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eam\Desktop\"/>
    </mc:Choice>
  </mc:AlternateContent>
  <xr:revisionPtr revIDLastSave="0" documentId="13_ncr:1_{1CB22BB3-6D91-4821-A729-B5495C4DBD3A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youtube_video" sheetId="1" r:id="rId1"/>
    <sheet name="youtube_playlist" sheetId="3" r:id="rId2"/>
    <sheet name="1" sheetId="4" r:id="rId3"/>
    <sheet name="2" sheetId="7" r:id="rId4"/>
    <sheet name="3" sheetId="9" r:id="rId5"/>
    <sheet name="4" sheetId="21" r:id="rId6"/>
    <sheet name="5" sheetId="29" r:id="rId7"/>
  </sheets>
  <definedNames>
    <definedName name="_xlnm._FilterDatabase" localSheetId="1" hidden="1">youtube_playlist!$A$1:$Z$285</definedName>
    <definedName name="_xlnm._FilterDatabase" localSheetId="0" hidden="1">youtube_video!$A$1:$X$968</definedName>
    <definedName name="_xlcn.WorksheetConnection_DAB5_Data_Preparation_Solution.xlsxTable11" hidden="1">Table1[]</definedName>
    <definedName name="_xlcn.WorksheetConnection_DAB5_Data_Preparation_Solution.xlsxTable121" hidden="1">Table12</definedName>
    <definedName name="_xlcn.WorksheetConnection_youtube_playlistA1H2851" hidden="1">youtube_playlist!$A$1:$H$285</definedName>
  </definedNames>
  <calcPr calcId="191029"/>
  <pivotCaches>
    <pivotCache cacheId="23" r:id="rId8"/>
    <pivotCache cacheId="28" r:id="rId9"/>
    <pivotCache cacheId="31" r:id="rId10"/>
    <pivotCache cacheId="40" r:id="rId1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youtube_playlist!$A$1:$H$285"/>
          <x15:modelTable id="Table12" name="Table12" connection="WorksheetConnection_DAB#5_Data_Preparation_(Solution).xlsx!Table12"/>
          <x15:modelTable id="Table1" name="Table1" connection="WorksheetConnection_DAB#5_Data_Preparation_(Solution)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2" roundtripDataSignature="AMtx7mhgETds65ReVoTE//MMdxtPyGZO1Q=="/>
    </ext>
  </extLst>
</workbook>
</file>

<file path=xl/calcChain.xml><?xml version="1.0" encoding="utf-8"?>
<calcChain xmlns="http://schemas.openxmlformats.org/spreadsheetml/2006/main">
  <c r="M6" i="29" l="1"/>
  <c r="M2" i="29"/>
  <c r="M3" i="29"/>
  <c r="M4" i="29"/>
  <c r="M8" i="29"/>
  <c r="M9" i="29"/>
  <c r="M10" i="29"/>
  <c r="M7" i="29"/>
  <c r="M5" i="29"/>
  <c r="D3" i="29"/>
  <c r="E3" i="29"/>
  <c r="F3" i="29"/>
  <c r="G3" i="29"/>
  <c r="H3" i="29"/>
  <c r="I3" i="29"/>
  <c r="J3" i="29"/>
  <c r="D4" i="29"/>
  <c r="E4" i="29"/>
  <c r="F4" i="29"/>
  <c r="G4" i="29"/>
  <c r="H4" i="29"/>
  <c r="I4" i="29"/>
  <c r="J4" i="29"/>
  <c r="D5" i="29"/>
  <c r="E5" i="29"/>
  <c r="F5" i="29"/>
  <c r="G5" i="29"/>
  <c r="H5" i="29"/>
  <c r="I5" i="29"/>
  <c r="J5" i="29"/>
  <c r="D6" i="29"/>
  <c r="E6" i="29"/>
  <c r="F6" i="29"/>
  <c r="G6" i="29"/>
  <c r="H6" i="29"/>
  <c r="I6" i="29"/>
  <c r="J6" i="29"/>
  <c r="D7" i="29"/>
  <c r="E7" i="29"/>
  <c r="F7" i="29"/>
  <c r="G7" i="29"/>
  <c r="H7" i="29"/>
  <c r="I7" i="29"/>
  <c r="J7" i="29"/>
  <c r="D8" i="29"/>
  <c r="E8" i="29"/>
  <c r="F8" i="29"/>
  <c r="G8" i="29"/>
  <c r="H8" i="29"/>
  <c r="I8" i="29"/>
  <c r="J8" i="29"/>
  <c r="D9" i="29"/>
  <c r="E9" i="29"/>
  <c r="F9" i="29"/>
  <c r="G9" i="29"/>
  <c r="H9" i="29"/>
  <c r="I9" i="29"/>
  <c r="J9" i="29"/>
  <c r="D10" i="29"/>
  <c r="E10" i="29"/>
  <c r="F10" i="29"/>
  <c r="G10" i="29"/>
  <c r="H10" i="29"/>
  <c r="I10" i="29"/>
  <c r="J10" i="29"/>
  <c r="D11" i="29"/>
  <c r="E11" i="29"/>
  <c r="F11" i="29"/>
  <c r="G11" i="29"/>
  <c r="H11" i="29"/>
  <c r="I11" i="29"/>
  <c r="J11" i="29"/>
  <c r="D12" i="29"/>
  <c r="E12" i="29"/>
  <c r="F12" i="29"/>
  <c r="G12" i="29"/>
  <c r="H12" i="29"/>
  <c r="I12" i="29"/>
  <c r="J12" i="29"/>
  <c r="D13" i="29"/>
  <c r="E13" i="29"/>
  <c r="F13" i="29"/>
  <c r="G13" i="29"/>
  <c r="H13" i="29"/>
  <c r="I13" i="29"/>
  <c r="J13" i="29"/>
  <c r="D14" i="29"/>
  <c r="E14" i="29"/>
  <c r="F14" i="29"/>
  <c r="G14" i="29"/>
  <c r="H14" i="29"/>
  <c r="I14" i="29"/>
  <c r="J14" i="29"/>
  <c r="D15" i="29"/>
  <c r="E15" i="29"/>
  <c r="F15" i="29"/>
  <c r="G15" i="29"/>
  <c r="H15" i="29"/>
  <c r="I15" i="29"/>
  <c r="J15" i="29"/>
  <c r="D16" i="29"/>
  <c r="E16" i="29"/>
  <c r="F16" i="29"/>
  <c r="G16" i="29"/>
  <c r="H16" i="29"/>
  <c r="I16" i="29"/>
  <c r="J16" i="29"/>
  <c r="D17" i="29"/>
  <c r="E17" i="29"/>
  <c r="F17" i="29"/>
  <c r="G17" i="29"/>
  <c r="H17" i="29"/>
  <c r="I17" i="29"/>
  <c r="J17" i="29"/>
  <c r="D18" i="29"/>
  <c r="E18" i="29"/>
  <c r="F18" i="29"/>
  <c r="G18" i="29"/>
  <c r="H18" i="29"/>
  <c r="I18" i="29"/>
  <c r="J18" i="29"/>
  <c r="D19" i="29"/>
  <c r="E19" i="29"/>
  <c r="F19" i="29"/>
  <c r="G19" i="29"/>
  <c r="H19" i="29"/>
  <c r="I19" i="29"/>
  <c r="J19" i="29"/>
  <c r="D20" i="29"/>
  <c r="E20" i="29"/>
  <c r="F20" i="29"/>
  <c r="G20" i="29"/>
  <c r="H20" i="29"/>
  <c r="I20" i="29"/>
  <c r="J20" i="29"/>
  <c r="D21" i="29"/>
  <c r="E21" i="29"/>
  <c r="F21" i="29"/>
  <c r="G21" i="29"/>
  <c r="H21" i="29"/>
  <c r="I21" i="29"/>
  <c r="J21" i="29"/>
  <c r="D22" i="29"/>
  <c r="E22" i="29"/>
  <c r="F22" i="29"/>
  <c r="G22" i="29"/>
  <c r="H22" i="29"/>
  <c r="I22" i="29"/>
  <c r="J22" i="29"/>
  <c r="D23" i="29"/>
  <c r="E23" i="29"/>
  <c r="F23" i="29"/>
  <c r="G23" i="29"/>
  <c r="H23" i="29"/>
  <c r="I23" i="29"/>
  <c r="J23" i="29"/>
  <c r="D24" i="29"/>
  <c r="E24" i="29"/>
  <c r="F24" i="29"/>
  <c r="G24" i="29"/>
  <c r="H24" i="29"/>
  <c r="I24" i="29"/>
  <c r="J24" i="29"/>
  <c r="D25" i="29"/>
  <c r="E25" i="29"/>
  <c r="F25" i="29"/>
  <c r="G25" i="29"/>
  <c r="H25" i="29"/>
  <c r="I25" i="29"/>
  <c r="J25" i="29"/>
  <c r="D26" i="29"/>
  <c r="E26" i="29"/>
  <c r="F26" i="29"/>
  <c r="G26" i="29"/>
  <c r="H26" i="29"/>
  <c r="I26" i="29"/>
  <c r="J26" i="29"/>
  <c r="D27" i="29"/>
  <c r="E27" i="29"/>
  <c r="F27" i="29"/>
  <c r="G27" i="29"/>
  <c r="H27" i="29"/>
  <c r="I27" i="29"/>
  <c r="J27" i="29"/>
  <c r="D28" i="29"/>
  <c r="E28" i="29"/>
  <c r="F28" i="29"/>
  <c r="G28" i="29"/>
  <c r="H28" i="29"/>
  <c r="I28" i="29"/>
  <c r="J28" i="29"/>
  <c r="D29" i="29"/>
  <c r="E29" i="29"/>
  <c r="F29" i="29"/>
  <c r="G29" i="29"/>
  <c r="H29" i="29"/>
  <c r="I29" i="29"/>
  <c r="J29" i="29"/>
  <c r="D30" i="29"/>
  <c r="E30" i="29"/>
  <c r="F30" i="29"/>
  <c r="G30" i="29"/>
  <c r="H30" i="29"/>
  <c r="I30" i="29"/>
  <c r="J30" i="29"/>
  <c r="D31" i="29"/>
  <c r="E31" i="29"/>
  <c r="F31" i="29"/>
  <c r="G31" i="29"/>
  <c r="H31" i="29"/>
  <c r="I31" i="29"/>
  <c r="J31" i="29"/>
  <c r="D32" i="29"/>
  <c r="E32" i="29"/>
  <c r="F32" i="29"/>
  <c r="G32" i="29"/>
  <c r="H32" i="29"/>
  <c r="I32" i="29"/>
  <c r="J32" i="29"/>
  <c r="D33" i="29"/>
  <c r="E33" i="29"/>
  <c r="F33" i="29"/>
  <c r="G33" i="29"/>
  <c r="H33" i="29"/>
  <c r="I33" i="29"/>
  <c r="J33" i="29"/>
  <c r="D34" i="29"/>
  <c r="E34" i="29"/>
  <c r="F34" i="29"/>
  <c r="G34" i="29"/>
  <c r="H34" i="29"/>
  <c r="I34" i="29"/>
  <c r="J34" i="29"/>
  <c r="D35" i="29"/>
  <c r="E35" i="29"/>
  <c r="F35" i="29"/>
  <c r="G35" i="29"/>
  <c r="H35" i="29"/>
  <c r="I35" i="29"/>
  <c r="J35" i="29"/>
  <c r="D36" i="29"/>
  <c r="E36" i="29"/>
  <c r="F36" i="29"/>
  <c r="G36" i="29"/>
  <c r="H36" i="29"/>
  <c r="I36" i="29"/>
  <c r="J36" i="29"/>
  <c r="D37" i="29"/>
  <c r="E37" i="29"/>
  <c r="F37" i="29"/>
  <c r="G37" i="29"/>
  <c r="H37" i="29"/>
  <c r="I37" i="29"/>
  <c r="J37" i="29"/>
  <c r="D38" i="29"/>
  <c r="E38" i="29"/>
  <c r="F38" i="29"/>
  <c r="G38" i="29"/>
  <c r="H38" i="29"/>
  <c r="I38" i="29"/>
  <c r="J38" i="29"/>
  <c r="D39" i="29"/>
  <c r="E39" i="29"/>
  <c r="F39" i="29"/>
  <c r="G39" i="29"/>
  <c r="H39" i="29"/>
  <c r="I39" i="29"/>
  <c r="J39" i="29"/>
  <c r="D40" i="29"/>
  <c r="E40" i="29"/>
  <c r="F40" i="29"/>
  <c r="G40" i="29"/>
  <c r="H40" i="29"/>
  <c r="I40" i="29"/>
  <c r="J40" i="29"/>
  <c r="D41" i="29"/>
  <c r="E41" i="29"/>
  <c r="F41" i="29"/>
  <c r="G41" i="29"/>
  <c r="H41" i="29"/>
  <c r="I41" i="29"/>
  <c r="J41" i="29"/>
  <c r="D42" i="29"/>
  <c r="E42" i="29"/>
  <c r="F42" i="29"/>
  <c r="G42" i="29"/>
  <c r="H42" i="29"/>
  <c r="I42" i="29"/>
  <c r="J42" i="29"/>
  <c r="D43" i="29"/>
  <c r="E43" i="29"/>
  <c r="F43" i="29"/>
  <c r="G43" i="29"/>
  <c r="H43" i="29"/>
  <c r="I43" i="29"/>
  <c r="J43" i="29"/>
  <c r="D44" i="29"/>
  <c r="E44" i="29"/>
  <c r="F44" i="29"/>
  <c r="G44" i="29"/>
  <c r="H44" i="29"/>
  <c r="I44" i="29"/>
  <c r="J44" i="29"/>
  <c r="D45" i="29"/>
  <c r="E45" i="29"/>
  <c r="F45" i="29"/>
  <c r="G45" i="29"/>
  <c r="H45" i="29"/>
  <c r="I45" i="29"/>
  <c r="J45" i="29"/>
  <c r="D46" i="29"/>
  <c r="E46" i="29"/>
  <c r="F46" i="29"/>
  <c r="G46" i="29"/>
  <c r="H46" i="29"/>
  <c r="I46" i="29"/>
  <c r="J46" i="29"/>
  <c r="D47" i="29"/>
  <c r="E47" i="29"/>
  <c r="F47" i="29"/>
  <c r="G47" i="29"/>
  <c r="H47" i="29"/>
  <c r="I47" i="29"/>
  <c r="J47" i="29"/>
  <c r="D48" i="29"/>
  <c r="E48" i="29"/>
  <c r="F48" i="29"/>
  <c r="G48" i="29"/>
  <c r="H48" i="29"/>
  <c r="I48" i="29"/>
  <c r="J48" i="29"/>
  <c r="D49" i="29"/>
  <c r="E49" i="29"/>
  <c r="F49" i="29"/>
  <c r="G49" i="29"/>
  <c r="H49" i="29"/>
  <c r="I49" i="29"/>
  <c r="J49" i="29"/>
  <c r="D50" i="29"/>
  <c r="E50" i="29"/>
  <c r="F50" i="29"/>
  <c r="G50" i="29"/>
  <c r="H50" i="29"/>
  <c r="I50" i="29"/>
  <c r="J50" i="29"/>
  <c r="D51" i="29"/>
  <c r="E51" i="29"/>
  <c r="F51" i="29"/>
  <c r="G51" i="29"/>
  <c r="H51" i="29"/>
  <c r="I51" i="29"/>
  <c r="J51" i="29"/>
  <c r="D52" i="29"/>
  <c r="E52" i="29"/>
  <c r="F52" i="29"/>
  <c r="G52" i="29"/>
  <c r="H52" i="29"/>
  <c r="I52" i="29"/>
  <c r="J52" i="29"/>
  <c r="D53" i="29"/>
  <c r="E53" i="29"/>
  <c r="F53" i="29"/>
  <c r="G53" i="29"/>
  <c r="H53" i="29"/>
  <c r="I53" i="29"/>
  <c r="J53" i="29"/>
  <c r="D54" i="29"/>
  <c r="E54" i="29"/>
  <c r="F54" i="29"/>
  <c r="G54" i="29"/>
  <c r="H54" i="29"/>
  <c r="I54" i="29"/>
  <c r="J54" i="29"/>
  <c r="D55" i="29"/>
  <c r="E55" i="29"/>
  <c r="F55" i="29"/>
  <c r="G55" i="29"/>
  <c r="H55" i="29"/>
  <c r="I55" i="29"/>
  <c r="J55" i="29"/>
  <c r="D56" i="29"/>
  <c r="E56" i="29"/>
  <c r="F56" i="29"/>
  <c r="G56" i="29"/>
  <c r="H56" i="29"/>
  <c r="I56" i="29"/>
  <c r="J56" i="29"/>
  <c r="D57" i="29"/>
  <c r="E57" i="29"/>
  <c r="F57" i="29"/>
  <c r="G57" i="29"/>
  <c r="H57" i="29"/>
  <c r="I57" i="29"/>
  <c r="J57" i="29"/>
  <c r="D58" i="29"/>
  <c r="E58" i="29"/>
  <c r="F58" i="29"/>
  <c r="G58" i="29"/>
  <c r="H58" i="29"/>
  <c r="I58" i="29"/>
  <c r="J58" i="29"/>
  <c r="D59" i="29"/>
  <c r="E59" i="29"/>
  <c r="F59" i="29"/>
  <c r="G59" i="29"/>
  <c r="H59" i="29"/>
  <c r="I59" i="29"/>
  <c r="J59" i="29"/>
  <c r="D60" i="29"/>
  <c r="E60" i="29"/>
  <c r="F60" i="29"/>
  <c r="G60" i="29"/>
  <c r="H60" i="29"/>
  <c r="I60" i="29"/>
  <c r="J60" i="29"/>
  <c r="D61" i="29"/>
  <c r="E61" i="29"/>
  <c r="F61" i="29"/>
  <c r="G61" i="29"/>
  <c r="H61" i="29"/>
  <c r="I61" i="29"/>
  <c r="J61" i="29"/>
  <c r="D62" i="29"/>
  <c r="E62" i="29"/>
  <c r="F62" i="29"/>
  <c r="G62" i="29"/>
  <c r="H62" i="29"/>
  <c r="I62" i="29"/>
  <c r="J62" i="29"/>
  <c r="D63" i="29"/>
  <c r="E63" i="29"/>
  <c r="F63" i="29"/>
  <c r="G63" i="29"/>
  <c r="H63" i="29"/>
  <c r="I63" i="29"/>
  <c r="J63" i="29"/>
  <c r="D64" i="29"/>
  <c r="E64" i="29"/>
  <c r="F64" i="29"/>
  <c r="G64" i="29"/>
  <c r="H64" i="29"/>
  <c r="I64" i="29"/>
  <c r="J64" i="29"/>
  <c r="D65" i="29"/>
  <c r="E65" i="29"/>
  <c r="F65" i="29"/>
  <c r="G65" i="29"/>
  <c r="H65" i="29"/>
  <c r="I65" i="29"/>
  <c r="J65" i="29"/>
  <c r="D66" i="29"/>
  <c r="E66" i="29"/>
  <c r="F66" i="29"/>
  <c r="G66" i="29"/>
  <c r="H66" i="29"/>
  <c r="I66" i="29"/>
  <c r="J66" i="29"/>
  <c r="D67" i="29"/>
  <c r="E67" i="29"/>
  <c r="F67" i="29"/>
  <c r="G67" i="29"/>
  <c r="H67" i="29"/>
  <c r="I67" i="29"/>
  <c r="J67" i="29"/>
  <c r="D68" i="29"/>
  <c r="E68" i="29"/>
  <c r="F68" i="29"/>
  <c r="G68" i="29"/>
  <c r="H68" i="29"/>
  <c r="I68" i="29"/>
  <c r="J68" i="29"/>
  <c r="D69" i="29"/>
  <c r="E69" i="29"/>
  <c r="F69" i="29"/>
  <c r="G69" i="29"/>
  <c r="H69" i="29"/>
  <c r="I69" i="29"/>
  <c r="J69" i="29"/>
  <c r="D70" i="29"/>
  <c r="E70" i="29"/>
  <c r="F70" i="29"/>
  <c r="G70" i="29"/>
  <c r="H70" i="29"/>
  <c r="I70" i="29"/>
  <c r="J70" i="29"/>
  <c r="D71" i="29"/>
  <c r="E71" i="29"/>
  <c r="F71" i="29"/>
  <c r="G71" i="29"/>
  <c r="H71" i="29"/>
  <c r="I71" i="29"/>
  <c r="J71" i="29"/>
  <c r="D72" i="29"/>
  <c r="E72" i="29"/>
  <c r="F72" i="29"/>
  <c r="G72" i="29"/>
  <c r="H72" i="29"/>
  <c r="I72" i="29"/>
  <c r="J72" i="29"/>
  <c r="D73" i="29"/>
  <c r="E73" i="29"/>
  <c r="F73" i="29"/>
  <c r="G73" i="29"/>
  <c r="H73" i="29"/>
  <c r="I73" i="29"/>
  <c r="J73" i="29"/>
  <c r="D74" i="29"/>
  <c r="E74" i="29"/>
  <c r="F74" i="29"/>
  <c r="G74" i="29"/>
  <c r="H74" i="29"/>
  <c r="I74" i="29"/>
  <c r="J74" i="29"/>
  <c r="D75" i="29"/>
  <c r="E75" i="29"/>
  <c r="F75" i="29"/>
  <c r="G75" i="29"/>
  <c r="H75" i="29"/>
  <c r="I75" i="29"/>
  <c r="J75" i="29"/>
  <c r="D76" i="29"/>
  <c r="E76" i="29"/>
  <c r="F76" i="29"/>
  <c r="G76" i="29"/>
  <c r="H76" i="29"/>
  <c r="I76" i="29"/>
  <c r="J76" i="29"/>
  <c r="D77" i="29"/>
  <c r="E77" i="29"/>
  <c r="F77" i="29"/>
  <c r="G77" i="29"/>
  <c r="H77" i="29"/>
  <c r="I77" i="29"/>
  <c r="J77" i="29"/>
  <c r="D78" i="29"/>
  <c r="E78" i="29"/>
  <c r="F78" i="29"/>
  <c r="G78" i="29"/>
  <c r="H78" i="29"/>
  <c r="I78" i="29"/>
  <c r="J78" i="29"/>
  <c r="D79" i="29"/>
  <c r="E79" i="29"/>
  <c r="F79" i="29"/>
  <c r="G79" i="29"/>
  <c r="H79" i="29"/>
  <c r="I79" i="29"/>
  <c r="J79" i="29"/>
  <c r="D80" i="29"/>
  <c r="E80" i="29"/>
  <c r="F80" i="29"/>
  <c r="G80" i="29"/>
  <c r="H80" i="29"/>
  <c r="I80" i="29"/>
  <c r="J80" i="29"/>
  <c r="D81" i="29"/>
  <c r="E81" i="29"/>
  <c r="F81" i="29"/>
  <c r="G81" i="29"/>
  <c r="H81" i="29"/>
  <c r="I81" i="29"/>
  <c r="J81" i="29"/>
  <c r="D82" i="29"/>
  <c r="E82" i="29"/>
  <c r="F82" i="29"/>
  <c r="G82" i="29"/>
  <c r="H82" i="29"/>
  <c r="I82" i="29"/>
  <c r="J82" i="29"/>
  <c r="D83" i="29"/>
  <c r="E83" i="29"/>
  <c r="F83" i="29"/>
  <c r="G83" i="29"/>
  <c r="H83" i="29"/>
  <c r="I83" i="29"/>
  <c r="J83" i="29"/>
  <c r="D84" i="29"/>
  <c r="E84" i="29"/>
  <c r="F84" i="29"/>
  <c r="G84" i="29"/>
  <c r="H84" i="29"/>
  <c r="I84" i="29"/>
  <c r="J84" i="29"/>
  <c r="D85" i="29"/>
  <c r="E85" i="29"/>
  <c r="F85" i="29"/>
  <c r="G85" i="29"/>
  <c r="H85" i="29"/>
  <c r="I85" i="29"/>
  <c r="J85" i="29"/>
  <c r="D86" i="29"/>
  <c r="E86" i="29"/>
  <c r="F86" i="29"/>
  <c r="G86" i="29"/>
  <c r="H86" i="29"/>
  <c r="I86" i="29"/>
  <c r="J86" i="29"/>
  <c r="D87" i="29"/>
  <c r="E87" i="29"/>
  <c r="F87" i="29"/>
  <c r="G87" i="29"/>
  <c r="H87" i="29"/>
  <c r="I87" i="29"/>
  <c r="J87" i="29"/>
  <c r="D88" i="29"/>
  <c r="E88" i="29"/>
  <c r="F88" i="29"/>
  <c r="G88" i="29"/>
  <c r="H88" i="29"/>
  <c r="I88" i="29"/>
  <c r="J88" i="29"/>
  <c r="D89" i="29"/>
  <c r="E89" i="29"/>
  <c r="F89" i="29"/>
  <c r="G89" i="29"/>
  <c r="H89" i="29"/>
  <c r="I89" i="29"/>
  <c r="J89" i="29"/>
  <c r="D90" i="29"/>
  <c r="E90" i="29"/>
  <c r="F90" i="29"/>
  <c r="G90" i="29"/>
  <c r="H90" i="29"/>
  <c r="I90" i="29"/>
  <c r="J90" i="29"/>
  <c r="D91" i="29"/>
  <c r="E91" i="29"/>
  <c r="F91" i="29"/>
  <c r="G91" i="29"/>
  <c r="H91" i="29"/>
  <c r="I91" i="29"/>
  <c r="J91" i="29"/>
  <c r="D92" i="29"/>
  <c r="E92" i="29"/>
  <c r="F92" i="29"/>
  <c r="G92" i="29"/>
  <c r="H92" i="29"/>
  <c r="I92" i="29"/>
  <c r="J92" i="29"/>
  <c r="D93" i="29"/>
  <c r="E93" i="29"/>
  <c r="F93" i="29"/>
  <c r="G93" i="29"/>
  <c r="H93" i="29"/>
  <c r="I93" i="29"/>
  <c r="J93" i="29"/>
  <c r="D94" i="29"/>
  <c r="E94" i="29"/>
  <c r="F94" i="29"/>
  <c r="G94" i="29"/>
  <c r="H94" i="29"/>
  <c r="I94" i="29"/>
  <c r="J94" i="29"/>
  <c r="D95" i="29"/>
  <c r="E95" i="29"/>
  <c r="F95" i="29"/>
  <c r="G95" i="29"/>
  <c r="H95" i="29"/>
  <c r="I95" i="29"/>
  <c r="J95" i="29"/>
  <c r="D96" i="29"/>
  <c r="E96" i="29"/>
  <c r="F96" i="29"/>
  <c r="G96" i="29"/>
  <c r="H96" i="29"/>
  <c r="I96" i="29"/>
  <c r="J96" i="29"/>
  <c r="D97" i="29"/>
  <c r="E97" i="29"/>
  <c r="F97" i="29"/>
  <c r="G97" i="29"/>
  <c r="H97" i="29"/>
  <c r="I97" i="29"/>
  <c r="J97" i="29"/>
  <c r="D98" i="29"/>
  <c r="E98" i="29"/>
  <c r="F98" i="29"/>
  <c r="G98" i="29"/>
  <c r="H98" i="29"/>
  <c r="I98" i="29"/>
  <c r="J98" i="29"/>
  <c r="D99" i="29"/>
  <c r="E99" i="29"/>
  <c r="F99" i="29"/>
  <c r="G99" i="29"/>
  <c r="H99" i="29"/>
  <c r="I99" i="29"/>
  <c r="J99" i="29"/>
  <c r="D100" i="29"/>
  <c r="E100" i="29"/>
  <c r="F100" i="29"/>
  <c r="G100" i="29"/>
  <c r="H100" i="29"/>
  <c r="I100" i="29"/>
  <c r="J100" i="29"/>
  <c r="D101" i="29"/>
  <c r="E101" i="29"/>
  <c r="F101" i="29"/>
  <c r="G101" i="29"/>
  <c r="H101" i="29"/>
  <c r="I101" i="29"/>
  <c r="J101" i="29"/>
  <c r="D102" i="29"/>
  <c r="E102" i="29"/>
  <c r="F102" i="29"/>
  <c r="G102" i="29"/>
  <c r="H102" i="29"/>
  <c r="I102" i="29"/>
  <c r="J102" i="29"/>
  <c r="D103" i="29"/>
  <c r="E103" i="29"/>
  <c r="F103" i="29"/>
  <c r="G103" i="29"/>
  <c r="H103" i="29"/>
  <c r="I103" i="29"/>
  <c r="J103" i="29"/>
  <c r="D104" i="29"/>
  <c r="E104" i="29"/>
  <c r="F104" i="29"/>
  <c r="G104" i="29"/>
  <c r="H104" i="29"/>
  <c r="I104" i="29"/>
  <c r="J104" i="29"/>
  <c r="D105" i="29"/>
  <c r="E105" i="29"/>
  <c r="F105" i="29"/>
  <c r="G105" i="29"/>
  <c r="H105" i="29"/>
  <c r="I105" i="29"/>
  <c r="J105" i="29"/>
  <c r="D106" i="29"/>
  <c r="E106" i="29"/>
  <c r="F106" i="29"/>
  <c r="G106" i="29"/>
  <c r="H106" i="29"/>
  <c r="I106" i="29"/>
  <c r="J106" i="29"/>
  <c r="D107" i="29"/>
  <c r="E107" i="29"/>
  <c r="F107" i="29"/>
  <c r="G107" i="29"/>
  <c r="H107" i="29"/>
  <c r="I107" i="29"/>
  <c r="J107" i="29"/>
  <c r="D108" i="29"/>
  <c r="E108" i="29"/>
  <c r="F108" i="29"/>
  <c r="G108" i="29"/>
  <c r="H108" i="29"/>
  <c r="I108" i="29"/>
  <c r="J108" i="29"/>
  <c r="D109" i="29"/>
  <c r="E109" i="29"/>
  <c r="F109" i="29"/>
  <c r="G109" i="29"/>
  <c r="H109" i="29"/>
  <c r="I109" i="29"/>
  <c r="J109" i="29"/>
  <c r="D110" i="29"/>
  <c r="E110" i="29"/>
  <c r="F110" i="29"/>
  <c r="G110" i="29"/>
  <c r="H110" i="29"/>
  <c r="I110" i="29"/>
  <c r="J110" i="29"/>
  <c r="D111" i="29"/>
  <c r="E111" i="29"/>
  <c r="F111" i="29"/>
  <c r="G111" i="29"/>
  <c r="H111" i="29"/>
  <c r="I111" i="29"/>
  <c r="J111" i="29"/>
  <c r="D112" i="29"/>
  <c r="E112" i="29"/>
  <c r="F112" i="29"/>
  <c r="G112" i="29"/>
  <c r="H112" i="29"/>
  <c r="I112" i="29"/>
  <c r="J112" i="29"/>
  <c r="D113" i="29"/>
  <c r="E113" i="29"/>
  <c r="F113" i="29"/>
  <c r="G113" i="29"/>
  <c r="H113" i="29"/>
  <c r="I113" i="29"/>
  <c r="J113" i="29"/>
  <c r="D114" i="29"/>
  <c r="E114" i="29"/>
  <c r="F114" i="29"/>
  <c r="G114" i="29"/>
  <c r="H114" i="29"/>
  <c r="I114" i="29"/>
  <c r="J114" i="29"/>
  <c r="D115" i="29"/>
  <c r="E115" i="29"/>
  <c r="F115" i="29"/>
  <c r="G115" i="29"/>
  <c r="H115" i="29"/>
  <c r="I115" i="29"/>
  <c r="J115" i="29"/>
  <c r="D116" i="29"/>
  <c r="E116" i="29"/>
  <c r="F116" i="29"/>
  <c r="G116" i="29"/>
  <c r="H116" i="29"/>
  <c r="I116" i="29"/>
  <c r="J116" i="29"/>
  <c r="D117" i="29"/>
  <c r="E117" i="29"/>
  <c r="F117" i="29"/>
  <c r="G117" i="29"/>
  <c r="H117" i="29"/>
  <c r="I117" i="29"/>
  <c r="J117" i="29"/>
  <c r="D118" i="29"/>
  <c r="E118" i="29"/>
  <c r="F118" i="29"/>
  <c r="G118" i="29"/>
  <c r="H118" i="29"/>
  <c r="I118" i="29"/>
  <c r="J118" i="29"/>
  <c r="D119" i="29"/>
  <c r="E119" i="29"/>
  <c r="F119" i="29"/>
  <c r="G119" i="29"/>
  <c r="H119" i="29"/>
  <c r="I119" i="29"/>
  <c r="J119" i="29"/>
  <c r="D120" i="29"/>
  <c r="E120" i="29"/>
  <c r="F120" i="29"/>
  <c r="G120" i="29"/>
  <c r="H120" i="29"/>
  <c r="I120" i="29"/>
  <c r="J120" i="29"/>
  <c r="D121" i="29"/>
  <c r="E121" i="29"/>
  <c r="F121" i="29"/>
  <c r="G121" i="29"/>
  <c r="H121" i="29"/>
  <c r="I121" i="29"/>
  <c r="J121" i="29"/>
  <c r="D122" i="29"/>
  <c r="E122" i="29"/>
  <c r="F122" i="29"/>
  <c r="G122" i="29"/>
  <c r="H122" i="29"/>
  <c r="I122" i="29"/>
  <c r="J122" i="29"/>
  <c r="D123" i="29"/>
  <c r="E123" i="29"/>
  <c r="F123" i="29"/>
  <c r="G123" i="29"/>
  <c r="H123" i="29"/>
  <c r="I123" i="29"/>
  <c r="J123" i="29"/>
  <c r="D124" i="29"/>
  <c r="E124" i="29"/>
  <c r="F124" i="29"/>
  <c r="G124" i="29"/>
  <c r="H124" i="29"/>
  <c r="I124" i="29"/>
  <c r="J124" i="29"/>
  <c r="D125" i="29"/>
  <c r="E125" i="29"/>
  <c r="F125" i="29"/>
  <c r="G125" i="29"/>
  <c r="H125" i="29"/>
  <c r="I125" i="29"/>
  <c r="J125" i="29"/>
  <c r="D126" i="29"/>
  <c r="E126" i="29"/>
  <c r="F126" i="29"/>
  <c r="G126" i="29"/>
  <c r="H126" i="29"/>
  <c r="I126" i="29"/>
  <c r="J126" i="29"/>
  <c r="D127" i="29"/>
  <c r="E127" i="29"/>
  <c r="F127" i="29"/>
  <c r="G127" i="29"/>
  <c r="H127" i="29"/>
  <c r="I127" i="29"/>
  <c r="J127" i="29"/>
  <c r="D128" i="29"/>
  <c r="E128" i="29"/>
  <c r="F128" i="29"/>
  <c r="G128" i="29"/>
  <c r="H128" i="29"/>
  <c r="I128" i="29"/>
  <c r="J128" i="29"/>
  <c r="D129" i="29"/>
  <c r="E129" i="29"/>
  <c r="F129" i="29"/>
  <c r="G129" i="29"/>
  <c r="H129" i="29"/>
  <c r="I129" i="29"/>
  <c r="J129" i="29"/>
  <c r="D130" i="29"/>
  <c r="E130" i="29"/>
  <c r="F130" i="29"/>
  <c r="G130" i="29"/>
  <c r="H130" i="29"/>
  <c r="I130" i="29"/>
  <c r="J130" i="29"/>
  <c r="D131" i="29"/>
  <c r="E131" i="29"/>
  <c r="F131" i="29"/>
  <c r="G131" i="29"/>
  <c r="H131" i="29"/>
  <c r="I131" i="29"/>
  <c r="J131" i="29"/>
  <c r="D132" i="29"/>
  <c r="E132" i="29"/>
  <c r="F132" i="29"/>
  <c r="G132" i="29"/>
  <c r="H132" i="29"/>
  <c r="I132" i="29"/>
  <c r="J132" i="29"/>
  <c r="D133" i="29"/>
  <c r="E133" i="29"/>
  <c r="F133" i="29"/>
  <c r="G133" i="29"/>
  <c r="H133" i="29"/>
  <c r="I133" i="29"/>
  <c r="J133" i="29"/>
  <c r="D134" i="29"/>
  <c r="E134" i="29"/>
  <c r="F134" i="29"/>
  <c r="G134" i="29"/>
  <c r="H134" i="29"/>
  <c r="I134" i="29"/>
  <c r="J134" i="29"/>
  <c r="D135" i="29"/>
  <c r="E135" i="29"/>
  <c r="F135" i="29"/>
  <c r="G135" i="29"/>
  <c r="H135" i="29"/>
  <c r="I135" i="29"/>
  <c r="J135" i="29"/>
  <c r="D136" i="29"/>
  <c r="E136" i="29"/>
  <c r="F136" i="29"/>
  <c r="G136" i="29"/>
  <c r="H136" i="29"/>
  <c r="I136" i="29"/>
  <c r="J136" i="29"/>
  <c r="D137" i="29"/>
  <c r="E137" i="29"/>
  <c r="F137" i="29"/>
  <c r="G137" i="29"/>
  <c r="H137" i="29"/>
  <c r="I137" i="29"/>
  <c r="J137" i="29"/>
  <c r="D138" i="29"/>
  <c r="E138" i="29"/>
  <c r="F138" i="29"/>
  <c r="G138" i="29"/>
  <c r="H138" i="29"/>
  <c r="I138" i="29"/>
  <c r="J138" i="29"/>
  <c r="D139" i="29"/>
  <c r="E139" i="29"/>
  <c r="F139" i="29"/>
  <c r="G139" i="29"/>
  <c r="H139" i="29"/>
  <c r="I139" i="29"/>
  <c r="J139" i="29"/>
  <c r="D140" i="29"/>
  <c r="E140" i="29"/>
  <c r="F140" i="29"/>
  <c r="G140" i="29"/>
  <c r="H140" i="29"/>
  <c r="I140" i="29"/>
  <c r="J140" i="29"/>
  <c r="D141" i="29"/>
  <c r="E141" i="29"/>
  <c r="F141" i="29"/>
  <c r="G141" i="29"/>
  <c r="H141" i="29"/>
  <c r="I141" i="29"/>
  <c r="J141" i="29"/>
  <c r="D142" i="29"/>
  <c r="E142" i="29"/>
  <c r="F142" i="29"/>
  <c r="G142" i="29"/>
  <c r="H142" i="29"/>
  <c r="I142" i="29"/>
  <c r="J142" i="29"/>
  <c r="D143" i="29"/>
  <c r="E143" i="29"/>
  <c r="F143" i="29"/>
  <c r="G143" i="29"/>
  <c r="H143" i="29"/>
  <c r="I143" i="29"/>
  <c r="J143" i="29"/>
  <c r="D144" i="29"/>
  <c r="E144" i="29"/>
  <c r="F144" i="29"/>
  <c r="G144" i="29"/>
  <c r="H144" i="29"/>
  <c r="I144" i="29"/>
  <c r="J144" i="29"/>
  <c r="D145" i="29"/>
  <c r="E145" i="29"/>
  <c r="F145" i="29"/>
  <c r="G145" i="29"/>
  <c r="H145" i="29"/>
  <c r="I145" i="29"/>
  <c r="J145" i="29"/>
  <c r="D146" i="29"/>
  <c r="E146" i="29"/>
  <c r="F146" i="29"/>
  <c r="G146" i="29"/>
  <c r="H146" i="29"/>
  <c r="I146" i="29"/>
  <c r="J146" i="29"/>
  <c r="D147" i="29"/>
  <c r="E147" i="29"/>
  <c r="F147" i="29"/>
  <c r="G147" i="29"/>
  <c r="H147" i="29"/>
  <c r="I147" i="29"/>
  <c r="J147" i="29"/>
  <c r="D148" i="29"/>
  <c r="E148" i="29"/>
  <c r="F148" i="29"/>
  <c r="G148" i="29"/>
  <c r="H148" i="29"/>
  <c r="I148" i="29"/>
  <c r="J148" i="29"/>
  <c r="D149" i="29"/>
  <c r="E149" i="29"/>
  <c r="F149" i="29"/>
  <c r="G149" i="29"/>
  <c r="H149" i="29"/>
  <c r="I149" i="29"/>
  <c r="J149" i="29"/>
  <c r="D150" i="29"/>
  <c r="E150" i="29"/>
  <c r="F150" i="29"/>
  <c r="G150" i="29"/>
  <c r="H150" i="29"/>
  <c r="I150" i="29"/>
  <c r="J150" i="29"/>
  <c r="D151" i="29"/>
  <c r="E151" i="29"/>
  <c r="F151" i="29"/>
  <c r="G151" i="29"/>
  <c r="H151" i="29"/>
  <c r="I151" i="29"/>
  <c r="J151" i="29"/>
  <c r="D152" i="29"/>
  <c r="E152" i="29"/>
  <c r="F152" i="29"/>
  <c r="G152" i="29"/>
  <c r="H152" i="29"/>
  <c r="I152" i="29"/>
  <c r="J152" i="29"/>
  <c r="D153" i="29"/>
  <c r="E153" i="29"/>
  <c r="F153" i="29"/>
  <c r="G153" i="29"/>
  <c r="H153" i="29"/>
  <c r="I153" i="29"/>
  <c r="J153" i="29"/>
  <c r="D154" i="29"/>
  <c r="E154" i="29"/>
  <c r="F154" i="29"/>
  <c r="G154" i="29"/>
  <c r="H154" i="29"/>
  <c r="I154" i="29"/>
  <c r="J154" i="29"/>
  <c r="D155" i="29"/>
  <c r="E155" i="29"/>
  <c r="F155" i="29"/>
  <c r="G155" i="29"/>
  <c r="H155" i="29"/>
  <c r="I155" i="29"/>
  <c r="J155" i="29"/>
  <c r="D156" i="29"/>
  <c r="E156" i="29"/>
  <c r="F156" i="29"/>
  <c r="G156" i="29"/>
  <c r="H156" i="29"/>
  <c r="I156" i="29"/>
  <c r="J156" i="29"/>
  <c r="D157" i="29"/>
  <c r="E157" i="29"/>
  <c r="F157" i="29"/>
  <c r="G157" i="29"/>
  <c r="H157" i="29"/>
  <c r="I157" i="29"/>
  <c r="J157" i="29"/>
  <c r="D158" i="29"/>
  <c r="E158" i="29"/>
  <c r="F158" i="29"/>
  <c r="G158" i="29"/>
  <c r="H158" i="29"/>
  <c r="I158" i="29"/>
  <c r="J158" i="29"/>
  <c r="D159" i="29"/>
  <c r="E159" i="29"/>
  <c r="F159" i="29"/>
  <c r="G159" i="29"/>
  <c r="H159" i="29"/>
  <c r="I159" i="29"/>
  <c r="J159" i="29"/>
  <c r="D160" i="29"/>
  <c r="E160" i="29"/>
  <c r="F160" i="29"/>
  <c r="G160" i="29"/>
  <c r="H160" i="29"/>
  <c r="I160" i="29"/>
  <c r="J160" i="29"/>
  <c r="D161" i="29"/>
  <c r="E161" i="29"/>
  <c r="F161" i="29"/>
  <c r="G161" i="29"/>
  <c r="H161" i="29"/>
  <c r="I161" i="29"/>
  <c r="J161" i="29"/>
  <c r="D162" i="29"/>
  <c r="E162" i="29"/>
  <c r="F162" i="29"/>
  <c r="G162" i="29"/>
  <c r="H162" i="29"/>
  <c r="I162" i="29"/>
  <c r="J162" i="29"/>
  <c r="D163" i="29"/>
  <c r="E163" i="29"/>
  <c r="F163" i="29"/>
  <c r="G163" i="29"/>
  <c r="H163" i="29"/>
  <c r="I163" i="29"/>
  <c r="J163" i="29"/>
  <c r="D164" i="29"/>
  <c r="E164" i="29"/>
  <c r="F164" i="29"/>
  <c r="G164" i="29"/>
  <c r="H164" i="29"/>
  <c r="I164" i="29"/>
  <c r="J164" i="29"/>
  <c r="D165" i="29"/>
  <c r="E165" i="29"/>
  <c r="F165" i="29"/>
  <c r="G165" i="29"/>
  <c r="H165" i="29"/>
  <c r="I165" i="29"/>
  <c r="J165" i="29"/>
  <c r="D166" i="29"/>
  <c r="E166" i="29"/>
  <c r="F166" i="29"/>
  <c r="G166" i="29"/>
  <c r="H166" i="29"/>
  <c r="I166" i="29"/>
  <c r="J166" i="29"/>
  <c r="D167" i="29"/>
  <c r="E167" i="29"/>
  <c r="F167" i="29"/>
  <c r="G167" i="29"/>
  <c r="H167" i="29"/>
  <c r="I167" i="29"/>
  <c r="J167" i="29"/>
  <c r="D168" i="29"/>
  <c r="E168" i="29"/>
  <c r="F168" i="29"/>
  <c r="G168" i="29"/>
  <c r="H168" i="29"/>
  <c r="I168" i="29"/>
  <c r="J168" i="29"/>
  <c r="D169" i="29"/>
  <c r="E169" i="29"/>
  <c r="F169" i="29"/>
  <c r="G169" i="29"/>
  <c r="H169" i="29"/>
  <c r="I169" i="29"/>
  <c r="J169" i="29"/>
  <c r="D170" i="29"/>
  <c r="E170" i="29"/>
  <c r="F170" i="29"/>
  <c r="G170" i="29"/>
  <c r="H170" i="29"/>
  <c r="I170" i="29"/>
  <c r="J170" i="29"/>
  <c r="D171" i="29"/>
  <c r="E171" i="29"/>
  <c r="F171" i="29"/>
  <c r="G171" i="29"/>
  <c r="H171" i="29"/>
  <c r="I171" i="29"/>
  <c r="J171" i="29"/>
  <c r="D172" i="29"/>
  <c r="E172" i="29"/>
  <c r="F172" i="29"/>
  <c r="G172" i="29"/>
  <c r="H172" i="29"/>
  <c r="I172" i="29"/>
  <c r="J172" i="29"/>
  <c r="D173" i="29"/>
  <c r="E173" i="29"/>
  <c r="F173" i="29"/>
  <c r="G173" i="29"/>
  <c r="H173" i="29"/>
  <c r="I173" i="29"/>
  <c r="J173" i="29"/>
  <c r="D174" i="29"/>
  <c r="E174" i="29"/>
  <c r="F174" i="29"/>
  <c r="G174" i="29"/>
  <c r="H174" i="29"/>
  <c r="I174" i="29"/>
  <c r="J174" i="29"/>
  <c r="D175" i="29"/>
  <c r="E175" i="29"/>
  <c r="F175" i="29"/>
  <c r="G175" i="29"/>
  <c r="H175" i="29"/>
  <c r="I175" i="29"/>
  <c r="J175" i="29"/>
  <c r="D176" i="29"/>
  <c r="E176" i="29"/>
  <c r="F176" i="29"/>
  <c r="G176" i="29"/>
  <c r="H176" i="29"/>
  <c r="I176" i="29"/>
  <c r="J176" i="29"/>
  <c r="D177" i="29"/>
  <c r="E177" i="29"/>
  <c r="F177" i="29"/>
  <c r="G177" i="29"/>
  <c r="H177" i="29"/>
  <c r="I177" i="29"/>
  <c r="J177" i="29"/>
  <c r="D178" i="29"/>
  <c r="E178" i="29"/>
  <c r="F178" i="29"/>
  <c r="G178" i="29"/>
  <c r="H178" i="29"/>
  <c r="I178" i="29"/>
  <c r="J178" i="29"/>
  <c r="D179" i="29"/>
  <c r="E179" i="29"/>
  <c r="F179" i="29"/>
  <c r="G179" i="29"/>
  <c r="H179" i="29"/>
  <c r="I179" i="29"/>
  <c r="J179" i="29"/>
  <c r="D180" i="29"/>
  <c r="E180" i="29"/>
  <c r="F180" i="29"/>
  <c r="G180" i="29"/>
  <c r="H180" i="29"/>
  <c r="I180" i="29"/>
  <c r="J180" i="29"/>
  <c r="D181" i="29"/>
  <c r="E181" i="29"/>
  <c r="F181" i="29"/>
  <c r="G181" i="29"/>
  <c r="H181" i="29"/>
  <c r="I181" i="29"/>
  <c r="J181" i="29"/>
  <c r="D182" i="29"/>
  <c r="E182" i="29"/>
  <c r="F182" i="29"/>
  <c r="G182" i="29"/>
  <c r="H182" i="29"/>
  <c r="I182" i="29"/>
  <c r="J182" i="29"/>
  <c r="D183" i="29"/>
  <c r="E183" i="29"/>
  <c r="F183" i="29"/>
  <c r="G183" i="29"/>
  <c r="H183" i="29"/>
  <c r="I183" i="29"/>
  <c r="J183" i="29"/>
  <c r="D184" i="29"/>
  <c r="E184" i="29"/>
  <c r="F184" i="29"/>
  <c r="G184" i="29"/>
  <c r="H184" i="29"/>
  <c r="I184" i="29"/>
  <c r="J184" i="29"/>
  <c r="D185" i="29"/>
  <c r="E185" i="29"/>
  <c r="F185" i="29"/>
  <c r="G185" i="29"/>
  <c r="H185" i="29"/>
  <c r="I185" i="29"/>
  <c r="J185" i="29"/>
  <c r="D186" i="29"/>
  <c r="E186" i="29"/>
  <c r="F186" i="29"/>
  <c r="G186" i="29"/>
  <c r="H186" i="29"/>
  <c r="I186" i="29"/>
  <c r="J186" i="29"/>
  <c r="D187" i="29"/>
  <c r="E187" i="29"/>
  <c r="F187" i="29"/>
  <c r="G187" i="29"/>
  <c r="H187" i="29"/>
  <c r="I187" i="29"/>
  <c r="J187" i="29"/>
  <c r="D188" i="29"/>
  <c r="E188" i="29"/>
  <c r="F188" i="29"/>
  <c r="G188" i="29"/>
  <c r="H188" i="29"/>
  <c r="I188" i="29"/>
  <c r="J188" i="29"/>
  <c r="D189" i="29"/>
  <c r="E189" i="29"/>
  <c r="F189" i="29"/>
  <c r="G189" i="29"/>
  <c r="H189" i="29"/>
  <c r="I189" i="29"/>
  <c r="J189" i="29"/>
  <c r="D190" i="29"/>
  <c r="E190" i="29"/>
  <c r="F190" i="29"/>
  <c r="G190" i="29"/>
  <c r="H190" i="29"/>
  <c r="I190" i="29"/>
  <c r="J190" i="29"/>
  <c r="D191" i="29"/>
  <c r="E191" i="29"/>
  <c r="F191" i="29"/>
  <c r="G191" i="29"/>
  <c r="H191" i="29"/>
  <c r="I191" i="29"/>
  <c r="J191" i="29"/>
  <c r="D192" i="29"/>
  <c r="E192" i="29"/>
  <c r="F192" i="29"/>
  <c r="G192" i="29"/>
  <c r="H192" i="29"/>
  <c r="I192" i="29"/>
  <c r="J192" i="29"/>
  <c r="D193" i="29"/>
  <c r="E193" i="29"/>
  <c r="F193" i="29"/>
  <c r="G193" i="29"/>
  <c r="H193" i="29"/>
  <c r="I193" i="29"/>
  <c r="J193" i="29"/>
  <c r="D194" i="29"/>
  <c r="E194" i="29"/>
  <c r="F194" i="29"/>
  <c r="G194" i="29"/>
  <c r="H194" i="29"/>
  <c r="I194" i="29"/>
  <c r="J194" i="29"/>
  <c r="D195" i="29"/>
  <c r="E195" i="29"/>
  <c r="F195" i="29"/>
  <c r="G195" i="29"/>
  <c r="H195" i="29"/>
  <c r="I195" i="29"/>
  <c r="J195" i="29"/>
  <c r="D196" i="29"/>
  <c r="E196" i="29"/>
  <c r="F196" i="29"/>
  <c r="G196" i="29"/>
  <c r="H196" i="29"/>
  <c r="I196" i="29"/>
  <c r="J196" i="29"/>
  <c r="D197" i="29"/>
  <c r="E197" i="29"/>
  <c r="F197" i="29"/>
  <c r="G197" i="29"/>
  <c r="H197" i="29"/>
  <c r="I197" i="29"/>
  <c r="J197" i="29"/>
  <c r="D198" i="29"/>
  <c r="E198" i="29"/>
  <c r="F198" i="29"/>
  <c r="G198" i="29"/>
  <c r="H198" i="29"/>
  <c r="I198" i="29"/>
  <c r="J198" i="29"/>
  <c r="D199" i="29"/>
  <c r="E199" i="29"/>
  <c r="F199" i="29"/>
  <c r="G199" i="29"/>
  <c r="H199" i="29"/>
  <c r="I199" i="29"/>
  <c r="J199" i="29"/>
  <c r="D200" i="29"/>
  <c r="E200" i="29"/>
  <c r="F200" i="29"/>
  <c r="G200" i="29"/>
  <c r="H200" i="29"/>
  <c r="I200" i="29"/>
  <c r="J200" i="29"/>
  <c r="D201" i="29"/>
  <c r="E201" i="29"/>
  <c r="F201" i="29"/>
  <c r="G201" i="29"/>
  <c r="H201" i="29"/>
  <c r="I201" i="29"/>
  <c r="J201" i="29"/>
  <c r="D202" i="29"/>
  <c r="E202" i="29"/>
  <c r="F202" i="29"/>
  <c r="G202" i="29"/>
  <c r="H202" i="29"/>
  <c r="I202" i="29"/>
  <c r="J202" i="29"/>
  <c r="D203" i="29"/>
  <c r="E203" i="29"/>
  <c r="F203" i="29"/>
  <c r="G203" i="29"/>
  <c r="H203" i="29"/>
  <c r="I203" i="29"/>
  <c r="J203" i="29"/>
  <c r="D204" i="29"/>
  <c r="E204" i="29"/>
  <c r="F204" i="29"/>
  <c r="G204" i="29"/>
  <c r="H204" i="29"/>
  <c r="I204" i="29"/>
  <c r="J204" i="29"/>
  <c r="D205" i="29"/>
  <c r="E205" i="29"/>
  <c r="F205" i="29"/>
  <c r="G205" i="29"/>
  <c r="H205" i="29"/>
  <c r="I205" i="29"/>
  <c r="J205" i="29"/>
  <c r="D206" i="29"/>
  <c r="E206" i="29"/>
  <c r="F206" i="29"/>
  <c r="G206" i="29"/>
  <c r="H206" i="29"/>
  <c r="I206" i="29"/>
  <c r="J206" i="29"/>
  <c r="D207" i="29"/>
  <c r="E207" i="29"/>
  <c r="F207" i="29"/>
  <c r="G207" i="29"/>
  <c r="H207" i="29"/>
  <c r="I207" i="29"/>
  <c r="J207" i="29"/>
  <c r="D208" i="29"/>
  <c r="E208" i="29"/>
  <c r="F208" i="29"/>
  <c r="G208" i="29"/>
  <c r="H208" i="29"/>
  <c r="I208" i="29"/>
  <c r="J208" i="29"/>
  <c r="D209" i="29"/>
  <c r="E209" i="29"/>
  <c r="F209" i="29"/>
  <c r="G209" i="29"/>
  <c r="H209" i="29"/>
  <c r="I209" i="29"/>
  <c r="J209" i="29"/>
  <c r="D210" i="29"/>
  <c r="E210" i="29"/>
  <c r="F210" i="29"/>
  <c r="G210" i="29"/>
  <c r="H210" i="29"/>
  <c r="I210" i="29"/>
  <c r="J210" i="29"/>
  <c r="D211" i="29"/>
  <c r="E211" i="29"/>
  <c r="F211" i="29"/>
  <c r="G211" i="29"/>
  <c r="H211" i="29"/>
  <c r="I211" i="29"/>
  <c r="J211" i="29"/>
  <c r="D212" i="29"/>
  <c r="E212" i="29"/>
  <c r="F212" i="29"/>
  <c r="G212" i="29"/>
  <c r="H212" i="29"/>
  <c r="I212" i="29"/>
  <c r="J212" i="29"/>
  <c r="D213" i="29"/>
  <c r="E213" i="29"/>
  <c r="F213" i="29"/>
  <c r="G213" i="29"/>
  <c r="H213" i="29"/>
  <c r="I213" i="29"/>
  <c r="J213" i="29"/>
  <c r="D214" i="29"/>
  <c r="E214" i="29"/>
  <c r="F214" i="29"/>
  <c r="G214" i="29"/>
  <c r="H214" i="29"/>
  <c r="I214" i="29"/>
  <c r="J214" i="29"/>
  <c r="D215" i="29"/>
  <c r="E215" i="29"/>
  <c r="F215" i="29"/>
  <c r="G215" i="29"/>
  <c r="H215" i="29"/>
  <c r="I215" i="29"/>
  <c r="J215" i="29"/>
  <c r="D216" i="29"/>
  <c r="E216" i="29"/>
  <c r="F216" i="29"/>
  <c r="G216" i="29"/>
  <c r="H216" i="29"/>
  <c r="I216" i="29"/>
  <c r="J216" i="29"/>
  <c r="D217" i="29"/>
  <c r="E217" i="29"/>
  <c r="F217" i="29"/>
  <c r="G217" i="29"/>
  <c r="H217" i="29"/>
  <c r="I217" i="29"/>
  <c r="J217" i="29"/>
  <c r="D218" i="29"/>
  <c r="E218" i="29"/>
  <c r="F218" i="29"/>
  <c r="G218" i="29"/>
  <c r="H218" i="29"/>
  <c r="I218" i="29"/>
  <c r="J218" i="29"/>
  <c r="D219" i="29"/>
  <c r="E219" i="29"/>
  <c r="F219" i="29"/>
  <c r="G219" i="29"/>
  <c r="H219" i="29"/>
  <c r="I219" i="29"/>
  <c r="J219" i="29"/>
  <c r="D220" i="29"/>
  <c r="E220" i="29"/>
  <c r="F220" i="29"/>
  <c r="G220" i="29"/>
  <c r="H220" i="29"/>
  <c r="I220" i="29"/>
  <c r="J220" i="29"/>
  <c r="D221" i="29"/>
  <c r="E221" i="29"/>
  <c r="F221" i="29"/>
  <c r="G221" i="29"/>
  <c r="H221" i="29"/>
  <c r="I221" i="29"/>
  <c r="J221" i="29"/>
  <c r="D222" i="29"/>
  <c r="E222" i="29"/>
  <c r="F222" i="29"/>
  <c r="G222" i="29"/>
  <c r="H222" i="29"/>
  <c r="I222" i="29"/>
  <c r="J222" i="29"/>
  <c r="D223" i="29"/>
  <c r="E223" i="29"/>
  <c r="F223" i="29"/>
  <c r="G223" i="29"/>
  <c r="H223" i="29"/>
  <c r="I223" i="29"/>
  <c r="J223" i="29"/>
  <c r="D224" i="29"/>
  <c r="E224" i="29"/>
  <c r="F224" i="29"/>
  <c r="G224" i="29"/>
  <c r="H224" i="29"/>
  <c r="I224" i="29"/>
  <c r="J224" i="29"/>
  <c r="D225" i="29"/>
  <c r="E225" i="29"/>
  <c r="F225" i="29"/>
  <c r="G225" i="29"/>
  <c r="H225" i="29"/>
  <c r="I225" i="29"/>
  <c r="J225" i="29"/>
  <c r="D226" i="29"/>
  <c r="E226" i="29"/>
  <c r="F226" i="29"/>
  <c r="G226" i="29"/>
  <c r="H226" i="29"/>
  <c r="I226" i="29"/>
  <c r="J226" i="29"/>
  <c r="D227" i="29"/>
  <c r="E227" i="29"/>
  <c r="F227" i="29"/>
  <c r="G227" i="29"/>
  <c r="H227" i="29"/>
  <c r="I227" i="29"/>
  <c r="J227" i="29"/>
  <c r="D228" i="29"/>
  <c r="E228" i="29"/>
  <c r="F228" i="29"/>
  <c r="G228" i="29"/>
  <c r="H228" i="29"/>
  <c r="I228" i="29"/>
  <c r="J228" i="29"/>
  <c r="D229" i="29"/>
  <c r="E229" i="29"/>
  <c r="F229" i="29"/>
  <c r="G229" i="29"/>
  <c r="H229" i="29"/>
  <c r="I229" i="29"/>
  <c r="J229" i="29"/>
  <c r="D230" i="29"/>
  <c r="E230" i="29"/>
  <c r="F230" i="29"/>
  <c r="G230" i="29"/>
  <c r="H230" i="29"/>
  <c r="I230" i="29"/>
  <c r="J230" i="29"/>
  <c r="D231" i="29"/>
  <c r="E231" i="29"/>
  <c r="F231" i="29"/>
  <c r="G231" i="29"/>
  <c r="H231" i="29"/>
  <c r="I231" i="29"/>
  <c r="J231" i="29"/>
  <c r="D232" i="29"/>
  <c r="E232" i="29"/>
  <c r="F232" i="29"/>
  <c r="G232" i="29"/>
  <c r="H232" i="29"/>
  <c r="I232" i="29"/>
  <c r="J232" i="29"/>
  <c r="D233" i="29"/>
  <c r="E233" i="29"/>
  <c r="F233" i="29"/>
  <c r="G233" i="29"/>
  <c r="H233" i="29"/>
  <c r="I233" i="29"/>
  <c r="J233" i="29"/>
  <c r="D234" i="29"/>
  <c r="E234" i="29"/>
  <c r="F234" i="29"/>
  <c r="G234" i="29"/>
  <c r="H234" i="29"/>
  <c r="I234" i="29"/>
  <c r="J234" i="29"/>
  <c r="D235" i="29"/>
  <c r="E235" i="29"/>
  <c r="F235" i="29"/>
  <c r="G235" i="29"/>
  <c r="H235" i="29"/>
  <c r="I235" i="29"/>
  <c r="J235" i="29"/>
  <c r="D236" i="29"/>
  <c r="E236" i="29"/>
  <c r="F236" i="29"/>
  <c r="G236" i="29"/>
  <c r="H236" i="29"/>
  <c r="I236" i="29"/>
  <c r="J236" i="29"/>
  <c r="D237" i="29"/>
  <c r="E237" i="29"/>
  <c r="F237" i="29"/>
  <c r="G237" i="29"/>
  <c r="H237" i="29"/>
  <c r="I237" i="29"/>
  <c r="J237" i="29"/>
  <c r="D238" i="29"/>
  <c r="E238" i="29"/>
  <c r="F238" i="29"/>
  <c r="G238" i="29"/>
  <c r="H238" i="29"/>
  <c r="I238" i="29"/>
  <c r="J238" i="29"/>
  <c r="D239" i="29"/>
  <c r="E239" i="29"/>
  <c r="F239" i="29"/>
  <c r="G239" i="29"/>
  <c r="H239" i="29"/>
  <c r="I239" i="29"/>
  <c r="J239" i="29"/>
  <c r="D240" i="29"/>
  <c r="E240" i="29"/>
  <c r="F240" i="29"/>
  <c r="G240" i="29"/>
  <c r="H240" i="29"/>
  <c r="I240" i="29"/>
  <c r="J240" i="29"/>
  <c r="D241" i="29"/>
  <c r="E241" i="29"/>
  <c r="F241" i="29"/>
  <c r="G241" i="29"/>
  <c r="H241" i="29"/>
  <c r="I241" i="29"/>
  <c r="J241" i="29"/>
  <c r="D242" i="29"/>
  <c r="E242" i="29"/>
  <c r="F242" i="29"/>
  <c r="G242" i="29"/>
  <c r="H242" i="29"/>
  <c r="I242" i="29"/>
  <c r="J242" i="29"/>
  <c r="D243" i="29"/>
  <c r="E243" i="29"/>
  <c r="F243" i="29"/>
  <c r="G243" i="29"/>
  <c r="H243" i="29"/>
  <c r="I243" i="29"/>
  <c r="J243" i="29"/>
  <c r="D244" i="29"/>
  <c r="E244" i="29"/>
  <c r="F244" i="29"/>
  <c r="G244" i="29"/>
  <c r="H244" i="29"/>
  <c r="I244" i="29"/>
  <c r="J244" i="29"/>
  <c r="D245" i="29"/>
  <c r="E245" i="29"/>
  <c r="F245" i="29"/>
  <c r="G245" i="29"/>
  <c r="H245" i="29"/>
  <c r="I245" i="29"/>
  <c r="J245" i="29"/>
  <c r="D246" i="29"/>
  <c r="E246" i="29"/>
  <c r="F246" i="29"/>
  <c r="G246" i="29"/>
  <c r="H246" i="29"/>
  <c r="I246" i="29"/>
  <c r="J246" i="29"/>
  <c r="D247" i="29"/>
  <c r="E247" i="29"/>
  <c r="F247" i="29"/>
  <c r="G247" i="29"/>
  <c r="H247" i="29"/>
  <c r="I247" i="29"/>
  <c r="J247" i="29"/>
  <c r="D248" i="29"/>
  <c r="E248" i="29"/>
  <c r="F248" i="29"/>
  <c r="G248" i="29"/>
  <c r="H248" i="29"/>
  <c r="I248" i="29"/>
  <c r="J248" i="29"/>
  <c r="D249" i="29"/>
  <c r="E249" i="29"/>
  <c r="F249" i="29"/>
  <c r="G249" i="29"/>
  <c r="H249" i="29"/>
  <c r="I249" i="29"/>
  <c r="J249" i="29"/>
  <c r="D250" i="29"/>
  <c r="E250" i="29"/>
  <c r="F250" i="29"/>
  <c r="G250" i="29"/>
  <c r="H250" i="29"/>
  <c r="I250" i="29"/>
  <c r="J250" i="29"/>
  <c r="D251" i="29"/>
  <c r="E251" i="29"/>
  <c r="F251" i="29"/>
  <c r="G251" i="29"/>
  <c r="H251" i="29"/>
  <c r="I251" i="29"/>
  <c r="J251" i="29"/>
  <c r="D252" i="29"/>
  <c r="E252" i="29"/>
  <c r="F252" i="29"/>
  <c r="G252" i="29"/>
  <c r="H252" i="29"/>
  <c r="I252" i="29"/>
  <c r="J252" i="29"/>
  <c r="D253" i="29"/>
  <c r="E253" i="29"/>
  <c r="F253" i="29"/>
  <c r="G253" i="29"/>
  <c r="H253" i="29"/>
  <c r="I253" i="29"/>
  <c r="J253" i="29"/>
  <c r="D254" i="29"/>
  <c r="E254" i="29"/>
  <c r="F254" i="29"/>
  <c r="G254" i="29"/>
  <c r="H254" i="29"/>
  <c r="I254" i="29"/>
  <c r="J254" i="29"/>
  <c r="D255" i="29"/>
  <c r="E255" i="29"/>
  <c r="F255" i="29"/>
  <c r="G255" i="29"/>
  <c r="H255" i="29"/>
  <c r="I255" i="29"/>
  <c r="J255" i="29"/>
  <c r="D256" i="29"/>
  <c r="E256" i="29"/>
  <c r="F256" i="29"/>
  <c r="G256" i="29"/>
  <c r="H256" i="29"/>
  <c r="I256" i="29"/>
  <c r="J256" i="29"/>
  <c r="D257" i="29"/>
  <c r="E257" i="29"/>
  <c r="F257" i="29"/>
  <c r="G257" i="29"/>
  <c r="H257" i="29"/>
  <c r="I257" i="29"/>
  <c r="J257" i="29"/>
  <c r="D258" i="29"/>
  <c r="E258" i="29"/>
  <c r="F258" i="29"/>
  <c r="G258" i="29"/>
  <c r="H258" i="29"/>
  <c r="I258" i="29"/>
  <c r="J258" i="29"/>
  <c r="D259" i="29"/>
  <c r="E259" i="29"/>
  <c r="F259" i="29"/>
  <c r="G259" i="29"/>
  <c r="H259" i="29"/>
  <c r="I259" i="29"/>
  <c r="J259" i="29"/>
  <c r="D260" i="29"/>
  <c r="E260" i="29"/>
  <c r="F260" i="29"/>
  <c r="G260" i="29"/>
  <c r="H260" i="29"/>
  <c r="I260" i="29"/>
  <c r="J260" i="29"/>
  <c r="D261" i="29"/>
  <c r="E261" i="29"/>
  <c r="F261" i="29"/>
  <c r="G261" i="29"/>
  <c r="H261" i="29"/>
  <c r="I261" i="29"/>
  <c r="J261" i="29"/>
  <c r="D262" i="29"/>
  <c r="E262" i="29"/>
  <c r="F262" i="29"/>
  <c r="G262" i="29"/>
  <c r="H262" i="29"/>
  <c r="I262" i="29"/>
  <c r="J262" i="29"/>
  <c r="D263" i="29"/>
  <c r="E263" i="29"/>
  <c r="F263" i="29"/>
  <c r="G263" i="29"/>
  <c r="H263" i="29"/>
  <c r="I263" i="29"/>
  <c r="J263" i="29"/>
  <c r="D264" i="29"/>
  <c r="E264" i="29"/>
  <c r="F264" i="29"/>
  <c r="G264" i="29"/>
  <c r="H264" i="29"/>
  <c r="I264" i="29"/>
  <c r="J264" i="29"/>
  <c r="D265" i="29"/>
  <c r="E265" i="29"/>
  <c r="F265" i="29"/>
  <c r="G265" i="29"/>
  <c r="H265" i="29"/>
  <c r="I265" i="29"/>
  <c r="J265" i="29"/>
  <c r="D266" i="29"/>
  <c r="E266" i="29"/>
  <c r="F266" i="29"/>
  <c r="G266" i="29"/>
  <c r="H266" i="29"/>
  <c r="I266" i="29"/>
  <c r="J266" i="29"/>
  <c r="D267" i="29"/>
  <c r="E267" i="29"/>
  <c r="F267" i="29"/>
  <c r="G267" i="29"/>
  <c r="H267" i="29"/>
  <c r="I267" i="29"/>
  <c r="J267" i="29"/>
  <c r="D268" i="29"/>
  <c r="E268" i="29"/>
  <c r="F268" i="29"/>
  <c r="G268" i="29"/>
  <c r="H268" i="29"/>
  <c r="I268" i="29"/>
  <c r="J268" i="29"/>
  <c r="D269" i="29"/>
  <c r="E269" i="29"/>
  <c r="F269" i="29"/>
  <c r="G269" i="29"/>
  <c r="H269" i="29"/>
  <c r="I269" i="29"/>
  <c r="J269" i="29"/>
  <c r="D270" i="29"/>
  <c r="E270" i="29"/>
  <c r="F270" i="29"/>
  <c r="G270" i="29"/>
  <c r="H270" i="29"/>
  <c r="I270" i="29"/>
  <c r="J270" i="29"/>
  <c r="D271" i="29"/>
  <c r="E271" i="29"/>
  <c r="F271" i="29"/>
  <c r="G271" i="29"/>
  <c r="H271" i="29"/>
  <c r="I271" i="29"/>
  <c r="J271" i="29"/>
  <c r="D272" i="29"/>
  <c r="E272" i="29"/>
  <c r="F272" i="29"/>
  <c r="G272" i="29"/>
  <c r="H272" i="29"/>
  <c r="I272" i="29"/>
  <c r="J272" i="29"/>
  <c r="D273" i="29"/>
  <c r="E273" i="29"/>
  <c r="F273" i="29"/>
  <c r="G273" i="29"/>
  <c r="H273" i="29"/>
  <c r="I273" i="29"/>
  <c r="J273" i="29"/>
  <c r="D274" i="29"/>
  <c r="E274" i="29"/>
  <c r="F274" i="29"/>
  <c r="G274" i="29"/>
  <c r="H274" i="29"/>
  <c r="I274" i="29"/>
  <c r="J274" i="29"/>
  <c r="D275" i="29"/>
  <c r="E275" i="29"/>
  <c r="F275" i="29"/>
  <c r="G275" i="29"/>
  <c r="H275" i="29"/>
  <c r="I275" i="29"/>
  <c r="J275" i="29"/>
  <c r="D276" i="29"/>
  <c r="E276" i="29"/>
  <c r="F276" i="29"/>
  <c r="G276" i="29"/>
  <c r="H276" i="29"/>
  <c r="I276" i="29"/>
  <c r="J276" i="29"/>
  <c r="D277" i="29"/>
  <c r="E277" i="29"/>
  <c r="F277" i="29"/>
  <c r="G277" i="29"/>
  <c r="H277" i="29"/>
  <c r="I277" i="29"/>
  <c r="J277" i="29"/>
  <c r="D278" i="29"/>
  <c r="E278" i="29"/>
  <c r="F278" i="29"/>
  <c r="G278" i="29"/>
  <c r="H278" i="29"/>
  <c r="I278" i="29"/>
  <c r="J278" i="29"/>
  <c r="D279" i="29"/>
  <c r="E279" i="29"/>
  <c r="F279" i="29"/>
  <c r="G279" i="29"/>
  <c r="H279" i="29"/>
  <c r="I279" i="29"/>
  <c r="J279" i="29"/>
  <c r="D280" i="29"/>
  <c r="E280" i="29"/>
  <c r="F280" i="29"/>
  <c r="G280" i="29"/>
  <c r="H280" i="29"/>
  <c r="I280" i="29"/>
  <c r="J280" i="29"/>
  <c r="D281" i="29"/>
  <c r="E281" i="29"/>
  <c r="F281" i="29"/>
  <c r="G281" i="29"/>
  <c r="H281" i="29"/>
  <c r="I281" i="29"/>
  <c r="J281" i="29"/>
  <c r="D282" i="29"/>
  <c r="E282" i="29"/>
  <c r="F282" i="29"/>
  <c r="G282" i="29"/>
  <c r="H282" i="29"/>
  <c r="I282" i="29"/>
  <c r="J282" i="29"/>
  <c r="D283" i="29"/>
  <c r="E283" i="29"/>
  <c r="F283" i="29"/>
  <c r="G283" i="29"/>
  <c r="H283" i="29"/>
  <c r="I283" i="29"/>
  <c r="J283" i="29"/>
  <c r="D284" i="29"/>
  <c r="E284" i="29"/>
  <c r="F284" i="29"/>
  <c r="G284" i="29"/>
  <c r="H284" i="29"/>
  <c r="I284" i="29"/>
  <c r="J284" i="29"/>
  <c r="D285" i="29"/>
  <c r="E285" i="29"/>
  <c r="F285" i="29"/>
  <c r="G285" i="29"/>
  <c r="H285" i="29"/>
  <c r="I285" i="29"/>
  <c r="J285" i="29"/>
  <c r="D286" i="29"/>
  <c r="E286" i="29"/>
  <c r="F286" i="29"/>
  <c r="G286" i="29"/>
  <c r="H286" i="29"/>
  <c r="I286" i="29"/>
  <c r="J286" i="29"/>
  <c r="D287" i="29"/>
  <c r="E287" i="29"/>
  <c r="F287" i="29"/>
  <c r="G287" i="29"/>
  <c r="H287" i="29"/>
  <c r="I287" i="29"/>
  <c r="J287" i="29"/>
  <c r="D288" i="29"/>
  <c r="E288" i="29"/>
  <c r="F288" i="29"/>
  <c r="G288" i="29"/>
  <c r="H288" i="29"/>
  <c r="I288" i="29"/>
  <c r="J288" i="29"/>
  <c r="D289" i="29"/>
  <c r="E289" i="29"/>
  <c r="F289" i="29"/>
  <c r="G289" i="29"/>
  <c r="H289" i="29"/>
  <c r="I289" i="29"/>
  <c r="J289" i="29"/>
  <c r="D290" i="29"/>
  <c r="E290" i="29"/>
  <c r="F290" i="29"/>
  <c r="G290" i="29"/>
  <c r="H290" i="29"/>
  <c r="I290" i="29"/>
  <c r="J290" i="29"/>
  <c r="D291" i="29"/>
  <c r="E291" i="29"/>
  <c r="F291" i="29"/>
  <c r="G291" i="29"/>
  <c r="H291" i="29"/>
  <c r="I291" i="29"/>
  <c r="J291" i="29"/>
  <c r="D292" i="29"/>
  <c r="E292" i="29"/>
  <c r="F292" i="29"/>
  <c r="G292" i="29"/>
  <c r="H292" i="29"/>
  <c r="I292" i="29"/>
  <c r="J292" i="29"/>
  <c r="D293" i="29"/>
  <c r="E293" i="29"/>
  <c r="F293" i="29"/>
  <c r="G293" i="29"/>
  <c r="H293" i="29"/>
  <c r="I293" i="29"/>
  <c r="J293" i="29"/>
  <c r="D294" i="29"/>
  <c r="E294" i="29"/>
  <c r="F294" i="29"/>
  <c r="G294" i="29"/>
  <c r="H294" i="29"/>
  <c r="I294" i="29"/>
  <c r="J294" i="29"/>
  <c r="D295" i="29"/>
  <c r="E295" i="29"/>
  <c r="F295" i="29"/>
  <c r="G295" i="29"/>
  <c r="H295" i="29"/>
  <c r="I295" i="29"/>
  <c r="J295" i="29"/>
  <c r="D296" i="29"/>
  <c r="E296" i="29"/>
  <c r="F296" i="29"/>
  <c r="G296" i="29"/>
  <c r="H296" i="29"/>
  <c r="I296" i="29"/>
  <c r="J296" i="29"/>
  <c r="D297" i="29"/>
  <c r="E297" i="29"/>
  <c r="F297" i="29"/>
  <c r="G297" i="29"/>
  <c r="H297" i="29"/>
  <c r="I297" i="29"/>
  <c r="J297" i="29"/>
  <c r="D298" i="29"/>
  <c r="E298" i="29"/>
  <c r="F298" i="29"/>
  <c r="G298" i="29"/>
  <c r="H298" i="29"/>
  <c r="I298" i="29"/>
  <c r="J298" i="29"/>
  <c r="D299" i="29"/>
  <c r="E299" i="29"/>
  <c r="F299" i="29"/>
  <c r="G299" i="29"/>
  <c r="H299" i="29"/>
  <c r="I299" i="29"/>
  <c r="J299" i="29"/>
  <c r="D300" i="29"/>
  <c r="E300" i="29"/>
  <c r="F300" i="29"/>
  <c r="G300" i="29"/>
  <c r="H300" i="29"/>
  <c r="I300" i="29"/>
  <c r="J300" i="29"/>
  <c r="D301" i="29"/>
  <c r="E301" i="29"/>
  <c r="F301" i="29"/>
  <c r="G301" i="29"/>
  <c r="H301" i="29"/>
  <c r="I301" i="29"/>
  <c r="J301" i="29"/>
  <c r="D302" i="29"/>
  <c r="E302" i="29"/>
  <c r="F302" i="29"/>
  <c r="G302" i="29"/>
  <c r="H302" i="29"/>
  <c r="I302" i="29"/>
  <c r="J302" i="29"/>
  <c r="D303" i="29"/>
  <c r="E303" i="29"/>
  <c r="F303" i="29"/>
  <c r="G303" i="29"/>
  <c r="H303" i="29"/>
  <c r="I303" i="29"/>
  <c r="J303" i="29"/>
  <c r="D304" i="29"/>
  <c r="E304" i="29"/>
  <c r="F304" i="29"/>
  <c r="G304" i="29"/>
  <c r="H304" i="29"/>
  <c r="I304" i="29"/>
  <c r="J304" i="29"/>
  <c r="D305" i="29"/>
  <c r="E305" i="29"/>
  <c r="F305" i="29"/>
  <c r="G305" i="29"/>
  <c r="H305" i="29"/>
  <c r="I305" i="29"/>
  <c r="J305" i="29"/>
  <c r="D306" i="29"/>
  <c r="E306" i="29"/>
  <c r="F306" i="29"/>
  <c r="G306" i="29"/>
  <c r="H306" i="29"/>
  <c r="I306" i="29"/>
  <c r="J306" i="29"/>
  <c r="D307" i="29"/>
  <c r="E307" i="29"/>
  <c r="F307" i="29"/>
  <c r="G307" i="29"/>
  <c r="H307" i="29"/>
  <c r="I307" i="29"/>
  <c r="J307" i="29"/>
  <c r="D308" i="29"/>
  <c r="E308" i="29"/>
  <c r="F308" i="29"/>
  <c r="G308" i="29"/>
  <c r="H308" i="29"/>
  <c r="I308" i="29"/>
  <c r="J308" i="29"/>
  <c r="D309" i="29"/>
  <c r="E309" i="29"/>
  <c r="F309" i="29"/>
  <c r="G309" i="29"/>
  <c r="H309" i="29"/>
  <c r="I309" i="29"/>
  <c r="J309" i="29"/>
  <c r="D310" i="29"/>
  <c r="E310" i="29"/>
  <c r="F310" i="29"/>
  <c r="G310" i="29"/>
  <c r="H310" i="29"/>
  <c r="I310" i="29"/>
  <c r="J310" i="29"/>
  <c r="D311" i="29"/>
  <c r="E311" i="29"/>
  <c r="F311" i="29"/>
  <c r="G311" i="29"/>
  <c r="H311" i="29"/>
  <c r="I311" i="29"/>
  <c r="J311" i="29"/>
  <c r="D312" i="29"/>
  <c r="E312" i="29"/>
  <c r="F312" i="29"/>
  <c r="G312" i="29"/>
  <c r="H312" i="29"/>
  <c r="I312" i="29"/>
  <c r="J312" i="29"/>
  <c r="D313" i="29"/>
  <c r="E313" i="29"/>
  <c r="F313" i="29"/>
  <c r="G313" i="29"/>
  <c r="H313" i="29"/>
  <c r="I313" i="29"/>
  <c r="J313" i="29"/>
  <c r="D314" i="29"/>
  <c r="E314" i="29"/>
  <c r="F314" i="29"/>
  <c r="G314" i="29"/>
  <c r="H314" i="29"/>
  <c r="I314" i="29"/>
  <c r="J314" i="29"/>
  <c r="D315" i="29"/>
  <c r="E315" i="29"/>
  <c r="F315" i="29"/>
  <c r="G315" i="29"/>
  <c r="H315" i="29"/>
  <c r="I315" i="29"/>
  <c r="J315" i="29"/>
  <c r="D316" i="29"/>
  <c r="E316" i="29"/>
  <c r="F316" i="29"/>
  <c r="G316" i="29"/>
  <c r="H316" i="29"/>
  <c r="I316" i="29"/>
  <c r="J316" i="29"/>
  <c r="D317" i="29"/>
  <c r="E317" i="29"/>
  <c r="F317" i="29"/>
  <c r="G317" i="29"/>
  <c r="H317" i="29"/>
  <c r="I317" i="29"/>
  <c r="J317" i="29"/>
  <c r="D318" i="29"/>
  <c r="E318" i="29"/>
  <c r="F318" i="29"/>
  <c r="G318" i="29"/>
  <c r="H318" i="29"/>
  <c r="I318" i="29"/>
  <c r="J318" i="29"/>
  <c r="D319" i="29"/>
  <c r="E319" i="29"/>
  <c r="F319" i="29"/>
  <c r="G319" i="29"/>
  <c r="H319" i="29"/>
  <c r="I319" i="29"/>
  <c r="J319" i="29"/>
  <c r="D320" i="29"/>
  <c r="E320" i="29"/>
  <c r="F320" i="29"/>
  <c r="G320" i="29"/>
  <c r="H320" i="29"/>
  <c r="I320" i="29"/>
  <c r="J320" i="29"/>
  <c r="D321" i="29"/>
  <c r="E321" i="29"/>
  <c r="F321" i="29"/>
  <c r="G321" i="29"/>
  <c r="H321" i="29"/>
  <c r="I321" i="29"/>
  <c r="J321" i="29"/>
  <c r="D322" i="29"/>
  <c r="E322" i="29"/>
  <c r="F322" i="29"/>
  <c r="G322" i="29"/>
  <c r="H322" i="29"/>
  <c r="I322" i="29"/>
  <c r="J322" i="29"/>
  <c r="D323" i="29"/>
  <c r="E323" i="29"/>
  <c r="F323" i="29"/>
  <c r="G323" i="29"/>
  <c r="H323" i="29"/>
  <c r="I323" i="29"/>
  <c r="J323" i="29"/>
  <c r="D324" i="29"/>
  <c r="E324" i="29"/>
  <c r="F324" i="29"/>
  <c r="G324" i="29"/>
  <c r="H324" i="29"/>
  <c r="I324" i="29"/>
  <c r="J324" i="29"/>
  <c r="D325" i="29"/>
  <c r="E325" i="29"/>
  <c r="F325" i="29"/>
  <c r="G325" i="29"/>
  <c r="H325" i="29"/>
  <c r="I325" i="29"/>
  <c r="J325" i="29"/>
  <c r="D326" i="29"/>
  <c r="E326" i="29"/>
  <c r="F326" i="29"/>
  <c r="G326" i="29"/>
  <c r="H326" i="29"/>
  <c r="I326" i="29"/>
  <c r="J326" i="29"/>
  <c r="D327" i="29"/>
  <c r="E327" i="29"/>
  <c r="F327" i="29"/>
  <c r="G327" i="29"/>
  <c r="H327" i="29"/>
  <c r="I327" i="29"/>
  <c r="J327" i="29"/>
  <c r="D328" i="29"/>
  <c r="E328" i="29"/>
  <c r="F328" i="29"/>
  <c r="G328" i="29"/>
  <c r="H328" i="29"/>
  <c r="I328" i="29"/>
  <c r="J328" i="29"/>
  <c r="D329" i="29"/>
  <c r="E329" i="29"/>
  <c r="F329" i="29"/>
  <c r="G329" i="29"/>
  <c r="H329" i="29"/>
  <c r="I329" i="29"/>
  <c r="J329" i="29"/>
  <c r="D330" i="29"/>
  <c r="E330" i="29"/>
  <c r="F330" i="29"/>
  <c r="G330" i="29"/>
  <c r="H330" i="29"/>
  <c r="I330" i="29"/>
  <c r="J330" i="29"/>
  <c r="D331" i="29"/>
  <c r="E331" i="29"/>
  <c r="F331" i="29"/>
  <c r="G331" i="29"/>
  <c r="H331" i="29"/>
  <c r="I331" i="29"/>
  <c r="J331" i="29"/>
  <c r="D332" i="29"/>
  <c r="E332" i="29"/>
  <c r="F332" i="29"/>
  <c r="G332" i="29"/>
  <c r="H332" i="29"/>
  <c r="I332" i="29"/>
  <c r="J332" i="29"/>
  <c r="D333" i="29"/>
  <c r="E333" i="29"/>
  <c r="F333" i="29"/>
  <c r="G333" i="29"/>
  <c r="H333" i="29"/>
  <c r="I333" i="29"/>
  <c r="J333" i="29"/>
  <c r="D334" i="29"/>
  <c r="E334" i="29"/>
  <c r="F334" i="29"/>
  <c r="G334" i="29"/>
  <c r="H334" i="29"/>
  <c r="I334" i="29"/>
  <c r="J334" i="29"/>
  <c r="D335" i="29"/>
  <c r="E335" i="29"/>
  <c r="F335" i="29"/>
  <c r="G335" i="29"/>
  <c r="H335" i="29"/>
  <c r="I335" i="29"/>
  <c r="J335" i="29"/>
  <c r="D336" i="29"/>
  <c r="E336" i="29"/>
  <c r="F336" i="29"/>
  <c r="G336" i="29"/>
  <c r="H336" i="29"/>
  <c r="I336" i="29"/>
  <c r="J336" i="29"/>
  <c r="D337" i="29"/>
  <c r="E337" i="29"/>
  <c r="F337" i="29"/>
  <c r="G337" i="29"/>
  <c r="H337" i="29"/>
  <c r="I337" i="29"/>
  <c r="J337" i="29"/>
  <c r="D338" i="29"/>
  <c r="E338" i="29"/>
  <c r="F338" i="29"/>
  <c r="G338" i="29"/>
  <c r="H338" i="29"/>
  <c r="I338" i="29"/>
  <c r="J338" i="29"/>
  <c r="D339" i="29"/>
  <c r="E339" i="29"/>
  <c r="F339" i="29"/>
  <c r="G339" i="29"/>
  <c r="H339" i="29"/>
  <c r="I339" i="29"/>
  <c r="J339" i="29"/>
  <c r="D340" i="29"/>
  <c r="E340" i="29"/>
  <c r="F340" i="29"/>
  <c r="G340" i="29"/>
  <c r="H340" i="29"/>
  <c r="I340" i="29"/>
  <c r="J340" i="29"/>
  <c r="D341" i="29"/>
  <c r="E341" i="29"/>
  <c r="F341" i="29"/>
  <c r="G341" i="29"/>
  <c r="H341" i="29"/>
  <c r="I341" i="29"/>
  <c r="J341" i="29"/>
  <c r="D342" i="29"/>
  <c r="E342" i="29"/>
  <c r="F342" i="29"/>
  <c r="G342" i="29"/>
  <c r="H342" i="29"/>
  <c r="I342" i="29"/>
  <c r="J342" i="29"/>
  <c r="D343" i="29"/>
  <c r="E343" i="29"/>
  <c r="F343" i="29"/>
  <c r="G343" i="29"/>
  <c r="H343" i="29"/>
  <c r="I343" i="29"/>
  <c r="J343" i="29"/>
  <c r="D344" i="29"/>
  <c r="E344" i="29"/>
  <c r="F344" i="29"/>
  <c r="G344" i="29"/>
  <c r="H344" i="29"/>
  <c r="I344" i="29"/>
  <c r="J344" i="29"/>
  <c r="D345" i="29"/>
  <c r="E345" i="29"/>
  <c r="F345" i="29"/>
  <c r="G345" i="29"/>
  <c r="H345" i="29"/>
  <c r="I345" i="29"/>
  <c r="J345" i="29"/>
  <c r="D346" i="29"/>
  <c r="E346" i="29"/>
  <c r="F346" i="29"/>
  <c r="G346" i="29"/>
  <c r="H346" i="29"/>
  <c r="I346" i="29"/>
  <c r="J346" i="29"/>
  <c r="D347" i="29"/>
  <c r="E347" i="29"/>
  <c r="F347" i="29"/>
  <c r="G347" i="29"/>
  <c r="H347" i="29"/>
  <c r="I347" i="29"/>
  <c r="J347" i="29"/>
  <c r="D348" i="29"/>
  <c r="E348" i="29"/>
  <c r="F348" i="29"/>
  <c r="G348" i="29"/>
  <c r="H348" i="29"/>
  <c r="I348" i="29"/>
  <c r="J348" i="29"/>
  <c r="D349" i="29"/>
  <c r="E349" i="29"/>
  <c r="F349" i="29"/>
  <c r="G349" i="29"/>
  <c r="H349" i="29"/>
  <c r="I349" i="29"/>
  <c r="J349" i="29"/>
  <c r="D350" i="29"/>
  <c r="E350" i="29"/>
  <c r="F350" i="29"/>
  <c r="G350" i="29"/>
  <c r="H350" i="29"/>
  <c r="I350" i="29"/>
  <c r="J350" i="29"/>
  <c r="D351" i="29"/>
  <c r="E351" i="29"/>
  <c r="F351" i="29"/>
  <c r="G351" i="29"/>
  <c r="H351" i="29"/>
  <c r="I351" i="29"/>
  <c r="J351" i="29"/>
  <c r="D352" i="29"/>
  <c r="E352" i="29"/>
  <c r="F352" i="29"/>
  <c r="G352" i="29"/>
  <c r="H352" i="29"/>
  <c r="I352" i="29"/>
  <c r="J352" i="29"/>
  <c r="D353" i="29"/>
  <c r="E353" i="29"/>
  <c r="F353" i="29"/>
  <c r="G353" i="29"/>
  <c r="H353" i="29"/>
  <c r="I353" i="29"/>
  <c r="J353" i="29"/>
  <c r="D354" i="29"/>
  <c r="E354" i="29"/>
  <c r="F354" i="29"/>
  <c r="G354" i="29"/>
  <c r="H354" i="29"/>
  <c r="I354" i="29"/>
  <c r="J354" i="29"/>
  <c r="D355" i="29"/>
  <c r="E355" i="29"/>
  <c r="F355" i="29"/>
  <c r="G355" i="29"/>
  <c r="H355" i="29"/>
  <c r="I355" i="29"/>
  <c r="J355" i="29"/>
  <c r="D356" i="29"/>
  <c r="E356" i="29"/>
  <c r="F356" i="29"/>
  <c r="G356" i="29"/>
  <c r="H356" i="29"/>
  <c r="I356" i="29"/>
  <c r="J356" i="29"/>
  <c r="D357" i="29"/>
  <c r="E357" i="29"/>
  <c r="F357" i="29"/>
  <c r="G357" i="29"/>
  <c r="H357" i="29"/>
  <c r="I357" i="29"/>
  <c r="J357" i="29"/>
  <c r="D358" i="29"/>
  <c r="E358" i="29"/>
  <c r="F358" i="29"/>
  <c r="G358" i="29"/>
  <c r="H358" i="29"/>
  <c r="I358" i="29"/>
  <c r="J358" i="29"/>
  <c r="D359" i="29"/>
  <c r="E359" i="29"/>
  <c r="F359" i="29"/>
  <c r="G359" i="29"/>
  <c r="H359" i="29"/>
  <c r="I359" i="29"/>
  <c r="J359" i="29"/>
  <c r="D360" i="29"/>
  <c r="E360" i="29"/>
  <c r="F360" i="29"/>
  <c r="G360" i="29"/>
  <c r="H360" i="29"/>
  <c r="I360" i="29"/>
  <c r="J360" i="29"/>
  <c r="D361" i="29"/>
  <c r="E361" i="29"/>
  <c r="F361" i="29"/>
  <c r="G361" i="29"/>
  <c r="H361" i="29"/>
  <c r="I361" i="29"/>
  <c r="J361" i="29"/>
  <c r="D362" i="29"/>
  <c r="E362" i="29"/>
  <c r="F362" i="29"/>
  <c r="G362" i="29"/>
  <c r="H362" i="29"/>
  <c r="I362" i="29"/>
  <c r="J362" i="29"/>
  <c r="D363" i="29"/>
  <c r="E363" i="29"/>
  <c r="F363" i="29"/>
  <c r="G363" i="29"/>
  <c r="H363" i="29"/>
  <c r="I363" i="29"/>
  <c r="J363" i="29"/>
  <c r="D364" i="29"/>
  <c r="E364" i="29"/>
  <c r="F364" i="29"/>
  <c r="G364" i="29"/>
  <c r="H364" i="29"/>
  <c r="I364" i="29"/>
  <c r="J364" i="29"/>
  <c r="D365" i="29"/>
  <c r="E365" i="29"/>
  <c r="F365" i="29"/>
  <c r="G365" i="29"/>
  <c r="H365" i="29"/>
  <c r="I365" i="29"/>
  <c r="J365" i="29"/>
  <c r="D366" i="29"/>
  <c r="E366" i="29"/>
  <c r="F366" i="29"/>
  <c r="G366" i="29"/>
  <c r="H366" i="29"/>
  <c r="I366" i="29"/>
  <c r="J366" i="29"/>
  <c r="D367" i="29"/>
  <c r="E367" i="29"/>
  <c r="F367" i="29"/>
  <c r="G367" i="29"/>
  <c r="H367" i="29"/>
  <c r="I367" i="29"/>
  <c r="J367" i="29"/>
  <c r="D368" i="29"/>
  <c r="E368" i="29"/>
  <c r="F368" i="29"/>
  <c r="G368" i="29"/>
  <c r="H368" i="29"/>
  <c r="I368" i="29"/>
  <c r="J368" i="29"/>
  <c r="D369" i="29"/>
  <c r="E369" i="29"/>
  <c r="F369" i="29"/>
  <c r="G369" i="29"/>
  <c r="H369" i="29"/>
  <c r="I369" i="29"/>
  <c r="J369" i="29"/>
  <c r="D370" i="29"/>
  <c r="E370" i="29"/>
  <c r="F370" i="29"/>
  <c r="G370" i="29"/>
  <c r="H370" i="29"/>
  <c r="I370" i="29"/>
  <c r="J370" i="29"/>
  <c r="D371" i="29"/>
  <c r="E371" i="29"/>
  <c r="F371" i="29"/>
  <c r="G371" i="29"/>
  <c r="H371" i="29"/>
  <c r="I371" i="29"/>
  <c r="J371" i="29"/>
  <c r="D372" i="29"/>
  <c r="E372" i="29"/>
  <c r="F372" i="29"/>
  <c r="G372" i="29"/>
  <c r="H372" i="29"/>
  <c r="I372" i="29"/>
  <c r="J372" i="29"/>
  <c r="D373" i="29"/>
  <c r="E373" i="29"/>
  <c r="F373" i="29"/>
  <c r="G373" i="29"/>
  <c r="H373" i="29"/>
  <c r="I373" i="29"/>
  <c r="J373" i="29"/>
  <c r="D374" i="29"/>
  <c r="E374" i="29"/>
  <c r="F374" i="29"/>
  <c r="G374" i="29"/>
  <c r="H374" i="29"/>
  <c r="I374" i="29"/>
  <c r="J374" i="29"/>
  <c r="D375" i="29"/>
  <c r="E375" i="29"/>
  <c r="F375" i="29"/>
  <c r="G375" i="29"/>
  <c r="H375" i="29"/>
  <c r="I375" i="29"/>
  <c r="J375" i="29"/>
  <c r="D376" i="29"/>
  <c r="E376" i="29"/>
  <c r="F376" i="29"/>
  <c r="G376" i="29"/>
  <c r="H376" i="29"/>
  <c r="I376" i="29"/>
  <c r="J376" i="29"/>
  <c r="D377" i="29"/>
  <c r="E377" i="29"/>
  <c r="F377" i="29"/>
  <c r="G377" i="29"/>
  <c r="H377" i="29"/>
  <c r="I377" i="29"/>
  <c r="J377" i="29"/>
  <c r="D378" i="29"/>
  <c r="E378" i="29"/>
  <c r="F378" i="29"/>
  <c r="G378" i="29"/>
  <c r="H378" i="29"/>
  <c r="I378" i="29"/>
  <c r="J378" i="29"/>
  <c r="D379" i="29"/>
  <c r="E379" i="29"/>
  <c r="F379" i="29"/>
  <c r="G379" i="29"/>
  <c r="H379" i="29"/>
  <c r="I379" i="29"/>
  <c r="J379" i="29"/>
  <c r="D380" i="29"/>
  <c r="E380" i="29"/>
  <c r="F380" i="29"/>
  <c r="G380" i="29"/>
  <c r="H380" i="29"/>
  <c r="I380" i="29"/>
  <c r="J380" i="29"/>
  <c r="D381" i="29"/>
  <c r="E381" i="29"/>
  <c r="F381" i="29"/>
  <c r="G381" i="29"/>
  <c r="H381" i="29"/>
  <c r="I381" i="29"/>
  <c r="J381" i="29"/>
  <c r="D382" i="29"/>
  <c r="E382" i="29"/>
  <c r="F382" i="29"/>
  <c r="G382" i="29"/>
  <c r="H382" i="29"/>
  <c r="I382" i="29"/>
  <c r="J382" i="29"/>
  <c r="D383" i="29"/>
  <c r="E383" i="29"/>
  <c r="F383" i="29"/>
  <c r="G383" i="29"/>
  <c r="H383" i="29"/>
  <c r="I383" i="29"/>
  <c r="J383" i="29"/>
  <c r="D384" i="29"/>
  <c r="E384" i="29"/>
  <c r="F384" i="29"/>
  <c r="G384" i="29"/>
  <c r="H384" i="29"/>
  <c r="I384" i="29"/>
  <c r="J384" i="29"/>
  <c r="D385" i="29"/>
  <c r="E385" i="29"/>
  <c r="F385" i="29"/>
  <c r="G385" i="29"/>
  <c r="H385" i="29"/>
  <c r="I385" i="29"/>
  <c r="J385" i="29"/>
  <c r="D386" i="29"/>
  <c r="E386" i="29"/>
  <c r="F386" i="29"/>
  <c r="G386" i="29"/>
  <c r="H386" i="29"/>
  <c r="I386" i="29"/>
  <c r="J386" i="29"/>
  <c r="D387" i="29"/>
  <c r="E387" i="29"/>
  <c r="F387" i="29"/>
  <c r="G387" i="29"/>
  <c r="H387" i="29"/>
  <c r="I387" i="29"/>
  <c r="J387" i="29"/>
  <c r="D388" i="29"/>
  <c r="E388" i="29"/>
  <c r="F388" i="29"/>
  <c r="G388" i="29"/>
  <c r="H388" i="29"/>
  <c r="I388" i="29"/>
  <c r="J388" i="29"/>
  <c r="D389" i="29"/>
  <c r="E389" i="29"/>
  <c r="F389" i="29"/>
  <c r="G389" i="29"/>
  <c r="H389" i="29"/>
  <c r="I389" i="29"/>
  <c r="J389" i="29"/>
  <c r="D390" i="29"/>
  <c r="E390" i="29"/>
  <c r="F390" i="29"/>
  <c r="G390" i="29"/>
  <c r="H390" i="29"/>
  <c r="I390" i="29"/>
  <c r="J390" i="29"/>
  <c r="D391" i="29"/>
  <c r="E391" i="29"/>
  <c r="F391" i="29"/>
  <c r="G391" i="29"/>
  <c r="H391" i="29"/>
  <c r="I391" i="29"/>
  <c r="J391" i="29"/>
  <c r="D392" i="29"/>
  <c r="E392" i="29"/>
  <c r="F392" i="29"/>
  <c r="G392" i="29"/>
  <c r="H392" i="29"/>
  <c r="I392" i="29"/>
  <c r="J392" i="29"/>
  <c r="D393" i="29"/>
  <c r="E393" i="29"/>
  <c r="F393" i="29"/>
  <c r="G393" i="29"/>
  <c r="H393" i="29"/>
  <c r="I393" i="29"/>
  <c r="J393" i="29"/>
  <c r="D394" i="29"/>
  <c r="E394" i="29"/>
  <c r="F394" i="29"/>
  <c r="G394" i="29"/>
  <c r="H394" i="29"/>
  <c r="I394" i="29"/>
  <c r="J394" i="29"/>
  <c r="D395" i="29"/>
  <c r="E395" i="29"/>
  <c r="F395" i="29"/>
  <c r="G395" i="29"/>
  <c r="H395" i="29"/>
  <c r="I395" i="29"/>
  <c r="J395" i="29"/>
  <c r="D396" i="29"/>
  <c r="E396" i="29"/>
  <c r="F396" i="29"/>
  <c r="G396" i="29"/>
  <c r="H396" i="29"/>
  <c r="I396" i="29"/>
  <c r="J396" i="29"/>
  <c r="D397" i="29"/>
  <c r="E397" i="29"/>
  <c r="F397" i="29"/>
  <c r="G397" i="29"/>
  <c r="H397" i="29"/>
  <c r="I397" i="29"/>
  <c r="J397" i="29"/>
  <c r="D398" i="29"/>
  <c r="E398" i="29"/>
  <c r="F398" i="29"/>
  <c r="G398" i="29"/>
  <c r="H398" i="29"/>
  <c r="I398" i="29"/>
  <c r="J398" i="29"/>
  <c r="D399" i="29"/>
  <c r="E399" i="29"/>
  <c r="F399" i="29"/>
  <c r="G399" i="29"/>
  <c r="H399" i="29"/>
  <c r="I399" i="29"/>
  <c r="J399" i="29"/>
  <c r="D400" i="29"/>
  <c r="E400" i="29"/>
  <c r="F400" i="29"/>
  <c r="G400" i="29"/>
  <c r="H400" i="29"/>
  <c r="I400" i="29"/>
  <c r="J400" i="29"/>
  <c r="D401" i="29"/>
  <c r="E401" i="29"/>
  <c r="F401" i="29"/>
  <c r="G401" i="29"/>
  <c r="H401" i="29"/>
  <c r="I401" i="29"/>
  <c r="J401" i="29"/>
  <c r="D402" i="29"/>
  <c r="E402" i="29"/>
  <c r="F402" i="29"/>
  <c r="G402" i="29"/>
  <c r="H402" i="29"/>
  <c r="I402" i="29"/>
  <c r="J402" i="29"/>
  <c r="D403" i="29"/>
  <c r="E403" i="29"/>
  <c r="F403" i="29"/>
  <c r="G403" i="29"/>
  <c r="H403" i="29"/>
  <c r="I403" i="29"/>
  <c r="J403" i="29"/>
  <c r="D404" i="29"/>
  <c r="E404" i="29"/>
  <c r="F404" i="29"/>
  <c r="G404" i="29"/>
  <c r="H404" i="29"/>
  <c r="I404" i="29"/>
  <c r="J404" i="29"/>
  <c r="D405" i="29"/>
  <c r="E405" i="29"/>
  <c r="F405" i="29"/>
  <c r="G405" i="29"/>
  <c r="H405" i="29"/>
  <c r="I405" i="29"/>
  <c r="J405" i="29"/>
  <c r="D406" i="29"/>
  <c r="E406" i="29"/>
  <c r="F406" i="29"/>
  <c r="G406" i="29"/>
  <c r="H406" i="29"/>
  <c r="I406" i="29"/>
  <c r="J406" i="29"/>
  <c r="D407" i="29"/>
  <c r="E407" i="29"/>
  <c r="F407" i="29"/>
  <c r="G407" i="29"/>
  <c r="H407" i="29"/>
  <c r="I407" i="29"/>
  <c r="J407" i="29"/>
  <c r="D408" i="29"/>
  <c r="E408" i="29"/>
  <c r="F408" i="29"/>
  <c r="G408" i="29"/>
  <c r="H408" i="29"/>
  <c r="I408" i="29"/>
  <c r="J408" i="29"/>
  <c r="D409" i="29"/>
  <c r="E409" i="29"/>
  <c r="F409" i="29"/>
  <c r="G409" i="29"/>
  <c r="H409" i="29"/>
  <c r="I409" i="29"/>
  <c r="J409" i="29"/>
  <c r="D410" i="29"/>
  <c r="E410" i="29"/>
  <c r="F410" i="29"/>
  <c r="G410" i="29"/>
  <c r="H410" i="29"/>
  <c r="I410" i="29"/>
  <c r="J410" i="29"/>
  <c r="D411" i="29"/>
  <c r="E411" i="29"/>
  <c r="F411" i="29"/>
  <c r="G411" i="29"/>
  <c r="H411" i="29"/>
  <c r="I411" i="29"/>
  <c r="J411" i="29"/>
  <c r="D412" i="29"/>
  <c r="E412" i="29"/>
  <c r="F412" i="29"/>
  <c r="G412" i="29"/>
  <c r="H412" i="29"/>
  <c r="I412" i="29"/>
  <c r="J412" i="29"/>
  <c r="D413" i="29"/>
  <c r="E413" i="29"/>
  <c r="F413" i="29"/>
  <c r="G413" i="29"/>
  <c r="H413" i="29"/>
  <c r="I413" i="29"/>
  <c r="J413" i="29"/>
  <c r="D414" i="29"/>
  <c r="E414" i="29"/>
  <c r="F414" i="29"/>
  <c r="G414" i="29"/>
  <c r="H414" i="29"/>
  <c r="I414" i="29"/>
  <c r="J414" i="29"/>
  <c r="D415" i="29"/>
  <c r="E415" i="29"/>
  <c r="F415" i="29"/>
  <c r="G415" i="29"/>
  <c r="H415" i="29"/>
  <c r="I415" i="29"/>
  <c r="J415" i="29"/>
  <c r="D416" i="29"/>
  <c r="E416" i="29"/>
  <c r="F416" i="29"/>
  <c r="G416" i="29"/>
  <c r="H416" i="29"/>
  <c r="I416" i="29"/>
  <c r="J416" i="29"/>
  <c r="D417" i="29"/>
  <c r="E417" i="29"/>
  <c r="F417" i="29"/>
  <c r="G417" i="29"/>
  <c r="H417" i="29"/>
  <c r="I417" i="29"/>
  <c r="J417" i="29"/>
  <c r="D418" i="29"/>
  <c r="E418" i="29"/>
  <c r="F418" i="29"/>
  <c r="G418" i="29"/>
  <c r="H418" i="29"/>
  <c r="I418" i="29"/>
  <c r="J418" i="29"/>
  <c r="D419" i="29"/>
  <c r="E419" i="29"/>
  <c r="F419" i="29"/>
  <c r="G419" i="29"/>
  <c r="H419" i="29"/>
  <c r="I419" i="29"/>
  <c r="J419" i="29"/>
  <c r="D420" i="29"/>
  <c r="E420" i="29"/>
  <c r="F420" i="29"/>
  <c r="G420" i="29"/>
  <c r="H420" i="29"/>
  <c r="I420" i="29"/>
  <c r="J420" i="29"/>
  <c r="D421" i="29"/>
  <c r="E421" i="29"/>
  <c r="F421" i="29"/>
  <c r="G421" i="29"/>
  <c r="H421" i="29"/>
  <c r="I421" i="29"/>
  <c r="J421" i="29"/>
  <c r="D422" i="29"/>
  <c r="E422" i="29"/>
  <c r="F422" i="29"/>
  <c r="G422" i="29"/>
  <c r="H422" i="29"/>
  <c r="I422" i="29"/>
  <c r="J422" i="29"/>
  <c r="D423" i="29"/>
  <c r="E423" i="29"/>
  <c r="F423" i="29"/>
  <c r="G423" i="29"/>
  <c r="H423" i="29"/>
  <c r="I423" i="29"/>
  <c r="J423" i="29"/>
  <c r="D424" i="29"/>
  <c r="E424" i="29"/>
  <c r="F424" i="29"/>
  <c r="G424" i="29"/>
  <c r="H424" i="29"/>
  <c r="I424" i="29"/>
  <c r="J424" i="29"/>
  <c r="D425" i="29"/>
  <c r="E425" i="29"/>
  <c r="F425" i="29"/>
  <c r="G425" i="29"/>
  <c r="H425" i="29"/>
  <c r="I425" i="29"/>
  <c r="J425" i="29"/>
  <c r="D426" i="29"/>
  <c r="E426" i="29"/>
  <c r="F426" i="29"/>
  <c r="G426" i="29"/>
  <c r="H426" i="29"/>
  <c r="I426" i="29"/>
  <c r="J426" i="29"/>
  <c r="D427" i="29"/>
  <c r="E427" i="29"/>
  <c r="F427" i="29"/>
  <c r="G427" i="29"/>
  <c r="H427" i="29"/>
  <c r="I427" i="29"/>
  <c r="J427" i="29"/>
  <c r="D428" i="29"/>
  <c r="E428" i="29"/>
  <c r="F428" i="29"/>
  <c r="G428" i="29"/>
  <c r="H428" i="29"/>
  <c r="I428" i="29"/>
  <c r="J428" i="29"/>
  <c r="D429" i="29"/>
  <c r="E429" i="29"/>
  <c r="F429" i="29"/>
  <c r="G429" i="29"/>
  <c r="H429" i="29"/>
  <c r="I429" i="29"/>
  <c r="J429" i="29"/>
  <c r="D430" i="29"/>
  <c r="E430" i="29"/>
  <c r="F430" i="29"/>
  <c r="G430" i="29"/>
  <c r="H430" i="29"/>
  <c r="I430" i="29"/>
  <c r="J430" i="29"/>
  <c r="D431" i="29"/>
  <c r="E431" i="29"/>
  <c r="F431" i="29"/>
  <c r="G431" i="29"/>
  <c r="H431" i="29"/>
  <c r="I431" i="29"/>
  <c r="J431" i="29"/>
  <c r="D432" i="29"/>
  <c r="E432" i="29"/>
  <c r="F432" i="29"/>
  <c r="G432" i="29"/>
  <c r="H432" i="29"/>
  <c r="I432" i="29"/>
  <c r="J432" i="29"/>
  <c r="D433" i="29"/>
  <c r="E433" i="29"/>
  <c r="F433" i="29"/>
  <c r="G433" i="29"/>
  <c r="H433" i="29"/>
  <c r="I433" i="29"/>
  <c r="J433" i="29"/>
  <c r="D434" i="29"/>
  <c r="E434" i="29"/>
  <c r="F434" i="29"/>
  <c r="G434" i="29"/>
  <c r="H434" i="29"/>
  <c r="I434" i="29"/>
  <c r="J434" i="29"/>
  <c r="D435" i="29"/>
  <c r="E435" i="29"/>
  <c r="F435" i="29"/>
  <c r="G435" i="29"/>
  <c r="H435" i="29"/>
  <c r="I435" i="29"/>
  <c r="J435" i="29"/>
  <c r="D436" i="29"/>
  <c r="E436" i="29"/>
  <c r="F436" i="29"/>
  <c r="G436" i="29"/>
  <c r="H436" i="29"/>
  <c r="I436" i="29"/>
  <c r="J436" i="29"/>
  <c r="D437" i="29"/>
  <c r="E437" i="29"/>
  <c r="F437" i="29"/>
  <c r="G437" i="29"/>
  <c r="H437" i="29"/>
  <c r="I437" i="29"/>
  <c r="J437" i="29"/>
  <c r="D438" i="29"/>
  <c r="E438" i="29"/>
  <c r="F438" i="29"/>
  <c r="G438" i="29"/>
  <c r="H438" i="29"/>
  <c r="I438" i="29"/>
  <c r="J438" i="29"/>
  <c r="D439" i="29"/>
  <c r="E439" i="29"/>
  <c r="F439" i="29"/>
  <c r="G439" i="29"/>
  <c r="H439" i="29"/>
  <c r="I439" i="29"/>
  <c r="J439" i="29"/>
  <c r="D440" i="29"/>
  <c r="E440" i="29"/>
  <c r="F440" i="29"/>
  <c r="G440" i="29"/>
  <c r="H440" i="29"/>
  <c r="I440" i="29"/>
  <c r="J440" i="29"/>
  <c r="D441" i="29"/>
  <c r="E441" i="29"/>
  <c r="F441" i="29"/>
  <c r="G441" i="29"/>
  <c r="H441" i="29"/>
  <c r="I441" i="29"/>
  <c r="J441" i="29"/>
  <c r="D442" i="29"/>
  <c r="E442" i="29"/>
  <c r="F442" i="29"/>
  <c r="G442" i="29"/>
  <c r="H442" i="29"/>
  <c r="I442" i="29"/>
  <c r="J442" i="29"/>
  <c r="D443" i="29"/>
  <c r="E443" i="29"/>
  <c r="F443" i="29"/>
  <c r="G443" i="29"/>
  <c r="H443" i="29"/>
  <c r="I443" i="29"/>
  <c r="J443" i="29"/>
  <c r="D444" i="29"/>
  <c r="E444" i="29"/>
  <c r="F444" i="29"/>
  <c r="G444" i="29"/>
  <c r="H444" i="29"/>
  <c r="I444" i="29"/>
  <c r="J444" i="29"/>
  <c r="D445" i="29"/>
  <c r="E445" i="29"/>
  <c r="F445" i="29"/>
  <c r="G445" i="29"/>
  <c r="H445" i="29"/>
  <c r="I445" i="29"/>
  <c r="J445" i="29"/>
  <c r="D446" i="29"/>
  <c r="E446" i="29"/>
  <c r="F446" i="29"/>
  <c r="G446" i="29"/>
  <c r="H446" i="29"/>
  <c r="I446" i="29"/>
  <c r="J446" i="29"/>
  <c r="D447" i="29"/>
  <c r="E447" i="29"/>
  <c r="F447" i="29"/>
  <c r="G447" i="29"/>
  <c r="H447" i="29"/>
  <c r="I447" i="29"/>
  <c r="J447" i="29"/>
  <c r="D448" i="29"/>
  <c r="E448" i="29"/>
  <c r="F448" i="29"/>
  <c r="G448" i="29"/>
  <c r="H448" i="29"/>
  <c r="I448" i="29"/>
  <c r="J448" i="29"/>
  <c r="D449" i="29"/>
  <c r="E449" i="29"/>
  <c r="F449" i="29"/>
  <c r="G449" i="29"/>
  <c r="H449" i="29"/>
  <c r="I449" i="29"/>
  <c r="J449" i="29"/>
  <c r="D450" i="29"/>
  <c r="E450" i="29"/>
  <c r="F450" i="29"/>
  <c r="G450" i="29"/>
  <c r="H450" i="29"/>
  <c r="I450" i="29"/>
  <c r="J450" i="29"/>
  <c r="D451" i="29"/>
  <c r="E451" i="29"/>
  <c r="F451" i="29"/>
  <c r="G451" i="29"/>
  <c r="H451" i="29"/>
  <c r="I451" i="29"/>
  <c r="J451" i="29"/>
  <c r="D452" i="29"/>
  <c r="E452" i="29"/>
  <c r="F452" i="29"/>
  <c r="G452" i="29"/>
  <c r="H452" i="29"/>
  <c r="I452" i="29"/>
  <c r="J452" i="29"/>
  <c r="D453" i="29"/>
  <c r="E453" i="29"/>
  <c r="F453" i="29"/>
  <c r="G453" i="29"/>
  <c r="H453" i="29"/>
  <c r="I453" i="29"/>
  <c r="J453" i="29"/>
  <c r="D454" i="29"/>
  <c r="E454" i="29"/>
  <c r="F454" i="29"/>
  <c r="G454" i="29"/>
  <c r="H454" i="29"/>
  <c r="I454" i="29"/>
  <c r="J454" i="29"/>
  <c r="D455" i="29"/>
  <c r="E455" i="29"/>
  <c r="F455" i="29"/>
  <c r="G455" i="29"/>
  <c r="H455" i="29"/>
  <c r="I455" i="29"/>
  <c r="J455" i="29"/>
  <c r="D456" i="29"/>
  <c r="E456" i="29"/>
  <c r="F456" i="29"/>
  <c r="G456" i="29"/>
  <c r="H456" i="29"/>
  <c r="I456" i="29"/>
  <c r="J456" i="29"/>
  <c r="D457" i="29"/>
  <c r="E457" i="29"/>
  <c r="F457" i="29"/>
  <c r="G457" i="29"/>
  <c r="H457" i="29"/>
  <c r="I457" i="29"/>
  <c r="J457" i="29"/>
  <c r="D458" i="29"/>
  <c r="E458" i="29"/>
  <c r="F458" i="29"/>
  <c r="G458" i="29"/>
  <c r="H458" i="29"/>
  <c r="I458" i="29"/>
  <c r="J458" i="29"/>
  <c r="D459" i="29"/>
  <c r="E459" i="29"/>
  <c r="F459" i="29"/>
  <c r="G459" i="29"/>
  <c r="H459" i="29"/>
  <c r="I459" i="29"/>
  <c r="J459" i="29"/>
  <c r="D460" i="29"/>
  <c r="E460" i="29"/>
  <c r="F460" i="29"/>
  <c r="G460" i="29"/>
  <c r="H460" i="29"/>
  <c r="I460" i="29"/>
  <c r="J460" i="29"/>
  <c r="D461" i="29"/>
  <c r="E461" i="29"/>
  <c r="F461" i="29"/>
  <c r="G461" i="29"/>
  <c r="H461" i="29"/>
  <c r="I461" i="29"/>
  <c r="J461" i="29"/>
  <c r="D462" i="29"/>
  <c r="E462" i="29"/>
  <c r="F462" i="29"/>
  <c r="G462" i="29"/>
  <c r="H462" i="29"/>
  <c r="I462" i="29"/>
  <c r="J462" i="29"/>
  <c r="D463" i="29"/>
  <c r="E463" i="29"/>
  <c r="F463" i="29"/>
  <c r="G463" i="29"/>
  <c r="H463" i="29"/>
  <c r="I463" i="29"/>
  <c r="J463" i="29"/>
  <c r="D464" i="29"/>
  <c r="E464" i="29"/>
  <c r="F464" i="29"/>
  <c r="G464" i="29"/>
  <c r="H464" i="29"/>
  <c r="I464" i="29"/>
  <c r="J464" i="29"/>
  <c r="D465" i="29"/>
  <c r="E465" i="29"/>
  <c r="F465" i="29"/>
  <c r="G465" i="29"/>
  <c r="H465" i="29"/>
  <c r="I465" i="29"/>
  <c r="J465" i="29"/>
  <c r="D466" i="29"/>
  <c r="E466" i="29"/>
  <c r="F466" i="29"/>
  <c r="G466" i="29"/>
  <c r="H466" i="29"/>
  <c r="I466" i="29"/>
  <c r="J466" i="29"/>
  <c r="D467" i="29"/>
  <c r="E467" i="29"/>
  <c r="F467" i="29"/>
  <c r="G467" i="29"/>
  <c r="H467" i="29"/>
  <c r="I467" i="29"/>
  <c r="J467" i="29"/>
  <c r="D468" i="29"/>
  <c r="E468" i="29"/>
  <c r="F468" i="29"/>
  <c r="G468" i="29"/>
  <c r="H468" i="29"/>
  <c r="I468" i="29"/>
  <c r="J468" i="29"/>
  <c r="D469" i="29"/>
  <c r="E469" i="29"/>
  <c r="F469" i="29"/>
  <c r="G469" i="29"/>
  <c r="H469" i="29"/>
  <c r="I469" i="29"/>
  <c r="J469" i="29"/>
  <c r="D470" i="29"/>
  <c r="E470" i="29"/>
  <c r="F470" i="29"/>
  <c r="G470" i="29"/>
  <c r="H470" i="29"/>
  <c r="I470" i="29"/>
  <c r="J470" i="29"/>
  <c r="D471" i="29"/>
  <c r="E471" i="29"/>
  <c r="F471" i="29"/>
  <c r="G471" i="29"/>
  <c r="H471" i="29"/>
  <c r="I471" i="29"/>
  <c r="J471" i="29"/>
  <c r="D472" i="29"/>
  <c r="E472" i="29"/>
  <c r="F472" i="29"/>
  <c r="G472" i="29"/>
  <c r="H472" i="29"/>
  <c r="I472" i="29"/>
  <c r="J472" i="29"/>
  <c r="D473" i="29"/>
  <c r="E473" i="29"/>
  <c r="F473" i="29"/>
  <c r="G473" i="29"/>
  <c r="H473" i="29"/>
  <c r="I473" i="29"/>
  <c r="J473" i="29"/>
  <c r="D474" i="29"/>
  <c r="E474" i="29"/>
  <c r="F474" i="29"/>
  <c r="G474" i="29"/>
  <c r="H474" i="29"/>
  <c r="I474" i="29"/>
  <c r="J474" i="29"/>
  <c r="D475" i="29"/>
  <c r="E475" i="29"/>
  <c r="F475" i="29"/>
  <c r="G475" i="29"/>
  <c r="H475" i="29"/>
  <c r="I475" i="29"/>
  <c r="J475" i="29"/>
  <c r="D476" i="29"/>
  <c r="E476" i="29"/>
  <c r="F476" i="29"/>
  <c r="G476" i="29"/>
  <c r="H476" i="29"/>
  <c r="I476" i="29"/>
  <c r="J476" i="29"/>
  <c r="D477" i="29"/>
  <c r="E477" i="29"/>
  <c r="F477" i="29"/>
  <c r="G477" i="29"/>
  <c r="H477" i="29"/>
  <c r="I477" i="29"/>
  <c r="J477" i="29"/>
  <c r="D478" i="29"/>
  <c r="E478" i="29"/>
  <c r="F478" i="29"/>
  <c r="G478" i="29"/>
  <c r="H478" i="29"/>
  <c r="I478" i="29"/>
  <c r="J478" i="29"/>
  <c r="D479" i="29"/>
  <c r="E479" i="29"/>
  <c r="F479" i="29"/>
  <c r="G479" i="29"/>
  <c r="H479" i="29"/>
  <c r="I479" i="29"/>
  <c r="J479" i="29"/>
  <c r="D480" i="29"/>
  <c r="E480" i="29"/>
  <c r="F480" i="29"/>
  <c r="G480" i="29"/>
  <c r="H480" i="29"/>
  <c r="I480" i="29"/>
  <c r="J480" i="29"/>
  <c r="D481" i="29"/>
  <c r="E481" i="29"/>
  <c r="F481" i="29"/>
  <c r="G481" i="29"/>
  <c r="H481" i="29"/>
  <c r="I481" i="29"/>
  <c r="J481" i="29"/>
  <c r="D482" i="29"/>
  <c r="E482" i="29"/>
  <c r="F482" i="29"/>
  <c r="G482" i="29"/>
  <c r="H482" i="29"/>
  <c r="I482" i="29"/>
  <c r="J482" i="29"/>
  <c r="D483" i="29"/>
  <c r="E483" i="29"/>
  <c r="F483" i="29"/>
  <c r="G483" i="29"/>
  <c r="H483" i="29"/>
  <c r="I483" i="29"/>
  <c r="J483" i="29"/>
  <c r="D484" i="29"/>
  <c r="E484" i="29"/>
  <c r="F484" i="29"/>
  <c r="G484" i="29"/>
  <c r="H484" i="29"/>
  <c r="I484" i="29"/>
  <c r="J484" i="29"/>
  <c r="D485" i="29"/>
  <c r="E485" i="29"/>
  <c r="F485" i="29"/>
  <c r="G485" i="29"/>
  <c r="H485" i="29"/>
  <c r="I485" i="29"/>
  <c r="J485" i="29"/>
  <c r="D486" i="29"/>
  <c r="E486" i="29"/>
  <c r="F486" i="29"/>
  <c r="G486" i="29"/>
  <c r="H486" i="29"/>
  <c r="I486" i="29"/>
  <c r="J486" i="29"/>
  <c r="D487" i="29"/>
  <c r="E487" i="29"/>
  <c r="F487" i="29"/>
  <c r="G487" i="29"/>
  <c r="H487" i="29"/>
  <c r="I487" i="29"/>
  <c r="J487" i="29"/>
  <c r="D488" i="29"/>
  <c r="E488" i="29"/>
  <c r="F488" i="29"/>
  <c r="G488" i="29"/>
  <c r="H488" i="29"/>
  <c r="I488" i="29"/>
  <c r="J488" i="29"/>
  <c r="D489" i="29"/>
  <c r="E489" i="29"/>
  <c r="F489" i="29"/>
  <c r="G489" i="29"/>
  <c r="H489" i="29"/>
  <c r="I489" i="29"/>
  <c r="J489" i="29"/>
  <c r="D490" i="29"/>
  <c r="E490" i="29"/>
  <c r="F490" i="29"/>
  <c r="G490" i="29"/>
  <c r="H490" i="29"/>
  <c r="I490" i="29"/>
  <c r="J490" i="29"/>
  <c r="D491" i="29"/>
  <c r="E491" i="29"/>
  <c r="F491" i="29"/>
  <c r="G491" i="29"/>
  <c r="H491" i="29"/>
  <c r="I491" i="29"/>
  <c r="J491" i="29"/>
  <c r="D492" i="29"/>
  <c r="E492" i="29"/>
  <c r="F492" i="29"/>
  <c r="G492" i="29"/>
  <c r="H492" i="29"/>
  <c r="I492" i="29"/>
  <c r="J492" i="29"/>
  <c r="D493" i="29"/>
  <c r="E493" i="29"/>
  <c r="F493" i="29"/>
  <c r="G493" i="29"/>
  <c r="H493" i="29"/>
  <c r="I493" i="29"/>
  <c r="J493" i="29"/>
  <c r="D494" i="29"/>
  <c r="E494" i="29"/>
  <c r="F494" i="29"/>
  <c r="G494" i="29"/>
  <c r="H494" i="29"/>
  <c r="I494" i="29"/>
  <c r="J494" i="29"/>
  <c r="D495" i="29"/>
  <c r="E495" i="29"/>
  <c r="F495" i="29"/>
  <c r="G495" i="29"/>
  <c r="H495" i="29"/>
  <c r="I495" i="29"/>
  <c r="J495" i="29"/>
  <c r="D496" i="29"/>
  <c r="E496" i="29"/>
  <c r="F496" i="29"/>
  <c r="G496" i="29"/>
  <c r="H496" i="29"/>
  <c r="I496" i="29"/>
  <c r="J496" i="29"/>
  <c r="D497" i="29"/>
  <c r="E497" i="29"/>
  <c r="F497" i="29"/>
  <c r="G497" i="29"/>
  <c r="H497" i="29"/>
  <c r="I497" i="29"/>
  <c r="J497" i="29"/>
  <c r="D498" i="29"/>
  <c r="E498" i="29"/>
  <c r="F498" i="29"/>
  <c r="G498" i="29"/>
  <c r="H498" i="29"/>
  <c r="I498" i="29"/>
  <c r="J498" i="29"/>
  <c r="D499" i="29"/>
  <c r="E499" i="29"/>
  <c r="F499" i="29"/>
  <c r="G499" i="29"/>
  <c r="H499" i="29"/>
  <c r="I499" i="29"/>
  <c r="J499" i="29"/>
  <c r="D500" i="29"/>
  <c r="E500" i="29"/>
  <c r="F500" i="29"/>
  <c r="G500" i="29"/>
  <c r="H500" i="29"/>
  <c r="I500" i="29"/>
  <c r="J500" i="29"/>
  <c r="D501" i="29"/>
  <c r="E501" i="29"/>
  <c r="F501" i="29"/>
  <c r="G501" i="29"/>
  <c r="H501" i="29"/>
  <c r="I501" i="29"/>
  <c r="J501" i="29"/>
  <c r="D502" i="29"/>
  <c r="E502" i="29"/>
  <c r="F502" i="29"/>
  <c r="G502" i="29"/>
  <c r="H502" i="29"/>
  <c r="I502" i="29"/>
  <c r="J502" i="29"/>
  <c r="D503" i="29"/>
  <c r="E503" i="29"/>
  <c r="F503" i="29"/>
  <c r="G503" i="29"/>
  <c r="H503" i="29"/>
  <c r="I503" i="29"/>
  <c r="J503" i="29"/>
  <c r="D504" i="29"/>
  <c r="E504" i="29"/>
  <c r="F504" i="29"/>
  <c r="G504" i="29"/>
  <c r="H504" i="29"/>
  <c r="I504" i="29"/>
  <c r="J504" i="29"/>
  <c r="D505" i="29"/>
  <c r="E505" i="29"/>
  <c r="F505" i="29"/>
  <c r="G505" i="29"/>
  <c r="H505" i="29"/>
  <c r="I505" i="29"/>
  <c r="J505" i="29"/>
  <c r="D506" i="29"/>
  <c r="E506" i="29"/>
  <c r="F506" i="29"/>
  <c r="G506" i="29"/>
  <c r="H506" i="29"/>
  <c r="I506" i="29"/>
  <c r="J506" i="29"/>
  <c r="D507" i="29"/>
  <c r="E507" i="29"/>
  <c r="F507" i="29"/>
  <c r="G507" i="29"/>
  <c r="H507" i="29"/>
  <c r="I507" i="29"/>
  <c r="J507" i="29"/>
  <c r="D508" i="29"/>
  <c r="E508" i="29"/>
  <c r="F508" i="29"/>
  <c r="G508" i="29"/>
  <c r="H508" i="29"/>
  <c r="I508" i="29"/>
  <c r="J508" i="29"/>
  <c r="D509" i="29"/>
  <c r="E509" i="29"/>
  <c r="F509" i="29"/>
  <c r="G509" i="29"/>
  <c r="H509" i="29"/>
  <c r="I509" i="29"/>
  <c r="J509" i="29"/>
  <c r="D510" i="29"/>
  <c r="E510" i="29"/>
  <c r="F510" i="29"/>
  <c r="G510" i="29"/>
  <c r="H510" i="29"/>
  <c r="I510" i="29"/>
  <c r="J510" i="29"/>
  <c r="D511" i="29"/>
  <c r="E511" i="29"/>
  <c r="F511" i="29"/>
  <c r="G511" i="29"/>
  <c r="H511" i="29"/>
  <c r="I511" i="29"/>
  <c r="J511" i="29"/>
  <c r="D512" i="29"/>
  <c r="E512" i="29"/>
  <c r="F512" i="29"/>
  <c r="G512" i="29"/>
  <c r="H512" i="29"/>
  <c r="I512" i="29"/>
  <c r="J512" i="29"/>
  <c r="D513" i="29"/>
  <c r="E513" i="29"/>
  <c r="F513" i="29"/>
  <c r="G513" i="29"/>
  <c r="H513" i="29"/>
  <c r="I513" i="29"/>
  <c r="J513" i="29"/>
  <c r="D514" i="29"/>
  <c r="E514" i="29"/>
  <c r="F514" i="29"/>
  <c r="G514" i="29"/>
  <c r="H514" i="29"/>
  <c r="I514" i="29"/>
  <c r="J514" i="29"/>
  <c r="D515" i="29"/>
  <c r="E515" i="29"/>
  <c r="F515" i="29"/>
  <c r="G515" i="29"/>
  <c r="H515" i="29"/>
  <c r="I515" i="29"/>
  <c r="J515" i="29"/>
  <c r="D516" i="29"/>
  <c r="E516" i="29"/>
  <c r="F516" i="29"/>
  <c r="G516" i="29"/>
  <c r="H516" i="29"/>
  <c r="I516" i="29"/>
  <c r="J516" i="29"/>
  <c r="D517" i="29"/>
  <c r="E517" i="29"/>
  <c r="F517" i="29"/>
  <c r="G517" i="29"/>
  <c r="H517" i="29"/>
  <c r="I517" i="29"/>
  <c r="J517" i="29"/>
  <c r="D518" i="29"/>
  <c r="E518" i="29"/>
  <c r="F518" i="29"/>
  <c r="G518" i="29"/>
  <c r="H518" i="29"/>
  <c r="I518" i="29"/>
  <c r="J518" i="29"/>
  <c r="D519" i="29"/>
  <c r="E519" i="29"/>
  <c r="F519" i="29"/>
  <c r="G519" i="29"/>
  <c r="H519" i="29"/>
  <c r="I519" i="29"/>
  <c r="J519" i="29"/>
  <c r="D520" i="29"/>
  <c r="E520" i="29"/>
  <c r="F520" i="29"/>
  <c r="G520" i="29"/>
  <c r="H520" i="29"/>
  <c r="I520" i="29"/>
  <c r="J520" i="29"/>
  <c r="D521" i="29"/>
  <c r="E521" i="29"/>
  <c r="F521" i="29"/>
  <c r="G521" i="29"/>
  <c r="H521" i="29"/>
  <c r="I521" i="29"/>
  <c r="J521" i="29"/>
  <c r="D522" i="29"/>
  <c r="E522" i="29"/>
  <c r="F522" i="29"/>
  <c r="G522" i="29"/>
  <c r="H522" i="29"/>
  <c r="I522" i="29"/>
  <c r="J522" i="29"/>
  <c r="D523" i="29"/>
  <c r="E523" i="29"/>
  <c r="F523" i="29"/>
  <c r="G523" i="29"/>
  <c r="H523" i="29"/>
  <c r="I523" i="29"/>
  <c r="J523" i="29"/>
  <c r="D524" i="29"/>
  <c r="E524" i="29"/>
  <c r="F524" i="29"/>
  <c r="G524" i="29"/>
  <c r="H524" i="29"/>
  <c r="I524" i="29"/>
  <c r="J524" i="29"/>
  <c r="D525" i="29"/>
  <c r="E525" i="29"/>
  <c r="F525" i="29"/>
  <c r="G525" i="29"/>
  <c r="H525" i="29"/>
  <c r="I525" i="29"/>
  <c r="J525" i="29"/>
  <c r="D526" i="29"/>
  <c r="E526" i="29"/>
  <c r="F526" i="29"/>
  <c r="G526" i="29"/>
  <c r="H526" i="29"/>
  <c r="I526" i="29"/>
  <c r="J526" i="29"/>
  <c r="D527" i="29"/>
  <c r="E527" i="29"/>
  <c r="F527" i="29"/>
  <c r="G527" i="29"/>
  <c r="H527" i="29"/>
  <c r="I527" i="29"/>
  <c r="J527" i="29"/>
  <c r="D528" i="29"/>
  <c r="E528" i="29"/>
  <c r="F528" i="29"/>
  <c r="G528" i="29"/>
  <c r="H528" i="29"/>
  <c r="I528" i="29"/>
  <c r="J528" i="29"/>
  <c r="D529" i="29"/>
  <c r="E529" i="29"/>
  <c r="F529" i="29"/>
  <c r="G529" i="29"/>
  <c r="H529" i="29"/>
  <c r="I529" i="29"/>
  <c r="J529" i="29"/>
  <c r="D530" i="29"/>
  <c r="E530" i="29"/>
  <c r="F530" i="29"/>
  <c r="G530" i="29"/>
  <c r="H530" i="29"/>
  <c r="I530" i="29"/>
  <c r="J530" i="29"/>
  <c r="D531" i="29"/>
  <c r="E531" i="29"/>
  <c r="F531" i="29"/>
  <c r="G531" i="29"/>
  <c r="H531" i="29"/>
  <c r="I531" i="29"/>
  <c r="J531" i="29"/>
  <c r="D532" i="29"/>
  <c r="E532" i="29"/>
  <c r="F532" i="29"/>
  <c r="G532" i="29"/>
  <c r="H532" i="29"/>
  <c r="I532" i="29"/>
  <c r="J532" i="29"/>
  <c r="D533" i="29"/>
  <c r="E533" i="29"/>
  <c r="F533" i="29"/>
  <c r="G533" i="29"/>
  <c r="H533" i="29"/>
  <c r="I533" i="29"/>
  <c r="J533" i="29"/>
  <c r="D534" i="29"/>
  <c r="E534" i="29"/>
  <c r="F534" i="29"/>
  <c r="G534" i="29"/>
  <c r="H534" i="29"/>
  <c r="I534" i="29"/>
  <c r="J534" i="29"/>
  <c r="D535" i="29"/>
  <c r="E535" i="29"/>
  <c r="F535" i="29"/>
  <c r="G535" i="29"/>
  <c r="H535" i="29"/>
  <c r="I535" i="29"/>
  <c r="J535" i="29"/>
  <c r="D536" i="29"/>
  <c r="E536" i="29"/>
  <c r="F536" i="29"/>
  <c r="G536" i="29"/>
  <c r="H536" i="29"/>
  <c r="I536" i="29"/>
  <c r="J536" i="29"/>
  <c r="D537" i="29"/>
  <c r="E537" i="29"/>
  <c r="F537" i="29"/>
  <c r="G537" i="29"/>
  <c r="H537" i="29"/>
  <c r="I537" i="29"/>
  <c r="J537" i="29"/>
  <c r="D538" i="29"/>
  <c r="E538" i="29"/>
  <c r="F538" i="29"/>
  <c r="G538" i="29"/>
  <c r="H538" i="29"/>
  <c r="I538" i="29"/>
  <c r="J538" i="29"/>
  <c r="D539" i="29"/>
  <c r="E539" i="29"/>
  <c r="F539" i="29"/>
  <c r="G539" i="29"/>
  <c r="H539" i="29"/>
  <c r="I539" i="29"/>
  <c r="J539" i="29"/>
  <c r="D540" i="29"/>
  <c r="E540" i="29"/>
  <c r="F540" i="29"/>
  <c r="G540" i="29"/>
  <c r="H540" i="29"/>
  <c r="I540" i="29"/>
  <c r="J540" i="29"/>
  <c r="D541" i="29"/>
  <c r="E541" i="29"/>
  <c r="F541" i="29"/>
  <c r="G541" i="29"/>
  <c r="H541" i="29"/>
  <c r="I541" i="29"/>
  <c r="J541" i="29"/>
  <c r="D542" i="29"/>
  <c r="E542" i="29"/>
  <c r="F542" i="29"/>
  <c r="G542" i="29"/>
  <c r="H542" i="29"/>
  <c r="I542" i="29"/>
  <c r="J542" i="29"/>
  <c r="D543" i="29"/>
  <c r="E543" i="29"/>
  <c r="F543" i="29"/>
  <c r="G543" i="29"/>
  <c r="H543" i="29"/>
  <c r="I543" i="29"/>
  <c r="J543" i="29"/>
  <c r="D544" i="29"/>
  <c r="E544" i="29"/>
  <c r="F544" i="29"/>
  <c r="G544" i="29"/>
  <c r="H544" i="29"/>
  <c r="I544" i="29"/>
  <c r="J544" i="29"/>
  <c r="D545" i="29"/>
  <c r="E545" i="29"/>
  <c r="F545" i="29"/>
  <c r="G545" i="29"/>
  <c r="H545" i="29"/>
  <c r="I545" i="29"/>
  <c r="J545" i="29"/>
  <c r="D546" i="29"/>
  <c r="E546" i="29"/>
  <c r="F546" i="29"/>
  <c r="G546" i="29"/>
  <c r="H546" i="29"/>
  <c r="I546" i="29"/>
  <c r="J546" i="29"/>
  <c r="D547" i="29"/>
  <c r="E547" i="29"/>
  <c r="F547" i="29"/>
  <c r="G547" i="29"/>
  <c r="H547" i="29"/>
  <c r="I547" i="29"/>
  <c r="J547" i="29"/>
  <c r="D548" i="29"/>
  <c r="E548" i="29"/>
  <c r="F548" i="29"/>
  <c r="G548" i="29"/>
  <c r="H548" i="29"/>
  <c r="I548" i="29"/>
  <c r="J548" i="29"/>
  <c r="D549" i="29"/>
  <c r="E549" i="29"/>
  <c r="F549" i="29"/>
  <c r="G549" i="29"/>
  <c r="H549" i="29"/>
  <c r="I549" i="29"/>
  <c r="J549" i="29"/>
  <c r="D550" i="29"/>
  <c r="E550" i="29"/>
  <c r="F550" i="29"/>
  <c r="G550" i="29"/>
  <c r="H550" i="29"/>
  <c r="I550" i="29"/>
  <c r="J550" i="29"/>
  <c r="D551" i="29"/>
  <c r="E551" i="29"/>
  <c r="F551" i="29"/>
  <c r="G551" i="29"/>
  <c r="H551" i="29"/>
  <c r="I551" i="29"/>
  <c r="J551" i="29"/>
  <c r="D552" i="29"/>
  <c r="E552" i="29"/>
  <c r="F552" i="29"/>
  <c r="G552" i="29"/>
  <c r="H552" i="29"/>
  <c r="I552" i="29"/>
  <c r="J552" i="29"/>
  <c r="D553" i="29"/>
  <c r="E553" i="29"/>
  <c r="F553" i="29"/>
  <c r="G553" i="29"/>
  <c r="H553" i="29"/>
  <c r="I553" i="29"/>
  <c r="J553" i="29"/>
  <c r="D554" i="29"/>
  <c r="E554" i="29"/>
  <c r="F554" i="29"/>
  <c r="G554" i="29"/>
  <c r="H554" i="29"/>
  <c r="I554" i="29"/>
  <c r="J554" i="29"/>
  <c r="D555" i="29"/>
  <c r="E555" i="29"/>
  <c r="F555" i="29"/>
  <c r="G555" i="29"/>
  <c r="H555" i="29"/>
  <c r="I555" i="29"/>
  <c r="J555" i="29"/>
  <c r="D556" i="29"/>
  <c r="E556" i="29"/>
  <c r="F556" i="29"/>
  <c r="G556" i="29"/>
  <c r="H556" i="29"/>
  <c r="I556" i="29"/>
  <c r="J556" i="29"/>
  <c r="D557" i="29"/>
  <c r="E557" i="29"/>
  <c r="F557" i="29"/>
  <c r="G557" i="29"/>
  <c r="H557" i="29"/>
  <c r="I557" i="29"/>
  <c r="J557" i="29"/>
  <c r="D558" i="29"/>
  <c r="E558" i="29"/>
  <c r="F558" i="29"/>
  <c r="G558" i="29"/>
  <c r="H558" i="29"/>
  <c r="I558" i="29"/>
  <c r="J558" i="29"/>
  <c r="D559" i="29"/>
  <c r="E559" i="29"/>
  <c r="F559" i="29"/>
  <c r="G559" i="29"/>
  <c r="H559" i="29"/>
  <c r="I559" i="29"/>
  <c r="J559" i="29"/>
  <c r="D560" i="29"/>
  <c r="E560" i="29"/>
  <c r="F560" i="29"/>
  <c r="G560" i="29"/>
  <c r="H560" i="29"/>
  <c r="I560" i="29"/>
  <c r="J560" i="29"/>
  <c r="D561" i="29"/>
  <c r="E561" i="29"/>
  <c r="F561" i="29"/>
  <c r="G561" i="29"/>
  <c r="H561" i="29"/>
  <c r="I561" i="29"/>
  <c r="J561" i="29"/>
  <c r="D562" i="29"/>
  <c r="E562" i="29"/>
  <c r="F562" i="29"/>
  <c r="G562" i="29"/>
  <c r="H562" i="29"/>
  <c r="I562" i="29"/>
  <c r="J562" i="29"/>
  <c r="D563" i="29"/>
  <c r="E563" i="29"/>
  <c r="F563" i="29"/>
  <c r="G563" i="29"/>
  <c r="H563" i="29"/>
  <c r="I563" i="29"/>
  <c r="J563" i="29"/>
  <c r="D564" i="29"/>
  <c r="E564" i="29"/>
  <c r="F564" i="29"/>
  <c r="G564" i="29"/>
  <c r="H564" i="29"/>
  <c r="I564" i="29"/>
  <c r="J564" i="29"/>
  <c r="D565" i="29"/>
  <c r="E565" i="29"/>
  <c r="F565" i="29"/>
  <c r="G565" i="29"/>
  <c r="H565" i="29"/>
  <c r="I565" i="29"/>
  <c r="J565" i="29"/>
  <c r="D566" i="29"/>
  <c r="E566" i="29"/>
  <c r="F566" i="29"/>
  <c r="G566" i="29"/>
  <c r="H566" i="29"/>
  <c r="I566" i="29"/>
  <c r="J566" i="29"/>
  <c r="D567" i="29"/>
  <c r="E567" i="29"/>
  <c r="F567" i="29"/>
  <c r="G567" i="29"/>
  <c r="H567" i="29"/>
  <c r="I567" i="29"/>
  <c r="J567" i="29"/>
  <c r="D568" i="29"/>
  <c r="E568" i="29"/>
  <c r="F568" i="29"/>
  <c r="G568" i="29"/>
  <c r="H568" i="29"/>
  <c r="I568" i="29"/>
  <c r="J568" i="29"/>
  <c r="D569" i="29"/>
  <c r="E569" i="29"/>
  <c r="F569" i="29"/>
  <c r="G569" i="29"/>
  <c r="H569" i="29"/>
  <c r="I569" i="29"/>
  <c r="J569" i="29"/>
  <c r="D570" i="29"/>
  <c r="E570" i="29"/>
  <c r="F570" i="29"/>
  <c r="G570" i="29"/>
  <c r="H570" i="29"/>
  <c r="I570" i="29"/>
  <c r="J570" i="29"/>
  <c r="D571" i="29"/>
  <c r="E571" i="29"/>
  <c r="F571" i="29"/>
  <c r="G571" i="29"/>
  <c r="H571" i="29"/>
  <c r="I571" i="29"/>
  <c r="J571" i="29"/>
  <c r="D572" i="29"/>
  <c r="E572" i="29"/>
  <c r="F572" i="29"/>
  <c r="G572" i="29"/>
  <c r="H572" i="29"/>
  <c r="I572" i="29"/>
  <c r="J572" i="29"/>
  <c r="D573" i="29"/>
  <c r="E573" i="29"/>
  <c r="F573" i="29"/>
  <c r="G573" i="29"/>
  <c r="H573" i="29"/>
  <c r="I573" i="29"/>
  <c r="J573" i="29"/>
  <c r="D574" i="29"/>
  <c r="E574" i="29"/>
  <c r="F574" i="29"/>
  <c r="G574" i="29"/>
  <c r="H574" i="29"/>
  <c r="I574" i="29"/>
  <c r="J574" i="29"/>
  <c r="D575" i="29"/>
  <c r="E575" i="29"/>
  <c r="F575" i="29"/>
  <c r="G575" i="29"/>
  <c r="H575" i="29"/>
  <c r="I575" i="29"/>
  <c r="J575" i="29"/>
  <c r="D576" i="29"/>
  <c r="E576" i="29"/>
  <c r="F576" i="29"/>
  <c r="G576" i="29"/>
  <c r="H576" i="29"/>
  <c r="I576" i="29"/>
  <c r="J576" i="29"/>
  <c r="D577" i="29"/>
  <c r="E577" i="29"/>
  <c r="F577" i="29"/>
  <c r="G577" i="29"/>
  <c r="H577" i="29"/>
  <c r="I577" i="29"/>
  <c r="J577" i="29"/>
  <c r="D578" i="29"/>
  <c r="E578" i="29"/>
  <c r="F578" i="29"/>
  <c r="G578" i="29"/>
  <c r="H578" i="29"/>
  <c r="I578" i="29"/>
  <c r="J578" i="29"/>
  <c r="D579" i="29"/>
  <c r="E579" i="29"/>
  <c r="F579" i="29"/>
  <c r="G579" i="29"/>
  <c r="H579" i="29"/>
  <c r="I579" i="29"/>
  <c r="J579" i="29"/>
  <c r="D580" i="29"/>
  <c r="E580" i="29"/>
  <c r="F580" i="29"/>
  <c r="G580" i="29"/>
  <c r="H580" i="29"/>
  <c r="I580" i="29"/>
  <c r="J580" i="29"/>
  <c r="D581" i="29"/>
  <c r="E581" i="29"/>
  <c r="F581" i="29"/>
  <c r="G581" i="29"/>
  <c r="H581" i="29"/>
  <c r="I581" i="29"/>
  <c r="J581" i="29"/>
  <c r="D582" i="29"/>
  <c r="E582" i="29"/>
  <c r="F582" i="29"/>
  <c r="G582" i="29"/>
  <c r="H582" i="29"/>
  <c r="I582" i="29"/>
  <c r="J582" i="29"/>
  <c r="D583" i="29"/>
  <c r="E583" i="29"/>
  <c r="F583" i="29"/>
  <c r="G583" i="29"/>
  <c r="H583" i="29"/>
  <c r="I583" i="29"/>
  <c r="J583" i="29"/>
  <c r="D584" i="29"/>
  <c r="E584" i="29"/>
  <c r="F584" i="29"/>
  <c r="G584" i="29"/>
  <c r="H584" i="29"/>
  <c r="I584" i="29"/>
  <c r="J584" i="29"/>
  <c r="D585" i="29"/>
  <c r="E585" i="29"/>
  <c r="F585" i="29"/>
  <c r="G585" i="29"/>
  <c r="H585" i="29"/>
  <c r="I585" i="29"/>
  <c r="J585" i="29"/>
  <c r="D586" i="29"/>
  <c r="E586" i="29"/>
  <c r="F586" i="29"/>
  <c r="G586" i="29"/>
  <c r="H586" i="29"/>
  <c r="I586" i="29"/>
  <c r="J586" i="29"/>
  <c r="D587" i="29"/>
  <c r="E587" i="29"/>
  <c r="F587" i="29"/>
  <c r="G587" i="29"/>
  <c r="H587" i="29"/>
  <c r="I587" i="29"/>
  <c r="J587" i="29"/>
  <c r="D588" i="29"/>
  <c r="E588" i="29"/>
  <c r="F588" i="29"/>
  <c r="G588" i="29"/>
  <c r="H588" i="29"/>
  <c r="I588" i="29"/>
  <c r="J588" i="29"/>
  <c r="D589" i="29"/>
  <c r="E589" i="29"/>
  <c r="F589" i="29"/>
  <c r="G589" i="29"/>
  <c r="H589" i="29"/>
  <c r="I589" i="29"/>
  <c r="J589" i="29"/>
  <c r="D590" i="29"/>
  <c r="E590" i="29"/>
  <c r="F590" i="29"/>
  <c r="G590" i="29"/>
  <c r="H590" i="29"/>
  <c r="I590" i="29"/>
  <c r="J590" i="29"/>
  <c r="D591" i="29"/>
  <c r="E591" i="29"/>
  <c r="F591" i="29"/>
  <c r="G591" i="29"/>
  <c r="H591" i="29"/>
  <c r="I591" i="29"/>
  <c r="J591" i="29"/>
  <c r="D592" i="29"/>
  <c r="E592" i="29"/>
  <c r="F592" i="29"/>
  <c r="G592" i="29"/>
  <c r="H592" i="29"/>
  <c r="I592" i="29"/>
  <c r="J592" i="29"/>
  <c r="D593" i="29"/>
  <c r="E593" i="29"/>
  <c r="F593" i="29"/>
  <c r="G593" i="29"/>
  <c r="H593" i="29"/>
  <c r="I593" i="29"/>
  <c r="J593" i="29"/>
  <c r="D594" i="29"/>
  <c r="E594" i="29"/>
  <c r="F594" i="29"/>
  <c r="G594" i="29"/>
  <c r="H594" i="29"/>
  <c r="I594" i="29"/>
  <c r="J594" i="29"/>
  <c r="D595" i="29"/>
  <c r="E595" i="29"/>
  <c r="F595" i="29"/>
  <c r="G595" i="29"/>
  <c r="H595" i="29"/>
  <c r="I595" i="29"/>
  <c r="J595" i="29"/>
  <c r="D596" i="29"/>
  <c r="E596" i="29"/>
  <c r="F596" i="29"/>
  <c r="G596" i="29"/>
  <c r="H596" i="29"/>
  <c r="I596" i="29"/>
  <c r="J596" i="29"/>
  <c r="D597" i="29"/>
  <c r="E597" i="29"/>
  <c r="F597" i="29"/>
  <c r="G597" i="29"/>
  <c r="H597" i="29"/>
  <c r="I597" i="29"/>
  <c r="J597" i="29"/>
  <c r="D598" i="29"/>
  <c r="E598" i="29"/>
  <c r="F598" i="29"/>
  <c r="G598" i="29"/>
  <c r="H598" i="29"/>
  <c r="I598" i="29"/>
  <c r="J598" i="29"/>
  <c r="D599" i="29"/>
  <c r="E599" i="29"/>
  <c r="F599" i="29"/>
  <c r="G599" i="29"/>
  <c r="H599" i="29"/>
  <c r="I599" i="29"/>
  <c r="J599" i="29"/>
  <c r="D600" i="29"/>
  <c r="E600" i="29"/>
  <c r="F600" i="29"/>
  <c r="G600" i="29"/>
  <c r="H600" i="29"/>
  <c r="I600" i="29"/>
  <c r="J600" i="29"/>
  <c r="D601" i="29"/>
  <c r="E601" i="29"/>
  <c r="F601" i="29"/>
  <c r="G601" i="29"/>
  <c r="H601" i="29"/>
  <c r="I601" i="29"/>
  <c r="J601" i="29"/>
  <c r="D602" i="29"/>
  <c r="E602" i="29"/>
  <c r="F602" i="29"/>
  <c r="G602" i="29"/>
  <c r="H602" i="29"/>
  <c r="I602" i="29"/>
  <c r="J602" i="29"/>
  <c r="D603" i="29"/>
  <c r="E603" i="29"/>
  <c r="F603" i="29"/>
  <c r="G603" i="29"/>
  <c r="H603" i="29"/>
  <c r="I603" i="29"/>
  <c r="J603" i="29"/>
  <c r="D604" i="29"/>
  <c r="E604" i="29"/>
  <c r="F604" i="29"/>
  <c r="G604" i="29"/>
  <c r="H604" i="29"/>
  <c r="I604" i="29"/>
  <c r="J604" i="29"/>
  <c r="D605" i="29"/>
  <c r="E605" i="29"/>
  <c r="F605" i="29"/>
  <c r="G605" i="29"/>
  <c r="H605" i="29"/>
  <c r="I605" i="29"/>
  <c r="J605" i="29"/>
  <c r="D606" i="29"/>
  <c r="E606" i="29"/>
  <c r="F606" i="29"/>
  <c r="G606" i="29"/>
  <c r="H606" i="29"/>
  <c r="I606" i="29"/>
  <c r="J606" i="29"/>
  <c r="D607" i="29"/>
  <c r="E607" i="29"/>
  <c r="F607" i="29"/>
  <c r="G607" i="29"/>
  <c r="H607" i="29"/>
  <c r="I607" i="29"/>
  <c r="J607" i="29"/>
  <c r="D608" i="29"/>
  <c r="E608" i="29"/>
  <c r="F608" i="29"/>
  <c r="G608" i="29"/>
  <c r="H608" i="29"/>
  <c r="I608" i="29"/>
  <c r="J608" i="29"/>
  <c r="D609" i="29"/>
  <c r="E609" i="29"/>
  <c r="F609" i="29"/>
  <c r="G609" i="29"/>
  <c r="H609" i="29"/>
  <c r="I609" i="29"/>
  <c r="J609" i="29"/>
  <c r="D610" i="29"/>
  <c r="E610" i="29"/>
  <c r="F610" i="29"/>
  <c r="G610" i="29"/>
  <c r="H610" i="29"/>
  <c r="I610" i="29"/>
  <c r="J610" i="29"/>
  <c r="D611" i="29"/>
  <c r="E611" i="29"/>
  <c r="F611" i="29"/>
  <c r="G611" i="29"/>
  <c r="H611" i="29"/>
  <c r="I611" i="29"/>
  <c r="J611" i="29"/>
  <c r="D612" i="29"/>
  <c r="E612" i="29"/>
  <c r="F612" i="29"/>
  <c r="G612" i="29"/>
  <c r="H612" i="29"/>
  <c r="I612" i="29"/>
  <c r="J612" i="29"/>
  <c r="D613" i="29"/>
  <c r="E613" i="29"/>
  <c r="F613" i="29"/>
  <c r="G613" i="29"/>
  <c r="H613" i="29"/>
  <c r="I613" i="29"/>
  <c r="J613" i="29"/>
  <c r="D614" i="29"/>
  <c r="E614" i="29"/>
  <c r="F614" i="29"/>
  <c r="G614" i="29"/>
  <c r="H614" i="29"/>
  <c r="I614" i="29"/>
  <c r="J614" i="29"/>
  <c r="D615" i="29"/>
  <c r="E615" i="29"/>
  <c r="F615" i="29"/>
  <c r="G615" i="29"/>
  <c r="H615" i="29"/>
  <c r="I615" i="29"/>
  <c r="J615" i="29"/>
  <c r="D616" i="29"/>
  <c r="E616" i="29"/>
  <c r="F616" i="29"/>
  <c r="G616" i="29"/>
  <c r="H616" i="29"/>
  <c r="I616" i="29"/>
  <c r="J616" i="29"/>
  <c r="D617" i="29"/>
  <c r="E617" i="29"/>
  <c r="F617" i="29"/>
  <c r="G617" i="29"/>
  <c r="H617" i="29"/>
  <c r="I617" i="29"/>
  <c r="J617" i="29"/>
  <c r="D618" i="29"/>
  <c r="E618" i="29"/>
  <c r="F618" i="29"/>
  <c r="G618" i="29"/>
  <c r="H618" i="29"/>
  <c r="I618" i="29"/>
  <c r="J618" i="29"/>
  <c r="D619" i="29"/>
  <c r="E619" i="29"/>
  <c r="F619" i="29"/>
  <c r="G619" i="29"/>
  <c r="H619" i="29"/>
  <c r="I619" i="29"/>
  <c r="J619" i="29"/>
  <c r="D620" i="29"/>
  <c r="E620" i="29"/>
  <c r="F620" i="29"/>
  <c r="G620" i="29"/>
  <c r="H620" i="29"/>
  <c r="I620" i="29"/>
  <c r="J620" i="29"/>
  <c r="D621" i="29"/>
  <c r="E621" i="29"/>
  <c r="F621" i="29"/>
  <c r="G621" i="29"/>
  <c r="H621" i="29"/>
  <c r="I621" i="29"/>
  <c r="J621" i="29"/>
  <c r="D622" i="29"/>
  <c r="E622" i="29"/>
  <c r="F622" i="29"/>
  <c r="G622" i="29"/>
  <c r="H622" i="29"/>
  <c r="I622" i="29"/>
  <c r="J622" i="29"/>
  <c r="D623" i="29"/>
  <c r="E623" i="29"/>
  <c r="F623" i="29"/>
  <c r="G623" i="29"/>
  <c r="H623" i="29"/>
  <c r="I623" i="29"/>
  <c r="J623" i="29"/>
  <c r="D624" i="29"/>
  <c r="E624" i="29"/>
  <c r="F624" i="29"/>
  <c r="G624" i="29"/>
  <c r="H624" i="29"/>
  <c r="I624" i="29"/>
  <c r="J624" i="29"/>
  <c r="D625" i="29"/>
  <c r="E625" i="29"/>
  <c r="F625" i="29"/>
  <c r="G625" i="29"/>
  <c r="H625" i="29"/>
  <c r="I625" i="29"/>
  <c r="J625" i="29"/>
  <c r="D626" i="29"/>
  <c r="E626" i="29"/>
  <c r="F626" i="29"/>
  <c r="G626" i="29"/>
  <c r="H626" i="29"/>
  <c r="I626" i="29"/>
  <c r="J626" i="29"/>
  <c r="D627" i="29"/>
  <c r="E627" i="29"/>
  <c r="F627" i="29"/>
  <c r="G627" i="29"/>
  <c r="H627" i="29"/>
  <c r="I627" i="29"/>
  <c r="J627" i="29"/>
  <c r="D628" i="29"/>
  <c r="E628" i="29"/>
  <c r="F628" i="29"/>
  <c r="G628" i="29"/>
  <c r="H628" i="29"/>
  <c r="I628" i="29"/>
  <c r="J628" i="29"/>
  <c r="D629" i="29"/>
  <c r="E629" i="29"/>
  <c r="F629" i="29"/>
  <c r="G629" i="29"/>
  <c r="H629" i="29"/>
  <c r="I629" i="29"/>
  <c r="J629" i="29"/>
  <c r="D630" i="29"/>
  <c r="E630" i="29"/>
  <c r="F630" i="29"/>
  <c r="G630" i="29"/>
  <c r="H630" i="29"/>
  <c r="I630" i="29"/>
  <c r="J630" i="29"/>
  <c r="D631" i="29"/>
  <c r="E631" i="29"/>
  <c r="F631" i="29"/>
  <c r="G631" i="29"/>
  <c r="H631" i="29"/>
  <c r="I631" i="29"/>
  <c r="J631" i="29"/>
  <c r="D632" i="29"/>
  <c r="E632" i="29"/>
  <c r="F632" i="29"/>
  <c r="G632" i="29"/>
  <c r="H632" i="29"/>
  <c r="I632" i="29"/>
  <c r="J632" i="29"/>
  <c r="D633" i="29"/>
  <c r="E633" i="29"/>
  <c r="F633" i="29"/>
  <c r="G633" i="29"/>
  <c r="H633" i="29"/>
  <c r="I633" i="29"/>
  <c r="J633" i="29"/>
  <c r="D634" i="29"/>
  <c r="E634" i="29"/>
  <c r="F634" i="29"/>
  <c r="G634" i="29"/>
  <c r="H634" i="29"/>
  <c r="I634" i="29"/>
  <c r="J634" i="29"/>
  <c r="D635" i="29"/>
  <c r="E635" i="29"/>
  <c r="F635" i="29"/>
  <c r="G635" i="29"/>
  <c r="H635" i="29"/>
  <c r="I635" i="29"/>
  <c r="J635" i="29"/>
  <c r="D636" i="29"/>
  <c r="E636" i="29"/>
  <c r="F636" i="29"/>
  <c r="G636" i="29"/>
  <c r="H636" i="29"/>
  <c r="I636" i="29"/>
  <c r="J636" i="29"/>
  <c r="D637" i="29"/>
  <c r="E637" i="29"/>
  <c r="F637" i="29"/>
  <c r="G637" i="29"/>
  <c r="H637" i="29"/>
  <c r="I637" i="29"/>
  <c r="J637" i="29"/>
  <c r="D638" i="29"/>
  <c r="E638" i="29"/>
  <c r="F638" i="29"/>
  <c r="G638" i="29"/>
  <c r="H638" i="29"/>
  <c r="I638" i="29"/>
  <c r="J638" i="29"/>
  <c r="D639" i="29"/>
  <c r="E639" i="29"/>
  <c r="F639" i="29"/>
  <c r="G639" i="29"/>
  <c r="H639" i="29"/>
  <c r="I639" i="29"/>
  <c r="J639" i="29"/>
  <c r="D640" i="29"/>
  <c r="E640" i="29"/>
  <c r="F640" i="29"/>
  <c r="G640" i="29"/>
  <c r="H640" i="29"/>
  <c r="I640" i="29"/>
  <c r="J640" i="29"/>
  <c r="D641" i="29"/>
  <c r="E641" i="29"/>
  <c r="F641" i="29"/>
  <c r="G641" i="29"/>
  <c r="H641" i="29"/>
  <c r="I641" i="29"/>
  <c r="J641" i="29"/>
  <c r="D642" i="29"/>
  <c r="E642" i="29"/>
  <c r="F642" i="29"/>
  <c r="G642" i="29"/>
  <c r="H642" i="29"/>
  <c r="I642" i="29"/>
  <c r="J642" i="29"/>
  <c r="D643" i="29"/>
  <c r="E643" i="29"/>
  <c r="F643" i="29"/>
  <c r="G643" i="29"/>
  <c r="H643" i="29"/>
  <c r="I643" i="29"/>
  <c r="J643" i="29"/>
  <c r="D644" i="29"/>
  <c r="E644" i="29"/>
  <c r="F644" i="29"/>
  <c r="G644" i="29"/>
  <c r="H644" i="29"/>
  <c r="I644" i="29"/>
  <c r="J644" i="29"/>
  <c r="D645" i="29"/>
  <c r="E645" i="29"/>
  <c r="F645" i="29"/>
  <c r="G645" i="29"/>
  <c r="H645" i="29"/>
  <c r="I645" i="29"/>
  <c r="J645" i="29"/>
  <c r="D646" i="29"/>
  <c r="E646" i="29"/>
  <c r="F646" i="29"/>
  <c r="G646" i="29"/>
  <c r="H646" i="29"/>
  <c r="I646" i="29"/>
  <c r="J646" i="29"/>
  <c r="D647" i="29"/>
  <c r="E647" i="29"/>
  <c r="F647" i="29"/>
  <c r="G647" i="29"/>
  <c r="H647" i="29"/>
  <c r="I647" i="29"/>
  <c r="J647" i="29"/>
  <c r="D648" i="29"/>
  <c r="E648" i="29"/>
  <c r="F648" i="29"/>
  <c r="G648" i="29"/>
  <c r="H648" i="29"/>
  <c r="I648" i="29"/>
  <c r="J648" i="29"/>
  <c r="D649" i="29"/>
  <c r="E649" i="29"/>
  <c r="F649" i="29"/>
  <c r="G649" i="29"/>
  <c r="H649" i="29"/>
  <c r="I649" i="29"/>
  <c r="J649" i="29"/>
  <c r="D650" i="29"/>
  <c r="E650" i="29"/>
  <c r="F650" i="29"/>
  <c r="G650" i="29"/>
  <c r="H650" i="29"/>
  <c r="I650" i="29"/>
  <c r="J650" i="29"/>
  <c r="D651" i="29"/>
  <c r="E651" i="29"/>
  <c r="F651" i="29"/>
  <c r="G651" i="29"/>
  <c r="H651" i="29"/>
  <c r="I651" i="29"/>
  <c r="J651" i="29"/>
  <c r="D652" i="29"/>
  <c r="E652" i="29"/>
  <c r="F652" i="29"/>
  <c r="G652" i="29"/>
  <c r="H652" i="29"/>
  <c r="I652" i="29"/>
  <c r="J652" i="29"/>
  <c r="D653" i="29"/>
  <c r="E653" i="29"/>
  <c r="F653" i="29"/>
  <c r="G653" i="29"/>
  <c r="H653" i="29"/>
  <c r="I653" i="29"/>
  <c r="J653" i="29"/>
  <c r="D654" i="29"/>
  <c r="E654" i="29"/>
  <c r="F654" i="29"/>
  <c r="G654" i="29"/>
  <c r="H654" i="29"/>
  <c r="I654" i="29"/>
  <c r="J654" i="29"/>
  <c r="D655" i="29"/>
  <c r="E655" i="29"/>
  <c r="F655" i="29"/>
  <c r="G655" i="29"/>
  <c r="H655" i="29"/>
  <c r="I655" i="29"/>
  <c r="J655" i="29"/>
  <c r="D656" i="29"/>
  <c r="E656" i="29"/>
  <c r="F656" i="29"/>
  <c r="G656" i="29"/>
  <c r="H656" i="29"/>
  <c r="I656" i="29"/>
  <c r="J656" i="29"/>
  <c r="D657" i="29"/>
  <c r="E657" i="29"/>
  <c r="F657" i="29"/>
  <c r="G657" i="29"/>
  <c r="H657" i="29"/>
  <c r="I657" i="29"/>
  <c r="J657" i="29"/>
  <c r="D658" i="29"/>
  <c r="E658" i="29"/>
  <c r="F658" i="29"/>
  <c r="G658" i="29"/>
  <c r="H658" i="29"/>
  <c r="I658" i="29"/>
  <c r="J658" i="29"/>
  <c r="D659" i="29"/>
  <c r="E659" i="29"/>
  <c r="F659" i="29"/>
  <c r="G659" i="29"/>
  <c r="H659" i="29"/>
  <c r="I659" i="29"/>
  <c r="J659" i="29"/>
  <c r="D660" i="29"/>
  <c r="E660" i="29"/>
  <c r="F660" i="29"/>
  <c r="G660" i="29"/>
  <c r="H660" i="29"/>
  <c r="I660" i="29"/>
  <c r="J660" i="29"/>
  <c r="D661" i="29"/>
  <c r="E661" i="29"/>
  <c r="F661" i="29"/>
  <c r="G661" i="29"/>
  <c r="H661" i="29"/>
  <c r="I661" i="29"/>
  <c r="J661" i="29"/>
  <c r="D662" i="29"/>
  <c r="E662" i="29"/>
  <c r="F662" i="29"/>
  <c r="G662" i="29"/>
  <c r="H662" i="29"/>
  <c r="I662" i="29"/>
  <c r="J662" i="29"/>
  <c r="D663" i="29"/>
  <c r="E663" i="29"/>
  <c r="F663" i="29"/>
  <c r="G663" i="29"/>
  <c r="H663" i="29"/>
  <c r="I663" i="29"/>
  <c r="J663" i="29"/>
  <c r="D664" i="29"/>
  <c r="E664" i="29"/>
  <c r="F664" i="29"/>
  <c r="G664" i="29"/>
  <c r="H664" i="29"/>
  <c r="I664" i="29"/>
  <c r="J664" i="29"/>
  <c r="D665" i="29"/>
  <c r="E665" i="29"/>
  <c r="F665" i="29"/>
  <c r="G665" i="29"/>
  <c r="H665" i="29"/>
  <c r="I665" i="29"/>
  <c r="J665" i="29"/>
  <c r="D666" i="29"/>
  <c r="E666" i="29"/>
  <c r="F666" i="29"/>
  <c r="G666" i="29"/>
  <c r="H666" i="29"/>
  <c r="I666" i="29"/>
  <c r="J666" i="29"/>
  <c r="D667" i="29"/>
  <c r="E667" i="29"/>
  <c r="F667" i="29"/>
  <c r="G667" i="29"/>
  <c r="H667" i="29"/>
  <c r="I667" i="29"/>
  <c r="J667" i="29"/>
  <c r="D668" i="29"/>
  <c r="E668" i="29"/>
  <c r="F668" i="29"/>
  <c r="G668" i="29"/>
  <c r="H668" i="29"/>
  <c r="I668" i="29"/>
  <c r="J668" i="29"/>
  <c r="D669" i="29"/>
  <c r="E669" i="29"/>
  <c r="F669" i="29"/>
  <c r="G669" i="29"/>
  <c r="H669" i="29"/>
  <c r="I669" i="29"/>
  <c r="J669" i="29"/>
  <c r="D670" i="29"/>
  <c r="E670" i="29"/>
  <c r="F670" i="29"/>
  <c r="G670" i="29"/>
  <c r="H670" i="29"/>
  <c r="I670" i="29"/>
  <c r="J670" i="29"/>
  <c r="D671" i="29"/>
  <c r="E671" i="29"/>
  <c r="F671" i="29"/>
  <c r="G671" i="29"/>
  <c r="H671" i="29"/>
  <c r="I671" i="29"/>
  <c r="J671" i="29"/>
  <c r="D672" i="29"/>
  <c r="E672" i="29"/>
  <c r="F672" i="29"/>
  <c r="G672" i="29"/>
  <c r="H672" i="29"/>
  <c r="I672" i="29"/>
  <c r="J672" i="29"/>
  <c r="D673" i="29"/>
  <c r="E673" i="29"/>
  <c r="F673" i="29"/>
  <c r="G673" i="29"/>
  <c r="H673" i="29"/>
  <c r="I673" i="29"/>
  <c r="J673" i="29"/>
  <c r="D674" i="29"/>
  <c r="E674" i="29"/>
  <c r="F674" i="29"/>
  <c r="G674" i="29"/>
  <c r="H674" i="29"/>
  <c r="I674" i="29"/>
  <c r="J674" i="29"/>
  <c r="D675" i="29"/>
  <c r="E675" i="29"/>
  <c r="F675" i="29"/>
  <c r="G675" i="29"/>
  <c r="H675" i="29"/>
  <c r="I675" i="29"/>
  <c r="J675" i="29"/>
  <c r="D676" i="29"/>
  <c r="E676" i="29"/>
  <c r="F676" i="29"/>
  <c r="G676" i="29"/>
  <c r="H676" i="29"/>
  <c r="I676" i="29"/>
  <c r="J676" i="29"/>
  <c r="D677" i="29"/>
  <c r="E677" i="29"/>
  <c r="F677" i="29"/>
  <c r="G677" i="29"/>
  <c r="H677" i="29"/>
  <c r="I677" i="29"/>
  <c r="J677" i="29"/>
  <c r="D678" i="29"/>
  <c r="E678" i="29"/>
  <c r="F678" i="29"/>
  <c r="G678" i="29"/>
  <c r="H678" i="29"/>
  <c r="I678" i="29"/>
  <c r="J678" i="29"/>
  <c r="D679" i="29"/>
  <c r="E679" i="29"/>
  <c r="F679" i="29"/>
  <c r="G679" i="29"/>
  <c r="H679" i="29"/>
  <c r="I679" i="29"/>
  <c r="J679" i="29"/>
  <c r="D680" i="29"/>
  <c r="E680" i="29"/>
  <c r="F680" i="29"/>
  <c r="G680" i="29"/>
  <c r="H680" i="29"/>
  <c r="I680" i="29"/>
  <c r="J680" i="29"/>
  <c r="D681" i="29"/>
  <c r="E681" i="29"/>
  <c r="F681" i="29"/>
  <c r="G681" i="29"/>
  <c r="H681" i="29"/>
  <c r="I681" i="29"/>
  <c r="J681" i="29"/>
  <c r="D682" i="29"/>
  <c r="E682" i="29"/>
  <c r="F682" i="29"/>
  <c r="G682" i="29"/>
  <c r="H682" i="29"/>
  <c r="I682" i="29"/>
  <c r="J682" i="29"/>
  <c r="D683" i="29"/>
  <c r="E683" i="29"/>
  <c r="F683" i="29"/>
  <c r="G683" i="29"/>
  <c r="H683" i="29"/>
  <c r="I683" i="29"/>
  <c r="J683" i="29"/>
  <c r="D684" i="29"/>
  <c r="E684" i="29"/>
  <c r="F684" i="29"/>
  <c r="G684" i="29"/>
  <c r="H684" i="29"/>
  <c r="I684" i="29"/>
  <c r="J684" i="29"/>
  <c r="D685" i="29"/>
  <c r="E685" i="29"/>
  <c r="F685" i="29"/>
  <c r="G685" i="29"/>
  <c r="H685" i="29"/>
  <c r="I685" i="29"/>
  <c r="J685" i="29"/>
  <c r="D686" i="29"/>
  <c r="E686" i="29"/>
  <c r="F686" i="29"/>
  <c r="G686" i="29"/>
  <c r="H686" i="29"/>
  <c r="I686" i="29"/>
  <c r="J686" i="29"/>
  <c r="D687" i="29"/>
  <c r="E687" i="29"/>
  <c r="F687" i="29"/>
  <c r="G687" i="29"/>
  <c r="H687" i="29"/>
  <c r="I687" i="29"/>
  <c r="J687" i="29"/>
  <c r="D688" i="29"/>
  <c r="E688" i="29"/>
  <c r="F688" i="29"/>
  <c r="G688" i="29"/>
  <c r="H688" i="29"/>
  <c r="I688" i="29"/>
  <c r="J688" i="29"/>
  <c r="D689" i="29"/>
  <c r="E689" i="29"/>
  <c r="F689" i="29"/>
  <c r="G689" i="29"/>
  <c r="H689" i="29"/>
  <c r="I689" i="29"/>
  <c r="J689" i="29"/>
  <c r="D690" i="29"/>
  <c r="E690" i="29"/>
  <c r="F690" i="29"/>
  <c r="G690" i="29"/>
  <c r="H690" i="29"/>
  <c r="I690" i="29"/>
  <c r="J690" i="29"/>
  <c r="D691" i="29"/>
  <c r="E691" i="29"/>
  <c r="F691" i="29"/>
  <c r="G691" i="29"/>
  <c r="H691" i="29"/>
  <c r="I691" i="29"/>
  <c r="J691" i="29"/>
  <c r="D692" i="29"/>
  <c r="E692" i="29"/>
  <c r="F692" i="29"/>
  <c r="G692" i="29"/>
  <c r="H692" i="29"/>
  <c r="I692" i="29"/>
  <c r="J692" i="29"/>
  <c r="D693" i="29"/>
  <c r="E693" i="29"/>
  <c r="F693" i="29"/>
  <c r="G693" i="29"/>
  <c r="H693" i="29"/>
  <c r="I693" i="29"/>
  <c r="J693" i="29"/>
  <c r="D694" i="29"/>
  <c r="E694" i="29"/>
  <c r="F694" i="29"/>
  <c r="G694" i="29"/>
  <c r="H694" i="29"/>
  <c r="I694" i="29"/>
  <c r="J694" i="29"/>
  <c r="D695" i="29"/>
  <c r="E695" i="29"/>
  <c r="F695" i="29"/>
  <c r="G695" i="29"/>
  <c r="H695" i="29"/>
  <c r="I695" i="29"/>
  <c r="J695" i="29"/>
  <c r="D696" i="29"/>
  <c r="E696" i="29"/>
  <c r="F696" i="29"/>
  <c r="G696" i="29"/>
  <c r="H696" i="29"/>
  <c r="I696" i="29"/>
  <c r="J696" i="29"/>
  <c r="D697" i="29"/>
  <c r="E697" i="29"/>
  <c r="F697" i="29"/>
  <c r="G697" i="29"/>
  <c r="H697" i="29"/>
  <c r="I697" i="29"/>
  <c r="J697" i="29"/>
  <c r="D698" i="29"/>
  <c r="E698" i="29"/>
  <c r="F698" i="29"/>
  <c r="G698" i="29"/>
  <c r="H698" i="29"/>
  <c r="I698" i="29"/>
  <c r="J698" i="29"/>
  <c r="D699" i="29"/>
  <c r="E699" i="29"/>
  <c r="F699" i="29"/>
  <c r="G699" i="29"/>
  <c r="H699" i="29"/>
  <c r="I699" i="29"/>
  <c r="J699" i="29"/>
  <c r="D700" i="29"/>
  <c r="E700" i="29"/>
  <c r="F700" i="29"/>
  <c r="G700" i="29"/>
  <c r="H700" i="29"/>
  <c r="I700" i="29"/>
  <c r="J700" i="29"/>
  <c r="D701" i="29"/>
  <c r="E701" i="29"/>
  <c r="F701" i="29"/>
  <c r="G701" i="29"/>
  <c r="H701" i="29"/>
  <c r="I701" i="29"/>
  <c r="J701" i="29"/>
  <c r="D702" i="29"/>
  <c r="E702" i="29"/>
  <c r="F702" i="29"/>
  <c r="G702" i="29"/>
  <c r="H702" i="29"/>
  <c r="I702" i="29"/>
  <c r="J702" i="29"/>
  <c r="D703" i="29"/>
  <c r="E703" i="29"/>
  <c r="F703" i="29"/>
  <c r="G703" i="29"/>
  <c r="H703" i="29"/>
  <c r="I703" i="29"/>
  <c r="J703" i="29"/>
  <c r="D704" i="29"/>
  <c r="E704" i="29"/>
  <c r="F704" i="29"/>
  <c r="G704" i="29"/>
  <c r="H704" i="29"/>
  <c r="I704" i="29"/>
  <c r="J704" i="29"/>
  <c r="D705" i="29"/>
  <c r="E705" i="29"/>
  <c r="F705" i="29"/>
  <c r="G705" i="29"/>
  <c r="H705" i="29"/>
  <c r="I705" i="29"/>
  <c r="J705" i="29"/>
  <c r="D706" i="29"/>
  <c r="E706" i="29"/>
  <c r="F706" i="29"/>
  <c r="G706" i="29"/>
  <c r="H706" i="29"/>
  <c r="I706" i="29"/>
  <c r="J706" i="29"/>
  <c r="D707" i="29"/>
  <c r="E707" i="29"/>
  <c r="F707" i="29"/>
  <c r="G707" i="29"/>
  <c r="H707" i="29"/>
  <c r="I707" i="29"/>
  <c r="J707" i="29"/>
  <c r="D708" i="29"/>
  <c r="E708" i="29"/>
  <c r="F708" i="29"/>
  <c r="G708" i="29"/>
  <c r="H708" i="29"/>
  <c r="I708" i="29"/>
  <c r="J708" i="29"/>
  <c r="D709" i="29"/>
  <c r="E709" i="29"/>
  <c r="F709" i="29"/>
  <c r="G709" i="29"/>
  <c r="H709" i="29"/>
  <c r="I709" i="29"/>
  <c r="J709" i="29"/>
  <c r="D710" i="29"/>
  <c r="E710" i="29"/>
  <c r="F710" i="29"/>
  <c r="G710" i="29"/>
  <c r="H710" i="29"/>
  <c r="I710" i="29"/>
  <c r="J710" i="29"/>
  <c r="D711" i="29"/>
  <c r="E711" i="29"/>
  <c r="F711" i="29"/>
  <c r="G711" i="29"/>
  <c r="H711" i="29"/>
  <c r="I711" i="29"/>
  <c r="J711" i="29"/>
  <c r="D712" i="29"/>
  <c r="E712" i="29"/>
  <c r="F712" i="29"/>
  <c r="G712" i="29"/>
  <c r="H712" i="29"/>
  <c r="I712" i="29"/>
  <c r="J712" i="29"/>
  <c r="D713" i="29"/>
  <c r="E713" i="29"/>
  <c r="F713" i="29"/>
  <c r="G713" i="29"/>
  <c r="H713" i="29"/>
  <c r="I713" i="29"/>
  <c r="J713" i="29"/>
  <c r="D714" i="29"/>
  <c r="E714" i="29"/>
  <c r="F714" i="29"/>
  <c r="G714" i="29"/>
  <c r="H714" i="29"/>
  <c r="I714" i="29"/>
  <c r="J714" i="29"/>
  <c r="D715" i="29"/>
  <c r="E715" i="29"/>
  <c r="F715" i="29"/>
  <c r="G715" i="29"/>
  <c r="H715" i="29"/>
  <c r="I715" i="29"/>
  <c r="J715" i="29"/>
  <c r="D716" i="29"/>
  <c r="E716" i="29"/>
  <c r="F716" i="29"/>
  <c r="G716" i="29"/>
  <c r="H716" i="29"/>
  <c r="I716" i="29"/>
  <c r="J716" i="29"/>
  <c r="D717" i="29"/>
  <c r="E717" i="29"/>
  <c r="F717" i="29"/>
  <c r="G717" i="29"/>
  <c r="H717" i="29"/>
  <c r="I717" i="29"/>
  <c r="J717" i="29"/>
  <c r="D718" i="29"/>
  <c r="E718" i="29"/>
  <c r="F718" i="29"/>
  <c r="G718" i="29"/>
  <c r="H718" i="29"/>
  <c r="I718" i="29"/>
  <c r="J718" i="29"/>
  <c r="D719" i="29"/>
  <c r="E719" i="29"/>
  <c r="F719" i="29"/>
  <c r="G719" i="29"/>
  <c r="H719" i="29"/>
  <c r="I719" i="29"/>
  <c r="J719" i="29"/>
  <c r="D720" i="29"/>
  <c r="E720" i="29"/>
  <c r="F720" i="29"/>
  <c r="G720" i="29"/>
  <c r="H720" i="29"/>
  <c r="I720" i="29"/>
  <c r="J720" i="29"/>
  <c r="D721" i="29"/>
  <c r="E721" i="29"/>
  <c r="F721" i="29"/>
  <c r="G721" i="29"/>
  <c r="H721" i="29"/>
  <c r="I721" i="29"/>
  <c r="J721" i="29"/>
  <c r="D722" i="29"/>
  <c r="E722" i="29"/>
  <c r="F722" i="29"/>
  <c r="G722" i="29"/>
  <c r="H722" i="29"/>
  <c r="I722" i="29"/>
  <c r="J722" i="29"/>
  <c r="D723" i="29"/>
  <c r="E723" i="29"/>
  <c r="F723" i="29"/>
  <c r="G723" i="29"/>
  <c r="H723" i="29"/>
  <c r="I723" i="29"/>
  <c r="J723" i="29"/>
  <c r="D724" i="29"/>
  <c r="E724" i="29"/>
  <c r="F724" i="29"/>
  <c r="G724" i="29"/>
  <c r="H724" i="29"/>
  <c r="I724" i="29"/>
  <c r="J724" i="29"/>
  <c r="D725" i="29"/>
  <c r="E725" i="29"/>
  <c r="F725" i="29"/>
  <c r="G725" i="29"/>
  <c r="H725" i="29"/>
  <c r="I725" i="29"/>
  <c r="J725" i="29"/>
  <c r="D726" i="29"/>
  <c r="E726" i="29"/>
  <c r="F726" i="29"/>
  <c r="G726" i="29"/>
  <c r="H726" i="29"/>
  <c r="I726" i="29"/>
  <c r="J726" i="29"/>
  <c r="D727" i="29"/>
  <c r="E727" i="29"/>
  <c r="F727" i="29"/>
  <c r="G727" i="29"/>
  <c r="H727" i="29"/>
  <c r="I727" i="29"/>
  <c r="J727" i="29"/>
  <c r="D728" i="29"/>
  <c r="E728" i="29"/>
  <c r="F728" i="29"/>
  <c r="G728" i="29"/>
  <c r="H728" i="29"/>
  <c r="I728" i="29"/>
  <c r="J728" i="29"/>
  <c r="D729" i="29"/>
  <c r="E729" i="29"/>
  <c r="F729" i="29"/>
  <c r="G729" i="29"/>
  <c r="H729" i="29"/>
  <c r="I729" i="29"/>
  <c r="J729" i="29"/>
  <c r="D730" i="29"/>
  <c r="E730" i="29"/>
  <c r="F730" i="29"/>
  <c r="G730" i="29"/>
  <c r="H730" i="29"/>
  <c r="I730" i="29"/>
  <c r="J730" i="29"/>
  <c r="D731" i="29"/>
  <c r="E731" i="29"/>
  <c r="F731" i="29"/>
  <c r="G731" i="29"/>
  <c r="H731" i="29"/>
  <c r="I731" i="29"/>
  <c r="J731" i="29"/>
  <c r="D732" i="29"/>
  <c r="E732" i="29"/>
  <c r="F732" i="29"/>
  <c r="G732" i="29"/>
  <c r="H732" i="29"/>
  <c r="I732" i="29"/>
  <c r="J732" i="29"/>
  <c r="D733" i="29"/>
  <c r="E733" i="29"/>
  <c r="F733" i="29"/>
  <c r="G733" i="29"/>
  <c r="H733" i="29"/>
  <c r="I733" i="29"/>
  <c r="J733" i="29"/>
  <c r="D734" i="29"/>
  <c r="E734" i="29"/>
  <c r="F734" i="29"/>
  <c r="G734" i="29"/>
  <c r="H734" i="29"/>
  <c r="I734" i="29"/>
  <c r="J734" i="29"/>
  <c r="D735" i="29"/>
  <c r="E735" i="29"/>
  <c r="F735" i="29"/>
  <c r="G735" i="29"/>
  <c r="H735" i="29"/>
  <c r="I735" i="29"/>
  <c r="J735" i="29"/>
  <c r="D736" i="29"/>
  <c r="E736" i="29"/>
  <c r="F736" i="29"/>
  <c r="G736" i="29"/>
  <c r="H736" i="29"/>
  <c r="I736" i="29"/>
  <c r="J736" i="29"/>
  <c r="D737" i="29"/>
  <c r="E737" i="29"/>
  <c r="F737" i="29"/>
  <c r="G737" i="29"/>
  <c r="H737" i="29"/>
  <c r="I737" i="29"/>
  <c r="J737" i="29"/>
  <c r="D738" i="29"/>
  <c r="E738" i="29"/>
  <c r="F738" i="29"/>
  <c r="G738" i="29"/>
  <c r="H738" i="29"/>
  <c r="I738" i="29"/>
  <c r="J738" i="29"/>
  <c r="D739" i="29"/>
  <c r="E739" i="29"/>
  <c r="F739" i="29"/>
  <c r="G739" i="29"/>
  <c r="H739" i="29"/>
  <c r="I739" i="29"/>
  <c r="J739" i="29"/>
  <c r="D740" i="29"/>
  <c r="E740" i="29"/>
  <c r="F740" i="29"/>
  <c r="G740" i="29"/>
  <c r="H740" i="29"/>
  <c r="I740" i="29"/>
  <c r="J740" i="29"/>
  <c r="D741" i="29"/>
  <c r="E741" i="29"/>
  <c r="F741" i="29"/>
  <c r="G741" i="29"/>
  <c r="H741" i="29"/>
  <c r="I741" i="29"/>
  <c r="J741" i="29"/>
  <c r="D742" i="29"/>
  <c r="E742" i="29"/>
  <c r="F742" i="29"/>
  <c r="G742" i="29"/>
  <c r="H742" i="29"/>
  <c r="I742" i="29"/>
  <c r="J742" i="29"/>
  <c r="D743" i="29"/>
  <c r="E743" i="29"/>
  <c r="F743" i="29"/>
  <c r="G743" i="29"/>
  <c r="H743" i="29"/>
  <c r="I743" i="29"/>
  <c r="J743" i="29"/>
  <c r="D744" i="29"/>
  <c r="E744" i="29"/>
  <c r="F744" i="29"/>
  <c r="G744" i="29"/>
  <c r="H744" i="29"/>
  <c r="I744" i="29"/>
  <c r="J744" i="29"/>
  <c r="D745" i="29"/>
  <c r="E745" i="29"/>
  <c r="F745" i="29"/>
  <c r="G745" i="29"/>
  <c r="H745" i="29"/>
  <c r="I745" i="29"/>
  <c r="J745" i="29"/>
  <c r="D746" i="29"/>
  <c r="E746" i="29"/>
  <c r="F746" i="29"/>
  <c r="G746" i="29"/>
  <c r="H746" i="29"/>
  <c r="I746" i="29"/>
  <c r="J746" i="29"/>
  <c r="D747" i="29"/>
  <c r="E747" i="29"/>
  <c r="F747" i="29"/>
  <c r="G747" i="29"/>
  <c r="H747" i="29"/>
  <c r="I747" i="29"/>
  <c r="J747" i="29"/>
  <c r="D748" i="29"/>
  <c r="E748" i="29"/>
  <c r="F748" i="29"/>
  <c r="G748" i="29"/>
  <c r="H748" i="29"/>
  <c r="I748" i="29"/>
  <c r="J748" i="29"/>
  <c r="D749" i="29"/>
  <c r="E749" i="29"/>
  <c r="F749" i="29"/>
  <c r="G749" i="29"/>
  <c r="H749" i="29"/>
  <c r="I749" i="29"/>
  <c r="J749" i="29"/>
  <c r="D750" i="29"/>
  <c r="E750" i="29"/>
  <c r="F750" i="29"/>
  <c r="G750" i="29"/>
  <c r="H750" i="29"/>
  <c r="I750" i="29"/>
  <c r="J750" i="29"/>
  <c r="D751" i="29"/>
  <c r="E751" i="29"/>
  <c r="F751" i="29"/>
  <c r="G751" i="29"/>
  <c r="H751" i="29"/>
  <c r="I751" i="29"/>
  <c r="J751" i="29"/>
  <c r="D752" i="29"/>
  <c r="E752" i="29"/>
  <c r="F752" i="29"/>
  <c r="G752" i="29"/>
  <c r="H752" i="29"/>
  <c r="I752" i="29"/>
  <c r="J752" i="29"/>
  <c r="D753" i="29"/>
  <c r="E753" i="29"/>
  <c r="F753" i="29"/>
  <c r="G753" i="29"/>
  <c r="H753" i="29"/>
  <c r="I753" i="29"/>
  <c r="J753" i="29"/>
  <c r="D754" i="29"/>
  <c r="E754" i="29"/>
  <c r="F754" i="29"/>
  <c r="G754" i="29"/>
  <c r="H754" i="29"/>
  <c r="I754" i="29"/>
  <c r="J754" i="29"/>
  <c r="D755" i="29"/>
  <c r="E755" i="29"/>
  <c r="F755" i="29"/>
  <c r="G755" i="29"/>
  <c r="H755" i="29"/>
  <c r="I755" i="29"/>
  <c r="J755" i="29"/>
  <c r="D756" i="29"/>
  <c r="E756" i="29"/>
  <c r="F756" i="29"/>
  <c r="G756" i="29"/>
  <c r="H756" i="29"/>
  <c r="I756" i="29"/>
  <c r="J756" i="29"/>
  <c r="D757" i="29"/>
  <c r="E757" i="29"/>
  <c r="F757" i="29"/>
  <c r="G757" i="29"/>
  <c r="H757" i="29"/>
  <c r="I757" i="29"/>
  <c r="J757" i="29"/>
  <c r="D758" i="29"/>
  <c r="E758" i="29"/>
  <c r="F758" i="29"/>
  <c r="G758" i="29"/>
  <c r="H758" i="29"/>
  <c r="I758" i="29"/>
  <c r="J758" i="29"/>
  <c r="D759" i="29"/>
  <c r="E759" i="29"/>
  <c r="F759" i="29"/>
  <c r="G759" i="29"/>
  <c r="H759" i="29"/>
  <c r="I759" i="29"/>
  <c r="J759" i="29"/>
  <c r="D760" i="29"/>
  <c r="E760" i="29"/>
  <c r="F760" i="29"/>
  <c r="G760" i="29"/>
  <c r="H760" i="29"/>
  <c r="I760" i="29"/>
  <c r="J760" i="29"/>
  <c r="D761" i="29"/>
  <c r="E761" i="29"/>
  <c r="F761" i="29"/>
  <c r="G761" i="29"/>
  <c r="H761" i="29"/>
  <c r="I761" i="29"/>
  <c r="J761" i="29"/>
  <c r="D762" i="29"/>
  <c r="E762" i="29"/>
  <c r="F762" i="29"/>
  <c r="G762" i="29"/>
  <c r="H762" i="29"/>
  <c r="I762" i="29"/>
  <c r="J762" i="29"/>
  <c r="D763" i="29"/>
  <c r="E763" i="29"/>
  <c r="F763" i="29"/>
  <c r="G763" i="29"/>
  <c r="H763" i="29"/>
  <c r="I763" i="29"/>
  <c r="J763" i="29"/>
  <c r="D764" i="29"/>
  <c r="E764" i="29"/>
  <c r="F764" i="29"/>
  <c r="G764" i="29"/>
  <c r="H764" i="29"/>
  <c r="I764" i="29"/>
  <c r="J764" i="29"/>
  <c r="D765" i="29"/>
  <c r="E765" i="29"/>
  <c r="F765" i="29"/>
  <c r="G765" i="29"/>
  <c r="H765" i="29"/>
  <c r="I765" i="29"/>
  <c r="J765" i="29"/>
  <c r="D766" i="29"/>
  <c r="E766" i="29"/>
  <c r="F766" i="29"/>
  <c r="G766" i="29"/>
  <c r="H766" i="29"/>
  <c r="I766" i="29"/>
  <c r="J766" i="29"/>
  <c r="D767" i="29"/>
  <c r="E767" i="29"/>
  <c r="F767" i="29"/>
  <c r="G767" i="29"/>
  <c r="H767" i="29"/>
  <c r="I767" i="29"/>
  <c r="J767" i="29"/>
  <c r="D768" i="29"/>
  <c r="E768" i="29"/>
  <c r="F768" i="29"/>
  <c r="G768" i="29"/>
  <c r="H768" i="29"/>
  <c r="I768" i="29"/>
  <c r="J768" i="29"/>
  <c r="D769" i="29"/>
  <c r="E769" i="29"/>
  <c r="F769" i="29"/>
  <c r="G769" i="29"/>
  <c r="H769" i="29"/>
  <c r="I769" i="29"/>
  <c r="J769" i="29"/>
  <c r="D770" i="29"/>
  <c r="E770" i="29"/>
  <c r="F770" i="29"/>
  <c r="G770" i="29"/>
  <c r="H770" i="29"/>
  <c r="I770" i="29"/>
  <c r="J770" i="29"/>
  <c r="D771" i="29"/>
  <c r="E771" i="29"/>
  <c r="F771" i="29"/>
  <c r="G771" i="29"/>
  <c r="H771" i="29"/>
  <c r="I771" i="29"/>
  <c r="J771" i="29"/>
  <c r="D772" i="29"/>
  <c r="E772" i="29"/>
  <c r="F772" i="29"/>
  <c r="G772" i="29"/>
  <c r="H772" i="29"/>
  <c r="I772" i="29"/>
  <c r="J772" i="29"/>
  <c r="D773" i="29"/>
  <c r="E773" i="29"/>
  <c r="F773" i="29"/>
  <c r="G773" i="29"/>
  <c r="H773" i="29"/>
  <c r="I773" i="29"/>
  <c r="J773" i="29"/>
  <c r="D774" i="29"/>
  <c r="E774" i="29"/>
  <c r="F774" i="29"/>
  <c r="G774" i="29"/>
  <c r="H774" i="29"/>
  <c r="I774" i="29"/>
  <c r="J774" i="29"/>
  <c r="D775" i="29"/>
  <c r="E775" i="29"/>
  <c r="F775" i="29"/>
  <c r="G775" i="29"/>
  <c r="H775" i="29"/>
  <c r="I775" i="29"/>
  <c r="J775" i="29"/>
  <c r="D776" i="29"/>
  <c r="E776" i="29"/>
  <c r="F776" i="29"/>
  <c r="G776" i="29"/>
  <c r="H776" i="29"/>
  <c r="I776" i="29"/>
  <c r="J776" i="29"/>
  <c r="D777" i="29"/>
  <c r="E777" i="29"/>
  <c r="F777" i="29"/>
  <c r="G777" i="29"/>
  <c r="H777" i="29"/>
  <c r="I777" i="29"/>
  <c r="J777" i="29"/>
  <c r="D778" i="29"/>
  <c r="E778" i="29"/>
  <c r="F778" i="29"/>
  <c r="G778" i="29"/>
  <c r="H778" i="29"/>
  <c r="I778" i="29"/>
  <c r="J778" i="29"/>
  <c r="D779" i="29"/>
  <c r="E779" i="29"/>
  <c r="F779" i="29"/>
  <c r="G779" i="29"/>
  <c r="H779" i="29"/>
  <c r="I779" i="29"/>
  <c r="J779" i="29"/>
  <c r="D780" i="29"/>
  <c r="E780" i="29"/>
  <c r="F780" i="29"/>
  <c r="G780" i="29"/>
  <c r="H780" i="29"/>
  <c r="I780" i="29"/>
  <c r="J780" i="29"/>
  <c r="D781" i="29"/>
  <c r="E781" i="29"/>
  <c r="F781" i="29"/>
  <c r="G781" i="29"/>
  <c r="H781" i="29"/>
  <c r="I781" i="29"/>
  <c r="J781" i="29"/>
  <c r="D782" i="29"/>
  <c r="E782" i="29"/>
  <c r="F782" i="29"/>
  <c r="G782" i="29"/>
  <c r="H782" i="29"/>
  <c r="I782" i="29"/>
  <c r="J782" i="29"/>
  <c r="D783" i="29"/>
  <c r="E783" i="29"/>
  <c r="F783" i="29"/>
  <c r="G783" i="29"/>
  <c r="H783" i="29"/>
  <c r="I783" i="29"/>
  <c r="J783" i="29"/>
  <c r="D784" i="29"/>
  <c r="E784" i="29"/>
  <c r="F784" i="29"/>
  <c r="G784" i="29"/>
  <c r="H784" i="29"/>
  <c r="I784" i="29"/>
  <c r="J784" i="29"/>
  <c r="D785" i="29"/>
  <c r="E785" i="29"/>
  <c r="F785" i="29"/>
  <c r="G785" i="29"/>
  <c r="H785" i="29"/>
  <c r="I785" i="29"/>
  <c r="J785" i="29"/>
  <c r="D786" i="29"/>
  <c r="E786" i="29"/>
  <c r="F786" i="29"/>
  <c r="G786" i="29"/>
  <c r="H786" i="29"/>
  <c r="I786" i="29"/>
  <c r="J786" i="29"/>
  <c r="D787" i="29"/>
  <c r="E787" i="29"/>
  <c r="F787" i="29"/>
  <c r="G787" i="29"/>
  <c r="H787" i="29"/>
  <c r="I787" i="29"/>
  <c r="J787" i="29"/>
  <c r="D788" i="29"/>
  <c r="E788" i="29"/>
  <c r="F788" i="29"/>
  <c r="G788" i="29"/>
  <c r="H788" i="29"/>
  <c r="I788" i="29"/>
  <c r="J788" i="29"/>
  <c r="D789" i="29"/>
  <c r="E789" i="29"/>
  <c r="F789" i="29"/>
  <c r="G789" i="29"/>
  <c r="H789" i="29"/>
  <c r="I789" i="29"/>
  <c r="J789" i="29"/>
  <c r="D790" i="29"/>
  <c r="E790" i="29"/>
  <c r="F790" i="29"/>
  <c r="G790" i="29"/>
  <c r="H790" i="29"/>
  <c r="I790" i="29"/>
  <c r="J790" i="29"/>
  <c r="D791" i="29"/>
  <c r="E791" i="29"/>
  <c r="F791" i="29"/>
  <c r="G791" i="29"/>
  <c r="H791" i="29"/>
  <c r="I791" i="29"/>
  <c r="J791" i="29"/>
  <c r="D792" i="29"/>
  <c r="E792" i="29"/>
  <c r="F792" i="29"/>
  <c r="G792" i="29"/>
  <c r="H792" i="29"/>
  <c r="I792" i="29"/>
  <c r="J792" i="29"/>
  <c r="D793" i="29"/>
  <c r="E793" i="29"/>
  <c r="F793" i="29"/>
  <c r="G793" i="29"/>
  <c r="H793" i="29"/>
  <c r="I793" i="29"/>
  <c r="J793" i="29"/>
  <c r="D794" i="29"/>
  <c r="E794" i="29"/>
  <c r="F794" i="29"/>
  <c r="G794" i="29"/>
  <c r="H794" i="29"/>
  <c r="I794" i="29"/>
  <c r="J794" i="29"/>
  <c r="D795" i="29"/>
  <c r="E795" i="29"/>
  <c r="F795" i="29"/>
  <c r="G795" i="29"/>
  <c r="H795" i="29"/>
  <c r="I795" i="29"/>
  <c r="J795" i="29"/>
  <c r="D796" i="29"/>
  <c r="E796" i="29"/>
  <c r="F796" i="29"/>
  <c r="G796" i="29"/>
  <c r="H796" i="29"/>
  <c r="I796" i="29"/>
  <c r="J796" i="29"/>
  <c r="D797" i="29"/>
  <c r="E797" i="29"/>
  <c r="F797" i="29"/>
  <c r="G797" i="29"/>
  <c r="H797" i="29"/>
  <c r="I797" i="29"/>
  <c r="J797" i="29"/>
  <c r="D798" i="29"/>
  <c r="E798" i="29"/>
  <c r="F798" i="29"/>
  <c r="G798" i="29"/>
  <c r="H798" i="29"/>
  <c r="I798" i="29"/>
  <c r="J798" i="29"/>
  <c r="D799" i="29"/>
  <c r="E799" i="29"/>
  <c r="F799" i="29"/>
  <c r="G799" i="29"/>
  <c r="H799" i="29"/>
  <c r="I799" i="29"/>
  <c r="J799" i="29"/>
  <c r="D800" i="29"/>
  <c r="E800" i="29"/>
  <c r="F800" i="29"/>
  <c r="G800" i="29"/>
  <c r="H800" i="29"/>
  <c r="I800" i="29"/>
  <c r="J800" i="29"/>
  <c r="D801" i="29"/>
  <c r="E801" i="29"/>
  <c r="F801" i="29"/>
  <c r="G801" i="29"/>
  <c r="H801" i="29"/>
  <c r="I801" i="29"/>
  <c r="J801" i="29"/>
  <c r="D802" i="29"/>
  <c r="E802" i="29"/>
  <c r="F802" i="29"/>
  <c r="G802" i="29"/>
  <c r="H802" i="29"/>
  <c r="I802" i="29"/>
  <c r="J802" i="29"/>
  <c r="D803" i="29"/>
  <c r="E803" i="29"/>
  <c r="F803" i="29"/>
  <c r="G803" i="29"/>
  <c r="H803" i="29"/>
  <c r="I803" i="29"/>
  <c r="J803" i="29"/>
  <c r="D804" i="29"/>
  <c r="E804" i="29"/>
  <c r="F804" i="29"/>
  <c r="G804" i="29"/>
  <c r="H804" i="29"/>
  <c r="I804" i="29"/>
  <c r="J804" i="29"/>
  <c r="D805" i="29"/>
  <c r="E805" i="29"/>
  <c r="F805" i="29"/>
  <c r="G805" i="29"/>
  <c r="H805" i="29"/>
  <c r="I805" i="29"/>
  <c r="J805" i="29"/>
  <c r="D806" i="29"/>
  <c r="E806" i="29"/>
  <c r="F806" i="29"/>
  <c r="G806" i="29"/>
  <c r="H806" i="29"/>
  <c r="I806" i="29"/>
  <c r="J806" i="29"/>
  <c r="D807" i="29"/>
  <c r="E807" i="29"/>
  <c r="F807" i="29"/>
  <c r="G807" i="29"/>
  <c r="H807" i="29"/>
  <c r="I807" i="29"/>
  <c r="J807" i="29"/>
  <c r="D808" i="29"/>
  <c r="E808" i="29"/>
  <c r="F808" i="29"/>
  <c r="G808" i="29"/>
  <c r="H808" i="29"/>
  <c r="I808" i="29"/>
  <c r="J808" i="29"/>
  <c r="D809" i="29"/>
  <c r="E809" i="29"/>
  <c r="F809" i="29"/>
  <c r="G809" i="29"/>
  <c r="H809" i="29"/>
  <c r="I809" i="29"/>
  <c r="J809" i="29"/>
  <c r="D810" i="29"/>
  <c r="E810" i="29"/>
  <c r="F810" i="29"/>
  <c r="G810" i="29"/>
  <c r="H810" i="29"/>
  <c r="I810" i="29"/>
  <c r="J810" i="29"/>
  <c r="D811" i="29"/>
  <c r="E811" i="29"/>
  <c r="F811" i="29"/>
  <c r="G811" i="29"/>
  <c r="H811" i="29"/>
  <c r="I811" i="29"/>
  <c r="J811" i="29"/>
  <c r="D812" i="29"/>
  <c r="E812" i="29"/>
  <c r="F812" i="29"/>
  <c r="G812" i="29"/>
  <c r="H812" i="29"/>
  <c r="I812" i="29"/>
  <c r="J812" i="29"/>
  <c r="D813" i="29"/>
  <c r="E813" i="29"/>
  <c r="F813" i="29"/>
  <c r="G813" i="29"/>
  <c r="H813" i="29"/>
  <c r="I813" i="29"/>
  <c r="J813" i="29"/>
  <c r="D814" i="29"/>
  <c r="E814" i="29"/>
  <c r="F814" i="29"/>
  <c r="G814" i="29"/>
  <c r="H814" i="29"/>
  <c r="I814" i="29"/>
  <c r="J814" i="29"/>
  <c r="D815" i="29"/>
  <c r="E815" i="29"/>
  <c r="F815" i="29"/>
  <c r="G815" i="29"/>
  <c r="H815" i="29"/>
  <c r="I815" i="29"/>
  <c r="J815" i="29"/>
  <c r="D816" i="29"/>
  <c r="E816" i="29"/>
  <c r="F816" i="29"/>
  <c r="G816" i="29"/>
  <c r="H816" i="29"/>
  <c r="I816" i="29"/>
  <c r="J816" i="29"/>
  <c r="D817" i="29"/>
  <c r="E817" i="29"/>
  <c r="F817" i="29"/>
  <c r="G817" i="29"/>
  <c r="H817" i="29"/>
  <c r="I817" i="29"/>
  <c r="J817" i="29"/>
  <c r="D818" i="29"/>
  <c r="E818" i="29"/>
  <c r="F818" i="29"/>
  <c r="G818" i="29"/>
  <c r="H818" i="29"/>
  <c r="I818" i="29"/>
  <c r="J818" i="29"/>
  <c r="D819" i="29"/>
  <c r="E819" i="29"/>
  <c r="F819" i="29"/>
  <c r="G819" i="29"/>
  <c r="H819" i="29"/>
  <c r="I819" i="29"/>
  <c r="J819" i="29"/>
  <c r="D820" i="29"/>
  <c r="E820" i="29"/>
  <c r="F820" i="29"/>
  <c r="G820" i="29"/>
  <c r="H820" i="29"/>
  <c r="I820" i="29"/>
  <c r="J820" i="29"/>
  <c r="D821" i="29"/>
  <c r="E821" i="29"/>
  <c r="F821" i="29"/>
  <c r="G821" i="29"/>
  <c r="H821" i="29"/>
  <c r="I821" i="29"/>
  <c r="J821" i="29"/>
  <c r="D822" i="29"/>
  <c r="E822" i="29"/>
  <c r="F822" i="29"/>
  <c r="G822" i="29"/>
  <c r="H822" i="29"/>
  <c r="I822" i="29"/>
  <c r="J822" i="29"/>
  <c r="D823" i="29"/>
  <c r="E823" i="29"/>
  <c r="F823" i="29"/>
  <c r="G823" i="29"/>
  <c r="H823" i="29"/>
  <c r="I823" i="29"/>
  <c r="J823" i="29"/>
  <c r="D824" i="29"/>
  <c r="E824" i="29"/>
  <c r="F824" i="29"/>
  <c r="G824" i="29"/>
  <c r="H824" i="29"/>
  <c r="I824" i="29"/>
  <c r="J824" i="29"/>
  <c r="D825" i="29"/>
  <c r="E825" i="29"/>
  <c r="F825" i="29"/>
  <c r="G825" i="29"/>
  <c r="H825" i="29"/>
  <c r="I825" i="29"/>
  <c r="J825" i="29"/>
  <c r="D826" i="29"/>
  <c r="E826" i="29"/>
  <c r="F826" i="29"/>
  <c r="G826" i="29"/>
  <c r="H826" i="29"/>
  <c r="I826" i="29"/>
  <c r="J826" i="29"/>
  <c r="D827" i="29"/>
  <c r="E827" i="29"/>
  <c r="F827" i="29"/>
  <c r="G827" i="29"/>
  <c r="H827" i="29"/>
  <c r="I827" i="29"/>
  <c r="J827" i="29"/>
  <c r="D828" i="29"/>
  <c r="E828" i="29"/>
  <c r="F828" i="29"/>
  <c r="G828" i="29"/>
  <c r="H828" i="29"/>
  <c r="I828" i="29"/>
  <c r="J828" i="29"/>
  <c r="D829" i="29"/>
  <c r="E829" i="29"/>
  <c r="F829" i="29"/>
  <c r="G829" i="29"/>
  <c r="H829" i="29"/>
  <c r="I829" i="29"/>
  <c r="J829" i="29"/>
  <c r="D830" i="29"/>
  <c r="E830" i="29"/>
  <c r="F830" i="29"/>
  <c r="G830" i="29"/>
  <c r="H830" i="29"/>
  <c r="I830" i="29"/>
  <c r="J830" i="29"/>
  <c r="D831" i="29"/>
  <c r="E831" i="29"/>
  <c r="F831" i="29"/>
  <c r="G831" i="29"/>
  <c r="H831" i="29"/>
  <c r="I831" i="29"/>
  <c r="J831" i="29"/>
  <c r="D832" i="29"/>
  <c r="E832" i="29"/>
  <c r="F832" i="29"/>
  <c r="G832" i="29"/>
  <c r="H832" i="29"/>
  <c r="I832" i="29"/>
  <c r="J832" i="29"/>
  <c r="D833" i="29"/>
  <c r="E833" i="29"/>
  <c r="F833" i="29"/>
  <c r="G833" i="29"/>
  <c r="H833" i="29"/>
  <c r="I833" i="29"/>
  <c r="J833" i="29"/>
  <c r="D834" i="29"/>
  <c r="E834" i="29"/>
  <c r="F834" i="29"/>
  <c r="G834" i="29"/>
  <c r="H834" i="29"/>
  <c r="I834" i="29"/>
  <c r="J834" i="29"/>
  <c r="D835" i="29"/>
  <c r="E835" i="29"/>
  <c r="F835" i="29"/>
  <c r="G835" i="29"/>
  <c r="H835" i="29"/>
  <c r="I835" i="29"/>
  <c r="J835" i="29"/>
  <c r="D836" i="29"/>
  <c r="E836" i="29"/>
  <c r="F836" i="29"/>
  <c r="G836" i="29"/>
  <c r="H836" i="29"/>
  <c r="I836" i="29"/>
  <c r="J836" i="29"/>
  <c r="D837" i="29"/>
  <c r="E837" i="29"/>
  <c r="F837" i="29"/>
  <c r="G837" i="29"/>
  <c r="H837" i="29"/>
  <c r="I837" i="29"/>
  <c r="J837" i="29"/>
  <c r="D838" i="29"/>
  <c r="E838" i="29"/>
  <c r="F838" i="29"/>
  <c r="G838" i="29"/>
  <c r="H838" i="29"/>
  <c r="I838" i="29"/>
  <c r="J838" i="29"/>
  <c r="D839" i="29"/>
  <c r="E839" i="29"/>
  <c r="F839" i="29"/>
  <c r="G839" i="29"/>
  <c r="H839" i="29"/>
  <c r="I839" i="29"/>
  <c r="J839" i="29"/>
  <c r="D840" i="29"/>
  <c r="E840" i="29"/>
  <c r="F840" i="29"/>
  <c r="G840" i="29"/>
  <c r="H840" i="29"/>
  <c r="I840" i="29"/>
  <c r="J840" i="29"/>
  <c r="D841" i="29"/>
  <c r="E841" i="29"/>
  <c r="F841" i="29"/>
  <c r="G841" i="29"/>
  <c r="H841" i="29"/>
  <c r="I841" i="29"/>
  <c r="J841" i="29"/>
  <c r="D842" i="29"/>
  <c r="E842" i="29"/>
  <c r="F842" i="29"/>
  <c r="G842" i="29"/>
  <c r="H842" i="29"/>
  <c r="I842" i="29"/>
  <c r="J842" i="29"/>
  <c r="D843" i="29"/>
  <c r="E843" i="29"/>
  <c r="F843" i="29"/>
  <c r="G843" i="29"/>
  <c r="H843" i="29"/>
  <c r="I843" i="29"/>
  <c r="J843" i="29"/>
  <c r="D844" i="29"/>
  <c r="E844" i="29"/>
  <c r="F844" i="29"/>
  <c r="G844" i="29"/>
  <c r="H844" i="29"/>
  <c r="I844" i="29"/>
  <c r="J844" i="29"/>
  <c r="D845" i="29"/>
  <c r="E845" i="29"/>
  <c r="F845" i="29"/>
  <c r="G845" i="29"/>
  <c r="H845" i="29"/>
  <c r="I845" i="29"/>
  <c r="J845" i="29"/>
  <c r="D846" i="29"/>
  <c r="E846" i="29"/>
  <c r="F846" i="29"/>
  <c r="G846" i="29"/>
  <c r="H846" i="29"/>
  <c r="I846" i="29"/>
  <c r="J846" i="29"/>
  <c r="D847" i="29"/>
  <c r="E847" i="29"/>
  <c r="F847" i="29"/>
  <c r="G847" i="29"/>
  <c r="H847" i="29"/>
  <c r="I847" i="29"/>
  <c r="J847" i="29"/>
  <c r="D848" i="29"/>
  <c r="E848" i="29"/>
  <c r="F848" i="29"/>
  <c r="G848" i="29"/>
  <c r="H848" i="29"/>
  <c r="I848" i="29"/>
  <c r="J848" i="29"/>
  <c r="D849" i="29"/>
  <c r="E849" i="29"/>
  <c r="F849" i="29"/>
  <c r="G849" i="29"/>
  <c r="H849" i="29"/>
  <c r="I849" i="29"/>
  <c r="J849" i="29"/>
  <c r="D850" i="29"/>
  <c r="E850" i="29"/>
  <c r="F850" i="29"/>
  <c r="G850" i="29"/>
  <c r="H850" i="29"/>
  <c r="I850" i="29"/>
  <c r="J850" i="29"/>
  <c r="D851" i="29"/>
  <c r="E851" i="29"/>
  <c r="F851" i="29"/>
  <c r="G851" i="29"/>
  <c r="H851" i="29"/>
  <c r="I851" i="29"/>
  <c r="J851" i="29"/>
  <c r="D852" i="29"/>
  <c r="E852" i="29"/>
  <c r="F852" i="29"/>
  <c r="G852" i="29"/>
  <c r="H852" i="29"/>
  <c r="I852" i="29"/>
  <c r="J852" i="29"/>
  <c r="D853" i="29"/>
  <c r="E853" i="29"/>
  <c r="F853" i="29"/>
  <c r="G853" i="29"/>
  <c r="H853" i="29"/>
  <c r="I853" i="29"/>
  <c r="J853" i="29"/>
  <c r="D854" i="29"/>
  <c r="E854" i="29"/>
  <c r="F854" i="29"/>
  <c r="G854" i="29"/>
  <c r="H854" i="29"/>
  <c r="I854" i="29"/>
  <c r="J854" i="29"/>
  <c r="D855" i="29"/>
  <c r="E855" i="29"/>
  <c r="F855" i="29"/>
  <c r="G855" i="29"/>
  <c r="H855" i="29"/>
  <c r="I855" i="29"/>
  <c r="J855" i="29"/>
  <c r="D856" i="29"/>
  <c r="E856" i="29"/>
  <c r="F856" i="29"/>
  <c r="G856" i="29"/>
  <c r="H856" i="29"/>
  <c r="I856" i="29"/>
  <c r="J856" i="29"/>
  <c r="D857" i="29"/>
  <c r="E857" i="29"/>
  <c r="F857" i="29"/>
  <c r="G857" i="29"/>
  <c r="H857" i="29"/>
  <c r="I857" i="29"/>
  <c r="J857" i="29"/>
  <c r="D858" i="29"/>
  <c r="E858" i="29"/>
  <c r="F858" i="29"/>
  <c r="G858" i="29"/>
  <c r="H858" i="29"/>
  <c r="I858" i="29"/>
  <c r="J858" i="29"/>
  <c r="D859" i="29"/>
  <c r="E859" i="29"/>
  <c r="F859" i="29"/>
  <c r="G859" i="29"/>
  <c r="H859" i="29"/>
  <c r="I859" i="29"/>
  <c r="J859" i="29"/>
  <c r="D860" i="29"/>
  <c r="E860" i="29"/>
  <c r="F860" i="29"/>
  <c r="G860" i="29"/>
  <c r="H860" i="29"/>
  <c r="I860" i="29"/>
  <c r="J860" i="29"/>
  <c r="D861" i="29"/>
  <c r="E861" i="29"/>
  <c r="F861" i="29"/>
  <c r="G861" i="29"/>
  <c r="H861" i="29"/>
  <c r="I861" i="29"/>
  <c r="J861" i="29"/>
  <c r="D862" i="29"/>
  <c r="E862" i="29"/>
  <c r="F862" i="29"/>
  <c r="G862" i="29"/>
  <c r="H862" i="29"/>
  <c r="I862" i="29"/>
  <c r="J862" i="29"/>
  <c r="D863" i="29"/>
  <c r="E863" i="29"/>
  <c r="F863" i="29"/>
  <c r="G863" i="29"/>
  <c r="H863" i="29"/>
  <c r="I863" i="29"/>
  <c r="J863" i="29"/>
  <c r="D864" i="29"/>
  <c r="E864" i="29"/>
  <c r="F864" i="29"/>
  <c r="G864" i="29"/>
  <c r="H864" i="29"/>
  <c r="I864" i="29"/>
  <c r="J864" i="29"/>
  <c r="D865" i="29"/>
  <c r="E865" i="29"/>
  <c r="F865" i="29"/>
  <c r="G865" i="29"/>
  <c r="H865" i="29"/>
  <c r="I865" i="29"/>
  <c r="J865" i="29"/>
  <c r="D866" i="29"/>
  <c r="E866" i="29"/>
  <c r="F866" i="29"/>
  <c r="G866" i="29"/>
  <c r="H866" i="29"/>
  <c r="I866" i="29"/>
  <c r="J866" i="29"/>
  <c r="D867" i="29"/>
  <c r="E867" i="29"/>
  <c r="F867" i="29"/>
  <c r="G867" i="29"/>
  <c r="H867" i="29"/>
  <c r="I867" i="29"/>
  <c r="J867" i="29"/>
  <c r="D868" i="29"/>
  <c r="E868" i="29"/>
  <c r="F868" i="29"/>
  <c r="G868" i="29"/>
  <c r="H868" i="29"/>
  <c r="I868" i="29"/>
  <c r="J868" i="29"/>
  <c r="D869" i="29"/>
  <c r="E869" i="29"/>
  <c r="F869" i="29"/>
  <c r="G869" i="29"/>
  <c r="H869" i="29"/>
  <c r="I869" i="29"/>
  <c r="J869" i="29"/>
  <c r="D870" i="29"/>
  <c r="E870" i="29"/>
  <c r="F870" i="29"/>
  <c r="G870" i="29"/>
  <c r="H870" i="29"/>
  <c r="I870" i="29"/>
  <c r="J870" i="29"/>
  <c r="D871" i="29"/>
  <c r="E871" i="29"/>
  <c r="F871" i="29"/>
  <c r="G871" i="29"/>
  <c r="H871" i="29"/>
  <c r="I871" i="29"/>
  <c r="J871" i="29"/>
  <c r="D872" i="29"/>
  <c r="E872" i="29"/>
  <c r="F872" i="29"/>
  <c r="G872" i="29"/>
  <c r="H872" i="29"/>
  <c r="I872" i="29"/>
  <c r="J872" i="29"/>
  <c r="D873" i="29"/>
  <c r="E873" i="29"/>
  <c r="F873" i="29"/>
  <c r="G873" i="29"/>
  <c r="H873" i="29"/>
  <c r="I873" i="29"/>
  <c r="J873" i="29"/>
  <c r="D874" i="29"/>
  <c r="E874" i="29"/>
  <c r="F874" i="29"/>
  <c r="G874" i="29"/>
  <c r="H874" i="29"/>
  <c r="I874" i="29"/>
  <c r="J874" i="29"/>
  <c r="D875" i="29"/>
  <c r="E875" i="29"/>
  <c r="F875" i="29"/>
  <c r="G875" i="29"/>
  <c r="H875" i="29"/>
  <c r="I875" i="29"/>
  <c r="J875" i="29"/>
  <c r="D876" i="29"/>
  <c r="E876" i="29"/>
  <c r="F876" i="29"/>
  <c r="G876" i="29"/>
  <c r="H876" i="29"/>
  <c r="I876" i="29"/>
  <c r="J876" i="29"/>
  <c r="D877" i="29"/>
  <c r="E877" i="29"/>
  <c r="F877" i="29"/>
  <c r="G877" i="29"/>
  <c r="H877" i="29"/>
  <c r="I877" i="29"/>
  <c r="J877" i="29"/>
  <c r="D878" i="29"/>
  <c r="E878" i="29"/>
  <c r="F878" i="29"/>
  <c r="G878" i="29"/>
  <c r="H878" i="29"/>
  <c r="I878" i="29"/>
  <c r="J878" i="29"/>
  <c r="D879" i="29"/>
  <c r="E879" i="29"/>
  <c r="F879" i="29"/>
  <c r="G879" i="29"/>
  <c r="H879" i="29"/>
  <c r="I879" i="29"/>
  <c r="J879" i="29"/>
  <c r="D880" i="29"/>
  <c r="E880" i="29"/>
  <c r="F880" i="29"/>
  <c r="G880" i="29"/>
  <c r="H880" i="29"/>
  <c r="I880" i="29"/>
  <c r="J880" i="29"/>
  <c r="D881" i="29"/>
  <c r="E881" i="29"/>
  <c r="F881" i="29"/>
  <c r="G881" i="29"/>
  <c r="H881" i="29"/>
  <c r="I881" i="29"/>
  <c r="J881" i="29"/>
  <c r="D882" i="29"/>
  <c r="E882" i="29"/>
  <c r="F882" i="29"/>
  <c r="G882" i="29"/>
  <c r="H882" i="29"/>
  <c r="I882" i="29"/>
  <c r="J882" i="29"/>
  <c r="D883" i="29"/>
  <c r="E883" i="29"/>
  <c r="F883" i="29"/>
  <c r="G883" i="29"/>
  <c r="H883" i="29"/>
  <c r="I883" i="29"/>
  <c r="J883" i="29"/>
  <c r="D884" i="29"/>
  <c r="E884" i="29"/>
  <c r="F884" i="29"/>
  <c r="G884" i="29"/>
  <c r="H884" i="29"/>
  <c r="I884" i="29"/>
  <c r="J884" i="29"/>
  <c r="D885" i="29"/>
  <c r="E885" i="29"/>
  <c r="F885" i="29"/>
  <c r="G885" i="29"/>
  <c r="H885" i="29"/>
  <c r="I885" i="29"/>
  <c r="J885" i="29"/>
  <c r="D886" i="29"/>
  <c r="E886" i="29"/>
  <c r="F886" i="29"/>
  <c r="G886" i="29"/>
  <c r="H886" i="29"/>
  <c r="I886" i="29"/>
  <c r="J886" i="29"/>
  <c r="D887" i="29"/>
  <c r="E887" i="29"/>
  <c r="F887" i="29"/>
  <c r="G887" i="29"/>
  <c r="H887" i="29"/>
  <c r="I887" i="29"/>
  <c r="J887" i="29"/>
  <c r="D888" i="29"/>
  <c r="E888" i="29"/>
  <c r="F888" i="29"/>
  <c r="G888" i="29"/>
  <c r="H888" i="29"/>
  <c r="I888" i="29"/>
  <c r="J888" i="29"/>
  <c r="D889" i="29"/>
  <c r="E889" i="29"/>
  <c r="F889" i="29"/>
  <c r="G889" i="29"/>
  <c r="H889" i="29"/>
  <c r="I889" i="29"/>
  <c r="J889" i="29"/>
  <c r="D890" i="29"/>
  <c r="E890" i="29"/>
  <c r="F890" i="29"/>
  <c r="G890" i="29"/>
  <c r="H890" i="29"/>
  <c r="I890" i="29"/>
  <c r="J890" i="29"/>
  <c r="D891" i="29"/>
  <c r="E891" i="29"/>
  <c r="F891" i="29"/>
  <c r="G891" i="29"/>
  <c r="H891" i="29"/>
  <c r="I891" i="29"/>
  <c r="J891" i="29"/>
  <c r="D892" i="29"/>
  <c r="E892" i="29"/>
  <c r="F892" i="29"/>
  <c r="G892" i="29"/>
  <c r="H892" i="29"/>
  <c r="I892" i="29"/>
  <c r="J892" i="29"/>
  <c r="D893" i="29"/>
  <c r="E893" i="29"/>
  <c r="F893" i="29"/>
  <c r="G893" i="29"/>
  <c r="H893" i="29"/>
  <c r="I893" i="29"/>
  <c r="J893" i="29"/>
  <c r="D894" i="29"/>
  <c r="E894" i="29"/>
  <c r="F894" i="29"/>
  <c r="G894" i="29"/>
  <c r="H894" i="29"/>
  <c r="I894" i="29"/>
  <c r="J894" i="29"/>
  <c r="D895" i="29"/>
  <c r="E895" i="29"/>
  <c r="F895" i="29"/>
  <c r="G895" i="29"/>
  <c r="H895" i="29"/>
  <c r="I895" i="29"/>
  <c r="J895" i="29"/>
  <c r="D896" i="29"/>
  <c r="E896" i="29"/>
  <c r="F896" i="29"/>
  <c r="G896" i="29"/>
  <c r="H896" i="29"/>
  <c r="I896" i="29"/>
  <c r="J896" i="29"/>
  <c r="D897" i="29"/>
  <c r="E897" i="29"/>
  <c r="F897" i="29"/>
  <c r="G897" i="29"/>
  <c r="H897" i="29"/>
  <c r="I897" i="29"/>
  <c r="J897" i="29"/>
  <c r="D898" i="29"/>
  <c r="E898" i="29"/>
  <c r="F898" i="29"/>
  <c r="G898" i="29"/>
  <c r="H898" i="29"/>
  <c r="I898" i="29"/>
  <c r="J898" i="29"/>
  <c r="D899" i="29"/>
  <c r="E899" i="29"/>
  <c r="F899" i="29"/>
  <c r="G899" i="29"/>
  <c r="H899" i="29"/>
  <c r="I899" i="29"/>
  <c r="J899" i="29"/>
  <c r="D900" i="29"/>
  <c r="E900" i="29"/>
  <c r="F900" i="29"/>
  <c r="G900" i="29"/>
  <c r="H900" i="29"/>
  <c r="I900" i="29"/>
  <c r="J900" i="29"/>
  <c r="D901" i="29"/>
  <c r="E901" i="29"/>
  <c r="F901" i="29"/>
  <c r="G901" i="29"/>
  <c r="H901" i="29"/>
  <c r="I901" i="29"/>
  <c r="J901" i="29"/>
  <c r="D902" i="29"/>
  <c r="E902" i="29"/>
  <c r="F902" i="29"/>
  <c r="G902" i="29"/>
  <c r="H902" i="29"/>
  <c r="I902" i="29"/>
  <c r="J902" i="29"/>
  <c r="D903" i="29"/>
  <c r="E903" i="29"/>
  <c r="F903" i="29"/>
  <c r="G903" i="29"/>
  <c r="H903" i="29"/>
  <c r="I903" i="29"/>
  <c r="J903" i="29"/>
  <c r="D904" i="29"/>
  <c r="E904" i="29"/>
  <c r="F904" i="29"/>
  <c r="G904" i="29"/>
  <c r="H904" i="29"/>
  <c r="I904" i="29"/>
  <c r="J904" i="29"/>
  <c r="D905" i="29"/>
  <c r="E905" i="29"/>
  <c r="F905" i="29"/>
  <c r="G905" i="29"/>
  <c r="H905" i="29"/>
  <c r="I905" i="29"/>
  <c r="J905" i="29"/>
  <c r="D906" i="29"/>
  <c r="E906" i="29"/>
  <c r="F906" i="29"/>
  <c r="G906" i="29"/>
  <c r="H906" i="29"/>
  <c r="I906" i="29"/>
  <c r="J906" i="29"/>
  <c r="D907" i="29"/>
  <c r="E907" i="29"/>
  <c r="F907" i="29"/>
  <c r="G907" i="29"/>
  <c r="H907" i="29"/>
  <c r="I907" i="29"/>
  <c r="J907" i="29"/>
  <c r="D908" i="29"/>
  <c r="E908" i="29"/>
  <c r="F908" i="29"/>
  <c r="G908" i="29"/>
  <c r="H908" i="29"/>
  <c r="I908" i="29"/>
  <c r="J908" i="29"/>
  <c r="D909" i="29"/>
  <c r="E909" i="29"/>
  <c r="F909" i="29"/>
  <c r="G909" i="29"/>
  <c r="H909" i="29"/>
  <c r="I909" i="29"/>
  <c r="J909" i="29"/>
  <c r="D910" i="29"/>
  <c r="E910" i="29"/>
  <c r="F910" i="29"/>
  <c r="G910" i="29"/>
  <c r="H910" i="29"/>
  <c r="I910" i="29"/>
  <c r="J910" i="29"/>
  <c r="D911" i="29"/>
  <c r="E911" i="29"/>
  <c r="F911" i="29"/>
  <c r="G911" i="29"/>
  <c r="H911" i="29"/>
  <c r="I911" i="29"/>
  <c r="J911" i="29"/>
  <c r="D912" i="29"/>
  <c r="E912" i="29"/>
  <c r="F912" i="29"/>
  <c r="G912" i="29"/>
  <c r="H912" i="29"/>
  <c r="I912" i="29"/>
  <c r="J912" i="29"/>
  <c r="D913" i="29"/>
  <c r="E913" i="29"/>
  <c r="F913" i="29"/>
  <c r="G913" i="29"/>
  <c r="H913" i="29"/>
  <c r="I913" i="29"/>
  <c r="J913" i="29"/>
  <c r="D914" i="29"/>
  <c r="E914" i="29"/>
  <c r="F914" i="29"/>
  <c r="G914" i="29"/>
  <c r="H914" i="29"/>
  <c r="I914" i="29"/>
  <c r="J914" i="29"/>
  <c r="D915" i="29"/>
  <c r="E915" i="29"/>
  <c r="F915" i="29"/>
  <c r="G915" i="29"/>
  <c r="H915" i="29"/>
  <c r="I915" i="29"/>
  <c r="J915" i="29"/>
  <c r="D916" i="29"/>
  <c r="E916" i="29"/>
  <c r="F916" i="29"/>
  <c r="G916" i="29"/>
  <c r="H916" i="29"/>
  <c r="I916" i="29"/>
  <c r="J916" i="29"/>
  <c r="D917" i="29"/>
  <c r="E917" i="29"/>
  <c r="F917" i="29"/>
  <c r="G917" i="29"/>
  <c r="H917" i="29"/>
  <c r="I917" i="29"/>
  <c r="J917" i="29"/>
  <c r="D918" i="29"/>
  <c r="E918" i="29"/>
  <c r="F918" i="29"/>
  <c r="G918" i="29"/>
  <c r="H918" i="29"/>
  <c r="I918" i="29"/>
  <c r="J918" i="29"/>
  <c r="D919" i="29"/>
  <c r="E919" i="29"/>
  <c r="F919" i="29"/>
  <c r="G919" i="29"/>
  <c r="H919" i="29"/>
  <c r="I919" i="29"/>
  <c r="J919" i="29"/>
  <c r="D920" i="29"/>
  <c r="E920" i="29"/>
  <c r="F920" i="29"/>
  <c r="G920" i="29"/>
  <c r="H920" i="29"/>
  <c r="I920" i="29"/>
  <c r="J920" i="29"/>
  <c r="D921" i="29"/>
  <c r="E921" i="29"/>
  <c r="F921" i="29"/>
  <c r="G921" i="29"/>
  <c r="H921" i="29"/>
  <c r="I921" i="29"/>
  <c r="J921" i="29"/>
  <c r="D922" i="29"/>
  <c r="E922" i="29"/>
  <c r="F922" i="29"/>
  <c r="G922" i="29"/>
  <c r="H922" i="29"/>
  <c r="I922" i="29"/>
  <c r="J922" i="29"/>
  <c r="D923" i="29"/>
  <c r="E923" i="29"/>
  <c r="F923" i="29"/>
  <c r="G923" i="29"/>
  <c r="H923" i="29"/>
  <c r="I923" i="29"/>
  <c r="J923" i="29"/>
  <c r="D924" i="29"/>
  <c r="E924" i="29"/>
  <c r="F924" i="29"/>
  <c r="G924" i="29"/>
  <c r="H924" i="29"/>
  <c r="I924" i="29"/>
  <c r="J924" i="29"/>
  <c r="D925" i="29"/>
  <c r="E925" i="29"/>
  <c r="F925" i="29"/>
  <c r="G925" i="29"/>
  <c r="H925" i="29"/>
  <c r="I925" i="29"/>
  <c r="J925" i="29"/>
  <c r="D926" i="29"/>
  <c r="E926" i="29"/>
  <c r="F926" i="29"/>
  <c r="G926" i="29"/>
  <c r="H926" i="29"/>
  <c r="I926" i="29"/>
  <c r="J926" i="29"/>
  <c r="D927" i="29"/>
  <c r="E927" i="29"/>
  <c r="F927" i="29"/>
  <c r="G927" i="29"/>
  <c r="H927" i="29"/>
  <c r="I927" i="29"/>
  <c r="J927" i="29"/>
  <c r="D928" i="29"/>
  <c r="E928" i="29"/>
  <c r="F928" i="29"/>
  <c r="G928" i="29"/>
  <c r="H928" i="29"/>
  <c r="I928" i="29"/>
  <c r="J928" i="29"/>
  <c r="D929" i="29"/>
  <c r="E929" i="29"/>
  <c r="F929" i="29"/>
  <c r="G929" i="29"/>
  <c r="H929" i="29"/>
  <c r="I929" i="29"/>
  <c r="J929" i="29"/>
  <c r="D930" i="29"/>
  <c r="E930" i="29"/>
  <c r="F930" i="29"/>
  <c r="G930" i="29"/>
  <c r="H930" i="29"/>
  <c r="I930" i="29"/>
  <c r="J930" i="29"/>
  <c r="D931" i="29"/>
  <c r="E931" i="29"/>
  <c r="F931" i="29"/>
  <c r="G931" i="29"/>
  <c r="H931" i="29"/>
  <c r="I931" i="29"/>
  <c r="J931" i="29"/>
  <c r="D932" i="29"/>
  <c r="E932" i="29"/>
  <c r="F932" i="29"/>
  <c r="G932" i="29"/>
  <c r="H932" i="29"/>
  <c r="I932" i="29"/>
  <c r="J932" i="29"/>
  <c r="D933" i="29"/>
  <c r="E933" i="29"/>
  <c r="F933" i="29"/>
  <c r="G933" i="29"/>
  <c r="H933" i="29"/>
  <c r="I933" i="29"/>
  <c r="J933" i="29"/>
  <c r="D934" i="29"/>
  <c r="E934" i="29"/>
  <c r="F934" i="29"/>
  <c r="G934" i="29"/>
  <c r="H934" i="29"/>
  <c r="I934" i="29"/>
  <c r="J934" i="29"/>
  <c r="D935" i="29"/>
  <c r="E935" i="29"/>
  <c r="F935" i="29"/>
  <c r="G935" i="29"/>
  <c r="H935" i="29"/>
  <c r="I935" i="29"/>
  <c r="J935" i="29"/>
  <c r="D936" i="29"/>
  <c r="E936" i="29"/>
  <c r="F936" i="29"/>
  <c r="G936" i="29"/>
  <c r="H936" i="29"/>
  <c r="I936" i="29"/>
  <c r="J936" i="29"/>
  <c r="D937" i="29"/>
  <c r="E937" i="29"/>
  <c r="F937" i="29"/>
  <c r="G937" i="29"/>
  <c r="H937" i="29"/>
  <c r="I937" i="29"/>
  <c r="J937" i="29"/>
  <c r="D938" i="29"/>
  <c r="E938" i="29"/>
  <c r="F938" i="29"/>
  <c r="G938" i="29"/>
  <c r="H938" i="29"/>
  <c r="I938" i="29"/>
  <c r="J938" i="29"/>
  <c r="D939" i="29"/>
  <c r="E939" i="29"/>
  <c r="F939" i="29"/>
  <c r="G939" i="29"/>
  <c r="H939" i="29"/>
  <c r="I939" i="29"/>
  <c r="J939" i="29"/>
  <c r="D940" i="29"/>
  <c r="E940" i="29"/>
  <c r="F940" i="29"/>
  <c r="G940" i="29"/>
  <c r="H940" i="29"/>
  <c r="I940" i="29"/>
  <c r="J940" i="29"/>
  <c r="D941" i="29"/>
  <c r="E941" i="29"/>
  <c r="F941" i="29"/>
  <c r="G941" i="29"/>
  <c r="H941" i="29"/>
  <c r="I941" i="29"/>
  <c r="J941" i="29"/>
  <c r="D942" i="29"/>
  <c r="E942" i="29"/>
  <c r="F942" i="29"/>
  <c r="G942" i="29"/>
  <c r="H942" i="29"/>
  <c r="I942" i="29"/>
  <c r="J942" i="29"/>
  <c r="D943" i="29"/>
  <c r="E943" i="29"/>
  <c r="F943" i="29"/>
  <c r="G943" i="29"/>
  <c r="H943" i="29"/>
  <c r="I943" i="29"/>
  <c r="J943" i="29"/>
  <c r="D944" i="29"/>
  <c r="E944" i="29"/>
  <c r="F944" i="29"/>
  <c r="G944" i="29"/>
  <c r="H944" i="29"/>
  <c r="I944" i="29"/>
  <c r="J944" i="29"/>
  <c r="D945" i="29"/>
  <c r="E945" i="29"/>
  <c r="F945" i="29"/>
  <c r="G945" i="29"/>
  <c r="H945" i="29"/>
  <c r="I945" i="29"/>
  <c r="J945" i="29"/>
  <c r="D946" i="29"/>
  <c r="E946" i="29"/>
  <c r="F946" i="29"/>
  <c r="G946" i="29"/>
  <c r="H946" i="29"/>
  <c r="I946" i="29"/>
  <c r="J946" i="29"/>
  <c r="D947" i="29"/>
  <c r="E947" i="29"/>
  <c r="F947" i="29"/>
  <c r="G947" i="29"/>
  <c r="H947" i="29"/>
  <c r="I947" i="29"/>
  <c r="J947" i="29"/>
  <c r="D948" i="29"/>
  <c r="E948" i="29"/>
  <c r="F948" i="29"/>
  <c r="G948" i="29"/>
  <c r="H948" i="29"/>
  <c r="I948" i="29"/>
  <c r="J948" i="29"/>
  <c r="D949" i="29"/>
  <c r="E949" i="29"/>
  <c r="F949" i="29"/>
  <c r="G949" i="29"/>
  <c r="H949" i="29"/>
  <c r="I949" i="29"/>
  <c r="J949" i="29"/>
  <c r="D950" i="29"/>
  <c r="E950" i="29"/>
  <c r="F950" i="29"/>
  <c r="G950" i="29"/>
  <c r="H950" i="29"/>
  <c r="I950" i="29"/>
  <c r="J950" i="29"/>
  <c r="D951" i="29"/>
  <c r="E951" i="29"/>
  <c r="F951" i="29"/>
  <c r="G951" i="29"/>
  <c r="H951" i="29"/>
  <c r="I951" i="29"/>
  <c r="J951" i="29"/>
  <c r="D952" i="29"/>
  <c r="E952" i="29"/>
  <c r="F952" i="29"/>
  <c r="G952" i="29"/>
  <c r="H952" i="29"/>
  <c r="I952" i="29"/>
  <c r="J952" i="29"/>
  <c r="D953" i="29"/>
  <c r="E953" i="29"/>
  <c r="F953" i="29"/>
  <c r="G953" i="29"/>
  <c r="H953" i="29"/>
  <c r="I953" i="29"/>
  <c r="J953" i="29"/>
  <c r="D954" i="29"/>
  <c r="E954" i="29"/>
  <c r="F954" i="29"/>
  <c r="G954" i="29"/>
  <c r="H954" i="29"/>
  <c r="I954" i="29"/>
  <c r="J954" i="29"/>
  <c r="D955" i="29"/>
  <c r="E955" i="29"/>
  <c r="F955" i="29"/>
  <c r="G955" i="29"/>
  <c r="H955" i="29"/>
  <c r="I955" i="29"/>
  <c r="J955" i="29"/>
  <c r="D956" i="29"/>
  <c r="E956" i="29"/>
  <c r="F956" i="29"/>
  <c r="G956" i="29"/>
  <c r="H956" i="29"/>
  <c r="I956" i="29"/>
  <c r="J956" i="29"/>
  <c r="D957" i="29"/>
  <c r="E957" i="29"/>
  <c r="F957" i="29"/>
  <c r="G957" i="29"/>
  <c r="H957" i="29"/>
  <c r="I957" i="29"/>
  <c r="J957" i="29"/>
  <c r="D958" i="29"/>
  <c r="E958" i="29"/>
  <c r="F958" i="29"/>
  <c r="G958" i="29"/>
  <c r="H958" i="29"/>
  <c r="I958" i="29"/>
  <c r="J958" i="29"/>
  <c r="D959" i="29"/>
  <c r="E959" i="29"/>
  <c r="F959" i="29"/>
  <c r="G959" i="29"/>
  <c r="H959" i="29"/>
  <c r="I959" i="29"/>
  <c r="J959" i="29"/>
  <c r="D960" i="29"/>
  <c r="E960" i="29"/>
  <c r="F960" i="29"/>
  <c r="G960" i="29"/>
  <c r="H960" i="29"/>
  <c r="I960" i="29"/>
  <c r="J960" i="29"/>
  <c r="J2" i="29"/>
  <c r="I2" i="29"/>
  <c r="H2" i="29"/>
  <c r="G2" i="29"/>
  <c r="F2" i="29"/>
  <c r="E2" i="29"/>
  <c r="D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309" i="29"/>
  <c r="C310" i="29"/>
  <c r="C311" i="29"/>
  <c r="C312" i="29"/>
  <c r="C313" i="29"/>
  <c r="C314" i="29"/>
  <c r="C315" i="29"/>
  <c r="C316" i="29"/>
  <c r="C317" i="29"/>
  <c r="C318" i="29"/>
  <c r="C319" i="29"/>
  <c r="C320" i="29"/>
  <c r="C321" i="29"/>
  <c r="C322" i="29"/>
  <c r="C323" i="29"/>
  <c r="C324" i="29"/>
  <c r="C325" i="29"/>
  <c r="C326" i="29"/>
  <c r="C327" i="29"/>
  <c r="C328" i="29"/>
  <c r="C329" i="29"/>
  <c r="C330" i="29"/>
  <c r="C331" i="29"/>
  <c r="C332" i="29"/>
  <c r="C333" i="29"/>
  <c r="C334" i="29"/>
  <c r="C335" i="29"/>
  <c r="C336" i="29"/>
  <c r="C337" i="29"/>
  <c r="C338" i="29"/>
  <c r="C339" i="29"/>
  <c r="C340" i="29"/>
  <c r="C341" i="29"/>
  <c r="C342" i="29"/>
  <c r="C343" i="29"/>
  <c r="C344" i="29"/>
  <c r="C345" i="29"/>
  <c r="C346" i="29"/>
  <c r="C347" i="29"/>
  <c r="C348" i="29"/>
  <c r="C349" i="29"/>
  <c r="C350" i="29"/>
  <c r="C351" i="29"/>
  <c r="C352" i="29"/>
  <c r="C353" i="29"/>
  <c r="C354" i="29"/>
  <c r="C355" i="29"/>
  <c r="C356" i="29"/>
  <c r="C357" i="29"/>
  <c r="C358" i="29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C371" i="29"/>
  <c r="C372" i="29"/>
  <c r="C373" i="29"/>
  <c r="C374" i="29"/>
  <c r="C375" i="29"/>
  <c r="C376" i="29"/>
  <c r="C377" i="29"/>
  <c r="C378" i="29"/>
  <c r="C379" i="29"/>
  <c r="C380" i="29"/>
  <c r="C381" i="29"/>
  <c r="C382" i="29"/>
  <c r="C383" i="29"/>
  <c r="C384" i="29"/>
  <c r="C385" i="29"/>
  <c r="C386" i="29"/>
  <c r="C387" i="29"/>
  <c r="C388" i="29"/>
  <c r="C389" i="29"/>
  <c r="C390" i="29"/>
  <c r="C391" i="29"/>
  <c r="C392" i="29"/>
  <c r="C393" i="29"/>
  <c r="C394" i="29"/>
  <c r="C395" i="29"/>
  <c r="C396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415" i="29"/>
  <c r="C416" i="29"/>
  <c r="C417" i="29"/>
  <c r="C418" i="29"/>
  <c r="C419" i="29"/>
  <c r="C420" i="29"/>
  <c r="C421" i="29"/>
  <c r="C422" i="29"/>
  <c r="C423" i="29"/>
  <c r="C424" i="29"/>
  <c r="C425" i="29"/>
  <c r="C426" i="29"/>
  <c r="C427" i="29"/>
  <c r="C428" i="29"/>
  <c r="C429" i="29"/>
  <c r="C430" i="29"/>
  <c r="C431" i="29"/>
  <c r="C432" i="29"/>
  <c r="C433" i="29"/>
  <c r="C434" i="29"/>
  <c r="C435" i="29"/>
  <c r="C436" i="29"/>
  <c r="C437" i="29"/>
  <c r="C438" i="29"/>
  <c r="C439" i="29"/>
  <c r="C440" i="29"/>
  <c r="C441" i="29"/>
  <c r="C442" i="29"/>
  <c r="C443" i="29"/>
  <c r="C444" i="29"/>
  <c r="C445" i="29"/>
  <c r="C446" i="29"/>
  <c r="C447" i="29"/>
  <c r="C448" i="29"/>
  <c r="C449" i="29"/>
  <c r="C450" i="29"/>
  <c r="C451" i="29"/>
  <c r="C452" i="29"/>
  <c r="C453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470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486" i="29"/>
  <c r="C487" i="29"/>
  <c r="C488" i="29"/>
  <c r="C489" i="29"/>
  <c r="C490" i="29"/>
  <c r="C491" i="29"/>
  <c r="C492" i="29"/>
  <c r="C493" i="29"/>
  <c r="C494" i="29"/>
  <c r="C495" i="29"/>
  <c r="C496" i="29"/>
  <c r="C497" i="29"/>
  <c r="C498" i="29"/>
  <c r="C499" i="29"/>
  <c r="C500" i="29"/>
  <c r="C501" i="29"/>
  <c r="C502" i="29"/>
  <c r="C503" i="29"/>
  <c r="C504" i="29"/>
  <c r="C505" i="29"/>
  <c r="C506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532" i="29"/>
  <c r="C533" i="29"/>
  <c r="C534" i="29"/>
  <c r="C535" i="29"/>
  <c r="C536" i="29"/>
  <c r="C537" i="29"/>
  <c r="C538" i="29"/>
  <c r="C539" i="29"/>
  <c r="C540" i="29"/>
  <c r="C541" i="29"/>
  <c r="C542" i="29"/>
  <c r="C543" i="29"/>
  <c r="C544" i="29"/>
  <c r="C545" i="29"/>
  <c r="C546" i="29"/>
  <c r="C547" i="29"/>
  <c r="C548" i="29"/>
  <c r="C549" i="29"/>
  <c r="C550" i="29"/>
  <c r="C551" i="29"/>
  <c r="C552" i="29"/>
  <c r="C553" i="29"/>
  <c r="C554" i="29"/>
  <c r="C555" i="29"/>
  <c r="C556" i="29"/>
  <c r="C557" i="29"/>
  <c r="C558" i="29"/>
  <c r="C559" i="29"/>
  <c r="C560" i="29"/>
  <c r="C561" i="29"/>
  <c r="C562" i="29"/>
  <c r="C563" i="29"/>
  <c r="C564" i="29"/>
  <c r="C565" i="29"/>
  <c r="C566" i="29"/>
  <c r="C567" i="29"/>
  <c r="C568" i="29"/>
  <c r="C569" i="29"/>
  <c r="C570" i="29"/>
  <c r="C571" i="29"/>
  <c r="C572" i="29"/>
  <c r="C573" i="29"/>
  <c r="C574" i="29"/>
  <c r="C575" i="29"/>
  <c r="C576" i="29"/>
  <c r="C577" i="29"/>
  <c r="C578" i="29"/>
  <c r="C579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595" i="29"/>
  <c r="C596" i="29"/>
  <c r="C597" i="29"/>
  <c r="C598" i="29"/>
  <c r="C599" i="29"/>
  <c r="C600" i="29"/>
  <c r="C601" i="29"/>
  <c r="C602" i="29"/>
  <c r="C603" i="29"/>
  <c r="C604" i="29"/>
  <c r="C605" i="29"/>
  <c r="C606" i="29"/>
  <c r="C607" i="29"/>
  <c r="C608" i="29"/>
  <c r="C609" i="29"/>
  <c r="C610" i="29"/>
  <c r="C611" i="29"/>
  <c r="C612" i="29"/>
  <c r="C613" i="29"/>
  <c r="C614" i="29"/>
  <c r="C615" i="29"/>
  <c r="C616" i="29"/>
  <c r="C617" i="29"/>
  <c r="C618" i="29"/>
  <c r="C619" i="29"/>
  <c r="C620" i="29"/>
  <c r="C621" i="29"/>
  <c r="C622" i="29"/>
  <c r="C623" i="29"/>
  <c r="C624" i="29"/>
  <c r="C625" i="29"/>
  <c r="C626" i="29"/>
  <c r="C627" i="29"/>
  <c r="C628" i="29"/>
  <c r="C629" i="29"/>
  <c r="C630" i="29"/>
  <c r="C631" i="29"/>
  <c r="C632" i="29"/>
  <c r="C633" i="29"/>
  <c r="C634" i="29"/>
  <c r="C635" i="29"/>
  <c r="C636" i="29"/>
  <c r="C637" i="29"/>
  <c r="C638" i="29"/>
  <c r="C639" i="29"/>
  <c r="C640" i="29"/>
  <c r="C641" i="29"/>
  <c r="C642" i="29"/>
  <c r="C643" i="29"/>
  <c r="C644" i="29"/>
  <c r="C645" i="29"/>
  <c r="C646" i="29"/>
  <c r="C647" i="29"/>
  <c r="C648" i="29"/>
  <c r="C649" i="29"/>
  <c r="C650" i="29"/>
  <c r="C651" i="29"/>
  <c r="C652" i="29"/>
  <c r="C653" i="29"/>
  <c r="C654" i="29"/>
  <c r="C655" i="29"/>
  <c r="C656" i="29"/>
  <c r="C657" i="29"/>
  <c r="C658" i="29"/>
  <c r="C659" i="29"/>
  <c r="C660" i="29"/>
  <c r="C661" i="29"/>
  <c r="C662" i="29"/>
  <c r="C663" i="29"/>
  <c r="C664" i="29"/>
  <c r="C665" i="29"/>
  <c r="C666" i="29"/>
  <c r="C667" i="29"/>
  <c r="C668" i="29"/>
  <c r="C669" i="29"/>
  <c r="C670" i="29"/>
  <c r="C671" i="29"/>
  <c r="C672" i="29"/>
  <c r="C673" i="29"/>
  <c r="C674" i="29"/>
  <c r="C675" i="29"/>
  <c r="C676" i="29"/>
  <c r="C677" i="29"/>
  <c r="C678" i="29"/>
  <c r="C679" i="29"/>
  <c r="C680" i="29"/>
  <c r="C681" i="29"/>
  <c r="C682" i="29"/>
  <c r="C683" i="29"/>
  <c r="C684" i="29"/>
  <c r="C685" i="29"/>
  <c r="C686" i="29"/>
  <c r="C687" i="29"/>
  <c r="C688" i="29"/>
  <c r="C689" i="29"/>
  <c r="C690" i="29"/>
  <c r="C691" i="29"/>
  <c r="C692" i="29"/>
  <c r="C693" i="29"/>
  <c r="C694" i="29"/>
  <c r="C695" i="29"/>
  <c r="C696" i="29"/>
  <c r="C697" i="29"/>
  <c r="C698" i="29"/>
  <c r="C699" i="29"/>
  <c r="C700" i="29"/>
  <c r="C701" i="29"/>
  <c r="C702" i="29"/>
  <c r="C703" i="29"/>
  <c r="C704" i="29"/>
  <c r="C705" i="29"/>
  <c r="C706" i="29"/>
  <c r="C707" i="29"/>
  <c r="C708" i="29"/>
  <c r="C709" i="29"/>
  <c r="C710" i="29"/>
  <c r="C711" i="29"/>
  <c r="C712" i="29"/>
  <c r="C713" i="29"/>
  <c r="C714" i="29"/>
  <c r="C715" i="29"/>
  <c r="C716" i="29"/>
  <c r="C717" i="29"/>
  <c r="C718" i="29"/>
  <c r="C719" i="29"/>
  <c r="C720" i="29"/>
  <c r="C721" i="29"/>
  <c r="C722" i="29"/>
  <c r="C723" i="29"/>
  <c r="C724" i="29"/>
  <c r="C725" i="29"/>
  <c r="C726" i="29"/>
  <c r="C727" i="29"/>
  <c r="C728" i="29"/>
  <c r="C729" i="29"/>
  <c r="C730" i="29"/>
  <c r="C731" i="29"/>
  <c r="C732" i="29"/>
  <c r="C733" i="29"/>
  <c r="C734" i="29"/>
  <c r="C735" i="29"/>
  <c r="C736" i="29"/>
  <c r="C737" i="29"/>
  <c r="C738" i="29"/>
  <c r="C739" i="29"/>
  <c r="C740" i="29"/>
  <c r="C741" i="29"/>
  <c r="C742" i="29"/>
  <c r="C743" i="29"/>
  <c r="C744" i="29"/>
  <c r="C745" i="29"/>
  <c r="C746" i="29"/>
  <c r="C747" i="29"/>
  <c r="C748" i="29"/>
  <c r="C749" i="29"/>
  <c r="C750" i="29"/>
  <c r="C751" i="29"/>
  <c r="C752" i="29"/>
  <c r="C753" i="29"/>
  <c r="C754" i="29"/>
  <c r="C755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772" i="29"/>
  <c r="C773" i="29"/>
  <c r="C774" i="29"/>
  <c r="C775" i="29"/>
  <c r="C776" i="29"/>
  <c r="C777" i="29"/>
  <c r="C778" i="29"/>
  <c r="C779" i="29"/>
  <c r="C780" i="29"/>
  <c r="C781" i="29"/>
  <c r="C782" i="29"/>
  <c r="C783" i="29"/>
  <c r="C784" i="29"/>
  <c r="C785" i="29"/>
  <c r="C786" i="29"/>
  <c r="C787" i="29"/>
  <c r="C788" i="29"/>
  <c r="C789" i="29"/>
  <c r="C790" i="29"/>
  <c r="C791" i="29"/>
  <c r="C792" i="29"/>
  <c r="C793" i="29"/>
  <c r="C794" i="29"/>
  <c r="C795" i="29"/>
  <c r="C796" i="29"/>
  <c r="C797" i="29"/>
  <c r="C798" i="29"/>
  <c r="C799" i="29"/>
  <c r="C800" i="29"/>
  <c r="C801" i="29"/>
  <c r="C802" i="29"/>
  <c r="C803" i="29"/>
  <c r="C804" i="29"/>
  <c r="C805" i="29"/>
  <c r="C806" i="29"/>
  <c r="C807" i="29"/>
  <c r="C808" i="29"/>
  <c r="C809" i="29"/>
  <c r="C810" i="29"/>
  <c r="C811" i="29"/>
  <c r="C812" i="29"/>
  <c r="C813" i="29"/>
  <c r="C814" i="29"/>
  <c r="C815" i="29"/>
  <c r="C816" i="29"/>
  <c r="C817" i="29"/>
  <c r="C818" i="29"/>
  <c r="C819" i="29"/>
  <c r="C820" i="29"/>
  <c r="C821" i="29"/>
  <c r="C822" i="29"/>
  <c r="C823" i="29"/>
  <c r="C824" i="29"/>
  <c r="C825" i="29"/>
  <c r="C826" i="29"/>
  <c r="C827" i="29"/>
  <c r="C828" i="29"/>
  <c r="C829" i="29"/>
  <c r="C830" i="29"/>
  <c r="C831" i="29"/>
  <c r="C832" i="29"/>
  <c r="C833" i="29"/>
  <c r="C834" i="29"/>
  <c r="C835" i="29"/>
  <c r="C836" i="29"/>
  <c r="C837" i="29"/>
  <c r="C838" i="29"/>
  <c r="C839" i="29"/>
  <c r="C840" i="29"/>
  <c r="C841" i="29"/>
  <c r="C842" i="29"/>
  <c r="C843" i="29"/>
  <c r="C844" i="29"/>
  <c r="C845" i="29"/>
  <c r="C846" i="29"/>
  <c r="C847" i="29"/>
  <c r="C848" i="29"/>
  <c r="C849" i="29"/>
  <c r="C850" i="29"/>
  <c r="C851" i="29"/>
  <c r="C852" i="29"/>
  <c r="C853" i="29"/>
  <c r="C854" i="29"/>
  <c r="C855" i="29"/>
  <c r="C856" i="29"/>
  <c r="C857" i="29"/>
  <c r="C858" i="29"/>
  <c r="C859" i="29"/>
  <c r="C860" i="29"/>
  <c r="C861" i="29"/>
  <c r="C862" i="29"/>
  <c r="C863" i="29"/>
  <c r="C864" i="29"/>
  <c r="C865" i="29"/>
  <c r="C866" i="29"/>
  <c r="C867" i="29"/>
  <c r="C868" i="29"/>
  <c r="C869" i="29"/>
  <c r="C870" i="29"/>
  <c r="C871" i="29"/>
  <c r="C872" i="29"/>
  <c r="C873" i="29"/>
  <c r="C874" i="29"/>
  <c r="C875" i="29"/>
  <c r="C876" i="29"/>
  <c r="C877" i="29"/>
  <c r="C878" i="29"/>
  <c r="C879" i="29"/>
  <c r="C880" i="29"/>
  <c r="C881" i="29"/>
  <c r="C882" i="29"/>
  <c r="C883" i="29"/>
  <c r="C884" i="29"/>
  <c r="C885" i="29"/>
  <c r="C886" i="29"/>
  <c r="C887" i="29"/>
  <c r="C888" i="29"/>
  <c r="C889" i="29"/>
  <c r="C890" i="29"/>
  <c r="C891" i="29"/>
  <c r="C892" i="29"/>
  <c r="C893" i="29"/>
  <c r="C894" i="29"/>
  <c r="C895" i="29"/>
  <c r="C896" i="29"/>
  <c r="C897" i="29"/>
  <c r="C898" i="29"/>
  <c r="C899" i="29"/>
  <c r="C900" i="29"/>
  <c r="C901" i="29"/>
  <c r="C902" i="29"/>
  <c r="C903" i="29"/>
  <c r="C904" i="29"/>
  <c r="C905" i="29"/>
  <c r="C906" i="29"/>
  <c r="C907" i="29"/>
  <c r="C908" i="29"/>
  <c r="C909" i="29"/>
  <c r="C910" i="29"/>
  <c r="C911" i="29"/>
  <c r="C912" i="29"/>
  <c r="C913" i="29"/>
  <c r="C914" i="29"/>
  <c r="C915" i="29"/>
  <c r="C916" i="29"/>
  <c r="C917" i="29"/>
  <c r="C918" i="29"/>
  <c r="C919" i="29"/>
  <c r="C920" i="29"/>
  <c r="C921" i="29"/>
  <c r="C922" i="29"/>
  <c r="C923" i="29"/>
  <c r="C924" i="29"/>
  <c r="C925" i="29"/>
  <c r="C926" i="29"/>
  <c r="C927" i="29"/>
  <c r="C928" i="29"/>
  <c r="C929" i="29"/>
  <c r="C930" i="29"/>
  <c r="C931" i="29"/>
  <c r="C932" i="29"/>
  <c r="C933" i="29"/>
  <c r="C934" i="29"/>
  <c r="C935" i="29"/>
  <c r="C936" i="29"/>
  <c r="C937" i="29"/>
  <c r="C938" i="29"/>
  <c r="C939" i="29"/>
  <c r="C940" i="29"/>
  <c r="C941" i="29"/>
  <c r="C942" i="29"/>
  <c r="C943" i="29"/>
  <c r="C944" i="29"/>
  <c r="C945" i="29"/>
  <c r="C946" i="29"/>
  <c r="C947" i="29"/>
  <c r="C948" i="29"/>
  <c r="C949" i="29"/>
  <c r="C950" i="29"/>
  <c r="C951" i="29"/>
  <c r="C952" i="29"/>
  <c r="C953" i="29"/>
  <c r="C954" i="29"/>
  <c r="C955" i="29"/>
  <c r="C956" i="29"/>
  <c r="C957" i="29"/>
  <c r="C958" i="29"/>
  <c r="C959" i="29"/>
  <c r="C960" i="29"/>
  <c r="C2" i="29"/>
  <c r="B2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249" i="29"/>
  <c r="B250" i="29"/>
  <c r="B251" i="29"/>
  <c r="B252" i="29"/>
  <c r="B253" i="29"/>
  <c r="B254" i="29"/>
  <c r="B255" i="29"/>
  <c r="B256" i="29"/>
  <c r="B257" i="29"/>
  <c r="B258" i="29"/>
  <c r="B259" i="29"/>
  <c r="B260" i="29"/>
  <c r="B261" i="29"/>
  <c r="B262" i="29"/>
  <c r="B263" i="29"/>
  <c r="B264" i="29"/>
  <c r="B265" i="29"/>
  <c r="B266" i="29"/>
  <c r="B267" i="29"/>
  <c r="B268" i="29"/>
  <c r="B269" i="29"/>
  <c r="B270" i="29"/>
  <c r="B271" i="29"/>
  <c r="B272" i="29"/>
  <c r="B273" i="29"/>
  <c r="B274" i="29"/>
  <c r="B275" i="29"/>
  <c r="B276" i="29"/>
  <c r="B277" i="29"/>
  <c r="B278" i="29"/>
  <c r="B279" i="29"/>
  <c r="B280" i="29"/>
  <c r="B281" i="29"/>
  <c r="B282" i="29"/>
  <c r="B283" i="29"/>
  <c r="B284" i="29"/>
  <c r="B285" i="29"/>
  <c r="B286" i="29"/>
  <c r="B287" i="29"/>
  <c r="B288" i="29"/>
  <c r="B289" i="29"/>
  <c r="B290" i="29"/>
  <c r="B291" i="29"/>
  <c r="B292" i="29"/>
  <c r="B293" i="29"/>
  <c r="B294" i="29"/>
  <c r="B295" i="29"/>
  <c r="B296" i="29"/>
  <c r="B297" i="29"/>
  <c r="B298" i="29"/>
  <c r="B299" i="29"/>
  <c r="B300" i="29"/>
  <c r="B301" i="29"/>
  <c r="B302" i="29"/>
  <c r="B303" i="29"/>
  <c r="B304" i="29"/>
  <c r="B305" i="29"/>
  <c r="B306" i="29"/>
  <c r="B307" i="29"/>
  <c r="B308" i="29"/>
  <c r="B309" i="29"/>
  <c r="B310" i="29"/>
  <c r="B311" i="29"/>
  <c r="B312" i="29"/>
  <c r="B313" i="29"/>
  <c r="B314" i="29"/>
  <c r="B315" i="29"/>
  <c r="B316" i="29"/>
  <c r="B317" i="29"/>
  <c r="B318" i="29"/>
  <c r="B319" i="29"/>
  <c r="B320" i="29"/>
  <c r="B321" i="29"/>
  <c r="B322" i="29"/>
  <c r="B323" i="29"/>
  <c r="B324" i="29"/>
  <c r="B325" i="29"/>
  <c r="B326" i="29"/>
  <c r="B327" i="29"/>
  <c r="B328" i="29"/>
  <c r="B329" i="29"/>
  <c r="B330" i="29"/>
  <c r="B331" i="29"/>
  <c r="B332" i="29"/>
  <c r="B333" i="29"/>
  <c r="B334" i="29"/>
  <c r="B335" i="29"/>
  <c r="B336" i="29"/>
  <c r="B337" i="29"/>
  <c r="B338" i="29"/>
  <c r="B339" i="29"/>
  <c r="B340" i="29"/>
  <c r="B341" i="29"/>
  <c r="B342" i="29"/>
  <c r="B343" i="29"/>
  <c r="B344" i="29"/>
  <c r="B345" i="29"/>
  <c r="B346" i="29"/>
  <c r="B347" i="29"/>
  <c r="B348" i="29"/>
  <c r="B349" i="29"/>
  <c r="B350" i="29"/>
  <c r="B351" i="29"/>
  <c r="B352" i="29"/>
  <c r="B353" i="29"/>
  <c r="B354" i="29"/>
  <c r="B355" i="29"/>
  <c r="B356" i="29"/>
  <c r="B357" i="29"/>
  <c r="B358" i="29"/>
  <c r="B359" i="29"/>
  <c r="B360" i="29"/>
  <c r="B361" i="29"/>
  <c r="B362" i="29"/>
  <c r="B363" i="29"/>
  <c r="B364" i="29"/>
  <c r="B365" i="29"/>
  <c r="B366" i="29"/>
  <c r="B367" i="29"/>
  <c r="B368" i="29"/>
  <c r="B369" i="29"/>
  <c r="B370" i="29"/>
  <c r="B371" i="29"/>
  <c r="B372" i="29"/>
  <c r="B373" i="29"/>
  <c r="B374" i="29"/>
  <c r="B375" i="29"/>
  <c r="B376" i="29"/>
  <c r="B377" i="29"/>
  <c r="B378" i="29"/>
  <c r="B379" i="29"/>
  <c r="B380" i="29"/>
  <c r="B381" i="29"/>
  <c r="B382" i="29"/>
  <c r="B383" i="29"/>
  <c r="B384" i="29"/>
  <c r="B385" i="29"/>
  <c r="B386" i="29"/>
  <c r="B387" i="29"/>
  <c r="B388" i="29"/>
  <c r="B389" i="29"/>
  <c r="B390" i="29"/>
  <c r="B391" i="29"/>
  <c r="B392" i="29"/>
  <c r="B393" i="29"/>
  <c r="B394" i="29"/>
  <c r="B395" i="29"/>
  <c r="B396" i="29"/>
  <c r="B397" i="29"/>
  <c r="B398" i="29"/>
  <c r="B399" i="29"/>
  <c r="B400" i="29"/>
  <c r="B401" i="29"/>
  <c r="B402" i="29"/>
  <c r="B403" i="29"/>
  <c r="B404" i="29"/>
  <c r="B405" i="29"/>
  <c r="B406" i="29"/>
  <c r="B407" i="29"/>
  <c r="B408" i="29"/>
  <c r="B409" i="29"/>
  <c r="B410" i="29"/>
  <c r="B411" i="29"/>
  <c r="B412" i="29"/>
  <c r="B413" i="29"/>
  <c r="B414" i="29"/>
  <c r="B415" i="29"/>
  <c r="B416" i="29"/>
  <c r="B417" i="29"/>
  <c r="B418" i="29"/>
  <c r="B419" i="29"/>
  <c r="B420" i="29"/>
  <c r="B421" i="29"/>
  <c r="B422" i="29"/>
  <c r="B423" i="29"/>
  <c r="B424" i="29"/>
  <c r="B425" i="29"/>
  <c r="B426" i="29"/>
  <c r="B427" i="29"/>
  <c r="B428" i="29"/>
  <c r="B429" i="29"/>
  <c r="B430" i="29"/>
  <c r="B431" i="29"/>
  <c r="B432" i="29"/>
  <c r="B433" i="29"/>
  <c r="B434" i="29"/>
  <c r="B435" i="29"/>
  <c r="B436" i="29"/>
  <c r="B437" i="29"/>
  <c r="B438" i="29"/>
  <c r="B439" i="29"/>
  <c r="B440" i="29"/>
  <c r="B441" i="29"/>
  <c r="B442" i="29"/>
  <c r="B443" i="29"/>
  <c r="B444" i="29"/>
  <c r="B445" i="29"/>
  <c r="B446" i="29"/>
  <c r="B447" i="29"/>
  <c r="B448" i="29"/>
  <c r="B449" i="29"/>
  <c r="B450" i="29"/>
  <c r="B451" i="29"/>
  <c r="B452" i="29"/>
  <c r="B453" i="29"/>
  <c r="B454" i="29"/>
  <c r="B455" i="29"/>
  <c r="B456" i="29"/>
  <c r="B457" i="29"/>
  <c r="B458" i="29"/>
  <c r="B459" i="29"/>
  <c r="B460" i="29"/>
  <c r="B461" i="29"/>
  <c r="B462" i="29"/>
  <c r="B463" i="29"/>
  <c r="B464" i="29"/>
  <c r="B465" i="29"/>
  <c r="B466" i="29"/>
  <c r="B467" i="29"/>
  <c r="B468" i="29"/>
  <c r="B469" i="29"/>
  <c r="B470" i="29"/>
  <c r="B471" i="29"/>
  <c r="B472" i="29"/>
  <c r="B473" i="29"/>
  <c r="B474" i="29"/>
  <c r="B475" i="29"/>
  <c r="B476" i="29"/>
  <c r="B477" i="29"/>
  <c r="B478" i="29"/>
  <c r="B479" i="29"/>
  <c r="B480" i="29"/>
  <c r="B481" i="29"/>
  <c r="B482" i="29"/>
  <c r="B483" i="29"/>
  <c r="B484" i="29"/>
  <c r="B485" i="29"/>
  <c r="B486" i="29"/>
  <c r="B487" i="29"/>
  <c r="B488" i="29"/>
  <c r="B489" i="29"/>
  <c r="B490" i="29"/>
  <c r="B491" i="29"/>
  <c r="B492" i="29"/>
  <c r="B493" i="29"/>
  <c r="B494" i="29"/>
  <c r="B495" i="29"/>
  <c r="B496" i="29"/>
  <c r="B497" i="29"/>
  <c r="B498" i="29"/>
  <c r="B499" i="29"/>
  <c r="B500" i="29"/>
  <c r="B501" i="29"/>
  <c r="B502" i="29"/>
  <c r="B503" i="29"/>
  <c r="B504" i="29"/>
  <c r="B505" i="29"/>
  <c r="B506" i="29"/>
  <c r="B507" i="29"/>
  <c r="B508" i="29"/>
  <c r="B509" i="29"/>
  <c r="B510" i="29"/>
  <c r="B511" i="29"/>
  <c r="B512" i="29"/>
  <c r="B513" i="29"/>
  <c r="B514" i="29"/>
  <c r="B515" i="29"/>
  <c r="B516" i="29"/>
  <c r="B517" i="29"/>
  <c r="B518" i="29"/>
  <c r="B519" i="29"/>
  <c r="B520" i="29"/>
  <c r="B521" i="29"/>
  <c r="B522" i="29"/>
  <c r="B523" i="29"/>
  <c r="B524" i="29"/>
  <c r="B525" i="29"/>
  <c r="B526" i="29"/>
  <c r="B527" i="29"/>
  <c r="B528" i="29"/>
  <c r="B529" i="29"/>
  <c r="B530" i="29"/>
  <c r="B531" i="29"/>
  <c r="B532" i="29"/>
  <c r="B533" i="29"/>
  <c r="B534" i="29"/>
  <c r="B535" i="29"/>
  <c r="B536" i="29"/>
  <c r="B537" i="29"/>
  <c r="B538" i="29"/>
  <c r="B539" i="29"/>
  <c r="B540" i="29"/>
  <c r="B541" i="29"/>
  <c r="B542" i="29"/>
  <c r="B543" i="29"/>
  <c r="B544" i="29"/>
  <c r="B545" i="29"/>
  <c r="B546" i="29"/>
  <c r="B547" i="29"/>
  <c r="B548" i="29"/>
  <c r="B549" i="29"/>
  <c r="B550" i="29"/>
  <c r="B551" i="29"/>
  <c r="B552" i="29"/>
  <c r="B553" i="29"/>
  <c r="B554" i="29"/>
  <c r="B555" i="29"/>
  <c r="B556" i="29"/>
  <c r="B557" i="29"/>
  <c r="B558" i="29"/>
  <c r="B559" i="29"/>
  <c r="B560" i="29"/>
  <c r="B561" i="29"/>
  <c r="B562" i="29"/>
  <c r="B563" i="29"/>
  <c r="B564" i="29"/>
  <c r="B565" i="29"/>
  <c r="B566" i="29"/>
  <c r="B567" i="29"/>
  <c r="B568" i="29"/>
  <c r="B569" i="29"/>
  <c r="B570" i="29"/>
  <c r="B571" i="29"/>
  <c r="B572" i="29"/>
  <c r="B573" i="29"/>
  <c r="B574" i="29"/>
  <c r="B575" i="29"/>
  <c r="B576" i="29"/>
  <c r="B577" i="29"/>
  <c r="B578" i="29"/>
  <c r="B579" i="29"/>
  <c r="B580" i="29"/>
  <c r="B581" i="29"/>
  <c r="B582" i="29"/>
  <c r="B583" i="29"/>
  <c r="B584" i="29"/>
  <c r="B585" i="29"/>
  <c r="B586" i="29"/>
  <c r="B587" i="29"/>
  <c r="B588" i="29"/>
  <c r="B589" i="29"/>
  <c r="B590" i="29"/>
  <c r="B591" i="29"/>
  <c r="B592" i="29"/>
  <c r="B593" i="29"/>
  <c r="B594" i="29"/>
  <c r="B595" i="29"/>
  <c r="B596" i="29"/>
  <c r="B597" i="29"/>
  <c r="B598" i="29"/>
  <c r="B599" i="29"/>
  <c r="B600" i="29"/>
  <c r="B601" i="29"/>
  <c r="B602" i="29"/>
  <c r="B603" i="29"/>
  <c r="B604" i="29"/>
  <c r="B605" i="29"/>
  <c r="B606" i="29"/>
  <c r="B607" i="29"/>
  <c r="B608" i="29"/>
  <c r="B609" i="29"/>
  <c r="B610" i="29"/>
  <c r="B611" i="29"/>
  <c r="B612" i="29"/>
  <c r="B613" i="29"/>
  <c r="B614" i="29"/>
  <c r="B615" i="29"/>
  <c r="B616" i="29"/>
  <c r="B617" i="29"/>
  <c r="B618" i="29"/>
  <c r="B619" i="29"/>
  <c r="B620" i="29"/>
  <c r="B621" i="29"/>
  <c r="B622" i="29"/>
  <c r="B623" i="29"/>
  <c r="B624" i="29"/>
  <c r="B625" i="29"/>
  <c r="B626" i="29"/>
  <c r="B627" i="29"/>
  <c r="B628" i="29"/>
  <c r="B629" i="29"/>
  <c r="B630" i="29"/>
  <c r="B631" i="29"/>
  <c r="B632" i="29"/>
  <c r="B633" i="29"/>
  <c r="B634" i="29"/>
  <c r="B635" i="29"/>
  <c r="B636" i="29"/>
  <c r="B637" i="29"/>
  <c r="B638" i="29"/>
  <c r="B639" i="29"/>
  <c r="B640" i="29"/>
  <c r="B641" i="29"/>
  <c r="B642" i="29"/>
  <c r="B643" i="29"/>
  <c r="B644" i="29"/>
  <c r="B645" i="29"/>
  <c r="B646" i="29"/>
  <c r="B647" i="29"/>
  <c r="B648" i="29"/>
  <c r="B649" i="29"/>
  <c r="B650" i="29"/>
  <c r="B651" i="29"/>
  <c r="B652" i="29"/>
  <c r="B653" i="29"/>
  <c r="B654" i="29"/>
  <c r="B655" i="29"/>
  <c r="B656" i="29"/>
  <c r="B657" i="29"/>
  <c r="B658" i="29"/>
  <c r="B659" i="29"/>
  <c r="B660" i="29"/>
  <c r="B661" i="29"/>
  <c r="B662" i="29"/>
  <c r="B663" i="29"/>
  <c r="B664" i="29"/>
  <c r="B665" i="29"/>
  <c r="B666" i="29"/>
  <c r="B667" i="29"/>
  <c r="B668" i="29"/>
  <c r="B669" i="29"/>
  <c r="B670" i="29"/>
  <c r="B671" i="29"/>
  <c r="B672" i="29"/>
  <c r="B673" i="29"/>
  <c r="B674" i="29"/>
  <c r="B675" i="29"/>
  <c r="B676" i="29"/>
  <c r="B677" i="29"/>
  <c r="B678" i="29"/>
  <c r="B679" i="29"/>
  <c r="B680" i="29"/>
  <c r="B681" i="29"/>
  <c r="B682" i="29"/>
  <c r="B683" i="29"/>
  <c r="B684" i="29"/>
  <c r="B685" i="29"/>
  <c r="B686" i="29"/>
  <c r="B687" i="29"/>
  <c r="B688" i="29"/>
  <c r="B689" i="29"/>
  <c r="B690" i="29"/>
  <c r="B691" i="29"/>
  <c r="B692" i="29"/>
  <c r="B693" i="29"/>
  <c r="B694" i="29"/>
  <c r="B695" i="29"/>
  <c r="B696" i="29"/>
  <c r="B697" i="29"/>
  <c r="B698" i="29"/>
  <c r="B699" i="29"/>
  <c r="B700" i="29"/>
  <c r="B701" i="29"/>
  <c r="B702" i="29"/>
  <c r="B703" i="29"/>
  <c r="B704" i="29"/>
  <c r="B705" i="29"/>
  <c r="B706" i="29"/>
  <c r="B707" i="29"/>
  <c r="B708" i="29"/>
  <c r="B709" i="29"/>
  <c r="B710" i="29"/>
  <c r="B711" i="29"/>
  <c r="B712" i="29"/>
  <c r="B713" i="29"/>
  <c r="B714" i="29"/>
  <c r="B715" i="29"/>
  <c r="B716" i="29"/>
  <c r="B717" i="29"/>
  <c r="B718" i="29"/>
  <c r="B719" i="29"/>
  <c r="B720" i="29"/>
  <c r="B721" i="29"/>
  <c r="B722" i="29"/>
  <c r="B723" i="29"/>
  <c r="B724" i="29"/>
  <c r="B725" i="29"/>
  <c r="B726" i="29"/>
  <c r="B727" i="29"/>
  <c r="B728" i="29"/>
  <c r="B729" i="29"/>
  <c r="B730" i="29"/>
  <c r="B731" i="29"/>
  <c r="B732" i="29"/>
  <c r="B733" i="29"/>
  <c r="B734" i="29"/>
  <c r="B735" i="29"/>
  <c r="B736" i="29"/>
  <c r="B737" i="29"/>
  <c r="B738" i="29"/>
  <c r="B739" i="29"/>
  <c r="B740" i="29"/>
  <c r="B741" i="29"/>
  <c r="B742" i="29"/>
  <c r="B743" i="29"/>
  <c r="B744" i="29"/>
  <c r="B745" i="29"/>
  <c r="B746" i="29"/>
  <c r="B747" i="29"/>
  <c r="B748" i="29"/>
  <c r="B749" i="29"/>
  <c r="B750" i="29"/>
  <c r="B751" i="29"/>
  <c r="B752" i="29"/>
  <c r="B753" i="29"/>
  <c r="B754" i="29"/>
  <c r="B755" i="29"/>
  <c r="B756" i="29"/>
  <c r="B757" i="29"/>
  <c r="B758" i="29"/>
  <c r="B759" i="29"/>
  <c r="B760" i="29"/>
  <c r="B761" i="29"/>
  <c r="B762" i="29"/>
  <c r="B763" i="29"/>
  <c r="B764" i="29"/>
  <c r="B765" i="29"/>
  <c r="B766" i="29"/>
  <c r="B767" i="29"/>
  <c r="B768" i="29"/>
  <c r="B769" i="29"/>
  <c r="B770" i="29"/>
  <c r="B771" i="29"/>
  <c r="B772" i="29"/>
  <c r="B773" i="29"/>
  <c r="B774" i="29"/>
  <c r="B775" i="29"/>
  <c r="B776" i="29"/>
  <c r="B777" i="29"/>
  <c r="B778" i="29"/>
  <c r="B779" i="29"/>
  <c r="B780" i="29"/>
  <c r="B781" i="29"/>
  <c r="B782" i="29"/>
  <c r="B783" i="29"/>
  <c r="B784" i="29"/>
  <c r="B785" i="29"/>
  <c r="B786" i="29"/>
  <c r="B787" i="29"/>
  <c r="B788" i="29"/>
  <c r="B789" i="29"/>
  <c r="B790" i="29"/>
  <c r="B791" i="29"/>
  <c r="B792" i="29"/>
  <c r="B793" i="29"/>
  <c r="B794" i="29"/>
  <c r="B795" i="29"/>
  <c r="B796" i="29"/>
  <c r="B797" i="29"/>
  <c r="B798" i="29"/>
  <c r="B799" i="29"/>
  <c r="B800" i="29"/>
  <c r="B801" i="29"/>
  <c r="B802" i="29"/>
  <c r="B803" i="29"/>
  <c r="B804" i="29"/>
  <c r="B805" i="29"/>
  <c r="B806" i="29"/>
  <c r="B807" i="29"/>
  <c r="B808" i="29"/>
  <c r="B809" i="29"/>
  <c r="B810" i="29"/>
  <c r="B811" i="29"/>
  <c r="B812" i="29"/>
  <c r="B813" i="29"/>
  <c r="B814" i="29"/>
  <c r="B815" i="29"/>
  <c r="B816" i="29"/>
  <c r="B817" i="29"/>
  <c r="B818" i="29"/>
  <c r="B819" i="29"/>
  <c r="B820" i="29"/>
  <c r="B821" i="29"/>
  <c r="B822" i="29"/>
  <c r="B823" i="29"/>
  <c r="B824" i="29"/>
  <c r="B825" i="29"/>
  <c r="B826" i="29"/>
  <c r="B827" i="29"/>
  <c r="B828" i="29"/>
  <c r="B829" i="29"/>
  <c r="B830" i="29"/>
  <c r="B831" i="29"/>
  <c r="B832" i="29"/>
  <c r="B833" i="29"/>
  <c r="B834" i="29"/>
  <c r="B835" i="29"/>
  <c r="B836" i="29"/>
  <c r="B837" i="29"/>
  <c r="B838" i="29"/>
  <c r="B839" i="29"/>
  <c r="B840" i="29"/>
  <c r="B841" i="29"/>
  <c r="B842" i="29"/>
  <c r="B843" i="29"/>
  <c r="B844" i="29"/>
  <c r="B845" i="29"/>
  <c r="B846" i="29"/>
  <c r="B847" i="29"/>
  <c r="B848" i="29"/>
  <c r="B849" i="29"/>
  <c r="B850" i="29"/>
  <c r="B851" i="29"/>
  <c r="B852" i="29"/>
  <c r="B853" i="29"/>
  <c r="B854" i="29"/>
  <c r="B855" i="29"/>
  <c r="B856" i="29"/>
  <c r="B857" i="29"/>
  <c r="B858" i="29"/>
  <c r="B859" i="29"/>
  <c r="B860" i="29"/>
  <c r="B861" i="29"/>
  <c r="B862" i="29"/>
  <c r="B863" i="29"/>
  <c r="B864" i="29"/>
  <c r="B865" i="29"/>
  <c r="B866" i="29"/>
  <c r="B867" i="29"/>
  <c r="B868" i="29"/>
  <c r="B869" i="29"/>
  <c r="B870" i="29"/>
  <c r="B871" i="29"/>
  <c r="B872" i="29"/>
  <c r="B873" i="29"/>
  <c r="B874" i="29"/>
  <c r="B875" i="29"/>
  <c r="B876" i="29"/>
  <c r="B877" i="29"/>
  <c r="B878" i="29"/>
  <c r="B879" i="29"/>
  <c r="B880" i="29"/>
  <c r="B881" i="29"/>
  <c r="B882" i="29"/>
  <c r="B883" i="29"/>
  <c r="B884" i="29"/>
  <c r="B885" i="29"/>
  <c r="B886" i="29"/>
  <c r="B887" i="29"/>
  <c r="B888" i="29"/>
  <c r="B889" i="29"/>
  <c r="B890" i="29"/>
  <c r="B891" i="29"/>
  <c r="B892" i="29"/>
  <c r="B893" i="29"/>
  <c r="B894" i="29"/>
  <c r="B895" i="29"/>
  <c r="B896" i="29"/>
  <c r="B897" i="29"/>
  <c r="B898" i="29"/>
  <c r="B899" i="29"/>
  <c r="B900" i="29"/>
  <c r="B901" i="29"/>
  <c r="B902" i="29"/>
  <c r="B903" i="29"/>
  <c r="B904" i="29"/>
  <c r="B905" i="29"/>
  <c r="B906" i="29"/>
  <c r="B907" i="29"/>
  <c r="B908" i="29"/>
  <c r="B909" i="29"/>
  <c r="B910" i="29"/>
  <c r="B911" i="29"/>
  <c r="B912" i="29"/>
  <c r="B913" i="29"/>
  <c r="B914" i="29"/>
  <c r="B915" i="29"/>
  <c r="B916" i="29"/>
  <c r="B917" i="29"/>
  <c r="B918" i="29"/>
  <c r="B919" i="29"/>
  <c r="B920" i="29"/>
  <c r="B921" i="29"/>
  <c r="B922" i="29"/>
  <c r="B923" i="29"/>
  <c r="B924" i="29"/>
  <c r="B925" i="29"/>
  <c r="B926" i="29"/>
  <c r="B927" i="29"/>
  <c r="B928" i="29"/>
  <c r="B929" i="29"/>
  <c r="B930" i="29"/>
  <c r="B931" i="29"/>
  <c r="B932" i="29"/>
  <c r="B933" i="29"/>
  <c r="B934" i="29"/>
  <c r="B935" i="29"/>
  <c r="B936" i="29"/>
  <c r="B937" i="29"/>
  <c r="B938" i="29"/>
  <c r="B939" i="29"/>
  <c r="B940" i="29"/>
  <c r="B941" i="29"/>
  <c r="B942" i="29"/>
  <c r="B943" i="29"/>
  <c r="B944" i="29"/>
  <c r="B945" i="29"/>
  <c r="B946" i="29"/>
  <c r="B947" i="29"/>
  <c r="B948" i="29"/>
  <c r="B949" i="29"/>
  <c r="B950" i="29"/>
  <c r="B951" i="29"/>
  <c r="B952" i="29"/>
  <c r="B953" i="29"/>
  <c r="B954" i="29"/>
  <c r="B955" i="29"/>
  <c r="B956" i="29"/>
  <c r="B957" i="29"/>
  <c r="B958" i="29"/>
  <c r="B959" i="29"/>
  <c r="B960" i="29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Z82" i="1"/>
  <c r="Z434" i="1"/>
  <c r="Z552" i="1"/>
  <c r="Z572" i="1"/>
  <c r="Z664" i="1"/>
  <c r="Z669" i="1"/>
  <c r="Z733" i="1"/>
  <c r="Z734" i="1"/>
  <c r="E8" i="21" l="1"/>
  <c r="E7" i="21"/>
  <c r="E6" i="21"/>
  <c r="E5" i="21"/>
  <c r="E4" i="21"/>
  <c r="E3" i="21"/>
  <c r="K2" i="1"/>
  <c r="S2" i="1" s="1"/>
  <c r="H10" i="3"/>
  <c r="G11" i="3"/>
  <c r="H12" i="1"/>
  <c r="F11" i="1"/>
  <c r="E20" i="1"/>
  <c r="AE4" i="1"/>
  <c r="AD4" i="1"/>
  <c r="AC3" i="1"/>
  <c r="Y5" i="1"/>
  <c r="W5" i="1"/>
  <c r="K3" i="1"/>
  <c r="H9" i="1"/>
  <c r="H6" i="1"/>
  <c r="F2" i="1"/>
  <c r="E4" i="1"/>
  <c r="AE2" i="1"/>
  <c r="AE3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D2" i="1"/>
  <c r="AD3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C2" i="1"/>
  <c r="AC4" i="1"/>
  <c r="AB4" i="1" s="1"/>
  <c r="Z4" i="1" s="1"/>
  <c r="AC5" i="1"/>
  <c r="AC6" i="1"/>
  <c r="AB6" i="1" s="1"/>
  <c r="Z6" i="1" s="1"/>
  <c r="AC7" i="1"/>
  <c r="AB7" i="1" s="1"/>
  <c r="Z7" i="1" s="1"/>
  <c r="AC8" i="1"/>
  <c r="AB8" i="1" s="1"/>
  <c r="Z8" i="1" s="1"/>
  <c r="AC9" i="1"/>
  <c r="AB9" i="1" s="1"/>
  <c r="Z9" i="1" s="1"/>
  <c r="AC10" i="1"/>
  <c r="AB10" i="1" s="1"/>
  <c r="Z10" i="1" s="1"/>
  <c r="AC11" i="1"/>
  <c r="AC12" i="1"/>
  <c r="AB12" i="1" s="1"/>
  <c r="Z12" i="1" s="1"/>
  <c r="AC13" i="1"/>
  <c r="AC14" i="1"/>
  <c r="AB14" i="1" s="1"/>
  <c r="Z14" i="1" s="1"/>
  <c r="AC15" i="1"/>
  <c r="AB15" i="1" s="1"/>
  <c r="Z15" i="1" s="1"/>
  <c r="AC16" i="1"/>
  <c r="AB16" i="1" s="1"/>
  <c r="Z16" i="1" s="1"/>
  <c r="AC17" i="1"/>
  <c r="AB17" i="1" s="1"/>
  <c r="Z17" i="1" s="1"/>
  <c r="AC18" i="1"/>
  <c r="AB18" i="1" s="1"/>
  <c r="Z18" i="1" s="1"/>
  <c r="AC19" i="1"/>
  <c r="AC20" i="1"/>
  <c r="AB20" i="1" s="1"/>
  <c r="Z20" i="1" s="1"/>
  <c r="AC21" i="1"/>
  <c r="AC22" i="1"/>
  <c r="AB22" i="1" s="1"/>
  <c r="Z22" i="1" s="1"/>
  <c r="AC23" i="1"/>
  <c r="AB23" i="1" s="1"/>
  <c r="Z23" i="1" s="1"/>
  <c r="AC24" i="1"/>
  <c r="AB24" i="1" s="1"/>
  <c r="Z24" i="1" s="1"/>
  <c r="AC25" i="1"/>
  <c r="AB25" i="1" s="1"/>
  <c r="Z25" i="1" s="1"/>
  <c r="AC26" i="1"/>
  <c r="AB26" i="1" s="1"/>
  <c r="Z26" i="1" s="1"/>
  <c r="AC27" i="1"/>
  <c r="AC28" i="1"/>
  <c r="AB28" i="1" s="1"/>
  <c r="Z28" i="1" s="1"/>
  <c r="AC29" i="1"/>
  <c r="AC30" i="1"/>
  <c r="AB30" i="1" s="1"/>
  <c r="Z30" i="1" s="1"/>
  <c r="AC31" i="1"/>
  <c r="AB31" i="1" s="1"/>
  <c r="Z31" i="1" s="1"/>
  <c r="AC32" i="1"/>
  <c r="AB32" i="1" s="1"/>
  <c r="Z32" i="1" s="1"/>
  <c r="AC33" i="1"/>
  <c r="AB33" i="1" s="1"/>
  <c r="Z33" i="1" s="1"/>
  <c r="AC34" i="1"/>
  <c r="AB34" i="1" s="1"/>
  <c r="Z34" i="1" s="1"/>
  <c r="AC35" i="1"/>
  <c r="AC36" i="1"/>
  <c r="AB36" i="1" s="1"/>
  <c r="Z36" i="1" s="1"/>
  <c r="AC37" i="1"/>
  <c r="AC38" i="1"/>
  <c r="AB38" i="1" s="1"/>
  <c r="Z38" i="1" s="1"/>
  <c r="AC39" i="1"/>
  <c r="AB39" i="1" s="1"/>
  <c r="Z39" i="1" s="1"/>
  <c r="AC40" i="1"/>
  <c r="AB40" i="1" s="1"/>
  <c r="Z40" i="1" s="1"/>
  <c r="AC41" i="1"/>
  <c r="AB41" i="1" s="1"/>
  <c r="Z41" i="1" s="1"/>
  <c r="AC42" i="1"/>
  <c r="AB42" i="1" s="1"/>
  <c r="Z42" i="1" s="1"/>
  <c r="AC43" i="1"/>
  <c r="AC44" i="1"/>
  <c r="AB44" i="1" s="1"/>
  <c r="Z44" i="1" s="1"/>
  <c r="AC45" i="1"/>
  <c r="AC46" i="1"/>
  <c r="AB46" i="1" s="1"/>
  <c r="Z46" i="1" s="1"/>
  <c r="AC47" i="1"/>
  <c r="AB47" i="1" s="1"/>
  <c r="Z47" i="1" s="1"/>
  <c r="AC48" i="1"/>
  <c r="AB48" i="1" s="1"/>
  <c r="Z48" i="1" s="1"/>
  <c r="AC49" i="1"/>
  <c r="AB49" i="1" s="1"/>
  <c r="Z49" i="1" s="1"/>
  <c r="AC50" i="1"/>
  <c r="AB50" i="1" s="1"/>
  <c r="Z50" i="1" s="1"/>
  <c r="AC51" i="1"/>
  <c r="AC52" i="1"/>
  <c r="AB52" i="1" s="1"/>
  <c r="Z52" i="1" s="1"/>
  <c r="AC53" i="1"/>
  <c r="AC54" i="1"/>
  <c r="AB54" i="1" s="1"/>
  <c r="Z54" i="1" s="1"/>
  <c r="AC55" i="1"/>
  <c r="AB55" i="1" s="1"/>
  <c r="Z55" i="1" s="1"/>
  <c r="AC56" i="1"/>
  <c r="AB56" i="1" s="1"/>
  <c r="Z56" i="1" s="1"/>
  <c r="AC57" i="1"/>
  <c r="AB57" i="1" s="1"/>
  <c r="Z57" i="1" s="1"/>
  <c r="AC58" i="1"/>
  <c r="AB58" i="1" s="1"/>
  <c r="Z58" i="1" s="1"/>
  <c r="AC59" i="1"/>
  <c r="AC60" i="1"/>
  <c r="AB60" i="1" s="1"/>
  <c r="Z60" i="1" s="1"/>
  <c r="AC61" i="1"/>
  <c r="AC62" i="1"/>
  <c r="AB62" i="1" s="1"/>
  <c r="Z62" i="1" s="1"/>
  <c r="AC63" i="1"/>
  <c r="AB63" i="1" s="1"/>
  <c r="Z63" i="1" s="1"/>
  <c r="AC64" i="1"/>
  <c r="AB64" i="1" s="1"/>
  <c r="Z64" i="1" s="1"/>
  <c r="AC65" i="1"/>
  <c r="AB65" i="1" s="1"/>
  <c r="Z65" i="1" s="1"/>
  <c r="AC66" i="1"/>
  <c r="AB66" i="1" s="1"/>
  <c r="Z66" i="1" s="1"/>
  <c r="AC67" i="1"/>
  <c r="AC68" i="1"/>
  <c r="AB68" i="1" s="1"/>
  <c r="Z68" i="1" s="1"/>
  <c r="AC69" i="1"/>
  <c r="AC70" i="1"/>
  <c r="AB70" i="1" s="1"/>
  <c r="Z70" i="1" s="1"/>
  <c r="AC71" i="1"/>
  <c r="AB71" i="1" s="1"/>
  <c r="Z71" i="1" s="1"/>
  <c r="AC72" i="1"/>
  <c r="AB72" i="1" s="1"/>
  <c r="Z72" i="1" s="1"/>
  <c r="AC73" i="1"/>
  <c r="AB73" i="1" s="1"/>
  <c r="Z73" i="1" s="1"/>
  <c r="AC74" i="1"/>
  <c r="AB74" i="1" s="1"/>
  <c r="Z74" i="1" s="1"/>
  <c r="AC75" i="1"/>
  <c r="AC76" i="1"/>
  <c r="AB76" i="1" s="1"/>
  <c r="Z76" i="1" s="1"/>
  <c r="AC77" i="1"/>
  <c r="AC78" i="1"/>
  <c r="AB78" i="1" s="1"/>
  <c r="Z78" i="1" s="1"/>
  <c r="AC79" i="1"/>
  <c r="AB79" i="1" s="1"/>
  <c r="Z79" i="1" s="1"/>
  <c r="AC80" i="1"/>
  <c r="AB80" i="1" s="1"/>
  <c r="Z80" i="1" s="1"/>
  <c r="AC81" i="1"/>
  <c r="AB81" i="1" s="1"/>
  <c r="Z81" i="1" s="1"/>
  <c r="AC82" i="1"/>
  <c r="AC83" i="1"/>
  <c r="AC84" i="1"/>
  <c r="AB84" i="1" s="1"/>
  <c r="Z84" i="1" s="1"/>
  <c r="AC85" i="1"/>
  <c r="AC86" i="1"/>
  <c r="AB86" i="1" s="1"/>
  <c r="Z86" i="1" s="1"/>
  <c r="AC87" i="1"/>
  <c r="AB87" i="1" s="1"/>
  <c r="Z87" i="1" s="1"/>
  <c r="AC88" i="1"/>
  <c r="AB88" i="1" s="1"/>
  <c r="Z88" i="1" s="1"/>
  <c r="AC89" i="1"/>
  <c r="AB89" i="1" s="1"/>
  <c r="Z89" i="1" s="1"/>
  <c r="AC90" i="1"/>
  <c r="AB90" i="1" s="1"/>
  <c r="Z90" i="1" s="1"/>
  <c r="AC91" i="1"/>
  <c r="AC92" i="1"/>
  <c r="AB92" i="1" s="1"/>
  <c r="Z92" i="1" s="1"/>
  <c r="AC93" i="1"/>
  <c r="AC94" i="1"/>
  <c r="AB94" i="1" s="1"/>
  <c r="Z94" i="1" s="1"/>
  <c r="AC95" i="1"/>
  <c r="AB95" i="1" s="1"/>
  <c r="Z95" i="1" s="1"/>
  <c r="AC96" i="1"/>
  <c r="AB96" i="1" s="1"/>
  <c r="Z96" i="1" s="1"/>
  <c r="AC97" i="1"/>
  <c r="AB97" i="1" s="1"/>
  <c r="Z97" i="1" s="1"/>
  <c r="AC98" i="1"/>
  <c r="AB98" i="1" s="1"/>
  <c r="Z98" i="1" s="1"/>
  <c r="AC99" i="1"/>
  <c r="AC100" i="1"/>
  <c r="AB100" i="1" s="1"/>
  <c r="Z100" i="1" s="1"/>
  <c r="AC101" i="1"/>
  <c r="AC102" i="1"/>
  <c r="AB102" i="1" s="1"/>
  <c r="Z102" i="1" s="1"/>
  <c r="AC103" i="1"/>
  <c r="AB103" i="1" s="1"/>
  <c r="Z103" i="1" s="1"/>
  <c r="AC104" i="1"/>
  <c r="AB104" i="1" s="1"/>
  <c r="Z104" i="1" s="1"/>
  <c r="AC105" i="1"/>
  <c r="AB105" i="1" s="1"/>
  <c r="Z105" i="1" s="1"/>
  <c r="AC106" i="1"/>
  <c r="AB106" i="1" s="1"/>
  <c r="Z106" i="1" s="1"/>
  <c r="AC107" i="1"/>
  <c r="AC108" i="1"/>
  <c r="AB108" i="1" s="1"/>
  <c r="Z108" i="1" s="1"/>
  <c r="AC109" i="1"/>
  <c r="AC110" i="1"/>
  <c r="AB110" i="1" s="1"/>
  <c r="Z110" i="1" s="1"/>
  <c r="AC111" i="1"/>
  <c r="AB111" i="1" s="1"/>
  <c r="Z111" i="1" s="1"/>
  <c r="AC112" i="1"/>
  <c r="AB112" i="1" s="1"/>
  <c r="Z112" i="1" s="1"/>
  <c r="AC113" i="1"/>
  <c r="AB113" i="1" s="1"/>
  <c r="Z113" i="1" s="1"/>
  <c r="AC114" i="1"/>
  <c r="AB114" i="1" s="1"/>
  <c r="Z114" i="1" s="1"/>
  <c r="AC115" i="1"/>
  <c r="AC116" i="1"/>
  <c r="AB116" i="1" s="1"/>
  <c r="Z116" i="1" s="1"/>
  <c r="AC117" i="1"/>
  <c r="AC118" i="1"/>
  <c r="AB118" i="1" s="1"/>
  <c r="Z118" i="1" s="1"/>
  <c r="AC119" i="1"/>
  <c r="AB119" i="1" s="1"/>
  <c r="Z119" i="1" s="1"/>
  <c r="AC120" i="1"/>
  <c r="AB120" i="1" s="1"/>
  <c r="Z120" i="1" s="1"/>
  <c r="AC121" i="1"/>
  <c r="AB121" i="1" s="1"/>
  <c r="Z121" i="1" s="1"/>
  <c r="AC122" i="1"/>
  <c r="AB122" i="1" s="1"/>
  <c r="Z122" i="1" s="1"/>
  <c r="AC123" i="1"/>
  <c r="AC124" i="1"/>
  <c r="AB124" i="1" s="1"/>
  <c r="Z124" i="1" s="1"/>
  <c r="AC125" i="1"/>
  <c r="AC126" i="1"/>
  <c r="AB126" i="1" s="1"/>
  <c r="Z126" i="1" s="1"/>
  <c r="AC127" i="1"/>
  <c r="AB127" i="1" s="1"/>
  <c r="Z127" i="1" s="1"/>
  <c r="AC128" i="1"/>
  <c r="AB128" i="1" s="1"/>
  <c r="Z128" i="1" s="1"/>
  <c r="AC129" i="1"/>
  <c r="AB129" i="1" s="1"/>
  <c r="Z129" i="1" s="1"/>
  <c r="AC130" i="1"/>
  <c r="AB130" i="1" s="1"/>
  <c r="Z130" i="1" s="1"/>
  <c r="AC131" i="1"/>
  <c r="AC132" i="1"/>
  <c r="AB132" i="1" s="1"/>
  <c r="Z132" i="1" s="1"/>
  <c r="AC133" i="1"/>
  <c r="AC134" i="1"/>
  <c r="AB134" i="1" s="1"/>
  <c r="Z134" i="1" s="1"/>
  <c r="AC135" i="1"/>
  <c r="AB135" i="1" s="1"/>
  <c r="Z135" i="1" s="1"/>
  <c r="AC136" i="1"/>
  <c r="AB136" i="1" s="1"/>
  <c r="Z136" i="1" s="1"/>
  <c r="AC137" i="1"/>
  <c r="AB137" i="1" s="1"/>
  <c r="Z137" i="1" s="1"/>
  <c r="AC138" i="1"/>
  <c r="AB138" i="1" s="1"/>
  <c r="Z138" i="1" s="1"/>
  <c r="AC139" i="1"/>
  <c r="AC140" i="1"/>
  <c r="AB140" i="1" s="1"/>
  <c r="Z140" i="1" s="1"/>
  <c r="AC141" i="1"/>
  <c r="AC142" i="1"/>
  <c r="AB142" i="1" s="1"/>
  <c r="Z142" i="1" s="1"/>
  <c r="AC143" i="1"/>
  <c r="AB143" i="1" s="1"/>
  <c r="Z143" i="1" s="1"/>
  <c r="AC144" i="1"/>
  <c r="AB144" i="1" s="1"/>
  <c r="Z144" i="1" s="1"/>
  <c r="AC145" i="1"/>
  <c r="AB145" i="1" s="1"/>
  <c r="Z145" i="1" s="1"/>
  <c r="AC146" i="1"/>
  <c r="AB146" i="1" s="1"/>
  <c r="Z146" i="1" s="1"/>
  <c r="AC147" i="1"/>
  <c r="AC148" i="1"/>
  <c r="AB148" i="1" s="1"/>
  <c r="Z148" i="1" s="1"/>
  <c r="AC149" i="1"/>
  <c r="AC150" i="1"/>
  <c r="AB150" i="1" s="1"/>
  <c r="Z150" i="1" s="1"/>
  <c r="AC151" i="1"/>
  <c r="AB151" i="1" s="1"/>
  <c r="Z151" i="1" s="1"/>
  <c r="AC152" i="1"/>
  <c r="AB152" i="1" s="1"/>
  <c r="Z152" i="1" s="1"/>
  <c r="AC153" i="1"/>
  <c r="AB153" i="1" s="1"/>
  <c r="Z153" i="1" s="1"/>
  <c r="AC154" i="1"/>
  <c r="AB154" i="1" s="1"/>
  <c r="Z154" i="1" s="1"/>
  <c r="AC155" i="1"/>
  <c r="AC156" i="1"/>
  <c r="AB156" i="1" s="1"/>
  <c r="Z156" i="1" s="1"/>
  <c r="AC157" i="1"/>
  <c r="AC158" i="1"/>
  <c r="AB158" i="1" s="1"/>
  <c r="Z158" i="1" s="1"/>
  <c r="AC159" i="1"/>
  <c r="AB159" i="1" s="1"/>
  <c r="Z159" i="1" s="1"/>
  <c r="AC160" i="1"/>
  <c r="AB160" i="1" s="1"/>
  <c r="Z160" i="1" s="1"/>
  <c r="AC161" i="1"/>
  <c r="AB161" i="1" s="1"/>
  <c r="Z161" i="1" s="1"/>
  <c r="AC162" i="1"/>
  <c r="AB162" i="1" s="1"/>
  <c r="Z162" i="1" s="1"/>
  <c r="AC163" i="1"/>
  <c r="AC164" i="1"/>
  <c r="AB164" i="1" s="1"/>
  <c r="Z164" i="1" s="1"/>
  <c r="AC165" i="1"/>
  <c r="AC166" i="1"/>
  <c r="AB166" i="1" s="1"/>
  <c r="Z166" i="1" s="1"/>
  <c r="AC167" i="1"/>
  <c r="AB167" i="1" s="1"/>
  <c r="Z167" i="1" s="1"/>
  <c r="AC168" i="1"/>
  <c r="AB168" i="1" s="1"/>
  <c r="Z168" i="1" s="1"/>
  <c r="AC169" i="1"/>
  <c r="AB169" i="1" s="1"/>
  <c r="Z169" i="1" s="1"/>
  <c r="AC170" i="1"/>
  <c r="AB170" i="1" s="1"/>
  <c r="Z170" i="1" s="1"/>
  <c r="AC171" i="1"/>
  <c r="AC172" i="1"/>
  <c r="AB172" i="1" s="1"/>
  <c r="Z172" i="1" s="1"/>
  <c r="AC173" i="1"/>
  <c r="AC174" i="1"/>
  <c r="AB174" i="1" s="1"/>
  <c r="Z174" i="1" s="1"/>
  <c r="AC175" i="1"/>
  <c r="AB175" i="1" s="1"/>
  <c r="Z175" i="1" s="1"/>
  <c r="AC176" i="1"/>
  <c r="AB176" i="1" s="1"/>
  <c r="Z176" i="1" s="1"/>
  <c r="AC177" i="1"/>
  <c r="AB177" i="1" s="1"/>
  <c r="Z177" i="1" s="1"/>
  <c r="AC178" i="1"/>
  <c r="AB178" i="1" s="1"/>
  <c r="Z178" i="1" s="1"/>
  <c r="AC179" i="1"/>
  <c r="AC180" i="1"/>
  <c r="AB180" i="1" s="1"/>
  <c r="Z180" i="1" s="1"/>
  <c r="AC181" i="1"/>
  <c r="AC182" i="1"/>
  <c r="AB182" i="1" s="1"/>
  <c r="Z182" i="1" s="1"/>
  <c r="AC183" i="1"/>
  <c r="AB183" i="1" s="1"/>
  <c r="Z183" i="1" s="1"/>
  <c r="AC184" i="1"/>
  <c r="AB184" i="1" s="1"/>
  <c r="Z184" i="1" s="1"/>
  <c r="AC185" i="1"/>
  <c r="AB185" i="1" s="1"/>
  <c r="Z185" i="1" s="1"/>
  <c r="AC186" i="1"/>
  <c r="AB186" i="1" s="1"/>
  <c r="Z186" i="1" s="1"/>
  <c r="AC187" i="1"/>
  <c r="AC188" i="1"/>
  <c r="AB188" i="1" s="1"/>
  <c r="Z188" i="1" s="1"/>
  <c r="AC189" i="1"/>
  <c r="AC190" i="1"/>
  <c r="AB190" i="1" s="1"/>
  <c r="Z190" i="1" s="1"/>
  <c r="AC191" i="1"/>
  <c r="AB191" i="1" s="1"/>
  <c r="Z191" i="1" s="1"/>
  <c r="AC192" i="1"/>
  <c r="AB192" i="1" s="1"/>
  <c r="Z192" i="1" s="1"/>
  <c r="AC193" i="1"/>
  <c r="AB193" i="1" s="1"/>
  <c r="Z193" i="1" s="1"/>
  <c r="AC194" i="1"/>
  <c r="AB194" i="1" s="1"/>
  <c r="Z194" i="1" s="1"/>
  <c r="AC195" i="1"/>
  <c r="AC196" i="1"/>
  <c r="AB196" i="1" s="1"/>
  <c r="Z196" i="1" s="1"/>
  <c r="AC197" i="1"/>
  <c r="AC198" i="1"/>
  <c r="AB198" i="1" s="1"/>
  <c r="Z198" i="1" s="1"/>
  <c r="AC199" i="1"/>
  <c r="AB199" i="1" s="1"/>
  <c r="Z199" i="1" s="1"/>
  <c r="AC200" i="1"/>
  <c r="AB200" i="1" s="1"/>
  <c r="Z200" i="1" s="1"/>
  <c r="AC201" i="1"/>
  <c r="AB201" i="1" s="1"/>
  <c r="Z201" i="1" s="1"/>
  <c r="AC202" i="1"/>
  <c r="AB202" i="1" s="1"/>
  <c r="Z202" i="1" s="1"/>
  <c r="AC203" i="1"/>
  <c r="AC204" i="1"/>
  <c r="AB204" i="1" s="1"/>
  <c r="Z204" i="1" s="1"/>
  <c r="AC205" i="1"/>
  <c r="AC206" i="1"/>
  <c r="AB206" i="1" s="1"/>
  <c r="Z206" i="1" s="1"/>
  <c r="AC207" i="1"/>
  <c r="AB207" i="1" s="1"/>
  <c r="Z207" i="1" s="1"/>
  <c r="AC208" i="1"/>
  <c r="AB208" i="1" s="1"/>
  <c r="Z208" i="1" s="1"/>
  <c r="AC209" i="1"/>
  <c r="AB209" i="1" s="1"/>
  <c r="Z209" i="1" s="1"/>
  <c r="AC210" i="1"/>
  <c r="AB210" i="1" s="1"/>
  <c r="Z210" i="1" s="1"/>
  <c r="AC211" i="1"/>
  <c r="AC212" i="1"/>
  <c r="AB212" i="1" s="1"/>
  <c r="Z212" i="1" s="1"/>
  <c r="AC213" i="1"/>
  <c r="AC214" i="1"/>
  <c r="AB214" i="1" s="1"/>
  <c r="Z214" i="1" s="1"/>
  <c r="AC215" i="1"/>
  <c r="AB215" i="1" s="1"/>
  <c r="Z215" i="1" s="1"/>
  <c r="AC216" i="1"/>
  <c r="AB216" i="1" s="1"/>
  <c r="Z216" i="1" s="1"/>
  <c r="AC217" i="1"/>
  <c r="AB217" i="1" s="1"/>
  <c r="Z217" i="1" s="1"/>
  <c r="AC218" i="1"/>
  <c r="AB218" i="1" s="1"/>
  <c r="Z218" i="1" s="1"/>
  <c r="AC219" i="1"/>
  <c r="AC220" i="1"/>
  <c r="AB220" i="1" s="1"/>
  <c r="Z220" i="1" s="1"/>
  <c r="AC221" i="1"/>
  <c r="AC222" i="1"/>
  <c r="AB222" i="1" s="1"/>
  <c r="Z222" i="1" s="1"/>
  <c r="AC223" i="1"/>
  <c r="AB223" i="1" s="1"/>
  <c r="Z223" i="1" s="1"/>
  <c r="AC224" i="1"/>
  <c r="AB224" i="1" s="1"/>
  <c r="Z224" i="1" s="1"/>
  <c r="AC225" i="1"/>
  <c r="AB225" i="1" s="1"/>
  <c r="Z225" i="1" s="1"/>
  <c r="AC226" i="1"/>
  <c r="AB226" i="1" s="1"/>
  <c r="Z226" i="1" s="1"/>
  <c r="AC227" i="1"/>
  <c r="AC228" i="1"/>
  <c r="AB228" i="1" s="1"/>
  <c r="Z228" i="1" s="1"/>
  <c r="AC229" i="1"/>
  <c r="AC230" i="1"/>
  <c r="AB230" i="1" s="1"/>
  <c r="Z230" i="1" s="1"/>
  <c r="AC231" i="1"/>
  <c r="AB231" i="1" s="1"/>
  <c r="Z231" i="1" s="1"/>
  <c r="AC232" i="1"/>
  <c r="AB232" i="1" s="1"/>
  <c r="Z232" i="1" s="1"/>
  <c r="AC233" i="1"/>
  <c r="AB233" i="1" s="1"/>
  <c r="Z233" i="1" s="1"/>
  <c r="AC234" i="1"/>
  <c r="AB234" i="1" s="1"/>
  <c r="Z234" i="1" s="1"/>
  <c r="AC235" i="1"/>
  <c r="AC236" i="1"/>
  <c r="AB236" i="1" s="1"/>
  <c r="Z236" i="1" s="1"/>
  <c r="AC237" i="1"/>
  <c r="AC238" i="1"/>
  <c r="AB238" i="1" s="1"/>
  <c r="Z238" i="1" s="1"/>
  <c r="AC239" i="1"/>
  <c r="AB239" i="1" s="1"/>
  <c r="Z239" i="1" s="1"/>
  <c r="AC240" i="1"/>
  <c r="AB240" i="1" s="1"/>
  <c r="Z240" i="1" s="1"/>
  <c r="AC241" i="1"/>
  <c r="AB241" i="1" s="1"/>
  <c r="Z241" i="1" s="1"/>
  <c r="AC242" i="1"/>
  <c r="AB242" i="1" s="1"/>
  <c r="Z242" i="1" s="1"/>
  <c r="AC243" i="1"/>
  <c r="AC244" i="1"/>
  <c r="AB244" i="1" s="1"/>
  <c r="Z244" i="1" s="1"/>
  <c r="AC245" i="1"/>
  <c r="AC246" i="1"/>
  <c r="AB246" i="1" s="1"/>
  <c r="Z246" i="1" s="1"/>
  <c r="AC247" i="1"/>
  <c r="AB247" i="1" s="1"/>
  <c r="Z247" i="1" s="1"/>
  <c r="AC248" i="1"/>
  <c r="AB248" i="1" s="1"/>
  <c r="Z248" i="1" s="1"/>
  <c r="AC249" i="1"/>
  <c r="AB249" i="1" s="1"/>
  <c r="Z249" i="1" s="1"/>
  <c r="AC250" i="1"/>
  <c r="AB250" i="1" s="1"/>
  <c r="Z250" i="1" s="1"/>
  <c r="AC251" i="1"/>
  <c r="AC252" i="1"/>
  <c r="AB252" i="1" s="1"/>
  <c r="Z252" i="1" s="1"/>
  <c r="AC253" i="1"/>
  <c r="AC254" i="1"/>
  <c r="AB254" i="1" s="1"/>
  <c r="Z254" i="1" s="1"/>
  <c r="AC255" i="1"/>
  <c r="AB255" i="1" s="1"/>
  <c r="Z255" i="1" s="1"/>
  <c r="AC256" i="1"/>
  <c r="AB256" i="1" s="1"/>
  <c r="Z256" i="1" s="1"/>
  <c r="AC257" i="1"/>
  <c r="AB257" i="1" s="1"/>
  <c r="Z257" i="1" s="1"/>
  <c r="AC258" i="1"/>
  <c r="AB258" i="1" s="1"/>
  <c r="Z258" i="1" s="1"/>
  <c r="AC259" i="1"/>
  <c r="AC260" i="1"/>
  <c r="AB260" i="1" s="1"/>
  <c r="Z260" i="1" s="1"/>
  <c r="AC261" i="1"/>
  <c r="AC262" i="1"/>
  <c r="AB262" i="1" s="1"/>
  <c r="Z262" i="1" s="1"/>
  <c r="AC263" i="1"/>
  <c r="AB263" i="1" s="1"/>
  <c r="Z263" i="1" s="1"/>
  <c r="AC264" i="1"/>
  <c r="AB264" i="1" s="1"/>
  <c r="Z264" i="1" s="1"/>
  <c r="AC265" i="1"/>
  <c r="AB265" i="1" s="1"/>
  <c r="Z265" i="1" s="1"/>
  <c r="AC266" i="1"/>
  <c r="AB266" i="1" s="1"/>
  <c r="Z266" i="1" s="1"/>
  <c r="AC267" i="1"/>
  <c r="AC268" i="1"/>
  <c r="AB268" i="1" s="1"/>
  <c r="Z268" i="1" s="1"/>
  <c r="AC269" i="1"/>
  <c r="AC270" i="1"/>
  <c r="AB270" i="1" s="1"/>
  <c r="Z270" i="1" s="1"/>
  <c r="AC271" i="1"/>
  <c r="AB271" i="1" s="1"/>
  <c r="Z271" i="1" s="1"/>
  <c r="AC272" i="1"/>
  <c r="AB272" i="1" s="1"/>
  <c r="Z272" i="1" s="1"/>
  <c r="AC273" i="1"/>
  <c r="AB273" i="1" s="1"/>
  <c r="Z273" i="1" s="1"/>
  <c r="AC274" i="1"/>
  <c r="AB274" i="1" s="1"/>
  <c r="Z274" i="1" s="1"/>
  <c r="AC275" i="1"/>
  <c r="AC276" i="1"/>
  <c r="AB276" i="1" s="1"/>
  <c r="Z276" i="1" s="1"/>
  <c r="AC277" i="1"/>
  <c r="AC278" i="1"/>
  <c r="AB278" i="1" s="1"/>
  <c r="Z278" i="1" s="1"/>
  <c r="AC279" i="1"/>
  <c r="AB279" i="1" s="1"/>
  <c r="Z279" i="1" s="1"/>
  <c r="AC280" i="1"/>
  <c r="AB280" i="1" s="1"/>
  <c r="Z280" i="1" s="1"/>
  <c r="AC281" i="1"/>
  <c r="AB281" i="1" s="1"/>
  <c r="Z281" i="1" s="1"/>
  <c r="AC282" i="1"/>
  <c r="AB282" i="1" s="1"/>
  <c r="Z282" i="1" s="1"/>
  <c r="AC283" i="1"/>
  <c r="AC284" i="1"/>
  <c r="AB284" i="1" s="1"/>
  <c r="Z284" i="1" s="1"/>
  <c r="AC285" i="1"/>
  <c r="AC286" i="1"/>
  <c r="AB286" i="1" s="1"/>
  <c r="Z286" i="1" s="1"/>
  <c r="AC287" i="1"/>
  <c r="AB287" i="1" s="1"/>
  <c r="Z287" i="1" s="1"/>
  <c r="AC288" i="1"/>
  <c r="AB288" i="1" s="1"/>
  <c r="Z288" i="1" s="1"/>
  <c r="AC289" i="1"/>
  <c r="AB289" i="1" s="1"/>
  <c r="Z289" i="1" s="1"/>
  <c r="AC290" i="1"/>
  <c r="AB290" i="1" s="1"/>
  <c r="Z290" i="1" s="1"/>
  <c r="AC291" i="1"/>
  <c r="AC292" i="1"/>
  <c r="AB292" i="1" s="1"/>
  <c r="Z292" i="1" s="1"/>
  <c r="AC293" i="1"/>
  <c r="AC294" i="1"/>
  <c r="AB294" i="1" s="1"/>
  <c r="Z294" i="1" s="1"/>
  <c r="AC295" i="1"/>
  <c r="AB295" i="1" s="1"/>
  <c r="Z295" i="1" s="1"/>
  <c r="AC296" i="1"/>
  <c r="AB296" i="1" s="1"/>
  <c r="Z296" i="1" s="1"/>
  <c r="AC297" i="1"/>
  <c r="AB297" i="1" s="1"/>
  <c r="Z297" i="1" s="1"/>
  <c r="AC298" i="1"/>
  <c r="AB298" i="1" s="1"/>
  <c r="Z298" i="1" s="1"/>
  <c r="AC299" i="1"/>
  <c r="AC300" i="1"/>
  <c r="AB300" i="1" s="1"/>
  <c r="Z300" i="1" s="1"/>
  <c r="AC301" i="1"/>
  <c r="AC302" i="1"/>
  <c r="AB302" i="1" s="1"/>
  <c r="Z302" i="1" s="1"/>
  <c r="AC303" i="1"/>
  <c r="AB303" i="1" s="1"/>
  <c r="Z303" i="1" s="1"/>
  <c r="AC304" i="1"/>
  <c r="AB304" i="1" s="1"/>
  <c r="Z304" i="1" s="1"/>
  <c r="AC305" i="1"/>
  <c r="AB305" i="1" s="1"/>
  <c r="Z305" i="1" s="1"/>
  <c r="AC306" i="1"/>
  <c r="AB306" i="1" s="1"/>
  <c r="Z306" i="1" s="1"/>
  <c r="AC307" i="1"/>
  <c r="AC308" i="1"/>
  <c r="AB308" i="1" s="1"/>
  <c r="Z308" i="1" s="1"/>
  <c r="AC309" i="1"/>
  <c r="AC310" i="1"/>
  <c r="AB310" i="1" s="1"/>
  <c r="Z310" i="1" s="1"/>
  <c r="AC311" i="1"/>
  <c r="AB311" i="1" s="1"/>
  <c r="Z311" i="1" s="1"/>
  <c r="AC312" i="1"/>
  <c r="AB312" i="1" s="1"/>
  <c r="Z312" i="1" s="1"/>
  <c r="AC313" i="1"/>
  <c r="AB313" i="1" s="1"/>
  <c r="Z313" i="1" s="1"/>
  <c r="AC314" i="1"/>
  <c r="AB314" i="1" s="1"/>
  <c r="Z314" i="1" s="1"/>
  <c r="AC315" i="1"/>
  <c r="AC316" i="1"/>
  <c r="AB316" i="1" s="1"/>
  <c r="Z316" i="1" s="1"/>
  <c r="AC317" i="1"/>
  <c r="AC318" i="1"/>
  <c r="AB318" i="1" s="1"/>
  <c r="Z318" i="1" s="1"/>
  <c r="AC319" i="1"/>
  <c r="AB319" i="1" s="1"/>
  <c r="Z319" i="1" s="1"/>
  <c r="AC320" i="1"/>
  <c r="AB320" i="1" s="1"/>
  <c r="Z320" i="1" s="1"/>
  <c r="AC321" i="1"/>
  <c r="AB321" i="1" s="1"/>
  <c r="Z321" i="1" s="1"/>
  <c r="AC322" i="1"/>
  <c r="AB322" i="1" s="1"/>
  <c r="Z322" i="1" s="1"/>
  <c r="AC323" i="1"/>
  <c r="AC324" i="1"/>
  <c r="AB324" i="1" s="1"/>
  <c r="Z324" i="1" s="1"/>
  <c r="AC325" i="1"/>
  <c r="AC326" i="1"/>
  <c r="AB326" i="1" s="1"/>
  <c r="Z326" i="1" s="1"/>
  <c r="AC327" i="1"/>
  <c r="AB327" i="1" s="1"/>
  <c r="Z327" i="1" s="1"/>
  <c r="AC328" i="1"/>
  <c r="AB328" i="1" s="1"/>
  <c r="Z328" i="1" s="1"/>
  <c r="AC329" i="1"/>
  <c r="AB329" i="1" s="1"/>
  <c r="Z329" i="1" s="1"/>
  <c r="AC330" i="1"/>
  <c r="AB330" i="1" s="1"/>
  <c r="Z330" i="1" s="1"/>
  <c r="AC331" i="1"/>
  <c r="AC332" i="1"/>
  <c r="AB332" i="1" s="1"/>
  <c r="Z332" i="1" s="1"/>
  <c r="AC333" i="1"/>
  <c r="AC334" i="1"/>
  <c r="AB334" i="1" s="1"/>
  <c r="Z334" i="1" s="1"/>
  <c r="AC335" i="1"/>
  <c r="AB335" i="1" s="1"/>
  <c r="Z335" i="1" s="1"/>
  <c r="AC336" i="1"/>
  <c r="AB336" i="1" s="1"/>
  <c r="Z336" i="1" s="1"/>
  <c r="AC337" i="1"/>
  <c r="AB337" i="1" s="1"/>
  <c r="Z337" i="1" s="1"/>
  <c r="AC338" i="1"/>
  <c r="AB338" i="1" s="1"/>
  <c r="Z338" i="1" s="1"/>
  <c r="AC339" i="1"/>
  <c r="AC340" i="1"/>
  <c r="AB340" i="1" s="1"/>
  <c r="Z340" i="1" s="1"/>
  <c r="AC341" i="1"/>
  <c r="AC342" i="1"/>
  <c r="AB342" i="1" s="1"/>
  <c r="Z342" i="1" s="1"/>
  <c r="AC343" i="1"/>
  <c r="AB343" i="1" s="1"/>
  <c r="Z343" i="1" s="1"/>
  <c r="AC344" i="1"/>
  <c r="AB344" i="1" s="1"/>
  <c r="Z344" i="1" s="1"/>
  <c r="AC345" i="1"/>
  <c r="AB345" i="1" s="1"/>
  <c r="Z345" i="1" s="1"/>
  <c r="AC346" i="1"/>
  <c r="AB346" i="1" s="1"/>
  <c r="Z346" i="1" s="1"/>
  <c r="AC347" i="1"/>
  <c r="AC348" i="1"/>
  <c r="AB348" i="1" s="1"/>
  <c r="Z348" i="1" s="1"/>
  <c r="AC349" i="1"/>
  <c r="AC350" i="1"/>
  <c r="AB350" i="1" s="1"/>
  <c r="Z350" i="1" s="1"/>
  <c r="AC351" i="1"/>
  <c r="AB351" i="1" s="1"/>
  <c r="Z351" i="1" s="1"/>
  <c r="AC352" i="1"/>
  <c r="AB352" i="1" s="1"/>
  <c r="Z352" i="1" s="1"/>
  <c r="AC353" i="1"/>
  <c r="AB353" i="1" s="1"/>
  <c r="Z353" i="1" s="1"/>
  <c r="AC354" i="1"/>
  <c r="AB354" i="1" s="1"/>
  <c r="Z354" i="1" s="1"/>
  <c r="AC355" i="1"/>
  <c r="AC356" i="1"/>
  <c r="AB356" i="1" s="1"/>
  <c r="Z356" i="1" s="1"/>
  <c r="AC357" i="1"/>
  <c r="AC358" i="1"/>
  <c r="AB358" i="1" s="1"/>
  <c r="Z358" i="1" s="1"/>
  <c r="AC359" i="1"/>
  <c r="AB359" i="1" s="1"/>
  <c r="Z359" i="1" s="1"/>
  <c r="AC360" i="1"/>
  <c r="AB360" i="1" s="1"/>
  <c r="Z360" i="1" s="1"/>
  <c r="AC361" i="1"/>
  <c r="AB361" i="1" s="1"/>
  <c r="Z361" i="1" s="1"/>
  <c r="AC362" i="1"/>
  <c r="AB362" i="1" s="1"/>
  <c r="Z362" i="1" s="1"/>
  <c r="AC363" i="1"/>
  <c r="AC364" i="1"/>
  <c r="AB364" i="1" s="1"/>
  <c r="Z364" i="1" s="1"/>
  <c r="AC365" i="1"/>
  <c r="AC366" i="1"/>
  <c r="AB366" i="1" s="1"/>
  <c r="Z366" i="1" s="1"/>
  <c r="AC367" i="1"/>
  <c r="AB367" i="1" s="1"/>
  <c r="Z367" i="1" s="1"/>
  <c r="AC368" i="1"/>
  <c r="AB368" i="1" s="1"/>
  <c r="Z368" i="1" s="1"/>
  <c r="AC369" i="1"/>
  <c r="AB369" i="1" s="1"/>
  <c r="Z369" i="1" s="1"/>
  <c r="AC370" i="1"/>
  <c r="AB370" i="1" s="1"/>
  <c r="Z370" i="1" s="1"/>
  <c r="AC371" i="1"/>
  <c r="AC372" i="1"/>
  <c r="AB372" i="1" s="1"/>
  <c r="Z372" i="1" s="1"/>
  <c r="AC373" i="1"/>
  <c r="AC374" i="1"/>
  <c r="AB374" i="1" s="1"/>
  <c r="Z374" i="1" s="1"/>
  <c r="AC375" i="1"/>
  <c r="AB375" i="1" s="1"/>
  <c r="Z375" i="1" s="1"/>
  <c r="AC376" i="1"/>
  <c r="AB376" i="1" s="1"/>
  <c r="Z376" i="1" s="1"/>
  <c r="AC377" i="1"/>
  <c r="AB377" i="1" s="1"/>
  <c r="Z377" i="1" s="1"/>
  <c r="AC378" i="1"/>
  <c r="AB378" i="1" s="1"/>
  <c r="Z378" i="1" s="1"/>
  <c r="AC379" i="1"/>
  <c r="AC380" i="1"/>
  <c r="AB380" i="1" s="1"/>
  <c r="Z380" i="1" s="1"/>
  <c r="AC381" i="1"/>
  <c r="AC382" i="1"/>
  <c r="AB382" i="1" s="1"/>
  <c r="Z382" i="1" s="1"/>
  <c r="AC383" i="1"/>
  <c r="AB383" i="1" s="1"/>
  <c r="Z383" i="1" s="1"/>
  <c r="AC384" i="1"/>
  <c r="AB384" i="1" s="1"/>
  <c r="Z384" i="1" s="1"/>
  <c r="AC385" i="1"/>
  <c r="AB385" i="1" s="1"/>
  <c r="Z385" i="1" s="1"/>
  <c r="AC386" i="1"/>
  <c r="AB386" i="1" s="1"/>
  <c r="Z386" i="1" s="1"/>
  <c r="AC387" i="1"/>
  <c r="AC388" i="1"/>
  <c r="AB388" i="1" s="1"/>
  <c r="Z388" i="1" s="1"/>
  <c r="AC389" i="1"/>
  <c r="AC390" i="1"/>
  <c r="AB390" i="1" s="1"/>
  <c r="Z390" i="1" s="1"/>
  <c r="AC391" i="1"/>
  <c r="AB391" i="1" s="1"/>
  <c r="Z391" i="1" s="1"/>
  <c r="AC392" i="1"/>
  <c r="AB392" i="1" s="1"/>
  <c r="Z392" i="1" s="1"/>
  <c r="AC393" i="1"/>
  <c r="AB393" i="1" s="1"/>
  <c r="Z393" i="1" s="1"/>
  <c r="AC394" i="1"/>
  <c r="AB394" i="1" s="1"/>
  <c r="Z394" i="1" s="1"/>
  <c r="AC395" i="1"/>
  <c r="AC396" i="1"/>
  <c r="AB396" i="1" s="1"/>
  <c r="Z396" i="1" s="1"/>
  <c r="AC397" i="1"/>
  <c r="AC398" i="1"/>
  <c r="AB398" i="1" s="1"/>
  <c r="Z398" i="1" s="1"/>
  <c r="AC399" i="1"/>
  <c r="AB399" i="1" s="1"/>
  <c r="Z399" i="1" s="1"/>
  <c r="AC400" i="1"/>
  <c r="AB400" i="1" s="1"/>
  <c r="Z400" i="1" s="1"/>
  <c r="AC401" i="1"/>
  <c r="AB401" i="1" s="1"/>
  <c r="Z401" i="1" s="1"/>
  <c r="AC402" i="1"/>
  <c r="AB402" i="1" s="1"/>
  <c r="Z402" i="1" s="1"/>
  <c r="AC403" i="1"/>
  <c r="AC404" i="1"/>
  <c r="AB404" i="1" s="1"/>
  <c r="Z404" i="1" s="1"/>
  <c r="AC405" i="1"/>
  <c r="AC406" i="1"/>
  <c r="AB406" i="1" s="1"/>
  <c r="Z406" i="1" s="1"/>
  <c r="AC407" i="1"/>
  <c r="AB407" i="1" s="1"/>
  <c r="Z407" i="1" s="1"/>
  <c r="AC408" i="1"/>
  <c r="AB408" i="1" s="1"/>
  <c r="Z408" i="1" s="1"/>
  <c r="AC409" i="1"/>
  <c r="AB409" i="1" s="1"/>
  <c r="Z409" i="1" s="1"/>
  <c r="AC410" i="1"/>
  <c r="AB410" i="1" s="1"/>
  <c r="Z410" i="1" s="1"/>
  <c r="AC411" i="1"/>
  <c r="AC412" i="1"/>
  <c r="AB412" i="1" s="1"/>
  <c r="Z412" i="1" s="1"/>
  <c r="AC413" i="1"/>
  <c r="AC414" i="1"/>
  <c r="AB414" i="1" s="1"/>
  <c r="Z414" i="1" s="1"/>
  <c r="AC415" i="1"/>
  <c r="AB415" i="1" s="1"/>
  <c r="Z415" i="1" s="1"/>
  <c r="AC416" i="1"/>
  <c r="AB416" i="1" s="1"/>
  <c r="Z416" i="1" s="1"/>
  <c r="AC417" i="1"/>
  <c r="AB417" i="1" s="1"/>
  <c r="Z417" i="1" s="1"/>
  <c r="AC418" i="1"/>
  <c r="AB418" i="1" s="1"/>
  <c r="Z418" i="1" s="1"/>
  <c r="AC419" i="1"/>
  <c r="AC420" i="1"/>
  <c r="AB420" i="1" s="1"/>
  <c r="Z420" i="1" s="1"/>
  <c r="AC421" i="1"/>
  <c r="AC422" i="1"/>
  <c r="AB422" i="1" s="1"/>
  <c r="Z422" i="1" s="1"/>
  <c r="AC423" i="1"/>
  <c r="AB423" i="1" s="1"/>
  <c r="Z423" i="1" s="1"/>
  <c r="AC424" i="1"/>
  <c r="AB424" i="1" s="1"/>
  <c r="Z424" i="1" s="1"/>
  <c r="AC425" i="1"/>
  <c r="AB425" i="1" s="1"/>
  <c r="Z425" i="1" s="1"/>
  <c r="AC426" i="1"/>
  <c r="AB426" i="1" s="1"/>
  <c r="Z426" i="1" s="1"/>
  <c r="AC427" i="1"/>
  <c r="AC428" i="1"/>
  <c r="AB428" i="1" s="1"/>
  <c r="Z428" i="1" s="1"/>
  <c r="AC429" i="1"/>
  <c r="AC430" i="1"/>
  <c r="AB430" i="1" s="1"/>
  <c r="Z430" i="1" s="1"/>
  <c r="AC431" i="1"/>
  <c r="AB431" i="1" s="1"/>
  <c r="Z431" i="1" s="1"/>
  <c r="AC432" i="1"/>
  <c r="AB432" i="1" s="1"/>
  <c r="Z432" i="1" s="1"/>
  <c r="AC433" i="1"/>
  <c r="AB433" i="1" s="1"/>
  <c r="Z433" i="1" s="1"/>
  <c r="AC434" i="1"/>
  <c r="AC435" i="1"/>
  <c r="AC436" i="1"/>
  <c r="AB436" i="1" s="1"/>
  <c r="Z436" i="1" s="1"/>
  <c r="AC437" i="1"/>
  <c r="AC438" i="1"/>
  <c r="AB438" i="1" s="1"/>
  <c r="Z438" i="1" s="1"/>
  <c r="AC439" i="1"/>
  <c r="AB439" i="1" s="1"/>
  <c r="Z439" i="1" s="1"/>
  <c r="AC440" i="1"/>
  <c r="AB440" i="1" s="1"/>
  <c r="Z440" i="1" s="1"/>
  <c r="AC441" i="1"/>
  <c r="AB441" i="1" s="1"/>
  <c r="Z441" i="1" s="1"/>
  <c r="AC442" i="1"/>
  <c r="AB442" i="1" s="1"/>
  <c r="Z442" i="1" s="1"/>
  <c r="AC443" i="1"/>
  <c r="AC444" i="1"/>
  <c r="AB444" i="1" s="1"/>
  <c r="Z444" i="1" s="1"/>
  <c r="AC445" i="1"/>
  <c r="AC446" i="1"/>
  <c r="AB446" i="1" s="1"/>
  <c r="Z446" i="1" s="1"/>
  <c r="AC447" i="1"/>
  <c r="AB447" i="1" s="1"/>
  <c r="Z447" i="1" s="1"/>
  <c r="AC448" i="1"/>
  <c r="AB448" i="1" s="1"/>
  <c r="Z448" i="1" s="1"/>
  <c r="AC449" i="1"/>
  <c r="AB449" i="1" s="1"/>
  <c r="Z449" i="1" s="1"/>
  <c r="AC450" i="1"/>
  <c r="AB450" i="1" s="1"/>
  <c r="Z450" i="1" s="1"/>
  <c r="AC451" i="1"/>
  <c r="AC452" i="1"/>
  <c r="AB452" i="1" s="1"/>
  <c r="Z452" i="1" s="1"/>
  <c r="AC453" i="1"/>
  <c r="AC454" i="1"/>
  <c r="AB454" i="1" s="1"/>
  <c r="Z454" i="1" s="1"/>
  <c r="AC455" i="1"/>
  <c r="AB455" i="1" s="1"/>
  <c r="Z455" i="1" s="1"/>
  <c r="AC456" i="1"/>
  <c r="AB456" i="1" s="1"/>
  <c r="Z456" i="1" s="1"/>
  <c r="AC457" i="1"/>
  <c r="AB457" i="1" s="1"/>
  <c r="Z457" i="1" s="1"/>
  <c r="AC458" i="1"/>
  <c r="AB458" i="1" s="1"/>
  <c r="Z458" i="1" s="1"/>
  <c r="AC459" i="1"/>
  <c r="AC460" i="1"/>
  <c r="AB460" i="1" s="1"/>
  <c r="Z460" i="1" s="1"/>
  <c r="AC461" i="1"/>
  <c r="AC462" i="1"/>
  <c r="AB462" i="1" s="1"/>
  <c r="Z462" i="1" s="1"/>
  <c r="AC463" i="1"/>
  <c r="AB463" i="1" s="1"/>
  <c r="Z463" i="1" s="1"/>
  <c r="AC464" i="1"/>
  <c r="AB464" i="1" s="1"/>
  <c r="Z464" i="1" s="1"/>
  <c r="AC465" i="1"/>
  <c r="AB465" i="1" s="1"/>
  <c r="Z465" i="1" s="1"/>
  <c r="AC466" i="1"/>
  <c r="AB466" i="1" s="1"/>
  <c r="Z466" i="1" s="1"/>
  <c r="AC467" i="1"/>
  <c r="AC468" i="1"/>
  <c r="AB468" i="1" s="1"/>
  <c r="Z468" i="1" s="1"/>
  <c r="AC469" i="1"/>
  <c r="AC470" i="1"/>
  <c r="AB470" i="1" s="1"/>
  <c r="Z470" i="1" s="1"/>
  <c r="AC471" i="1"/>
  <c r="AB471" i="1" s="1"/>
  <c r="Z471" i="1" s="1"/>
  <c r="AC472" i="1"/>
  <c r="AB472" i="1" s="1"/>
  <c r="Z472" i="1" s="1"/>
  <c r="AC473" i="1"/>
  <c r="AB473" i="1" s="1"/>
  <c r="Z473" i="1" s="1"/>
  <c r="AC474" i="1"/>
  <c r="AB474" i="1" s="1"/>
  <c r="Z474" i="1" s="1"/>
  <c r="AC475" i="1"/>
  <c r="AC476" i="1"/>
  <c r="AB476" i="1" s="1"/>
  <c r="Z476" i="1" s="1"/>
  <c r="AC477" i="1"/>
  <c r="AC478" i="1"/>
  <c r="AB478" i="1" s="1"/>
  <c r="Z478" i="1" s="1"/>
  <c r="AC479" i="1"/>
  <c r="AB479" i="1" s="1"/>
  <c r="Z479" i="1" s="1"/>
  <c r="AC480" i="1"/>
  <c r="AB480" i="1" s="1"/>
  <c r="Z480" i="1" s="1"/>
  <c r="AC481" i="1"/>
  <c r="AB481" i="1" s="1"/>
  <c r="Z481" i="1" s="1"/>
  <c r="AC482" i="1"/>
  <c r="AB482" i="1" s="1"/>
  <c r="Z482" i="1" s="1"/>
  <c r="AC483" i="1"/>
  <c r="AC484" i="1"/>
  <c r="AB484" i="1" s="1"/>
  <c r="Z484" i="1" s="1"/>
  <c r="AC485" i="1"/>
  <c r="AC486" i="1"/>
  <c r="AB486" i="1" s="1"/>
  <c r="Z486" i="1" s="1"/>
  <c r="AC487" i="1"/>
  <c r="AB487" i="1" s="1"/>
  <c r="Z487" i="1" s="1"/>
  <c r="AC488" i="1"/>
  <c r="AB488" i="1" s="1"/>
  <c r="Z488" i="1" s="1"/>
  <c r="AC489" i="1"/>
  <c r="AB489" i="1" s="1"/>
  <c r="Z489" i="1" s="1"/>
  <c r="AC490" i="1"/>
  <c r="AB490" i="1" s="1"/>
  <c r="Z490" i="1" s="1"/>
  <c r="AC491" i="1"/>
  <c r="AC492" i="1"/>
  <c r="AB492" i="1" s="1"/>
  <c r="Z492" i="1" s="1"/>
  <c r="AC493" i="1"/>
  <c r="AC494" i="1"/>
  <c r="AB494" i="1" s="1"/>
  <c r="Z494" i="1" s="1"/>
  <c r="AC495" i="1"/>
  <c r="AB495" i="1" s="1"/>
  <c r="Z495" i="1" s="1"/>
  <c r="AC496" i="1"/>
  <c r="AB496" i="1" s="1"/>
  <c r="Z496" i="1" s="1"/>
  <c r="AC497" i="1"/>
  <c r="AB497" i="1" s="1"/>
  <c r="Z497" i="1" s="1"/>
  <c r="AC498" i="1"/>
  <c r="AB498" i="1" s="1"/>
  <c r="Z498" i="1" s="1"/>
  <c r="AC499" i="1"/>
  <c r="AC500" i="1"/>
  <c r="AB500" i="1" s="1"/>
  <c r="Z500" i="1" s="1"/>
  <c r="AC501" i="1"/>
  <c r="AC502" i="1"/>
  <c r="AB502" i="1" s="1"/>
  <c r="Z502" i="1" s="1"/>
  <c r="AC503" i="1"/>
  <c r="AB503" i="1" s="1"/>
  <c r="Z503" i="1" s="1"/>
  <c r="AC504" i="1"/>
  <c r="AB504" i="1" s="1"/>
  <c r="Z504" i="1" s="1"/>
  <c r="AC505" i="1"/>
  <c r="AB505" i="1" s="1"/>
  <c r="Z505" i="1" s="1"/>
  <c r="AC506" i="1"/>
  <c r="AB506" i="1" s="1"/>
  <c r="Z506" i="1" s="1"/>
  <c r="AC507" i="1"/>
  <c r="AC508" i="1"/>
  <c r="AB508" i="1" s="1"/>
  <c r="Z508" i="1" s="1"/>
  <c r="AC509" i="1"/>
  <c r="AC510" i="1"/>
  <c r="AB510" i="1" s="1"/>
  <c r="Z510" i="1" s="1"/>
  <c r="AC511" i="1"/>
  <c r="AB511" i="1" s="1"/>
  <c r="Z511" i="1" s="1"/>
  <c r="AC512" i="1"/>
  <c r="AB512" i="1" s="1"/>
  <c r="Z512" i="1" s="1"/>
  <c r="AC513" i="1"/>
  <c r="AB513" i="1" s="1"/>
  <c r="Z513" i="1" s="1"/>
  <c r="AC514" i="1"/>
  <c r="AB514" i="1" s="1"/>
  <c r="Z514" i="1" s="1"/>
  <c r="AC515" i="1"/>
  <c r="AC516" i="1"/>
  <c r="AB516" i="1" s="1"/>
  <c r="Z516" i="1" s="1"/>
  <c r="AC517" i="1"/>
  <c r="AC518" i="1"/>
  <c r="AB518" i="1" s="1"/>
  <c r="Z518" i="1" s="1"/>
  <c r="AC519" i="1"/>
  <c r="AB519" i="1" s="1"/>
  <c r="Z519" i="1" s="1"/>
  <c r="AC520" i="1"/>
  <c r="AB520" i="1" s="1"/>
  <c r="Z520" i="1" s="1"/>
  <c r="AC521" i="1"/>
  <c r="AB521" i="1" s="1"/>
  <c r="Z521" i="1" s="1"/>
  <c r="AC522" i="1"/>
  <c r="AB522" i="1" s="1"/>
  <c r="Z522" i="1" s="1"/>
  <c r="AC523" i="1"/>
  <c r="AC524" i="1"/>
  <c r="AB524" i="1" s="1"/>
  <c r="Z524" i="1" s="1"/>
  <c r="AC525" i="1"/>
  <c r="AC526" i="1"/>
  <c r="AB526" i="1" s="1"/>
  <c r="Z526" i="1" s="1"/>
  <c r="AC527" i="1"/>
  <c r="AB527" i="1" s="1"/>
  <c r="Z527" i="1" s="1"/>
  <c r="AC528" i="1"/>
  <c r="AB528" i="1" s="1"/>
  <c r="Z528" i="1" s="1"/>
  <c r="AC529" i="1"/>
  <c r="AB529" i="1" s="1"/>
  <c r="Z529" i="1" s="1"/>
  <c r="AC530" i="1"/>
  <c r="AB530" i="1" s="1"/>
  <c r="Z530" i="1" s="1"/>
  <c r="AC531" i="1"/>
  <c r="AC532" i="1"/>
  <c r="AB532" i="1" s="1"/>
  <c r="Z532" i="1" s="1"/>
  <c r="AC533" i="1"/>
  <c r="AC534" i="1"/>
  <c r="AB534" i="1" s="1"/>
  <c r="Z534" i="1" s="1"/>
  <c r="AC535" i="1"/>
  <c r="AB535" i="1" s="1"/>
  <c r="Z535" i="1" s="1"/>
  <c r="AC536" i="1"/>
  <c r="AB536" i="1" s="1"/>
  <c r="Z536" i="1" s="1"/>
  <c r="AC537" i="1"/>
  <c r="AB537" i="1" s="1"/>
  <c r="Z537" i="1" s="1"/>
  <c r="AC538" i="1"/>
  <c r="AB538" i="1" s="1"/>
  <c r="Z538" i="1" s="1"/>
  <c r="AC539" i="1"/>
  <c r="AC540" i="1"/>
  <c r="AB540" i="1" s="1"/>
  <c r="Z540" i="1" s="1"/>
  <c r="AC541" i="1"/>
  <c r="AC542" i="1"/>
  <c r="AB542" i="1" s="1"/>
  <c r="Z542" i="1" s="1"/>
  <c r="AC543" i="1"/>
  <c r="AB543" i="1" s="1"/>
  <c r="Z543" i="1" s="1"/>
  <c r="AC544" i="1"/>
  <c r="AB544" i="1" s="1"/>
  <c r="Z544" i="1" s="1"/>
  <c r="AC545" i="1"/>
  <c r="AB545" i="1" s="1"/>
  <c r="Z545" i="1" s="1"/>
  <c r="AC546" i="1"/>
  <c r="AB546" i="1" s="1"/>
  <c r="Z546" i="1" s="1"/>
  <c r="AC547" i="1"/>
  <c r="AC548" i="1"/>
  <c r="AB548" i="1" s="1"/>
  <c r="Z548" i="1" s="1"/>
  <c r="AC549" i="1"/>
  <c r="AC550" i="1"/>
  <c r="AB550" i="1" s="1"/>
  <c r="Z550" i="1" s="1"/>
  <c r="AC551" i="1"/>
  <c r="AB551" i="1" s="1"/>
  <c r="Z551" i="1" s="1"/>
  <c r="AC552" i="1"/>
  <c r="AC553" i="1"/>
  <c r="AB553" i="1" s="1"/>
  <c r="Z553" i="1" s="1"/>
  <c r="AC554" i="1"/>
  <c r="AB554" i="1" s="1"/>
  <c r="Z554" i="1" s="1"/>
  <c r="AC555" i="1"/>
  <c r="AC556" i="1"/>
  <c r="AB556" i="1" s="1"/>
  <c r="Z556" i="1" s="1"/>
  <c r="AC557" i="1"/>
  <c r="AC558" i="1"/>
  <c r="AB558" i="1" s="1"/>
  <c r="Z558" i="1" s="1"/>
  <c r="AC559" i="1"/>
  <c r="AB559" i="1" s="1"/>
  <c r="Z559" i="1" s="1"/>
  <c r="AC560" i="1"/>
  <c r="AB560" i="1" s="1"/>
  <c r="Z560" i="1" s="1"/>
  <c r="AC561" i="1"/>
  <c r="AB561" i="1" s="1"/>
  <c r="Z561" i="1" s="1"/>
  <c r="AC562" i="1"/>
  <c r="AB562" i="1" s="1"/>
  <c r="Z562" i="1" s="1"/>
  <c r="AC563" i="1"/>
  <c r="AC564" i="1"/>
  <c r="AB564" i="1" s="1"/>
  <c r="Z564" i="1" s="1"/>
  <c r="AC565" i="1"/>
  <c r="AC566" i="1"/>
  <c r="AB566" i="1" s="1"/>
  <c r="Z566" i="1" s="1"/>
  <c r="AC567" i="1"/>
  <c r="AB567" i="1" s="1"/>
  <c r="Z567" i="1" s="1"/>
  <c r="AC568" i="1"/>
  <c r="AB568" i="1" s="1"/>
  <c r="Z568" i="1" s="1"/>
  <c r="AC569" i="1"/>
  <c r="AB569" i="1" s="1"/>
  <c r="Z569" i="1" s="1"/>
  <c r="AC570" i="1"/>
  <c r="AB570" i="1" s="1"/>
  <c r="Z570" i="1" s="1"/>
  <c r="AC571" i="1"/>
  <c r="AC572" i="1"/>
  <c r="AC573" i="1"/>
  <c r="AC574" i="1"/>
  <c r="AB574" i="1" s="1"/>
  <c r="Z574" i="1" s="1"/>
  <c r="AC575" i="1"/>
  <c r="AB575" i="1" s="1"/>
  <c r="Z575" i="1" s="1"/>
  <c r="AC576" i="1"/>
  <c r="AB576" i="1" s="1"/>
  <c r="Z576" i="1" s="1"/>
  <c r="AC577" i="1"/>
  <c r="AB577" i="1" s="1"/>
  <c r="Z577" i="1" s="1"/>
  <c r="AC578" i="1"/>
  <c r="AB578" i="1" s="1"/>
  <c r="Z578" i="1" s="1"/>
  <c r="AC579" i="1"/>
  <c r="AC580" i="1"/>
  <c r="AB580" i="1" s="1"/>
  <c r="Z580" i="1" s="1"/>
  <c r="AC581" i="1"/>
  <c r="AC582" i="1"/>
  <c r="AB582" i="1" s="1"/>
  <c r="Z582" i="1" s="1"/>
  <c r="AC583" i="1"/>
  <c r="AB583" i="1" s="1"/>
  <c r="Z583" i="1" s="1"/>
  <c r="AC584" i="1"/>
  <c r="AB584" i="1" s="1"/>
  <c r="Z584" i="1" s="1"/>
  <c r="AC585" i="1"/>
  <c r="AB585" i="1" s="1"/>
  <c r="Z585" i="1" s="1"/>
  <c r="AC586" i="1"/>
  <c r="AB586" i="1" s="1"/>
  <c r="Z586" i="1" s="1"/>
  <c r="AC587" i="1"/>
  <c r="AC588" i="1"/>
  <c r="AB588" i="1" s="1"/>
  <c r="Z588" i="1" s="1"/>
  <c r="AC589" i="1"/>
  <c r="AC590" i="1"/>
  <c r="AB590" i="1" s="1"/>
  <c r="Z590" i="1" s="1"/>
  <c r="AC591" i="1"/>
  <c r="AB591" i="1" s="1"/>
  <c r="Z591" i="1" s="1"/>
  <c r="AC592" i="1"/>
  <c r="AB592" i="1" s="1"/>
  <c r="Z592" i="1" s="1"/>
  <c r="AC593" i="1"/>
  <c r="AB593" i="1" s="1"/>
  <c r="Z593" i="1" s="1"/>
  <c r="AC594" i="1"/>
  <c r="AB594" i="1" s="1"/>
  <c r="Z594" i="1" s="1"/>
  <c r="AC595" i="1"/>
  <c r="AC596" i="1"/>
  <c r="AB596" i="1" s="1"/>
  <c r="Z596" i="1" s="1"/>
  <c r="AC597" i="1"/>
  <c r="AC598" i="1"/>
  <c r="AB598" i="1" s="1"/>
  <c r="Z598" i="1" s="1"/>
  <c r="AC599" i="1"/>
  <c r="AB599" i="1" s="1"/>
  <c r="Z599" i="1" s="1"/>
  <c r="AC600" i="1"/>
  <c r="AB600" i="1" s="1"/>
  <c r="Z600" i="1" s="1"/>
  <c r="AC601" i="1"/>
  <c r="AB601" i="1" s="1"/>
  <c r="Z601" i="1" s="1"/>
  <c r="AC602" i="1"/>
  <c r="AB602" i="1" s="1"/>
  <c r="Z602" i="1" s="1"/>
  <c r="AC603" i="1"/>
  <c r="AC604" i="1"/>
  <c r="AB604" i="1" s="1"/>
  <c r="Z604" i="1" s="1"/>
  <c r="AC605" i="1"/>
  <c r="AC606" i="1"/>
  <c r="AB606" i="1" s="1"/>
  <c r="Z606" i="1" s="1"/>
  <c r="AC607" i="1"/>
  <c r="AB607" i="1" s="1"/>
  <c r="Z607" i="1" s="1"/>
  <c r="AC608" i="1"/>
  <c r="AB608" i="1" s="1"/>
  <c r="Z608" i="1" s="1"/>
  <c r="AC609" i="1"/>
  <c r="AB609" i="1" s="1"/>
  <c r="Z609" i="1" s="1"/>
  <c r="AC610" i="1"/>
  <c r="AB610" i="1" s="1"/>
  <c r="Z610" i="1" s="1"/>
  <c r="AC611" i="1"/>
  <c r="AC612" i="1"/>
  <c r="AB612" i="1" s="1"/>
  <c r="Z612" i="1" s="1"/>
  <c r="AC613" i="1"/>
  <c r="AC614" i="1"/>
  <c r="AB614" i="1" s="1"/>
  <c r="Z614" i="1" s="1"/>
  <c r="AC615" i="1"/>
  <c r="AB615" i="1" s="1"/>
  <c r="Z615" i="1" s="1"/>
  <c r="AC616" i="1"/>
  <c r="AB616" i="1" s="1"/>
  <c r="Z616" i="1" s="1"/>
  <c r="AC617" i="1"/>
  <c r="AB617" i="1" s="1"/>
  <c r="Z617" i="1" s="1"/>
  <c r="AC618" i="1"/>
  <c r="AB618" i="1" s="1"/>
  <c r="Z618" i="1" s="1"/>
  <c r="AC619" i="1"/>
  <c r="AC620" i="1"/>
  <c r="AB620" i="1" s="1"/>
  <c r="Z620" i="1" s="1"/>
  <c r="AC621" i="1"/>
  <c r="AC622" i="1"/>
  <c r="AB622" i="1" s="1"/>
  <c r="Z622" i="1" s="1"/>
  <c r="AC623" i="1"/>
  <c r="AB623" i="1" s="1"/>
  <c r="Z623" i="1" s="1"/>
  <c r="AC624" i="1"/>
  <c r="AB624" i="1" s="1"/>
  <c r="Z624" i="1" s="1"/>
  <c r="AC625" i="1"/>
  <c r="AB625" i="1" s="1"/>
  <c r="Z625" i="1" s="1"/>
  <c r="AC626" i="1"/>
  <c r="AB626" i="1" s="1"/>
  <c r="Z626" i="1" s="1"/>
  <c r="AC627" i="1"/>
  <c r="AC628" i="1"/>
  <c r="AB628" i="1" s="1"/>
  <c r="Z628" i="1" s="1"/>
  <c r="AC629" i="1"/>
  <c r="AC630" i="1"/>
  <c r="AB630" i="1" s="1"/>
  <c r="Z630" i="1" s="1"/>
  <c r="AC631" i="1"/>
  <c r="AB631" i="1" s="1"/>
  <c r="Z631" i="1" s="1"/>
  <c r="AC632" i="1"/>
  <c r="AB632" i="1" s="1"/>
  <c r="Z632" i="1" s="1"/>
  <c r="AC633" i="1"/>
  <c r="AB633" i="1" s="1"/>
  <c r="Z633" i="1" s="1"/>
  <c r="AC634" i="1"/>
  <c r="AB634" i="1" s="1"/>
  <c r="Z634" i="1" s="1"/>
  <c r="AC635" i="1"/>
  <c r="AC636" i="1"/>
  <c r="AB636" i="1" s="1"/>
  <c r="Z636" i="1" s="1"/>
  <c r="AC637" i="1"/>
  <c r="AC638" i="1"/>
  <c r="AB638" i="1" s="1"/>
  <c r="Z638" i="1" s="1"/>
  <c r="AC639" i="1"/>
  <c r="AB639" i="1" s="1"/>
  <c r="Z639" i="1" s="1"/>
  <c r="AC640" i="1"/>
  <c r="AB640" i="1" s="1"/>
  <c r="Z640" i="1" s="1"/>
  <c r="AC641" i="1"/>
  <c r="AB641" i="1" s="1"/>
  <c r="Z641" i="1" s="1"/>
  <c r="AC642" i="1"/>
  <c r="AB642" i="1" s="1"/>
  <c r="Z642" i="1" s="1"/>
  <c r="AC643" i="1"/>
  <c r="AC644" i="1"/>
  <c r="AB644" i="1" s="1"/>
  <c r="Z644" i="1" s="1"/>
  <c r="AC645" i="1"/>
  <c r="AC646" i="1"/>
  <c r="AB646" i="1" s="1"/>
  <c r="Z646" i="1" s="1"/>
  <c r="AC647" i="1"/>
  <c r="AB647" i="1" s="1"/>
  <c r="Z647" i="1" s="1"/>
  <c r="AC648" i="1"/>
  <c r="AB648" i="1" s="1"/>
  <c r="Z648" i="1" s="1"/>
  <c r="AC649" i="1"/>
  <c r="AB649" i="1" s="1"/>
  <c r="Z649" i="1" s="1"/>
  <c r="AC650" i="1"/>
  <c r="AB650" i="1" s="1"/>
  <c r="Z650" i="1" s="1"/>
  <c r="AC651" i="1"/>
  <c r="AC652" i="1"/>
  <c r="AB652" i="1" s="1"/>
  <c r="Z652" i="1" s="1"/>
  <c r="AC653" i="1"/>
  <c r="AC654" i="1"/>
  <c r="AB654" i="1" s="1"/>
  <c r="Z654" i="1" s="1"/>
  <c r="AC655" i="1"/>
  <c r="AB655" i="1" s="1"/>
  <c r="Z655" i="1" s="1"/>
  <c r="AC656" i="1"/>
  <c r="AB656" i="1" s="1"/>
  <c r="Z656" i="1" s="1"/>
  <c r="AC657" i="1"/>
  <c r="AB657" i="1" s="1"/>
  <c r="Z657" i="1" s="1"/>
  <c r="AC658" i="1"/>
  <c r="AB658" i="1" s="1"/>
  <c r="Z658" i="1" s="1"/>
  <c r="AC659" i="1"/>
  <c r="AC660" i="1"/>
  <c r="AB660" i="1" s="1"/>
  <c r="Z660" i="1" s="1"/>
  <c r="AC661" i="1"/>
  <c r="AC662" i="1"/>
  <c r="AB662" i="1" s="1"/>
  <c r="Z662" i="1" s="1"/>
  <c r="AC663" i="1"/>
  <c r="AB663" i="1" s="1"/>
  <c r="Z663" i="1" s="1"/>
  <c r="AC664" i="1"/>
  <c r="AC665" i="1"/>
  <c r="AB665" i="1" s="1"/>
  <c r="Z665" i="1" s="1"/>
  <c r="AC666" i="1"/>
  <c r="AB666" i="1" s="1"/>
  <c r="Z666" i="1" s="1"/>
  <c r="AC667" i="1"/>
  <c r="AC668" i="1"/>
  <c r="AB668" i="1" s="1"/>
  <c r="Z668" i="1" s="1"/>
  <c r="AC669" i="1"/>
  <c r="AC670" i="1"/>
  <c r="AB670" i="1" s="1"/>
  <c r="Z670" i="1" s="1"/>
  <c r="AC671" i="1"/>
  <c r="AB671" i="1" s="1"/>
  <c r="Z671" i="1" s="1"/>
  <c r="AC672" i="1"/>
  <c r="AB672" i="1" s="1"/>
  <c r="Z672" i="1" s="1"/>
  <c r="AC673" i="1"/>
  <c r="AB673" i="1" s="1"/>
  <c r="Z673" i="1" s="1"/>
  <c r="AC674" i="1"/>
  <c r="AB674" i="1" s="1"/>
  <c r="Z674" i="1" s="1"/>
  <c r="AC675" i="1"/>
  <c r="AC676" i="1"/>
  <c r="AB676" i="1" s="1"/>
  <c r="Z676" i="1" s="1"/>
  <c r="AC677" i="1"/>
  <c r="AC678" i="1"/>
  <c r="AB678" i="1" s="1"/>
  <c r="Z678" i="1" s="1"/>
  <c r="AC679" i="1"/>
  <c r="AB679" i="1" s="1"/>
  <c r="Z679" i="1" s="1"/>
  <c r="AC680" i="1"/>
  <c r="AB680" i="1" s="1"/>
  <c r="Z680" i="1" s="1"/>
  <c r="AC681" i="1"/>
  <c r="AB681" i="1" s="1"/>
  <c r="Z681" i="1" s="1"/>
  <c r="AC682" i="1"/>
  <c r="AB682" i="1" s="1"/>
  <c r="Z682" i="1" s="1"/>
  <c r="AC683" i="1"/>
  <c r="AC684" i="1"/>
  <c r="AB684" i="1" s="1"/>
  <c r="Z684" i="1" s="1"/>
  <c r="AC685" i="1"/>
  <c r="AC686" i="1"/>
  <c r="AB686" i="1" s="1"/>
  <c r="Z686" i="1" s="1"/>
  <c r="AC687" i="1"/>
  <c r="AB687" i="1" s="1"/>
  <c r="Z687" i="1" s="1"/>
  <c r="AC688" i="1"/>
  <c r="AB688" i="1" s="1"/>
  <c r="Z688" i="1" s="1"/>
  <c r="AC689" i="1"/>
  <c r="AB689" i="1" s="1"/>
  <c r="Z689" i="1" s="1"/>
  <c r="AC690" i="1"/>
  <c r="AB690" i="1" s="1"/>
  <c r="Z690" i="1" s="1"/>
  <c r="AC691" i="1"/>
  <c r="AC692" i="1"/>
  <c r="AB692" i="1" s="1"/>
  <c r="Z692" i="1" s="1"/>
  <c r="AC693" i="1"/>
  <c r="AC694" i="1"/>
  <c r="AB694" i="1" s="1"/>
  <c r="Z694" i="1" s="1"/>
  <c r="AC695" i="1"/>
  <c r="AB695" i="1" s="1"/>
  <c r="Z695" i="1" s="1"/>
  <c r="AC696" i="1"/>
  <c r="AB696" i="1" s="1"/>
  <c r="Z696" i="1" s="1"/>
  <c r="AC697" i="1"/>
  <c r="AB697" i="1" s="1"/>
  <c r="Z697" i="1" s="1"/>
  <c r="AC698" i="1"/>
  <c r="AB698" i="1" s="1"/>
  <c r="Z698" i="1" s="1"/>
  <c r="AC699" i="1"/>
  <c r="AC700" i="1"/>
  <c r="AB700" i="1" s="1"/>
  <c r="Z700" i="1" s="1"/>
  <c r="AC701" i="1"/>
  <c r="AC702" i="1"/>
  <c r="AB702" i="1" s="1"/>
  <c r="Z702" i="1" s="1"/>
  <c r="AC703" i="1"/>
  <c r="AB703" i="1" s="1"/>
  <c r="Z703" i="1" s="1"/>
  <c r="AC704" i="1"/>
  <c r="AB704" i="1" s="1"/>
  <c r="Z704" i="1" s="1"/>
  <c r="AC705" i="1"/>
  <c r="AB705" i="1" s="1"/>
  <c r="Z705" i="1" s="1"/>
  <c r="AC706" i="1"/>
  <c r="AB706" i="1" s="1"/>
  <c r="Z706" i="1" s="1"/>
  <c r="AC707" i="1"/>
  <c r="AC708" i="1"/>
  <c r="AB708" i="1" s="1"/>
  <c r="Z708" i="1" s="1"/>
  <c r="AC709" i="1"/>
  <c r="AC710" i="1"/>
  <c r="AB710" i="1" s="1"/>
  <c r="Z710" i="1" s="1"/>
  <c r="AC711" i="1"/>
  <c r="AB711" i="1" s="1"/>
  <c r="Z711" i="1" s="1"/>
  <c r="AC712" i="1"/>
  <c r="AB712" i="1" s="1"/>
  <c r="Z712" i="1" s="1"/>
  <c r="AC713" i="1"/>
  <c r="AB713" i="1" s="1"/>
  <c r="Z713" i="1" s="1"/>
  <c r="AC714" i="1"/>
  <c r="AB714" i="1" s="1"/>
  <c r="Z714" i="1" s="1"/>
  <c r="AC715" i="1"/>
  <c r="AC716" i="1"/>
  <c r="AB716" i="1" s="1"/>
  <c r="Z716" i="1" s="1"/>
  <c r="AC717" i="1"/>
  <c r="AC718" i="1"/>
  <c r="AB718" i="1" s="1"/>
  <c r="Z718" i="1" s="1"/>
  <c r="AC719" i="1"/>
  <c r="AB719" i="1" s="1"/>
  <c r="Z719" i="1" s="1"/>
  <c r="AC720" i="1"/>
  <c r="AB720" i="1" s="1"/>
  <c r="Z720" i="1" s="1"/>
  <c r="AC721" i="1"/>
  <c r="AB721" i="1" s="1"/>
  <c r="Z721" i="1" s="1"/>
  <c r="AC722" i="1"/>
  <c r="AB722" i="1" s="1"/>
  <c r="Z722" i="1" s="1"/>
  <c r="AC723" i="1"/>
  <c r="AC724" i="1"/>
  <c r="AB724" i="1" s="1"/>
  <c r="Z724" i="1" s="1"/>
  <c r="AC725" i="1"/>
  <c r="AC726" i="1"/>
  <c r="AB726" i="1" s="1"/>
  <c r="Z726" i="1" s="1"/>
  <c r="AC727" i="1"/>
  <c r="AB727" i="1" s="1"/>
  <c r="Z727" i="1" s="1"/>
  <c r="AC728" i="1"/>
  <c r="AB728" i="1" s="1"/>
  <c r="Z728" i="1" s="1"/>
  <c r="AC729" i="1"/>
  <c r="AB729" i="1" s="1"/>
  <c r="Z729" i="1" s="1"/>
  <c r="AC730" i="1"/>
  <c r="AB730" i="1" s="1"/>
  <c r="Z730" i="1" s="1"/>
  <c r="AC731" i="1"/>
  <c r="AC732" i="1"/>
  <c r="AB732" i="1" s="1"/>
  <c r="Z732" i="1" s="1"/>
  <c r="AC733" i="1"/>
  <c r="AC734" i="1"/>
  <c r="AC735" i="1"/>
  <c r="AB735" i="1" s="1"/>
  <c r="Z735" i="1" s="1"/>
  <c r="AC736" i="1"/>
  <c r="AB736" i="1" s="1"/>
  <c r="Z736" i="1" s="1"/>
  <c r="AC737" i="1"/>
  <c r="AB737" i="1" s="1"/>
  <c r="Z737" i="1" s="1"/>
  <c r="AC738" i="1"/>
  <c r="AB738" i="1" s="1"/>
  <c r="Z738" i="1" s="1"/>
  <c r="AC739" i="1"/>
  <c r="AC740" i="1"/>
  <c r="AB740" i="1" s="1"/>
  <c r="Z740" i="1" s="1"/>
  <c r="AC741" i="1"/>
  <c r="AC742" i="1"/>
  <c r="AB742" i="1" s="1"/>
  <c r="Z742" i="1" s="1"/>
  <c r="AC743" i="1"/>
  <c r="AB743" i="1" s="1"/>
  <c r="Z743" i="1" s="1"/>
  <c r="AC744" i="1"/>
  <c r="AB744" i="1" s="1"/>
  <c r="Z744" i="1" s="1"/>
  <c r="AC745" i="1"/>
  <c r="AB745" i="1" s="1"/>
  <c r="Z745" i="1" s="1"/>
  <c r="AC746" i="1"/>
  <c r="AB746" i="1" s="1"/>
  <c r="Z746" i="1" s="1"/>
  <c r="AC747" i="1"/>
  <c r="AC748" i="1"/>
  <c r="AB748" i="1" s="1"/>
  <c r="Z748" i="1" s="1"/>
  <c r="AC749" i="1"/>
  <c r="AC750" i="1"/>
  <c r="AB750" i="1" s="1"/>
  <c r="Z750" i="1" s="1"/>
  <c r="AC751" i="1"/>
  <c r="AB751" i="1" s="1"/>
  <c r="Z751" i="1" s="1"/>
  <c r="AC752" i="1"/>
  <c r="AB752" i="1" s="1"/>
  <c r="Z752" i="1" s="1"/>
  <c r="AC753" i="1"/>
  <c r="AB753" i="1" s="1"/>
  <c r="Z753" i="1" s="1"/>
  <c r="AC754" i="1"/>
  <c r="AB754" i="1" s="1"/>
  <c r="Z754" i="1" s="1"/>
  <c r="AC755" i="1"/>
  <c r="AC756" i="1"/>
  <c r="AB756" i="1" s="1"/>
  <c r="Z756" i="1" s="1"/>
  <c r="AC757" i="1"/>
  <c r="AC758" i="1"/>
  <c r="AB758" i="1" s="1"/>
  <c r="Z758" i="1" s="1"/>
  <c r="AC759" i="1"/>
  <c r="AB759" i="1" s="1"/>
  <c r="Z759" i="1" s="1"/>
  <c r="AC760" i="1"/>
  <c r="AB760" i="1" s="1"/>
  <c r="Z760" i="1" s="1"/>
  <c r="AC761" i="1"/>
  <c r="AB761" i="1" s="1"/>
  <c r="Z761" i="1" s="1"/>
  <c r="AC762" i="1"/>
  <c r="AB762" i="1" s="1"/>
  <c r="Z762" i="1" s="1"/>
  <c r="AC763" i="1"/>
  <c r="AC764" i="1"/>
  <c r="AB764" i="1" s="1"/>
  <c r="Z764" i="1" s="1"/>
  <c r="AC765" i="1"/>
  <c r="AC766" i="1"/>
  <c r="AB766" i="1" s="1"/>
  <c r="Z766" i="1" s="1"/>
  <c r="AC767" i="1"/>
  <c r="AB767" i="1" s="1"/>
  <c r="Z767" i="1" s="1"/>
  <c r="AC768" i="1"/>
  <c r="AB768" i="1" s="1"/>
  <c r="Z768" i="1" s="1"/>
  <c r="AC769" i="1"/>
  <c r="AB769" i="1" s="1"/>
  <c r="Z769" i="1" s="1"/>
  <c r="AC770" i="1"/>
  <c r="AB770" i="1" s="1"/>
  <c r="Z770" i="1" s="1"/>
  <c r="AC771" i="1"/>
  <c r="AC772" i="1"/>
  <c r="AB772" i="1" s="1"/>
  <c r="Z772" i="1" s="1"/>
  <c r="AC773" i="1"/>
  <c r="AC774" i="1"/>
  <c r="AB774" i="1" s="1"/>
  <c r="Z774" i="1" s="1"/>
  <c r="AC775" i="1"/>
  <c r="AB775" i="1" s="1"/>
  <c r="Z775" i="1" s="1"/>
  <c r="AC776" i="1"/>
  <c r="AB776" i="1" s="1"/>
  <c r="Z776" i="1" s="1"/>
  <c r="AC777" i="1"/>
  <c r="AB777" i="1" s="1"/>
  <c r="Z777" i="1" s="1"/>
  <c r="AC778" i="1"/>
  <c r="AB778" i="1" s="1"/>
  <c r="Z778" i="1" s="1"/>
  <c r="AC779" i="1"/>
  <c r="AC780" i="1"/>
  <c r="AB780" i="1" s="1"/>
  <c r="Z780" i="1" s="1"/>
  <c r="AC781" i="1"/>
  <c r="AC782" i="1"/>
  <c r="AB782" i="1" s="1"/>
  <c r="Z782" i="1" s="1"/>
  <c r="AC783" i="1"/>
  <c r="AB783" i="1" s="1"/>
  <c r="Z783" i="1" s="1"/>
  <c r="AC784" i="1"/>
  <c r="AB784" i="1" s="1"/>
  <c r="Z784" i="1" s="1"/>
  <c r="AC785" i="1"/>
  <c r="AB785" i="1" s="1"/>
  <c r="Z785" i="1" s="1"/>
  <c r="AC786" i="1"/>
  <c r="AB786" i="1" s="1"/>
  <c r="Z786" i="1" s="1"/>
  <c r="AC787" i="1"/>
  <c r="AC788" i="1"/>
  <c r="AB788" i="1" s="1"/>
  <c r="Z788" i="1" s="1"/>
  <c r="AC789" i="1"/>
  <c r="AC790" i="1"/>
  <c r="AB790" i="1" s="1"/>
  <c r="Z790" i="1" s="1"/>
  <c r="AC791" i="1"/>
  <c r="AB791" i="1" s="1"/>
  <c r="Z791" i="1" s="1"/>
  <c r="AC792" i="1"/>
  <c r="AB792" i="1" s="1"/>
  <c r="Z792" i="1" s="1"/>
  <c r="AC793" i="1"/>
  <c r="AB793" i="1" s="1"/>
  <c r="Z793" i="1" s="1"/>
  <c r="AC794" i="1"/>
  <c r="AB794" i="1" s="1"/>
  <c r="Z794" i="1" s="1"/>
  <c r="AC795" i="1"/>
  <c r="AC796" i="1"/>
  <c r="AB796" i="1" s="1"/>
  <c r="Z796" i="1" s="1"/>
  <c r="AC797" i="1"/>
  <c r="AC798" i="1"/>
  <c r="AB798" i="1" s="1"/>
  <c r="Z798" i="1" s="1"/>
  <c r="AC799" i="1"/>
  <c r="AB799" i="1" s="1"/>
  <c r="Z799" i="1" s="1"/>
  <c r="AC800" i="1"/>
  <c r="AB800" i="1" s="1"/>
  <c r="Z800" i="1" s="1"/>
  <c r="AC801" i="1"/>
  <c r="AB801" i="1" s="1"/>
  <c r="Z801" i="1" s="1"/>
  <c r="AC802" i="1"/>
  <c r="AB802" i="1" s="1"/>
  <c r="Z802" i="1" s="1"/>
  <c r="AC803" i="1"/>
  <c r="AC804" i="1"/>
  <c r="AB804" i="1" s="1"/>
  <c r="Z804" i="1" s="1"/>
  <c r="AC805" i="1"/>
  <c r="AC806" i="1"/>
  <c r="AB806" i="1" s="1"/>
  <c r="Z806" i="1" s="1"/>
  <c r="AC807" i="1"/>
  <c r="AB807" i="1" s="1"/>
  <c r="Z807" i="1" s="1"/>
  <c r="AC808" i="1"/>
  <c r="AB808" i="1" s="1"/>
  <c r="Z808" i="1" s="1"/>
  <c r="AC809" i="1"/>
  <c r="AB809" i="1" s="1"/>
  <c r="Z809" i="1" s="1"/>
  <c r="AC810" i="1"/>
  <c r="AB810" i="1" s="1"/>
  <c r="Z810" i="1" s="1"/>
  <c r="AC811" i="1"/>
  <c r="AC812" i="1"/>
  <c r="AB812" i="1" s="1"/>
  <c r="Z812" i="1" s="1"/>
  <c r="AC813" i="1"/>
  <c r="AC814" i="1"/>
  <c r="AB814" i="1" s="1"/>
  <c r="Z814" i="1" s="1"/>
  <c r="AC815" i="1"/>
  <c r="AB815" i="1" s="1"/>
  <c r="Z815" i="1" s="1"/>
  <c r="AC816" i="1"/>
  <c r="AB816" i="1" s="1"/>
  <c r="Z816" i="1" s="1"/>
  <c r="AC817" i="1"/>
  <c r="AB817" i="1" s="1"/>
  <c r="Z817" i="1" s="1"/>
  <c r="AC818" i="1"/>
  <c r="AB818" i="1" s="1"/>
  <c r="Z818" i="1" s="1"/>
  <c r="AC819" i="1"/>
  <c r="AC820" i="1"/>
  <c r="AB820" i="1" s="1"/>
  <c r="Z820" i="1" s="1"/>
  <c r="AC821" i="1"/>
  <c r="AC822" i="1"/>
  <c r="AB822" i="1" s="1"/>
  <c r="Z822" i="1" s="1"/>
  <c r="AC823" i="1"/>
  <c r="AB823" i="1" s="1"/>
  <c r="Z823" i="1" s="1"/>
  <c r="AC824" i="1"/>
  <c r="AB824" i="1" s="1"/>
  <c r="Z824" i="1" s="1"/>
  <c r="AC825" i="1"/>
  <c r="AB825" i="1" s="1"/>
  <c r="Z825" i="1" s="1"/>
  <c r="AC826" i="1"/>
  <c r="AB826" i="1" s="1"/>
  <c r="Z826" i="1" s="1"/>
  <c r="AC827" i="1"/>
  <c r="AC828" i="1"/>
  <c r="AB828" i="1" s="1"/>
  <c r="Z828" i="1" s="1"/>
  <c r="AC829" i="1"/>
  <c r="AC830" i="1"/>
  <c r="AB830" i="1" s="1"/>
  <c r="Z830" i="1" s="1"/>
  <c r="AC831" i="1"/>
  <c r="AB831" i="1" s="1"/>
  <c r="Z831" i="1" s="1"/>
  <c r="AC832" i="1"/>
  <c r="AB832" i="1" s="1"/>
  <c r="Z832" i="1" s="1"/>
  <c r="AC833" i="1"/>
  <c r="AB833" i="1" s="1"/>
  <c r="Z833" i="1" s="1"/>
  <c r="AC834" i="1"/>
  <c r="AB834" i="1" s="1"/>
  <c r="Z834" i="1" s="1"/>
  <c r="AC835" i="1"/>
  <c r="AC836" i="1"/>
  <c r="AB836" i="1" s="1"/>
  <c r="Z836" i="1" s="1"/>
  <c r="AC837" i="1"/>
  <c r="AC838" i="1"/>
  <c r="AB838" i="1" s="1"/>
  <c r="Z838" i="1" s="1"/>
  <c r="AC839" i="1"/>
  <c r="AB839" i="1" s="1"/>
  <c r="Z839" i="1" s="1"/>
  <c r="AC840" i="1"/>
  <c r="AB840" i="1" s="1"/>
  <c r="Z840" i="1" s="1"/>
  <c r="AC841" i="1"/>
  <c r="AB841" i="1" s="1"/>
  <c r="Z841" i="1" s="1"/>
  <c r="AC842" i="1"/>
  <c r="AB842" i="1" s="1"/>
  <c r="Z842" i="1" s="1"/>
  <c r="AC843" i="1"/>
  <c r="AC844" i="1"/>
  <c r="AB844" i="1" s="1"/>
  <c r="Z844" i="1" s="1"/>
  <c r="AC845" i="1"/>
  <c r="AC846" i="1"/>
  <c r="AB846" i="1" s="1"/>
  <c r="Z846" i="1" s="1"/>
  <c r="AC847" i="1"/>
  <c r="AB847" i="1" s="1"/>
  <c r="Z847" i="1" s="1"/>
  <c r="AC848" i="1"/>
  <c r="AB848" i="1" s="1"/>
  <c r="Z848" i="1" s="1"/>
  <c r="AC849" i="1"/>
  <c r="AB849" i="1" s="1"/>
  <c r="Z849" i="1" s="1"/>
  <c r="AC850" i="1"/>
  <c r="AB850" i="1" s="1"/>
  <c r="Z850" i="1" s="1"/>
  <c r="AC851" i="1"/>
  <c r="AC852" i="1"/>
  <c r="AB852" i="1" s="1"/>
  <c r="Z852" i="1" s="1"/>
  <c r="AC853" i="1"/>
  <c r="AC854" i="1"/>
  <c r="AB854" i="1" s="1"/>
  <c r="Z854" i="1" s="1"/>
  <c r="AC855" i="1"/>
  <c r="AB855" i="1" s="1"/>
  <c r="Z855" i="1" s="1"/>
  <c r="AC856" i="1"/>
  <c r="AB856" i="1" s="1"/>
  <c r="Z856" i="1" s="1"/>
  <c r="AC857" i="1"/>
  <c r="AB857" i="1" s="1"/>
  <c r="Z857" i="1" s="1"/>
  <c r="AC858" i="1"/>
  <c r="AB858" i="1" s="1"/>
  <c r="Z858" i="1" s="1"/>
  <c r="AC859" i="1"/>
  <c r="AC860" i="1"/>
  <c r="AB860" i="1" s="1"/>
  <c r="Z860" i="1" s="1"/>
  <c r="AC861" i="1"/>
  <c r="AC862" i="1"/>
  <c r="AB862" i="1" s="1"/>
  <c r="Z862" i="1" s="1"/>
  <c r="AC863" i="1"/>
  <c r="AB863" i="1" s="1"/>
  <c r="Z863" i="1" s="1"/>
  <c r="AC864" i="1"/>
  <c r="AB864" i="1" s="1"/>
  <c r="Z864" i="1" s="1"/>
  <c r="AC865" i="1"/>
  <c r="AB865" i="1" s="1"/>
  <c r="Z865" i="1" s="1"/>
  <c r="AC866" i="1"/>
  <c r="AB866" i="1" s="1"/>
  <c r="Z866" i="1" s="1"/>
  <c r="AC867" i="1"/>
  <c r="AC868" i="1"/>
  <c r="AB868" i="1" s="1"/>
  <c r="Z868" i="1" s="1"/>
  <c r="AC869" i="1"/>
  <c r="AC870" i="1"/>
  <c r="AB870" i="1" s="1"/>
  <c r="Z870" i="1" s="1"/>
  <c r="AC871" i="1"/>
  <c r="AB871" i="1" s="1"/>
  <c r="Z871" i="1" s="1"/>
  <c r="AC872" i="1"/>
  <c r="AB872" i="1" s="1"/>
  <c r="Z872" i="1" s="1"/>
  <c r="AC873" i="1"/>
  <c r="AB873" i="1" s="1"/>
  <c r="Z873" i="1" s="1"/>
  <c r="AC874" i="1"/>
  <c r="AB874" i="1" s="1"/>
  <c r="Z874" i="1" s="1"/>
  <c r="AC875" i="1"/>
  <c r="AC876" i="1"/>
  <c r="AB876" i="1" s="1"/>
  <c r="Z876" i="1" s="1"/>
  <c r="AC877" i="1"/>
  <c r="AC878" i="1"/>
  <c r="AB878" i="1" s="1"/>
  <c r="Z878" i="1" s="1"/>
  <c r="AC879" i="1"/>
  <c r="AB879" i="1" s="1"/>
  <c r="Z879" i="1" s="1"/>
  <c r="AC880" i="1"/>
  <c r="AB880" i="1" s="1"/>
  <c r="Z880" i="1" s="1"/>
  <c r="AC881" i="1"/>
  <c r="AB881" i="1" s="1"/>
  <c r="Z881" i="1" s="1"/>
  <c r="AC882" i="1"/>
  <c r="AB882" i="1" s="1"/>
  <c r="Z882" i="1" s="1"/>
  <c r="AC883" i="1"/>
  <c r="AC884" i="1"/>
  <c r="AB884" i="1" s="1"/>
  <c r="Z884" i="1" s="1"/>
  <c r="AC885" i="1"/>
  <c r="AC886" i="1"/>
  <c r="AB886" i="1" s="1"/>
  <c r="Z886" i="1" s="1"/>
  <c r="AC887" i="1"/>
  <c r="AB887" i="1" s="1"/>
  <c r="Z887" i="1" s="1"/>
  <c r="AC888" i="1"/>
  <c r="AB888" i="1" s="1"/>
  <c r="Z888" i="1" s="1"/>
  <c r="AC889" i="1"/>
  <c r="AB889" i="1" s="1"/>
  <c r="Z889" i="1" s="1"/>
  <c r="AC890" i="1"/>
  <c r="AB890" i="1" s="1"/>
  <c r="Z890" i="1" s="1"/>
  <c r="AC891" i="1"/>
  <c r="AC892" i="1"/>
  <c r="AB892" i="1" s="1"/>
  <c r="Z892" i="1" s="1"/>
  <c r="AC893" i="1"/>
  <c r="AC894" i="1"/>
  <c r="AB894" i="1" s="1"/>
  <c r="Z894" i="1" s="1"/>
  <c r="AC895" i="1"/>
  <c r="AB895" i="1" s="1"/>
  <c r="Z895" i="1" s="1"/>
  <c r="AC896" i="1"/>
  <c r="AB896" i="1" s="1"/>
  <c r="Z896" i="1" s="1"/>
  <c r="AC897" i="1"/>
  <c r="AB897" i="1" s="1"/>
  <c r="Z897" i="1" s="1"/>
  <c r="AC898" i="1"/>
  <c r="AB898" i="1" s="1"/>
  <c r="Z898" i="1" s="1"/>
  <c r="AC899" i="1"/>
  <c r="AC900" i="1"/>
  <c r="AB900" i="1" s="1"/>
  <c r="Z900" i="1" s="1"/>
  <c r="AC901" i="1"/>
  <c r="AC902" i="1"/>
  <c r="AB902" i="1" s="1"/>
  <c r="Z902" i="1" s="1"/>
  <c r="AC903" i="1"/>
  <c r="AB903" i="1" s="1"/>
  <c r="Z903" i="1" s="1"/>
  <c r="AC904" i="1"/>
  <c r="AB904" i="1" s="1"/>
  <c r="Z904" i="1" s="1"/>
  <c r="AC905" i="1"/>
  <c r="AB905" i="1" s="1"/>
  <c r="Z905" i="1" s="1"/>
  <c r="AC906" i="1"/>
  <c r="AB906" i="1" s="1"/>
  <c r="Z906" i="1" s="1"/>
  <c r="AC907" i="1"/>
  <c r="AC908" i="1"/>
  <c r="AB908" i="1" s="1"/>
  <c r="Z908" i="1" s="1"/>
  <c r="AC909" i="1"/>
  <c r="AC910" i="1"/>
  <c r="AB910" i="1" s="1"/>
  <c r="Z910" i="1" s="1"/>
  <c r="AC911" i="1"/>
  <c r="AB911" i="1" s="1"/>
  <c r="Z911" i="1" s="1"/>
  <c r="AC912" i="1"/>
  <c r="AB912" i="1" s="1"/>
  <c r="Z912" i="1" s="1"/>
  <c r="AC913" i="1"/>
  <c r="AB913" i="1" s="1"/>
  <c r="Z913" i="1" s="1"/>
  <c r="AC914" i="1"/>
  <c r="AB914" i="1" s="1"/>
  <c r="Z914" i="1" s="1"/>
  <c r="AC915" i="1"/>
  <c r="AC916" i="1"/>
  <c r="AB916" i="1" s="1"/>
  <c r="Z916" i="1" s="1"/>
  <c r="AC917" i="1"/>
  <c r="AC918" i="1"/>
  <c r="AB918" i="1" s="1"/>
  <c r="Z918" i="1" s="1"/>
  <c r="AC919" i="1"/>
  <c r="AB919" i="1" s="1"/>
  <c r="Z919" i="1" s="1"/>
  <c r="AC920" i="1"/>
  <c r="AB920" i="1" s="1"/>
  <c r="Z920" i="1" s="1"/>
  <c r="AC921" i="1"/>
  <c r="AB921" i="1" s="1"/>
  <c r="Z921" i="1" s="1"/>
  <c r="AC922" i="1"/>
  <c r="AB922" i="1" s="1"/>
  <c r="Z922" i="1" s="1"/>
  <c r="AC923" i="1"/>
  <c r="AC924" i="1"/>
  <c r="AB924" i="1" s="1"/>
  <c r="Z924" i="1" s="1"/>
  <c r="AC925" i="1"/>
  <c r="AC926" i="1"/>
  <c r="AB926" i="1" s="1"/>
  <c r="Z926" i="1" s="1"/>
  <c r="AC927" i="1"/>
  <c r="AB927" i="1" s="1"/>
  <c r="Z927" i="1" s="1"/>
  <c r="AC928" i="1"/>
  <c r="AB928" i="1" s="1"/>
  <c r="Z928" i="1" s="1"/>
  <c r="AC929" i="1"/>
  <c r="AB929" i="1" s="1"/>
  <c r="Z929" i="1" s="1"/>
  <c r="AC930" i="1"/>
  <c r="AB930" i="1" s="1"/>
  <c r="Z930" i="1" s="1"/>
  <c r="AC931" i="1"/>
  <c r="AC932" i="1"/>
  <c r="AB932" i="1" s="1"/>
  <c r="Z932" i="1" s="1"/>
  <c r="AC933" i="1"/>
  <c r="AC934" i="1"/>
  <c r="AB934" i="1" s="1"/>
  <c r="Z934" i="1" s="1"/>
  <c r="AC935" i="1"/>
  <c r="AB935" i="1" s="1"/>
  <c r="Z935" i="1" s="1"/>
  <c r="AC936" i="1"/>
  <c r="AB936" i="1" s="1"/>
  <c r="Z936" i="1" s="1"/>
  <c r="AC937" i="1"/>
  <c r="AB937" i="1" s="1"/>
  <c r="Z937" i="1" s="1"/>
  <c r="AC938" i="1"/>
  <c r="AB938" i="1" s="1"/>
  <c r="Z938" i="1" s="1"/>
  <c r="AC939" i="1"/>
  <c r="AC940" i="1"/>
  <c r="AB940" i="1" s="1"/>
  <c r="Z940" i="1" s="1"/>
  <c r="AC941" i="1"/>
  <c r="AC942" i="1"/>
  <c r="AB942" i="1" s="1"/>
  <c r="Z942" i="1" s="1"/>
  <c r="AC943" i="1"/>
  <c r="AB943" i="1" s="1"/>
  <c r="Z943" i="1" s="1"/>
  <c r="AC944" i="1"/>
  <c r="AB944" i="1" s="1"/>
  <c r="Z944" i="1" s="1"/>
  <c r="AC945" i="1"/>
  <c r="AB945" i="1" s="1"/>
  <c r="Z945" i="1" s="1"/>
  <c r="AC946" i="1"/>
  <c r="AB946" i="1" s="1"/>
  <c r="Z946" i="1" s="1"/>
  <c r="AC947" i="1"/>
  <c r="AC948" i="1"/>
  <c r="AB948" i="1" s="1"/>
  <c r="Z948" i="1" s="1"/>
  <c r="AC949" i="1"/>
  <c r="AC950" i="1"/>
  <c r="AB950" i="1" s="1"/>
  <c r="Z950" i="1" s="1"/>
  <c r="AC951" i="1"/>
  <c r="AB951" i="1" s="1"/>
  <c r="Z951" i="1" s="1"/>
  <c r="AC952" i="1"/>
  <c r="AB952" i="1" s="1"/>
  <c r="Z952" i="1" s="1"/>
  <c r="AC953" i="1"/>
  <c r="AB953" i="1" s="1"/>
  <c r="Z953" i="1" s="1"/>
  <c r="AC954" i="1"/>
  <c r="AB954" i="1" s="1"/>
  <c r="Z954" i="1" s="1"/>
  <c r="AC955" i="1"/>
  <c r="AC956" i="1"/>
  <c r="AB956" i="1" s="1"/>
  <c r="Z956" i="1" s="1"/>
  <c r="AC957" i="1"/>
  <c r="AC958" i="1"/>
  <c r="AB958" i="1" s="1"/>
  <c r="Z958" i="1" s="1"/>
  <c r="AC959" i="1"/>
  <c r="AB959" i="1" s="1"/>
  <c r="Z959" i="1" s="1"/>
  <c r="AC960" i="1"/>
  <c r="AB960" i="1" s="1"/>
  <c r="Z960" i="1" s="1"/>
  <c r="AC961" i="1"/>
  <c r="AB961" i="1" s="1"/>
  <c r="Z961" i="1" s="1"/>
  <c r="AC962" i="1"/>
  <c r="AB962" i="1" s="1"/>
  <c r="Z962" i="1" s="1"/>
  <c r="AC963" i="1"/>
  <c r="AC964" i="1"/>
  <c r="AB964" i="1" s="1"/>
  <c r="Z964" i="1" s="1"/>
  <c r="AC965" i="1"/>
  <c r="AC966" i="1"/>
  <c r="AB966" i="1" s="1"/>
  <c r="Z966" i="1" s="1"/>
  <c r="AC967" i="1"/>
  <c r="AB967" i="1" s="1"/>
  <c r="Z967" i="1" s="1"/>
  <c r="AC968" i="1"/>
  <c r="AB968" i="1" s="1"/>
  <c r="Z968" i="1" s="1"/>
  <c r="H3" i="3"/>
  <c r="G3" i="3"/>
  <c r="Y2" i="1"/>
  <c r="W2" i="1"/>
  <c r="E2" i="1"/>
  <c r="E3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AF845" i="1" s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H2" i="1"/>
  <c r="H285" i="3"/>
  <c r="G285" i="3"/>
  <c r="H284" i="3"/>
  <c r="G284" i="3"/>
  <c r="H283" i="3"/>
  <c r="G283" i="3"/>
  <c r="H282" i="3"/>
  <c r="G282" i="3"/>
  <c r="H281" i="3"/>
  <c r="G281" i="3"/>
  <c r="H280" i="3"/>
  <c r="G280" i="3"/>
  <c r="H279" i="3"/>
  <c r="G279" i="3"/>
  <c r="H278" i="3"/>
  <c r="G278" i="3"/>
  <c r="H277" i="3"/>
  <c r="G277" i="3"/>
  <c r="H276" i="3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G268" i="3"/>
  <c r="H267" i="3"/>
  <c r="G267" i="3"/>
  <c r="H266" i="3"/>
  <c r="G266" i="3"/>
  <c r="H265" i="3"/>
  <c r="G265" i="3"/>
  <c r="H264" i="3"/>
  <c r="G264" i="3"/>
  <c r="H263" i="3"/>
  <c r="G263" i="3"/>
  <c r="H262" i="3"/>
  <c r="G262" i="3"/>
  <c r="H261" i="3"/>
  <c r="G261" i="3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H11" i="3"/>
  <c r="G10" i="3"/>
  <c r="H9" i="3"/>
  <c r="G9" i="3"/>
  <c r="H8" i="3"/>
  <c r="G8" i="3"/>
  <c r="H7" i="3"/>
  <c r="G7" i="3"/>
  <c r="H6" i="3"/>
  <c r="G6" i="3"/>
  <c r="H5" i="3"/>
  <c r="G5" i="3"/>
  <c r="H4" i="3"/>
  <c r="G4" i="3"/>
  <c r="H2" i="3"/>
  <c r="M3" i="3" s="1" a="1"/>
  <c r="G2" i="3"/>
  <c r="Y968" i="1"/>
  <c r="W968" i="1"/>
  <c r="K968" i="1"/>
  <c r="H968" i="1"/>
  <c r="F968" i="1"/>
  <c r="Y967" i="1"/>
  <c r="W967" i="1"/>
  <c r="K967" i="1"/>
  <c r="H967" i="1"/>
  <c r="F967" i="1"/>
  <c r="Y966" i="1"/>
  <c r="W966" i="1"/>
  <c r="K966" i="1"/>
  <c r="H966" i="1"/>
  <c r="F966" i="1"/>
  <c r="Y965" i="1"/>
  <c r="W965" i="1"/>
  <c r="K965" i="1"/>
  <c r="H965" i="1"/>
  <c r="F965" i="1"/>
  <c r="Y964" i="1"/>
  <c r="W964" i="1"/>
  <c r="K964" i="1"/>
  <c r="H964" i="1"/>
  <c r="F964" i="1"/>
  <c r="Y963" i="1"/>
  <c r="W963" i="1"/>
  <c r="K963" i="1"/>
  <c r="H963" i="1"/>
  <c r="F963" i="1"/>
  <c r="Y962" i="1"/>
  <c r="W962" i="1"/>
  <c r="K962" i="1"/>
  <c r="H962" i="1"/>
  <c r="F962" i="1"/>
  <c r="Y961" i="1"/>
  <c r="W961" i="1"/>
  <c r="K961" i="1"/>
  <c r="H961" i="1"/>
  <c r="F961" i="1"/>
  <c r="Y960" i="1"/>
  <c r="W960" i="1"/>
  <c r="K960" i="1"/>
  <c r="H960" i="1"/>
  <c r="F960" i="1"/>
  <c r="Y959" i="1"/>
  <c r="W959" i="1"/>
  <c r="K959" i="1"/>
  <c r="H959" i="1"/>
  <c r="F959" i="1"/>
  <c r="Y958" i="1"/>
  <c r="W958" i="1"/>
  <c r="K958" i="1"/>
  <c r="H958" i="1"/>
  <c r="F958" i="1"/>
  <c r="Y957" i="1"/>
  <c r="W957" i="1"/>
  <c r="K957" i="1"/>
  <c r="H957" i="1"/>
  <c r="F957" i="1"/>
  <c r="Y956" i="1"/>
  <c r="W956" i="1"/>
  <c r="K956" i="1"/>
  <c r="H956" i="1"/>
  <c r="F956" i="1"/>
  <c r="Y955" i="1"/>
  <c r="W955" i="1"/>
  <c r="K955" i="1"/>
  <c r="H955" i="1"/>
  <c r="F955" i="1"/>
  <c r="Y954" i="1"/>
  <c r="W954" i="1"/>
  <c r="K954" i="1"/>
  <c r="H954" i="1"/>
  <c r="F954" i="1"/>
  <c r="Y953" i="1"/>
  <c r="W953" i="1"/>
  <c r="K953" i="1"/>
  <c r="H953" i="1"/>
  <c r="F953" i="1"/>
  <c r="Y952" i="1"/>
  <c r="W952" i="1"/>
  <c r="K952" i="1"/>
  <c r="H952" i="1"/>
  <c r="F952" i="1"/>
  <c r="Y951" i="1"/>
  <c r="W951" i="1"/>
  <c r="K951" i="1"/>
  <c r="H951" i="1"/>
  <c r="F951" i="1"/>
  <c r="Y950" i="1"/>
  <c r="W950" i="1"/>
  <c r="K950" i="1"/>
  <c r="H950" i="1"/>
  <c r="F950" i="1"/>
  <c r="Y949" i="1"/>
  <c r="W949" i="1"/>
  <c r="K949" i="1"/>
  <c r="H949" i="1"/>
  <c r="F949" i="1"/>
  <c r="Y948" i="1"/>
  <c r="W948" i="1"/>
  <c r="K948" i="1"/>
  <c r="H948" i="1"/>
  <c r="F948" i="1"/>
  <c r="Y947" i="1"/>
  <c r="W947" i="1"/>
  <c r="K947" i="1"/>
  <c r="H947" i="1"/>
  <c r="F947" i="1"/>
  <c r="Y946" i="1"/>
  <c r="W946" i="1"/>
  <c r="K946" i="1"/>
  <c r="H946" i="1"/>
  <c r="F946" i="1"/>
  <c r="Y945" i="1"/>
  <c r="W945" i="1"/>
  <c r="K945" i="1"/>
  <c r="H945" i="1"/>
  <c r="F945" i="1"/>
  <c r="Y944" i="1"/>
  <c r="W944" i="1"/>
  <c r="K944" i="1"/>
  <c r="H944" i="1"/>
  <c r="F944" i="1"/>
  <c r="Y943" i="1"/>
  <c r="W943" i="1"/>
  <c r="K943" i="1"/>
  <c r="H943" i="1"/>
  <c r="F943" i="1"/>
  <c r="Y942" i="1"/>
  <c r="W942" i="1"/>
  <c r="K942" i="1"/>
  <c r="H942" i="1"/>
  <c r="F942" i="1"/>
  <c r="Y941" i="1"/>
  <c r="W941" i="1"/>
  <c r="K941" i="1"/>
  <c r="H941" i="1"/>
  <c r="F941" i="1"/>
  <c r="Y940" i="1"/>
  <c r="W940" i="1"/>
  <c r="K940" i="1"/>
  <c r="H940" i="1"/>
  <c r="F940" i="1"/>
  <c r="Y939" i="1"/>
  <c r="W939" i="1"/>
  <c r="K939" i="1"/>
  <c r="H939" i="1"/>
  <c r="F939" i="1"/>
  <c r="Y938" i="1"/>
  <c r="W938" i="1"/>
  <c r="K938" i="1"/>
  <c r="H938" i="1"/>
  <c r="F938" i="1"/>
  <c r="Y937" i="1"/>
  <c r="W937" i="1"/>
  <c r="K937" i="1"/>
  <c r="H937" i="1"/>
  <c r="F937" i="1"/>
  <c r="Y936" i="1"/>
  <c r="W936" i="1"/>
  <c r="K936" i="1"/>
  <c r="H936" i="1"/>
  <c r="F936" i="1"/>
  <c r="Y935" i="1"/>
  <c r="W935" i="1"/>
  <c r="K935" i="1"/>
  <c r="H935" i="1"/>
  <c r="F935" i="1"/>
  <c r="Y934" i="1"/>
  <c r="W934" i="1"/>
  <c r="K934" i="1"/>
  <c r="H934" i="1"/>
  <c r="F934" i="1"/>
  <c r="Y933" i="1"/>
  <c r="W933" i="1"/>
  <c r="K933" i="1"/>
  <c r="H933" i="1"/>
  <c r="F933" i="1"/>
  <c r="Y932" i="1"/>
  <c r="W932" i="1"/>
  <c r="K932" i="1"/>
  <c r="H932" i="1"/>
  <c r="F932" i="1"/>
  <c r="Y931" i="1"/>
  <c r="W931" i="1"/>
  <c r="K931" i="1"/>
  <c r="H931" i="1"/>
  <c r="F931" i="1"/>
  <c r="Y930" i="1"/>
  <c r="W930" i="1"/>
  <c r="K930" i="1"/>
  <c r="H930" i="1"/>
  <c r="F930" i="1"/>
  <c r="Y929" i="1"/>
  <c r="W929" i="1"/>
  <c r="K929" i="1"/>
  <c r="H929" i="1"/>
  <c r="F929" i="1"/>
  <c r="Y928" i="1"/>
  <c r="W928" i="1"/>
  <c r="K928" i="1"/>
  <c r="H928" i="1"/>
  <c r="F928" i="1"/>
  <c r="Y927" i="1"/>
  <c r="W927" i="1"/>
  <c r="K927" i="1"/>
  <c r="H927" i="1"/>
  <c r="F927" i="1"/>
  <c r="Y926" i="1"/>
  <c r="W926" i="1"/>
  <c r="K926" i="1"/>
  <c r="H926" i="1"/>
  <c r="F926" i="1"/>
  <c r="Y925" i="1"/>
  <c r="W925" i="1"/>
  <c r="K925" i="1"/>
  <c r="H925" i="1"/>
  <c r="F925" i="1"/>
  <c r="Y924" i="1"/>
  <c r="W924" i="1"/>
  <c r="K924" i="1"/>
  <c r="H924" i="1"/>
  <c r="F924" i="1"/>
  <c r="Y923" i="1"/>
  <c r="W923" i="1"/>
  <c r="K923" i="1"/>
  <c r="H923" i="1"/>
  <c r="F923" i="1"/>
  <c r="Y922" i="1"/>
  <c r="W922" i="1"/>
  <c r="K922" i="1"/>
  <c r="H922" i="1"/>
  <c r="F922" i="1"/>
  <c r="Y921" i="1"/>
  <c r="W921" i="1"/>
  <c r="K921" i="1"/>
  <c r="H921" i="1"/>
  <c r="F921" i="1"/>
  <c r="Y920" i="1"/>
  <c r="W920" i="1"/>
  <c r="K920" i="1"/>
  <c r="H920" i="1"/>
  <c r="F920" i="1"/>
  <c r="Y919" i="1"/>
  <c r="W919" i="1"/>
  <c r="K919" i="1"/>
  <c r="H919" i="1"/>
  <c r="F919" i="1"/>
  <c r="Y918" i="1"/>
  <c r="W918" i="1"/>
  <c r="K918" i="1"/>
  <c r="H918" i="1"/>
  <c r="F918" i="1"/>
  <c r="Y917" i="1"/>
  <c r="W917" i="1"/>
  <c r="K917" i="1"/>
  <c r="H917" i="1"/>
  <c r="F917" i="1"/>
  <c r="Y916" i="1"/>
  <c r="W916" i="1"/>
  <c r="K916" i="1"/>
  <c r="H916" i="1"/>
  <c r="F916" i="1"/>
  <c r="Y915" i="1"/>
  <c r="W915" i="1"/>
  <c r="K915" i="1"/>
  <c r="H915" i="1"/>
  <c r="F915" i="1"/>
  <c r="Y914" i="1"/>
  <c r="W914" i="1"/>
  <c r="K914" i="1"/>
  <c r="H914" i="1"/>
  <c r="F914" i="1"/>
  <c r="Y913" i="1"/>
  <c r="W913" i="1"/>
  <c r="K913" i="1"/>
  <c r="H913" i="1"/>
  <c r="F913" i="1"/>
  <c r="Y912" i="1"/>
  <c r="W912" i="1"/>
  <c r="K912" i="1"/>
  <c r="H912" i="1"/>
  <c r="F912" i="1"/>
  <c r="Y911" i="1"/>
  <c r="W911" i="1"/>
  <c r="K911" i="1"/>
  <c r="H911" i="1"/>
  <c r="F911" i="1"/>
  <c r="Y910" i="1"/>
  <c r="W910" i="1"/>
  <c r="K910" i="1"/>
  <c r="H910" i="1"/>
  <c r="F910" i="1"/>
  <c r="Y909" i="1"/>
  <c r="W909" i="1"/>
  <c r="K909" i="1"/>
  <c r="H909" i="1"/>
  <c r="F909" i="1"/>
  <c r="Y908" i="1"/>
  <c r="W908" i="1"/>
  <c r="K908" i="1"/>
  <c r="H908" i="1"/>
  <c r="F908" i="1"/>
  <c r="Y907" i="1"/>
  <c r="W907" i="1"/>
  <c r="K907" i="1"/>
  <c r="H907" i="1"/>
  <c r="F907" i="1"/>
  <c r="Y906" i="1"/>
  <c r="W906" i="1"/>
  <c r="K906" i="1"/>
  <c r="H906" i="1"/>
  <c r="F906" i="1"/>
  <c r="Y905" i="1"/>
  <c r="W905" i="1"/>
  <c r="K905" i="1"/>
  <c r="H905" i="1"/>
  <c r="F905" i="1"/>
  <c r="Y904" i="1"/>
  <c r="W904" i="1"/>
  <c r="K904" i="1"/>
  <c r="H904" i="1"/>
  <c r="F904" i="1"/>
  <c r="Y903" i="1"/>
  <c r="W903" i="1"/>
  <c r="K903" i="1"/>
  <c r="H903" i="1"/>
  <c r="F903" i="1"/>
  <c r="Y902" i="1"/>
  <c r="W902" i="1"/>
  <c r="K902" i="1"/>
  <c r="H902" i="1"/>
  <c r="F902" i="1"/>
  <c r="Y901" i="1"/>
  <c r="W901" i="1"/>
  <c r="K901" i="1"/>
  <c r="H901" i="1"/>
  <c r="F901" i="1"/>
  <c r="Y900" i="1"/>
  <c r="W900" i="1"/>
  <c r="K900" i="1"/>
  <c r="H900" i="1"/>
  <c r="F900" i="1"/>
  <c r="Y899" i="1"/>
  <c r="W899" i="1"/>
  <c r="K899" i="1"/>
  <c r="L899" i="1" s="1"/>
  <c r="H899" i="1"/>
  <c r="F899" i="1"/>
  <c r="Y898" i="1"/>
  <c r="W898" i="1"/>
  <c r="K898" i="1"/>
  <c r="H898" i="1"/>
  <c r="F898" i="1"/>
  <c r="Y897" i="1"/>
  <c r="W897" i="1"/>
  <c r="K897" i="1"/>
  <c r="H897" i="1"/>
  <c r="F897" i="1"/>
  <c r="Y896" i="1"/>
  <c r="W896" i="1"/>
  <c r="K896" i="1"/>
  <c r="H896" i="1"/>
  <c r="F896" i="1"/>
  <c r="Y895" i="1"/>
  <c r="W895" i="1"/>
  <c r="K895" i="1"/>
  <c r="H895" i="1"/>
  <c r="F895" i="1"/>
  <c r="Y894" i="1"/>
  <c r="W894" i="1"/>
  <c r="K894" i="1"/>
  <c r="H894" i="1"/>
  <c r="F894" i="1"/>
  <c r="Y893" i="1"/>
  <c r="W893" i="1"/>
  <c r="K893" i="1"/>
  <c r="H893" i="1"/>
  <c r="F893" i="1"/>
  <c r="Y892" i="1"/>
  <c r="W892" i="1"/>
  <c r="K892" i="1"/>
  <c r="H892" i="1"/>
  <c r="F892" i="1"/>
  <c r="Y891" i="1"/>
  <c r="W891" i="1"/>
  <c r="K891" i="1"/>
  <c r="H891" i="1"/>
  <c r="F891" i="1"/>
  <c r="Y890" i="1"/>
  <c r="W890" i="1"/>
  <c r="K890" i="1"/>
  <c r="H890" i="1"/>
  <c r="F890" i="1"/>
  <c r="Y889" i="1"/>
  <c r="W889" i="1"/>
  <c r="K889" i="1"/>
  <c r="H889" i="1"/>
  <c r="F889" i="1"/>
  <c r="Y888" i="1"/>
  <c r="W888" i="1"/>
  <c r="K888" i="1"/>
  <c r="H888" i="1"/>
  <c r="F888" i="1"/>
  <c r="Y887" i="1"/>
  <c r="W887" i="1"/>
  <c r="K887" i="1"/>
  <c r="L887" i="1" s="1"/>
  <c r="M887" i="1" s="1"/>
  <c r="H887" i="1"/>
  <c r="F887" i="1"/>
  <c r="Y886" i="1"/>
  <c r="W886" i="1"/>
  <c r="K886" i="1"/>
  <c r="H886" i="1"/>
  <c r="F886" i="1"/>
  <c r="Y885" i="1"/>
  <c r="W885" i="1"/>
  <c r="K885" i="1"/>
  <c r="H885" i="1"/>
  <c r="F885" i="1"/>
  <c r="Y884" i="1"/>
  <c r="W884" i="1"/>
  <c r="K884" i="1"/>
  <c r="H884" i="1"/>
  <c r="F884" i="1"/>
  <c r="Y883" i="1"/>
  <c r="W883" i="1"/>
  <c r="K883" i="1"/>
  <c r="H883" i="1"/>
  <c r="F883" i="1"/>
  <c r="Y882" i="1"/>
  <c r="W882" i="1"/>
  <c r="K882" i="1"/>
  <c r="H882" i="1"/>
  <c r="F882" i="1"/>
  <c r="Y881" i="1"/>
  <c r="W881" i="1"/>
  <c r="K881" i="1"/>
  <c r="H881" i="1"/>
  <c r="F881" i="1"/>
  <c r="Y880" i="1"/>
  <c r="W880" i="1"/>
  <c r="K880" i="1"/>
  <c r="H880" i="1"/>
  <c r="F880" i="1"/>
  <c r="Y879" i="1"/>
  <c r="W879" i="1"/>
  <c r="K879" i="1"/>
  <c r="H879" i="1"/>
  <c r="F879" i="1"/>
  <c r="Y878" i="1"/>
  <c r="W878" i="1"/>
  <c r="K878" i="1"/>
  <c r="H878" i="1"/>
  <c r="F878" i="1"/>
  <c r="Y877" i="1"/>
  <c r="W877" i="1"/>
  <c r="K877" i="1"/>
  <c r="H877" i="1"/>
  <c r="F877" i="1"/>
  <c r="Y876" i="1"/>
  <c r="W876" i="1"/>
  <c r="K876" i="1"/>
  <c r="H876" i="1"/>
  <c r="F876" i="1"/>
  <c r="Y875" i="1"/>
  <c r="W875" i="1"/>
  <c r="K875" i="1"/>
  <c r="H875" i="1"/>
  <c r="F875" i="1"/>
  <c r="Y874" i="1"/>
  <c r="W874" i="1"/>
  <c r="K874" i="1"/>
  <c r="H874" i="1"/>
  <c r="F874" i="1"/>
  <c r="Y873" i="1"/>
  <c r="W873" i="1"/>
  <c r="K873" i="1"/>
  <c r="H873" i="1"/>
  <c r="F873" i="1"/>
  <c r="Y872" i="1"/>
  <c r="W872" i="1"/>
  <c r="K872" i="1"/>
  <c r="H872" i="1"/>
  <c r="F872" i="1"/>
  <c r="Y871" i="1"/>
  <c r="W871" i="1"/>
  <c r="K871" i="1"/>
  <c r="H871" i="1"/>
  <c r="F871" i="1"/>
  <c r="Y870" i="1"/>
  <c r="W870" i="1"/>
  <c r="K870" i="1"/>
  <c r="H870" i="1"/>
  <c r="F870" i="1"/>
  <c r="Y869" i="1"/>
  <c r="W869" i="1"/>
  <c r="K869" i="1"/>
  <c r="H869" i="1"/>
  <c r="F869" i="1"/>
  <c r="Y868" i="1"/>
  <c r="W868" i="1"/>
  <c r="K868" i="1"/>
  <c r="H868" i="1"/>
  <c r="F868" i="1"/>
  <c r="Y867" i="1"/>
  <c r="W867" i="1"/>
  <c r="K867" i="1"/>
  <c r="H867" i="1"/>
  <c r="F867" i="1"/>
  <c r="Y866" i="1"/>
  <c r="W866" i="1"/>
  <c r="K866" i="1"/>
  <c r="H866" i="1"/>
  <c r="F866" i="1"/>
  <c r="Y865" i="1"/>
  <c r="W865" i="1"/>
  <c r="K865" i="1"/>
  <c r="H865" i="1"/>
  <c r="F865" i="1"/>
  <c r="Y864" i="1"/>
  <c r="W864" i="1"/>
  <c r="K864" i="1"/>
  <c r="H864" i="1"/>
  <c r="F864" i="1"/>
  <c r="Y863" i="1"/>
  <c r="W863" i="1"/>
  <c r="K863" i="1"/>
  <c r="H863" i="1"/>
  <c r="F863" i="1"/>
  <c r="Y862" i="1"/>
  <c r="W862" i="1"/>
  <c r="K862" i="1"/>
  <c r="H862" i="1"/>
  <c r="F862" i="1"/>
  <c r="Y861" i="1"/>
  <c r="W861" i="1"/>
  <c r="K861" i="1"/>
  <c r="H861" i="1"/>
  <c r="F861" i="1"/>
  <c r="Y860" i="1"/>
  <c r="W860" i="1"/>
  <c r="K860" i="1"/>
  <c r="H860" i="1"/>
  <c r="F860" i="1"/>
  <c r="Y859" i="1"/>
  <c r="W859" i="1"/>
  <c r="K859" i="1"/>
  <c r="H859" i="1"/>
  <c r="F859" i="1"/>
  <c r="Y858" i="1"/>
  <c r="W858" i="1"/>
  <c r="K858" i="1"/>
  <c r="H858" i="1"/>
  <c r="F858" i="1"/>
  <c r="Y857" i="1"/>
  <c r="W857" i="1"/>
  <c r="K857" i="1"/>
  <c r="H857" i="1"/>
  <c r="F857" i="1"/>
  <c r="Y856" i="1"/>
  <c r="W856" i="1"/>
  <c r="K856" i="1"/>
  <c r="H856" i="1"/>
  <c r="F856" i="1"/>
  <c r="Y855" i="1"/>
  <c r="W855" i="1"/>
  <c r="K855" i="1"/>
  <c r="H855" i="1"/>
  <c r="F855" i="1"/>
  <c r="Y854" i="1"/>
  <c r="W854" i="1"/>
  <c r="K854" i="1"/>
  <c r="H854" i="1"/>
  <c r="F854" i="1"/>
  <c r="Y853" i="1"/>
  <c r="W853" i="1"/>
  <c r="K853" i="1"/>
  <c r="H853" i="1"/>
  <c r="F853" i="1"/>
  <c r="Y852" i="1"/>
  <c r="W852" i="1"/>
  <c r="K852" i="1"/>
  <c r="H852" i="1"/>
  <c r="F852" i="1"/>
  <c r="Y851" i="1"/>
  <c r="W851" i="1"/>
  <c r="K851" i="1"/>
  <c r="H851" i="1"/>
  <c r="F851" i="1"/>
  <c r="Y850" i="1"/>
  <c r="W850" i="1"/>
  <c r="K850" i="1"/>
  <c r="H850" i="1"/>
  <c r="F850" i="1"/>
  <c r="Y849" i="1"/>
  <c r="W849" i="1"/>
  <c r="K849" i="1"/>
  <c r="H849" i="1"/>
  <c r="F849" i="1"/>
  <c r="Y848" i="1"/>
  <c r="W848" i="1"/>
  <c r="K848" i="1"/>
  <c r="H848" i="1"/>
  <c r="F848" i="1"/>
  <c r="Y847" i="1"/>
  <c r="W847" i="1"/>
  <c r="K847" i="1"/>
  <c r="H847" i="1"/>
  <c r="F847" i="1"/>
  <c r="Y846" i="1"/>
  <c r="W846" i="1"/>
  <c r="K846" i="1"/>
  <c r="H846" i="1"/>
  <c r="F846" i="1"/>
  <c r="Y845" i="1"/>
  <c r="W845" i="1"/>
  <c r="K845" i="1"/>
  <c r="H845" i="1"/>
  <c r="F845" i="1"/>
  <c r="Y844" i="1"/>
  <c r="W844" i="1"/>
  <c r="K844" i="1"/>
  <c r="H844" i="1"/>
  <c r="F844" i="1"/>
  <c r="Y843" i="1"/>
  <c r="W843" i="1"/>
  <c r="K843" i="1"/>
  <c r="H843" i="1"/>
  <c r="F843" i="1"/>
  <c r="Y842" i="1"/>
  <c r="W842" i="1"/>
  <c r="K842" i="1"/>
  <c r="H842" i="1"/>
  <c r="F842" i="1"/>
  <c r="Y841" i="1"/>
  <c r="W841" i="1"/>
  <c r="K841" i="1"/>
  <c r="H841" i="1"/>
  <c r="F841" i="1"/>
  <c r="Y840" i="1"/>
  <c r="W840" i="1"/>
  <c r="K840" i="1"/>
  <c r="H840" i="1"/>
  <c r="F840" i="1"/>
  <c r="Y839" i="1"/>
  <c r="W839" i="1"/>
  <c r="K839" i="1"/>
  <c r="H839" i="1"/>
  <c r="F839" i="1"/>
  <c r="Y838" i="1"/>
  <c r="W838" i="1"/>
  <c r="K838" i="1"/>
  <c r="H838" i="1"/>
  <c r="F838" i="1"/>
  <c r="Y837" i="1"/>
  <c r="W837" i="1"/>
  <c r="K837" i="1"/>
  <c r="H837" i="1"/>
  <c r="F837" i="1"/>
  <c r="Y836" i="1"/>
  <c r="W836" i="1"/>
  <c r="K836" i="1"/>
  <c r="H836" i="1"/>
  <c r="F836" i="1"/>
  <c r="Y835" i="1"/>
  <c r="W835" i="1"/>
  <c r="K835" i="1"/>
  <c r="H835" i="1"/>
  <c r="F835" i="1"/>
  <c r="Y834" i="1"/>
  <c r="W834" i="1"/>
  <c r="K834" i="1"/>
  <c r="H834" i="1"/>
  <c r="F834" i="1"/>
  <c r="Y833" i="1"/>
  <c r="W833" i="1"/>
  <c r="K833" i="1"/>
  <c r="H833" i="1"/>
  <c r="F833" i="1"/>
  <c r="Y832" i="1"/>
  <c r="W832" i="1"/>
  <c r="K832" i="1"/>
  <c r="H832" i="1"/>
  <c r="F832" i="1"/>
  <c r="Y831" i="1"/>
  <c r="W831" i="1"/>
  <c r="K831" i="1"/>
  <c r="H831" i="1"/>
  <c r="F831" i="1"/>
  <c r="Y830" i="1"/>
  <c r="W830" i="1"/>
  <c r="K830" i="1"/>
  <c r="H830" i="1"/>
  <c r="F830" i="1"/>
  <c r="Y829" i="1"/>
  <c r="W829" i="1"/>
  <c r="K829" i="1"/>
  <c r="H829" i="1"/>
  <c r="F829" i="1"/>
  <c r="Y828" i="1"/>
  <c r="W828" i="1"/>
  <c r="K828" i="1"/>
  <c r="H828" i="1"/>
  <c r="F828" i="1"/>
  <c r="Y827" i="1"/>
  <c r="W827" i="1"/>
  <c r="K827" i="1"/>
  <c r="H827" i="1"/>
  <c r="F827" i="1"/>
  <c r="Y826" i="1"/>
  <c r="W826" i="1"/>
  <c r="K826" i="1"/>
  <c r="H826" i="1"/>
  <c r="F826" i="1"/>
  <c r="Y825" i="1"/>
  <c r="W825" i="1"/>
  <c r="K825" i="1"/>
  <c r="H825" i="1"/>
  <c r="F825" i="1"/>
  <c r="Y824" i="1"/>
  <c r="W824" i="1"/>
  <c r="K824" i="1"/>
  <c r="H824" i="1"/>
  <c r="F824" i="1"/>
  <c r="Y823" i="1"/>
  <c r="W823" i="1"/>
  <c r="K823" i="1"/>
  <c r="H823" i="1"/>
  <c r="F823" i="1"/>
  <c r="Y822" i="1"/>
  <c r="W822" i="1"/>
  <c r="K822" i="1"/>
  <c r="H822" i="1"/>
  <c r="F822" i="1"/>
  <c r="Y821" i="1"/>
  <c r="W821" i="1"/>
  <c r="K821" i="1"/>
  <c r="H821" i="1"/>
  <c r="F821" i="1"/>
  <c r="Y820" i="1"/>
  <c r="W820" i="1"/>
  <c r="K820" i="1"/>
  <c r="H820" i="1"/>
  <c r="F820" i="1"/>
  <c r="Y819" i="1"/>
  <c r="W819" i="1"/>
  <c r="K819" i="1"/>
  <c r="H819" i="1"/>
  <c r="F819" i="1"/>
  <c r="Y818" i="1"/>
  <c r="W818" i="1"/>
  <c r="K818" i="1"/>
  <c r="H818" i="1"/>
  <c r="F818" i="1"/>
  <c r="Y817" i="1"/>
  <c r="W817" i="1"/>
  <c r="K817" i="1"/>
  <c r="H817" i="1"/>
  <c r="F817" i="1"/>
  <c r="Y816" i="1"/>
  <c r="W816" i="1"/>
  <c r="K816" i="1"/>
  <c r="H816" i="1"/>
  <c r="F816" i="1"/>
  <c r="Y815" i="1"/>
  <c r="W815" i="1"/>
  <c r="K815" i="1"/>
  <c r="H815" i="1"/>
  <c r="F815" i="1"/>
  <c r="Y814" i="1"/>
  <c r="W814" i="1"/>
  <c r="K814" i="1"/>
  <c r="H814" i="1"/>
  <c r="F814" i="1"/>
  <c r="Y813" i="1"/>
  <c r="W813" i="1"/>
  <c r="K813" i="1"/>
  <c r="H813" i="1"/>
  <c r="F813" i="1"/>
  <c r="Y812" i="1"/>
  <c r="W812" i="1"/>
  <c r="K812" i="1"/>
  <c r="H812" i="1"/>
  <c r="F812" i="1"/>
  <c r="Y811" i="1"/>
  <c r="W811" i="1"/>
  <c r="K811" i="1"/>
  <c r="H811" i="1"/>
  <c r="F811" i="1"/>
  <c r="Y810" i="1"/>
  <c r="W810" i="1"/>
  <c r="K810" i="1"/>
  <c r="H810" i="1"/>
  <c r="F810" i="1"/>
  <c r="Y809" i="1"/>
  <c r="W809" i="1"/>
  <c r="K809" i="1"/>
  <c r="H809" i="1"/>
  <c r="F809" i="1"/>
  <c r="Y808" i="1"/>
  <c r="W808" i="1"/>
  <c r="K808" i="1"/>
  <c r="H808" i="1"/>
  <c r="F808" i="1"/>
  <c r="Y807" i="1"/>
  <c r="W807" i="1"/>
  <c r="K807" i="1"/>
  <c r="H807" i="1"/>
  <c r="F807" i="1"/>
  <c r="Y806" i="1"/>
  <c r="W806" i="1"/>
  <c r="K806" i="1"/>
  <c r="H806" i="1"/>
  <c r="F806" i="1"/>
  <c r="Y805" i="1"/>
  <c r="W805" i="1"/>
  <c r="K805" i="1"/>
  <c r="H805" i="1"/>
  <c r="F805" i="1"/>
  <c r="Y804" i="1"/>
  <c r="W804" i="1"/>
  <c r="K804" i="1"/>
  <c r="H804" i="1"/>
  <c r="F804" i="1"/>
  <c r="Y803" i="1"/>
  <c r="W803" i="1"/>
  <c r="K803" i="1"/>
  <c r="H803" i="1"/>
  <c r="F803" i="1"/>
  <c r="AF803" i="1"/>
  <c r="Y802" i="1"/>
  <c r="W802" i="1"/>
  <c r="K802" i="1"/>
  <c r="H802" i="1"/>
  <c r="F802" i="1"/>
  <c r="Y801" i="1"/>
  <c r="W801" i="1"/>
  <c r="K801" i="1"/>
  <c r="H801" i="1"/>
  <c r="F801" i="1"/>
  <c r="Y800" i="1"/>
  <c r="W800" i="1"/>
  <c r="K800" i="1"/>
  <c r="H800" i="1"/>
  <c r="F800" i="1"/>
  <c r="Y799" i="1"/>
  <c r="W799" i="1"/>
  <c r="K799" i="1"/>
  <c r="H799" i="1"/>
  <c r="F799" i="1"/>
  <c r="Y798" i="1"/>
  <c r="W798" i="1"/>
  <c r="K798" i="1"/>
  <c r="H798" i="1"/>
  <c r="F798" i="1"/>
  <c r="Y797" i="1"/>
  <c r="W797" i="1"/>
  <c r="K797" i="1"/>
  <c r="H797" i="1"/>
  <c r="F797" i="1"/>
  <c r="Y796" i="1"/>
  <c r="W796" i="1"/>
  <c r="K796" i="1"/>
  <c r="H796" i="1"/>
  <c r="F796" i="1"/>
  <c r="Y795" i="1"/>
  <c r="W795" i="1"/>
  <c r="K795" i="1"/>
  <c r="H795" i="1"/>
  <c r="F795" i="1"/>
  <c r="Y794" i="1"/>
  <c r="W794" i="1"/>
  <c r="K794" i="1"/>
  <c r="H794" i="1"/>
  <c r="F794" i="1"/>
  <c r="Y793" i="1"/>
  <c r="W793" i="1"/>
  <c r="K793" i="1"/>
  <c r="H793" i="1"/>
  <c r="F793" i="1"/>
  <c r="Y792" i="1"/>
  <c r="W792" i="1"/>
  <c r="K792" i="1"/>
  <c r="H792" i="1"/>
  <c r="F792" i="1"/>
  <c r="Y791" i="1"/>
  <c r="W791" i="1"/>
  <c r="K791" i="1"/>
  <c r="H791" i="1"/>
  <c r="F791" i="1"/>
  <c r="Y790" i="1"/>
  <c r="W790" i="1"/>
  <c r="K790" i="1"/>
  <c r="H790" i="1"/>
  <c r="F790" i="1"/>
  <c r="Y789" i="1"/>
  <c r="W789" i="1"/>
  <c r="K789" i="1"/>
  <c r="H789" i="1"/>
  <c r="F789" i="1"/>
  <c r="Y788" i="1"/>
  <c r="W788" i="1"/>
  <c r="K788" i="1"/>
  <c r="H788" i="1"/>
  <c r="F788" i="1"/>
  <c r="Y787" i="1"/>
  <c r="W787" i="1"/>
  <c r="K787" i="1"/>
  <c r="H787" i="1"/>
  <c r="F787" i="1"/>
  <c r="Y786" i="1"/>
  <c r="W786" i="1"/>
  <c r="K786" i="1"/>
  <c r="H786" i="1"/>
  <c r="F786" i="1"/>
  <c r="Y785" i="1"/>
  <c r="W785" i="1"/>
  <c r="K785" i="1"/>
  <c r="H785" i="1"/>
  <c r="F785" i="1"/>
  <c r="Y784" i="1"/>
  <c r="W784" i="1"/>
  <c r="K784" i="1"/>
  <c r="H784" i="1"/>
  <c r="F784" i="1"/>
  <c r="Y783" i="1"/>
  <c r="W783" i="1"/>
  <c r="K783" i="1"/>
  <c r="H783" i="1"/>
  <c r="F783" i="1"/>
  <c r="Y782" i="1"/>
  <c r="W782" i="1"/>
  <c r="K782" i="1"/>
  <c r="H782" i="1"/>
  <c r="F782" i="1"/>
  <c r="Y781" i="1"/>
  <c r="W781" i="1"/>
  <c r="K781" i="1"/>
  <c r="H781" i="1"/>
  <c r="F781" i="1"/>
  <c r="Y780" i="1"/>
  <c r="W780" i="1"/>
  <c r="K780" i="1"/>
  <c r="H780" i="1"/>
  <c r="F780" i="1"/>
  <c r="Y779" i="1"/>
  <c r="W779" i="1"/>
  <c r="K779" i="1"/>
  <c r="H779" i="1"/>
  <c r="F779" i="1"/>
  <c r="Y778" i="1"/>
  <c r="W778" i="1"/>
  <c r="K778" i="1"/>
  <c r="H778" i="1"/>
  <c r="F778" i="1"/>
  <c r="Y777" i="1"/>
  <c r="W777" i="1"/>
  <c r="K777" i="1"/>
  <c r="H777" i="1"/>
  <c r="F777" i="1"/>
  <c r="Y776" i="1"/>
  <c r="W776" i="1"/>
  <c r="K776" i="1"/>
  <c r="H776" i="1"/>
  <c r="F776" i="1"/>
  <c r="Y775" i="1"/>
  <c r="W775" i="1"/>
  <c r="K775" i="1"/>
  <c r="H775" i="1"/>
  <c r="F775" i="1"/>
  <c r="Y774" i="1"/>
  <c r="W774" i="1"/>
  <c r="K774" i="1"/>
  <c r="H774" i="1"/>
  <c r="F774" i="1"/>
  <c r="Y773" i="1"/>
  <c r="W773" i="1"/>
  <c r="K773" i="1"/>
  <c r="H773" i="1"/>
  <c r="F773" i="1"/>
  <c r="Y772" i="1"/>
  <c r="W772" i="1"/>
  <c r="K772" i="1"/>
  <c r="H772" i="1"/>
  <c r="F772" i="1"/>
  <c r="Y771" i="1"/>
  <c r="W771" i="1"/>
  <c r="K771" i="1"/>
  <c r="H771" i="1"/>
  <c r="F771" i="1"/>
  <c r="Y770" i="1"/>
  <c r="W770" i="1"/>
  <c r="K770" i="1"/>
  <c r="H770" i="1"/>
  <c r="F770" i="1"/>
  <c r="Y769" i="1"/>
  <c r="W769" i="1"/>
  <c r="K769" i="1"/>
  <c r="H769" i="1"/>
  <c r="F769" i="1"/>
  <c r="Y768" i="1"/>
  <c r="W768" i="1"/>
  <c r="K768" i="1"/>
  <c r="H768" i="1"/>
  <c r="F768" i="1"/>
  <c r="Y767" i="1"/>
  <c r="W767" i="1"/>
  <c r="K767" i="1"/>
  <c r="H767" i="1"/>
  <c r="F767" i="1"/>
  <c r="Y766" i="1"/>
  <c r="W766" i="1"/>
  <c r="K766" i="1"/>
  <c r="H766" i="1"/>
  <c r="F766" i="1"/>
  <c r="Y765" i="1"/>
  <c r="W765" i="1"/>
  <c r="K765" i="1"/>
  <c r="H765" i="1"/>
  <c r="F765" i="1"/>
  <c r="Y764" i="1"/>
  <c r="W764" i="1"/>
  <c r="K764" i="1"/>
  <c r="H764" i="1"/>
  <c r="F764" i="1"/>
  <c r="Y763" i="1"/>
  <c r="W763" i="1"/>
  <c r="K763" i="1"/>
  <c r="H763" i="1"/>
  <c r="F763" i="1"/>
  <c r="Y762" i="1"/>
  <c r="W762" i="1"/>
  <c r="K762" i="1"/>
  <c r="H762" i="1"/>
  <c r="F762" i="1"/>
  <c r="Y761" i="1"/>
  <c r="W761" i="1"/>
  <c r="K761" i="1"/>
  <c r="H761" i="1"/>
  <c r="F761" i="1"/>
  <c r="Y760" i="1"/>
  <c r="W760" i="1"/>
  <c r="K760" i="1"/>
  <c r="H760" i="1"/>
  <c r="F760" i="1"/>
  <c r="Y759" i="1"/>
  <c r="W759" i="1"/>
  <c r="K759" i="1"/>
  <c r="H759" i="1"/>
  <c r="F759" i="1"/>
  <c r="Y758" i="1"/>
  <c r="W758" i="1"/>
  <c r="K758" i="1"/>
  <c r="H758" i="1"/>
  <c r="F758" i="1"/>
  <c r="Y757" i="1"/>
  <c r="W757" i="1"/>
  <c r="K757" i="1"/>
  <c r="H757" i="1"/>
  <c r="F757" i="1"/>
  <c r="AF757" i="1"/>
  <c r="Y756" i="1"/>
  <c r="W756" i="1"/>
  <c r="K756" i="1"/>
  <c r="H756" i="1"/>
  <c r="F756" i="1"/>
  <c r="Y755" i="1"/>
  <c r="W755" i="1"/>
  <c r="K755" i="1"/>
  <c r="H755" i="1"/>
  <c r="F755" i="1"/>
  <c r="Y754" i="1"/>
  <c r="W754" i="1"/>
  <c r="K754" i="1"/>
  <c r="H754" i="1"/>
  <c r="F754" i="1"/>
  <c r="Y753" i="1"/>
  <c r="W753" i="1"/>
  <c r="K753" i="1"/>
  <c r="H753" i="1"/>
  <c r="F753" i="1"/>
  <c r="Y752" i="1"/>
  <c r="W752" i="1"/>
  <c r="K752" i="1"/>
  <c r="H752" i="1"/>
  <c r="F752" i="1"/>
  <c r="Y751" i="1"/>
  <c r="W751" i="1"/>
  <c r="K751" i="1"/>
  <c r="H751" i="1"/>
  <c r="F751" i="1"/>
  <c r="Y750" i="1"/>
  <c r="W750" i="1"/>
  <c r="K750" i="1"/>
  <c r="H750" i="1"/>
  <c r="F750" i="1"/>
  <c r="Y749" i="1"/>
  <c r="W749" i="1"/>
  <c r="K749" i="1"/>
  <c r="H749" i="1"/>
  <c r="F749" i="1"/>
  <c r="Y748" i="1"/>
  <c r="W748" i="1"/>
  <c r="K748" i="1"/>
  <c r="H748" i="1"/>
  <c r="F748" i="1"/>
  <c r="Y747" i="1"/>
  <c r="W747" i="1"/>
  <c r="K747" i="1"/>
  <c r="H747" i="1"/>
  <c r="F747" i="1"/>
  <c r="Y746" i="1"/>
  <c r="W746" i="1"/>
  <c r="K746" i="1"/>
  <c r="H746" i="1"/>
  <c r="F746" i="1"/>
  <c r="Y745" i="1"/>
  <c r="W745" i="1"/>
  <c r="K745" i="1"/>
  <c r="H745" i="1"/>
  <c r="F745" i="1"/>
  <c r="Y744" i="1"/>
  <c r="W744" i="1"/>
  <c r="K744" i="1"/>
  <c r="H744" i="1"/>
  <c r="F744" i="1"/>
  <c r="Y743" i="1"/>
  <c r="W743" i="1"/>
  <c r="K743" i="1"/>
  <c r="H743" i="1"/>
  <c r="F743" i="1"/>
  <c r="Y742" i="1"/>
  <c r="W742" i="1"/>
  <c r="K742" i="1"/>
  <c r="H742" i="1"/>
  <c r="F742" i="1"/>
  <c r="Y741" i="1"/>
  <c r="W741" i="1"/>
  <c r="K741" i="1"/>
  <c r="H741" i="1"/>
  <c r="F741" i="1"/>
  <c r="Y740" i="1"/>
  <c r="W740" i="1"/>
  <c r="K740" i="1"/>
  <c r="H740" i="1"/>
  <c r="F740" i="1"/>
  <c r="Y739" i="1"/>
  <c r="W739" i="1"/>
  <c r="K739" i="1"/>
  <c r="H739" i="1"/>
  <c r="F739" i="1"/>
  <c r="Y738" i="1"/>
  <c r="W738" i="1"/>
  <c r="K738" i="1"/>
  <c r="H738" i="1"/>
  <c r="F738" i="1"/>
  <c r="Y737" i="1"/>
  <c r="W737" i="1"/>
  <c r="K737" i="1"/>
  <c r="H737" i="1"/>
  <c r="F737" i="1"/>
  <c r="AF737" i="1"/>
  <c r="Y736" i="1"/>
  <c r="W736" i="1"/>
  <c r="K736" i="1"/>
  <c r="H736" i="1"/>
  <c r="F736" i="1"/>
  <c r="Y735" i="1"/>
  <c r="W735" i="1"/>
  <c r="K735" i="1"/>
  <c r="H735" i="1"/>
  <c r="F735" i="1"/>
  <c r="Y734" i="1"/>
  <c r="W734" i="1"/>
  <c r="K734" i="1"/>
  <c r="H734" i="1"/>
  <c r="F734" i="1"/>
  <c r="Y733" i="1"/>
  <c r="W733" i="1"/>
  <c r="K733" i="1"/>
  <c r="H733" i="1"/>
  <c r="F733" i="1"/>
  <c r="Y732" i="1"/>
  <c r="W732" i="1"/>
  <c r="K732" i="1"/>
  <c r="H732" i="1"/>
  <c r="F732" i="1"/>
  <c r="Y731" i="1"/>
  <c r="W731" i="1"/>
  <c r="K731" i="1"/>
  <c r="H731" i="1"/>
  <c r="F731" i="1"/>
  <c r="Y730" i="1"/>
  <c r="W730" i="1"/>
  <c r="K730" i="1"/>
  <c r="H730" i="1"/>
  <c r="F730" i="1"/>
  <c r="Y729" i="1"/>
  <c r="W729" i="1"/>
  <c r="K729" i="1"/>
  <c r="H729" i="1"/>
  <c r="F729" i="1"/>
  <c r="Y728" i="1"/>
  <c r="W728" i="1"/>
  <c r="K728" i="1"/>
  <c r="H728" i="1"/>
  <c r="F728" i="1"/>
  <c r="Y727" i="1"/>
  <c r="W727" i="1"/>
  <c r="K727" i="1"/>
  <c r="H727" i="1"/>
  <c r="F727" i="1"/>
  <c r="Y726" i="1"/>
  <c r="W726" i="1"/>
  <c r="K726" i="1"/>
  <c r="H726" i="1"/>
  <c r="F726" i="1"/>
  <c r="Y725" i="1"/>
  <c r="W725" i="1"/>
  <c r="K725" i="1"/>
  <c r="H725" i="1"/>
  <c r="F725" i="1"/>
  <c r="Y724" i="1"/>
  <c r="W724" i="1"/>
  <c r="K724" i="1"/>
  <c r="H724" i="1"/>
  <c r="F724" i="1"/>
  <c r="Y723" i="1"/>
  <c r="W723" i="1"/>
  <c r="K723" i="1"/>
  <c r="H723" i="1"/>
  <c r="F723" i="1"/>
  <c r="Y722" i="1"/>
  <c r="W722" i="1"/>
  <c r="K722" i="1"/>
  <c r="H722" i="1"/>
  <c r="F722" i="1"/>
  <c r="Y721" i="1"/>
  <c r="W721" i="1"/>
  <c r="K721" i="1"/>
  <c r="H721" i="1"/>
  <c r="F721" i="1"/>
  <c r="Y720" i="1"/>
  <c r="W720" i="1"/>
  <c r="K720" i="1"/>
  <c r="H720" i="1"/>
  <c r="F720" i="1"/>
  <c r="Y719" i="1"/>
  <c r="W719" i="1"/>
  <c r="K719" i="1"/>
  <c r="H719" i="1"/>
  <c r="F719" i="1"/>
  <c r="Y718" i="1"/>
  <c r="W718" i="1"/>
  <c r="K718" i="1"/>
  <c r="H718" i="1"/>
  <c r="F718" i="1"/>
  <c r="Y717" i="1"/>
  <c r="W717" i="1"/>
  <c r="K717" i="1"/>
  <c r="H717" i="1"/>
  <c r="F717" i="1"/>
  <c r="Y716" i="1"/>
  <c r="W716" i="1"/>
  <c r="K716" i="1"/>
  <c r="H716" i="1"/>
  <c r="F716" i="1"/>
  <c r="Y715" i="1"/>
  <c r="W715" i="1"/>
  <c r="K715" i="1"/>
  <c r="H715" i="1"/>
  <c r="F715" i="1"/>
  <c r="Y714" i="1"/>
  <c r="W714" i="1"/>
  <c r="K714" i="1"/>
  <c r="H714" i="1"/>
  <c r="F714" i="1"/>
  <c r="Y713" i="1"/>
  <c r="W713" i="1"/>
  <c r="K713" i="1"/>
  <c r="H713" i="1"/>
  <c r="F713" i="1"/>
  <c r="Y712" i="1"/>
  <c r="W712" i="1"/>
  <c r="K712" i="1"/>
  <c r="H712" i="1"/>
  <c r="F712" i="1"/>
  <c r="Y711" i="1"/>
  <c r="W711" i="1"/>
  <c r="K711" i="1"/>
  <c r="H711" i="1"/>
  <c r="F711" i="1"/>
  <c r="Y710" i="1"/>
  <c r="W710" i="1"/>
  <c r="K710" i="1"/>
  <c r="H710" i="1"/>
  <c r="F710" i="1"/>
  <c r="Y709" i="1"/>
  <c r="W709" i="1"/>
  <c r="K709" i="1"/>
  <c r="H709" i="1"/>
  <c r="F709" i="1"/>
  <c r="Y708" i="1"/>
  <c r="W708" i="1"/>
  <c r="K708" i="1"/>
  <c r="H708" i="1"/>
  <c r="F708" i="1"/>
  <c r="Y707" i="1"/>
  <c r="W707" i="1"/>
  <c r="K707" i="1"/>
  <c r="H707" i="1"/>
  <c r="F707" i="1"/>
  <c r="Y706" i="1"/>
  <c r="W706" i="1"/>
  <c r="K706" i="1"/>
  <c r="H706" i="1"/>
  <c r="F706" i="1"/>
  <c r="Y705" i="1"/>
  <c r="W705" i="1"/>
  <c r="K705" i="1"/>
  <c r="H705" i="1"/>
  <c r="F705" i="1"/>
  <c r="Y704" i="1"/>
  <c r="W704" i="1"/>
  <c r="K704" i="1"/>
  <c r="H704" i="1"/>
  <c r="F704" i="1"/>
  <c r="Y703" i="1"/>
  <c r="W703" i="1"/>
  <c r="K703" i="1"/>
  <c r="H703" i="1"/>
  <c r="F703" i="1"/>
  <c r="Y702" i="1"/>
  <c r="W702" i="1"/>
  <c r="K702" i="1"/>
  <c r="H702" i="1"/>
  <c r="F702" i="1"/>
  <c r="Y701" i="1"/>
  <c r="W701" i="1"/>
  <c r="K701" i="1"/>
  <c r="H701" i="1"/>
  <c r="F701" i="1"/>
  <c r="Y700" i="1"/>
  <c r="W700" i="1"/>
  <c r="K700" i="1"/>
  <c r="H700" i="1"/>
  <c r="F700" i="1"/>
  <c r="Y699" i="1"/>
  <c r="W699" i="1"/>
  <c r="K699" i="1"/>
  <c r="H699" i="1"/>
  <c r="F699" i="1"/>
  <c r="Y698" i="1"/>
  <c r="W698" i="1"/>
  <c r="K698" i="1"/>
  <c r="H698" i="1"/>
  <c r="F698" i="1"/>
  <c r="Y697" i="1"/>
  <c r="W697" i="1"/>
  <c r="K697" i="1"/>
  <c r="H697" i="1"/>
  <c r="F697" i="1"/>
  <c r="Y696" i="1"/>
  <c r="W696" i="1"/>
  <c r="K696" i="1"/>
  <c r="H696" i="1"/>
  <c r="F696" i="1"/>
  <c r="Y695" i="1"/>
  <c r="W695" i="1"/>
  <c r="K695" i="1"/>
  <c r="H695" i="1"/>
  <c r="F695" i="1"/>
  <c r="Y694" i="1"/>
  <c r="W694" i="1"/>
  <c r="K694" i="1"/>
  <c r="H694" i="1"/>
  <c r="F694" i="1"/>
  <c r="Y693" i="1"/>
  <c r="W693" i="1"/>
  <c r="K693" i="1"/>
  <c r="H693" i="1"/>
  <c r="F693" i="1"/>
  <c r="Y692" i="1"/>
  <c r="W692" i="1"/>
  <c r="K692" i="1"/>
  <c r="H692" i="1"/>
  <c r="F692" i="1"/>
  <c r="Y691" i="1"/>
  <c r="W691" i="1"/>
  <c r="K691" i="1"/>
  <c r="H691" i="1"/>
  <c r="F691" i="1"/>
  <c r="Y690" i="1"/>
  <c r="W690" i="1"/>
  <c r="K690" i="1"/>
  <c r="H690" i="1"/>
  <c r="F690" i="1"/>
  <c r="Y689" i="1"/>
  <c r="W689" i="1"/>
  <c r="K689" i="1"/>
  <c r="H689" i="1"/>
  <c r="F689" i="1"/>
  <c r="Y688" i="1"/>
  <c r="W688" i="1"/>
  <c r="K688" i="1"/>
  <c r="H688" i="1"/>
  <c r="F688" i="1"/>
  <c r="Y687" i="1"/>
  <c r="W687" i="1"/>
  <c r="K687" i="1"/>
  <c r="H687" i="1"/>
  <c r="F687" i="1"/>
  <c r="Y686" i="1"/>
  <c r="W686" i="1"/>
  <c r="K686" i="1"/>
  <c r="H686" i="1"/>
  <c r="F686" i="1"/>
  <c r="Y685" i="1"/>
  <c r="W685" i="1"/>
  <c r="K685" i="1"/>
  <c r="H685" i="1"/>
  <c r="F685" i="1"/>
  <c r="Y684" i="1"/>
  <c r="W684" i="1"/>
  <c r="K684" i="1"/>
  <c r="H684" i="1"/>
  <c r="F684" i="1"/>
  <c r="Y683" i="1"/>
  <c r="W683" i="1"/>
  <c r="K683" i="1"/>
  <c r="H683" i="1"/>
  <c r="F683" i="1"/>
  <c r="Y682" i="1"/>
  <c r="W682" i="1"/>
  <c r="K682" i="1"/>
  <c r="H682" i="1"/>
  <c r="F682" i="1"/>
  <c r="Y681" i="1"/>
  <c r="W681" i="1"/>
  <c r="K681" i="1"/>
  <c r="H681" i="1"/>
  <c r="F681" i="1"/>
  <c r="Y680" i="1"/>
  <c r="W680" i="1"/>
  <c r="K680" i="1"/>
  <c r="H680" i="1"/>
  <c r="F680" i="1"/>
  <c r="Y679" i="1"/>
  <c r="W679" i="1"/>
  <c r="K679" i="1"/>
  <c r="H679" i="1"/>
  <c r="F679" i="1"/>
  <c r="Y678" i="1"/>
  <c r="W678" i="1"/>
  <c r="K678" i="1"/>
  <c r="H678" i="1"/>
  <c r="F678" i="1"/>
  <c r="Y677" i="1"/>
  <c r="W677" i="1"/>
  <c r="K677" i="1"/>
  <c r="H677" i="1"/>
  <c r="F677" i="1"/>
  <c r="Y676" i="1"/>
  <c r="W676" i="1"/>
  <c r="K676" i="1"/>
  <c r="H676" i="1"/>
  <c r="F676" i="1"/>
  <c r="Y675" i="1"/>
  <c r="W675" i="1"/>
  <c r="K675" i="1"/>
  <c r="H675" i="1"/>
  <c r="F675" i="1"/>
  <c r="Y674" i="1"/>
  <c r="W674" i="1"/>
  <c r="K674" i="1"/>
  <c r="H674" i="1"/>
  <c r="F674" i="1"/>
  <c r="Y673" i="1"/>
  <c r="W673" i="1"/>
  <c r="K673" i="1"/>
  <c r="H673" i="1"/>
  <c r="F673" i="1"/>
  <c r="Y672" i="1"/>
  <c r="W672" i="1"/>
  <c r="K672" i="1"/>
  <c r="H672" i="1"/>
  <c r="F672" i="1"/>
  <c r="Y671" i="1"/>
  <c r="W671" i="1"/>
  <c r="K671" i="1"/>
  <c r="H671" i="1"/>
  <c r="F671" i="1"/>
  <c r="Y670" i="1"/>
  <c r="W670" i="1"/>
  <c r="K670" i="1"/>
  <c r="H670" i="1"/>
  <c r="F670" i="1"/>
  <c r="Y669" i="1"/>
  <c r="W669" i="1"/>
  <c r="K669" i="1"/>
  <c r="H669" i="1"/>
  <c r="F669" i="1"/>
  <c r="Y668" i="1"/>
  <c r="W668" i="1"/>
  <c r="K668" i="1"/>
  <c r="H668" i="1"/>
  <c r="F668" i="1"/>
  <c r="Y667" i="1"/>
  <c r="W667" i="1"/>
  <c r="K667" i="1"/>
  <c r="H667" i="1"/>
  <c r="F667" i="1"/>
  <c r="Y666" i="1"/>
  <c r="W666" i="1"/>
  <c r="K666" i="1"/>
  <c r="H666" i="1"/>
  <c r="F666" i="1"/>
  <c r="Y665" i="1"/>
  <c r="W665" i="1"/>
  <c r="K665" i="1"/>
  <c r="H665" i="1"/>
  <c r="F665" i="1"/>
  <c r="Y664" i="1"/>
  <c r="W664" i="1"/>
  <c r="K664" i="1"/>
  <c r="H664" i="1"/>
  <c r="F664" i="1"/>
  <c r="Y663" i="1"/>
  <c r="W663" i="1"/>
  <c r="K663" i="1"/>
  <c r="H663" i="1"/>
  <c r="F663" i="1"/>
  <c r="Y662" i="1"/>
  <c r="W662" i="1"/>
  <c r="K662" i="1"/>
  <c r="H662" i="1"/>
  <c r="F662" i="1"/>
  <c r="Y661" i="1"/>
  <c r="W661" i="1"/>
  <c r="K661" i="1"/>
  <c r="H661" i="1"/>
  <c r="F661" i="1"/>
  <c r="Y660" i="1"/>
  <c r="W660" i="1"/>
  <c r="K660" i="1"/>
  <c r="H660" i="1"/>
  <c r="F660" i="1"/>
  <c r="Y659" i="1"/>
  <c r="W659" i="1"/>
  <c r="K659" i="1"/>
  <c r="H659" i="1"/>
  <c r="F659" i="1"/>
  <c r="Y658" i="1"/>
  <c r="W658" i="1"/>
  <c r="K658" i="1"/>
  <c r="H658" i="1"/>
  <c r="F658" i="1"/>
  <c r="Y657" i="1"/>
  <c r="W657" i="1"/>
  <c r="K657" i="1"/>
  <c r="H657" i="1"/>
  <c r="F657" i="1"/>
  <c r="Y656" i="1"/>
  <c r="W656" i="1"/>
  <c r="K656" i="1"/>
  <c r="H656" i="1"/>
  <c r="F656" i="1"/>
  <c r="Y655" i="1"/>
  <c r="W655" i="1"/>
  <c r="K655" i="1"/>
  <c r="H655" i="1"/>
  <c r="F655" i="1"/>
  <c r="Y654" i="1"/>
  <c r="W654" i="1"/>
  <c r="K654" i="1"/>
  <c r="H654" i="1"/>
  <c r="F654" i="1"/>
  <c r="Y653" i="1"/>
  <c r="W653" i="1"/>
  <c r="K653" i="1"/>
  <c r="H653" i="1"/>
  <c r="F653" i="1"/>
  <c r="Y652" i="1"/>
  <c r="W652" i="1"/>
  <c r="K652" i="1"/>
  <c r="H652" i="1"/>
  <c r="F652" i="1"/>
  <c r="Y651" i="1"/>
  <c r="W651" i="1"/>
  <c r="K651" i="1"/>
  <c r="H651" i="1"/>
  <c r="F651" i="1"/>
  <c r="Y650" i="1"/>
  <c r="W650" i="1"/>
  <c r="K650" i="1"/>
  <c r="H650" i="1"/>
  <c r="F650" i="1"/>
  <c r="Y649" i="1"/>
  <c r="W649" i="1"/>
  <c r="K649" i="1"/>
  <c r="H649" i="1"/>
  <c r="F649" i="1"/>
  <c r="Y648" i="1"/>
  <c r="W648" i="1"/>
  <c r="K648" i="1"/>
  <c r="H648" i="1"/>
  <c r="F648" i="1"/>
  <c r="Y647" i="1"/>
  <c r="W647" i="1"/>
  <c r="K647" i="1"/>
  <c r="H647" i="1"/>
  <c r="F647" i="1"/>
  <c r="Y646" i="1"/>
  <c r="W646" i="1"/>
  <c r="K646" i="1"/>
  <c r="H646" i="1"/>
  <c r="F646" i="1"/>
  <c r="Y645" i="1"/>
  <c r="W645" i="1"/>
  <c r="K645" i="1"/>
  <c r="H645" i="1"/>
  <c r="F645" i="1"/>
  <c r="Y644" i="1"/>
  <c r="W644" i="1"/>
  <c r="K644" i="1"/>
  <c r="H644" i="1"/>
  <c r="F644" i="1"/>
  <c r="Y643" i="1"/>
  <c r="W643" i="1"/>
  <c r="K643" i="1"/>
  <c r="H643" i="1"/>
  <c r="F643" i="1"/>
  <c r="Y642" i="1"/>
  <c r="W642" i="1"/>
  <c r="K642" i="1"/>
  <c r="H642" i="1"/>
  <c r="F642" i="1"/>
  <c r="Y641" i="1"/>
  <c r="W641" i="1"/>
  <c r="K641" i="1"/>
  <c r="H641" i="1"/>
  <c r="F641" i="1"/>
  <c r="Y640" i="1"/>
  <c r="W640" i="1"/>
  <c r="K640" i="1"/>
  <c r="H640" i="1"/>
  <c r="F640" i="1"/>
  <c r="Y639" i="1"/>
  <c r="W639" i="1"/>
  <c r="K639" i="1"/>
  <c r="H639" i="1"/>
  <c r="F639" i="1"/>
  <c r="Y638" i="1"/>
  <c r="W638" i="1"/>
  <c r="K638" i="1"/>
  <c r="H638" i="1"/>
  <c r="F638" i="1"/>
  <c r="Y637" i="1"/>
  <c r="W637" i="1"/>
  <c r="K637" i="1"/>
  <c r="H637" i="1"/>
  <c r="F637" i="1"/>
  <c r="Y636" i="1"/>
  <c r="W636" i="1"/>
  <c r="K636" i="1"/>
  <c r="H636" i="1"/>
  <c r="F636" i="1"/>
  <c r="Y635" i="1"/>
  <c r="W635" i="1"/>
  <c r="K635" i="1"/>
  <c r="H635" i="1"/>
  <c r="F635" i="1"/>
  <c r="Y634" i="1"/>
  <c r="W634" i="1"/>
  <c r="K634" i="1"/>
  <c r="H634" i="1"/>
  <c r="F634" i="1"/>
  <c r="Y633" i="1"/>
  <c r="W633" i="1"/>
  <c r="K633" i="1"/>
  <c r="H633" i="1"/>
  <c r="F633" i="1"/>
  <c r="Y632" i="1"/>
  <c r="W632" i="1"/>
  <c r="K632" i="1"/>
  <c r="H632" i="1"/>
  <c r="F632" i="1"/>
  <c r="Y631" i="1"/>
  <c r="W631" i="1"/>
  <c r="K631" i="1"/>
  <c r="H631" i="1"/>
  <c r="F631" i="1"/>
  <c r="Y630" i="1"/>
  <c r="W630" i="1"/>
  <c r="K630" i="1"/>
  <c r="H630" i="1"/>
  <c r="F630" i="1"/>
  <c r="Y629" i="1"/>
  <c r="W629" i="1"/>
  <c r="K629" i="1"/>
  <c r="H629" i="1"/>
  <c r="F629" i="1"/>
  <c r="Y628" i="1"/>
  <c r="W628" i="1"/>
  <c r="K628" i="1"/>
  <c r="H628" i="1"/>
  <c r="F628" i="1"/>
  <c r="Y627" i="1"/>
  <c r="W627" i="1"/>
  <c r="K627" i="1"/>
  <c r="H627" i="1"/>
  <c r="F627" i="1"/>
  <c r="Y626" i="1"/>
  <c r="W626" i="1"/>
  <c r="K626" i="1"/>
  <c r="H626" i="1"/>
  <c r="F626" i="1"/>
  <c r="Y625" i="1"/>
  <c r="W625" i="1"/>
  <c r="K625" i="1"/>
  <c r="H625" i="1"/>
  <c r="F625" i="1"/>
  <c r="Y624" i="1"/>
  <c r="W624" i="1"/>
  <c r="K624" i="1"/>
  <c r="H624" i="1"/>
  <c r="F624" i="1"/>
  <c r="Y623" i="1"/>
  <c r="W623" i="1"/>
  <c r="K623" i="1"/>
  <c r="H623" i="1"/>
  <c r="F623" i="1"/>
  <c r="Y622" i="1"/>
  <c r="W622" i="1"/>
  <c r="K622" i="1"/>
  <c r="H622" i="1"/>
  <c r="F622" i="1"/>
  <c r="Y621" i="1"/>
  <c r="W621" i="1"/>
  <c r="K621" i="1"/>
  <c r="H621" i="1"/>
  <c r="F621" i="1"/>
  <c r="Y620" i="1"/>
  <c r="W620" i="1"/>
  <c r="K620" i="1"/>
  <c r="H620" i="1"/>
  <c r="F620" i="1"/>
  <c r="Y619" i="1"/>
  <c r="W619" i="1"/>
  <c r="K619" i="1"/>
  <c r="H619" i="1"/>
  <c r="F619" i="1"/>
  <c r="Y618" i="1"/>
  <c r="W618" i="1"/>
  <c r="K618" i="1"/>
  <c r="H618" i="1"/>
  <c r="F618" i="1"/>
  <c r="Y617" i="1"/>
  <c r="W617" i="1"/>
  <c r="K617" i="1"/>
  <c r="H617" i="1"/>
  <c r="F617" i="1"/>
  <c r="Y616" i="1"/>
  <c r="W616" i="1"/>
  <c r="K616" i="1"/>
  <c r="H616" i="1"/>
  <c r="F616" i="1"/>
  <c r="Y615" i="1"/>
  <c r="W615" i="1"/>
  <c r="K615" i="1"/>
  <c r="H615" i="1"/>
  <c r="F615" i="1"/>
  <c r="Y614" i="1"/>
  <c r="W614" i="1"/>
  <c r="K614" i="1"/>
  <c r="H614" i="1"/>
  <c r="F614" i="1"/>
  <c r="Y613" i="1"/>
  <c r="W613" i="1"/>
  <c r="K613" i="1"/>
  <c r="H613" i="1"/>
  <c r="F613" i="1"/>
  <c r="Y612" i="1"/>
  <c r="W612" i="1"/>
  <c r="K612" i="1"/>
  <c r="H612" i="1"/>
  <c r="F612" i="1"/>
  <c r="Y611" i="1"/>
  <c r="W611" i="1"/>
  <c r="K611" i="1"/>
  <c r="H611" i="1"/>
  <c r="F611" i="1"/>
  <c r="Y610" i="1"/>
  <c r="W610" i="1"/>
  <c r="K610" i="1"/>
  <c r="H610" i="1"/>
  <c r="F610" i="1"/>
  <c r="Y609" i="1"/>
  <c r="W609" i="1"/>
  <c r="K609" i="1"/>
  <c r="H609" i="1"/>
  <c r="F609" i="1"/>
  <c r="Y608" i="1"/>
  <c r="W608" i="1"/>
  <c r="K608" i="1"/>
  <c r="H608" i="1"/>
  <c r="F608" i="1"/>
  <c r="Y607" i="1"/>
  <c r="W607" i="1"/>
  <c r="K607" i="1"/>
  <c r="H607" i="1"/>
  <c r="F607" i="1"/>
  <c r="Y606" i="1"/>
  <c r="W606" i="1"/>
  <c r="K606" i="1"/>
  <c r="H606" i="1"/>
  <c r="F606" i="1"/>
  <c r="Y605" i="1"/>
  <c r="W605" i="1"/>
  <c r="K605" i="1"/>
  <c r="H605" i="1"/>
  <c r="F605" i="1"/>
  <c r="Y604" i="1"/>
  <c r="W604" i="1"/>
  <c r="K604" i="1"/>
  <c r="H604" i="1"/>
  <c r="F604" i="1"/>
  <c r="Y603" i="1"/>
  <c r="W603" i="1"/>
  <c r="K603" i="1"/>
  <c r="H603" i="1"/>
  <c r="F603" i="1"/>
  <c r="Y602" i="1"/>
  <c r="W602" i="1"/>
  <c r="K602" i="1"/>
  <c r="H602" i="1"/>
  <c r="F602" i="1"/>
  <c r="Y601" i="1"/>
  <c r="W601" i="1"/>
  <c r="K601" i="1"/>
  <c r="H601" i="1"/>
  <c r="F601" i="1"/>
  <c r="Y600" i="1"/>
  <c r="W600" i="1"/>
  <c r="K600" i="1"/>
  <c r="H600" i="1"/>
  <c r="F600" i="1"/>
  <c r="Y599" i="1"/>
  <c r="W599" i="1"/>
  <c r="K599" i="1"/>
  <c r="H599" i="1"/>
  <c r="F599" i="1"/>
  <c r="Y598" i="1"/>
  <c r="W598" i="1"/>
  <c r="K598" i="1"/>
  <c r="H598" i="1"/>
  <c r="F598" i="1"/>
  <c r="Y597" i="1"/>
  <c r="W597" i="1"/>
  <c r="K597" i="1"/>
  <c r="H597" i="1"/>
  <c r="F597" i="1"/>
  <c r="Y596" i="1"/>
  <c r="W596" i="1"/>
  <c r="K596" i="1"/>
  <c r="H596" i="1"/>
  <c r="F596" i="1"/>
  <c r="Y595" i="1"/>
  <c r="W595" i="1"/>
  <c r="K595" i="1"/>
  <c r="H595" i="1"/>
  <c r="F595" i="1"/>
  <c r="Y594" i="1"/>
  <c r="W594" i="1"/>
  <c r="K594" i="1"/>
  <c r="H594" i="1"/>
  <c r="F594" i="1"/>
  <c r="Y593" i="1"/>
  <c r="W593" i="1"/>
  <c r="K593" i="1"/>
  <c r="H593" i="1"/>
  <c r="F593" i="1"/>
  <c r="Y592" i="1"/>
  <c r="W592" i="1"/>
  <c r="K592" i="1"/>
  <c r="H592" i="1"/>
  <c r="F592" i="1"/>
  <c r="Y591" i="1"/>
  <c r="W591" i="1"/>
  <c r="K591" i="1"/>
  <c r="H591" i="1"/>
  <c r="F591" i="1"/>
  <c r="Y590" i="1"/>
  <c r="W590" i="1"/>
  <c r="K590" i="1"/>
  <c r="H590" i="1"/>
  <c r="F590" i="1"/>
  <c r="Y589" i="1"/>
  <c r="W589" i="1"/>
  <c r="K589" i="1"/>
  <c r="H589" i="1"/>
  <c r="F589" i="1"/>
  <c r="Y588" i="1"/>
  <c r="W588" i="1"/>
  <c r="K588" i="1"/>
  <c r="H588" i="1"/>
  <c r="F588" i="1"/>
  <c r="Y587" i="1"/>
  <c r="W587" i="1"/>
  <c r="K587" i="1"/>
  <c r="H587" i="1"/>
  <c r="F587" i="1"/>
  <c r="Y586" i="1"/>
  <c r="W586" i="1"/>
  <c r="K586" i="1"/>
  <c r="H586" i="1"/>
  <c r="F586" i="1"/>
  <c r="Y585" i="1"/>
  <c r="W585" i="1"/>
  <c r="K585" i="1"/>
  <c r="H585" i="1"/>
  <c r="F585" i="1"/>
  <c r="Y584" i="1"/>
  <c r="W584" i="1"/>
  <c r="K584" i="1"/>
  <c r="H584" i="1"/>
  <c r="F584" i="1"/>
  <c r="Y583" i="1"/>
  <c r="W583" i="1"/>
  <c r="K583" i="1"/>
  <c r="H583" i="1"/>
  <c r="F583" i="1"/>
  <c r="Y582" i="1"/>
  <c r="W582" i="1"/>
  <c r="K582" i="1"/>
  <c r="H582" i="1"/>
  <c r="F582" i="1"/>
  <c r="Y581" i="1"/>
  <c r="W581" i="1"/>
  <c r="K581" i="1"/>
  <c r="H581" i="1"/>
  <c r="F581" i="1"/>
  <c r="Y580" i="1"/>
  <c r="W580" i="1"/>
  <c r="K580" i="1"/>
  <c r="H580" i="1"/>
  <c r="F580" i="1"/>
  <c r="Y579" i="1"/>
  <c r="W579" i="1"/>
  <c r="K579" i="1"/>
  <c r="H579" i="1"/>
  <c r="F579" i="1"/>
  <c r="Y578" i="1"/>
  <c r="W578" i="1"/>
  <c r="K578" i="1"/>
  <c r="H578" i="1"/>
  <c r="F578" i="1"/>
  <c r="Y577" i="1"/>
  <c r="W577" i="1"/>
  <c r="K577" i="1"/>
  <c r="H577" i="1"/>
  <c r="F577" i="1"/>
  <c r="Y576" i="1"/>
  <c r="W576" i="1"/>
  <c r="K576" i="1"/>
  <c r="H576" i="1"/>
  <c r="F576" i="1"/>
  <c r="Y575" i="1"/>
  <c r="W575" i="1"/>
  <c r="K575" i="1"/>
  <c r="H575" i="1"/>
  <c r="F575" i="1"/>
  <c r="Y574" i="1"/>
  <c r="W574" i="1"/>
  <c r="K574" i="1"/>
  <c r="H574" i="1"/>
  <c r="F574" i="1"/>
  <c r="Y573" i="1"/>
  <c r="W573" i="1"/>
  <c r="K573" i="1"/>
  <c r="H573" i="1"/>
  <c r="F573" i="1"/>
  <c r="Y572" i="1"/>
  <c r="W572" i="1"/>
  <c r="K572" i="1"/>
  <c r="H572" i="1"/>
  <c r="F572" i="1"/>
  <c r="Y571" i="1"/>
  <c r="W571" i="1"/>
  <c r="K571" i="1"/>
  <c r="H571" i="1"/>
  <c r="F571" i="1"/>
  <c r="Y570" i="1"/>
  <c r="W570" i="1"/>
  <c r="K570" i="1"/>
  <c r="H570" i="1"/>
  <c r="F570" i="1"/>
  <c r="Y569" i="1"/>
  <c r="W569" i="1"/>
  <c r="K569" i="1"/>
  <c r="H569" i="1"/>
  <c r="F569" i="1"/>
  <c r="Y568" i="1"/>
  <c r="W568" i="1"/>
  <c r="K568" i="1"/>
  <c r="H568" i="1"/>
  <c r="F568" i="1"/>
  <c r="Y567" i="1"/>
  <c r="W567" i="1"/>
  <c r="K567" i="1"/>
  <c r="H567" i="1"/>
  <c r="F567" i="1"/>
  <c r="Y566" i="1"/>
  <c r="W566" i="1"/>
  <c r="K566" i="1"/>
  <c r="H566" i="1"/>
  <c r="F566" i="1"/>
  <c r="Y565" i="1"/>
  <c r="W565" i="1"/>
  <c r="K565" i="1"/>
  <c r="H565" i="1"/>
  <c r="F565" i="1"/>
  <c r="Y564" i="1"/>
  <c r="W564" i="1"/>
  <c r="K564" i="1"/>
  <c r="H564" i="1"/>
  <c r="F564" i="1"/>
  <c r="Y563" i="1"/>
  <c r="W563" i="1"/>
  <c r="K563" i="1"/>
  <c r="H563" i="1"/>
  <c r="F563" i="1"/>
  <c r="AF563" i="1"/>
  <c r="Y562" i="1"/>
  <c r="W562" i="1"/>
  <c r="K562" i="1"/>
  <c r="H562" i="1"/>
  <c r="F562" i="1"/>
  <c r="Y561" i="1"/>
  <c r="W561" i="1"/>
  <c r="K561" i="1"/>
  <c r="H561" i="1"/>
  <c r="F561" i="1"/>
  <c r="Y560" i="1"/>
  <c r="W560" i="1"/>
  <c r="K560" i="1"/>
  <c r="H560" i="1"/>
  <c r="F560" i="1"/>
  <c r="AF560" i="1"/>
  <c r="Y559" i="1"/>
  <c r="W559" i="1"/>
  <c r="K559" i="1"/>
  <c r="H559" i="1"/>
  <c r="F559" i="1"/>
  <c r="Y558" i="1"/>
  <c r="W558" i="1"/>
  <c r="K558" i="1"/>
  <c r="H558" i="1"/>
  <c r="F558" i="1"/>
  <c r="Y557" i="1"/>
  <c r="W557" i="1"/>
  <c r="K557" i="1"/>
  <c r="H557" i="1"/>
  <c r="F557" i="1"/>
  <c r="AF557" i="1"/>
  <c r="Y556" i="1"/>
  <c r="W556" i="1"/>
  <c r="K556" i="1"/>
  <c r="H556" i="1"/>
  <c r="F556" i="1"/>
  <c r="Y555" i="1"/>
  <c r="W555" i="1"/>
  <c r="K555" i="1"/>
  <c r="H555" i="1"/>
  <c r="F555" i="1"/>
  <c r="Y554" i="1"/>
  <c r="W554" i="1"/>
  <c r="K554" i="1"/>
  <c r="H554" i="1"/>
  <c r="F554" i="1"/>
  <c r="AF554" i="1"/>
  <c r="Y553" i="1"/>
  <c r="W553" i="1"/>
  <c r="K553" i="1"/>
  <c r="H553" i="1"/>
  <c r="F553" i="1"/>
  <c r="Y552" i="1"/>
  <c r="W552" i="1"/>
  <c r="K552" i="1"/>
  <c r="H552" i="1"/>
  <c r="F552" i="1"/>
  <c r="Y551" i="1"/>
  <c r="W551" i="1"/>
  <c r="K551" i="1"/>
  <c r="H551" i="1"/>
  <c r="F551" i="1"/>
  <c r="Y550" i="1"/>
  <c r="W550" i="1"/>
  <c r="K550" i="1"/>
  <c r="H550" i="1"/>
  <c r="F550" i="1"/>
  <c r="Y549" i="1"/>
  <c r="W549" i="1"/>
  <c r="K549" i="1"/>
  <c r="H549" i="1"/>
  <c r="F549" i="1"/>
  <c r="Y548" i="1"/>
  <c r="W548" i="1"/>
  <c r="K548" i="1"/>
  <c r="H548" i="1"/>
  <c r="F548" i="1"/>
  <c r="Y547" i="1"/>
  <c r="W547" i="1"/>
  <c r="K547" i="1"/>
  <c r="H547" i="1"/>
  <c r="F547" i="1"/>
  <c r="Y546" i="1"/>
  <c r="W546" i="1"/>
  <c r="K546" i="1"/>
  <c r="H546" i="1"/>
  <c r="F546" i="1"/>
  <c r="Y545" i="1"/>
  <c r="W545" i="1"/>
  <c r="K545" i="1"/>
  <c r="H545" i="1"/>
  <c r="F545" i="1"/>
  <c r="Y544" i="1"/>
  <c r="W544" i="1"/>
  <c r="K544" i="1"/>
  <c r="H544" i="1"/>
  <c r="F544" i="1"/>
  <c r="Y543" i="1"/>
  <c r="W543" i="1"/>
  <c r="K543" i="1"/>
  <c r="H543" i="1"/>
  <c r="F543" i="1"/>
  <c r="Y542" i="1"/>
  <c r="W542" i="1"/>
  <c r="K542" i="1"/>
  <c r="H542" i="1"/>
  <c r="F542" i="1"/>
  <c r="Y541" i="1"/>
  <c r="W541" i="1"/>
  <c r="K541" i="1"/>
  <c r="H541" i="1"/>
  <c r="F541" i="1"/>
  <c r="Y540" i="1"/>
  <c r="W540" i="1"/>
  <c r="K540" i="1"/>
  <c r="H540" i="1"/>
  <c r="F540" i="1"/>
  <c r="Y539" i="1"/>
  <c r="W539" i="1"/>
  <c r="K539" i="1"/>
  <c r="H539" i="1"/>
  <c r="F539" i="1"/>
  <c r="Y538" i="1"/>
  <c r="W538" i="1"/>
  <c r="K538" i="1"/>
  <c r="H538" i="1"/>
  <c r="F538" i="1"/>
  <c r="Y537" i="1"/>
  <c r="W537" i="1"/>
  <c r="K537" i="1"/>
  <c r="H537" i="1"/>
  <c r="F537" i="1"/>
  <c r="Y536" i="1"/>
  <c r="W536" i="1"/>
  <c r="K536" i="1"/>
  <c r="H536" i="1"/>
  <c r="F536" i="1"/>
  <c r="Y535" i="1"/>
  <c r="W535" i="1"/>
  <c r="K535" i="1"/>
  <c r="H535" i="1"/>
  <c r="F535" i="1"/>
  <c r="Y534" i="1"/>
  <c r="W534" i="1"/>
  <c r="K534" i="1"/>
  <c r="H534" i="1"/>
  <c r="F534" i="1"/>
  <c r="Y533" i="1"/>
  <c r="W533" i="1"/>
  <c r="K533" i="1"/>
  <c r="H533" i="1"/>
  <c r="F533" i="1"/>
  <c r="Y532" i="1"/>
  <c r="W532" i="1"/>
  <c r="K532" i="1"/>
  <c r="H532" i="1"/>
  <c r="F532" i="1"/>
  <c r="Y531" i="1"/>
  <c r="W531" i="1"/>
  <c r="K531" i="1"/>
  <c r="H531" i="1"/>
  <c r="F531" i="1"/>
  <c r="Y530" i="1"/>
  <c r="W530" i="1"/>
  <c r="K530" i="1"/>
  <c r="H530" i="1"/>
  <c r="F530" i="1"/>
  <c r="Y529" i="1"/>
  <c r="W529" i="1"/>
  <c r="K529" i="1"/>
  <c r="H529" i="1"/>
  <c r="F529" i="1"/>
  <c r="Y528" i="1"/>
  <c r="W528" i="1"/>
  <c r="K528" i="1"/>
  <c r="H528" i="1"/>
  <c r="F528" i="1"/>
  <c r="Y527" i="1"/>
  <c r="W527" i="1"/>
  <c r="K527" i="1"/>
  <c r="H527" i="1"/>
  <c r="F527" i="1"/>
  <c r="Y526" i="1"/>
  <c r="W526" i="1"/>
  <c r="K526" i="1"/>
  <c r="H526" i="1"/>
  <c r="F526" i="1"/>
  <c r="Y525" i="1"/>
  <c r="W525" i="1"/>
  <c r="K525" i="1"/>
  <c r="H525" i="1"/>
  <c r="F525" i="1"/>
  <c r="Y524" i="1"/>
  <c r="W524" i="1"/>
  <c r="K524" i="1"/>
  <c r="H524" i="1"/>
  <c r="F524" i="1"/>
  <c r="Y523" i="1"/>
  <c r="W523" i="1"/>
  <c r="K523" i="1"/>
  <c r="H523" i="1"/>
  <c r="F523" i="1"/>
  <c r="Y522" i="1"/>
  <c r="W522" i="1"/>
  <c r="K522" i="1"/>
  <c r="H522" i="1"/>
  <c r="F522" i="1"/>
  <c r="Y521" i="1"/>
  <c r="W521" i="1"/>
  <c r="K521" i="1"/>
  <c r="H521" i="1"/>
  <c r="F521" i="1"/>
  <c r="Y520" i="1"/>
  <c r="W520" i="1"/>
  <c r="K520" i="1"/>
  <c r="H520" i="1"/>
  <c r="F520" i="1"/>
  <c r="Y519" i="1"/>
  <c r="W519" i="1"/>
  <c r="K519" i="1"/>
  <c r="H519" i="1"/>
  <c r="F519" i="1"/>
  <c r="Y518" i="1"/>
  <c r="W518" i="1"/>
  <c r="K518" i="1"/>
  <c r="H518" i="1"/>
  <c r="F518" i="1"/>
  <c r="Y517" i="1"/>
  <c r="W517" i="1"/>
  <c r="K517" i="1"/>
  <c r="H517" i="1"/>
  <c r="F517" i="1"/>
  <c r="Y516" i="1"/>
  <c r="W516" i="1"/>
  <c r="K516" i="1"/>
  <c r="H516" i="1"/>
  <c r="F516" i="1"/>
  <c r="Y515" i="1"/>
  <c r="W515" i="1"/>
  <c r="K515" i="1"/>
  <c r="H515" i="1"/>
  <c r="F515" i="1"/>
  <c r="Y514" i="1"/>
  <c r="W514" i="1"/>
  <c r="K514" i="1"/>
  <c r="H514" i="1"/>
  <c r="F514" i="1"/>
  <c r="Y513" i="1"/>
  <c r="W513" i="1"/>
  <c r="K513" i="1"/>
  <c r="H513" i="1"/>
  <c r="F513" i="1"/>
  <c r="Y512" i="1"/>
  <c r="W512" i="1"/>
  <c r="K512" i="1"/>
  <c r="H512" i="1"/>
  <c r="F512" i="1"/>
  <c r="Y511" i="1"/>
  <c r="W511" i="1"/>
  <c r="K511" i="1"/>
  <c r="H511" i="1"/>
  <c r="F511" i="1"/>
  <c r="Y510" i="1"/>
  <c r="W510" i="1"/>
  <c r="K510" i="1"/>
  <c r="H510" i="1"/>
  <c r="F510" i="1"/>
  <c r="Y509" i="1"/>
  <c r="W509" i="1"/>
  <c r="K509" i="1"/>
  <c r="H509" i="1"/>
  <c r="F509" i="1"/>
  <c r="Y508" i="1"/>
  <c r="W508" i="1"/>
  <c r="K508" i="1"/>
  <c r="H508" i="1"/>
  <c r="F508" i="1"/>
  <c r="Y507" i="1"/>
  <c r="W507" i="1"/>
  <c r="K507" i="1"/>
  <c r="H507" i="1"/>
  <c r="F507" i="1"/>
  <c r="Y506" i="1"/>
  <c r="W506" i="1"/>
  <c r="K506" i="1"/>
  <c r="H506" i="1"/>
  <c r="F506" i="1"/>
  <c r="Y505" i="1"/>
  <c r="W505" i="1"/>
  <c r="K505" i="1"/>
  <c r="H505" i="1"/>
  <c r="F505" i="1"/>
  <c r="Y504" i="1"/>
  <c r="W504" i="1"/>
  <c r="K504" i="1"/>
  <c r="H504" i="1"/>
  <c r="F504" i="1"/>
  <c r="Y503" i="1"/>
  <c r="W503" i="1"/>
  <c r="K503" i="1"/>
  <c r="H503" i="1"/>
  <c r="F503" i="1"/>
  <c r="Y502" i="1"/>
  <c r="W502" i="1"/>
  <c r="K502" i="1"/>
  <c r="H502" i="1"/>
  <c r="F502" i="1"/>
  <c r="Y501" i="1"/>
  <c r="W501" i="1"/>
  <c r="K501" i="1"/>
  <c r="H501" i="1"/>
  <c r="F501" i="1"/>
  <c r="Y500" i="1"/>
  <c r="W500" i="1"/>
  <c r="K500" i="1"/>
  <c r="H500" i="1"/>
  <c r="F500" i="1"/>
  <c r="Y499" i="1"/>
  <c r="W499" i="1"/>
  <c r="K499" i="1"/>
  <c r="H499" i="1"/>
  <c r="F499" i="1"/>
  <c r="Y498" i="1"/>
  <c r="W498" i="1"/>
  <c r="K498" i="1"/>
  <c r="H498" i="1"/>
  <c r="F498" i="1"/>
  <c r="Y497" i="1"/>
  <c r="W497" i="1"/>
  <c r="K497" i="1"/>
  <c r="H497" i="1"/>
  <c r="F497" i="1"/>
  <c r="Y496" i="1"/>
  <c r="W496" i="1"/>
  <c r="K496" i="1"/>
  <c r="H496" i="1"/>
  <c r="F496" i="1"/>
  <c r="Y495" i="1"/>
  <c r="W495" i="1"/>
  <c r="K495" i="1"/>
  <c r="H495" i="1"/>
  <c r="F495" i="1"/>
  <c r="Y494" i="1"/>
  <c r="W494" i="1"/>
  <c r="K494" i="1"/>
  <c r="H494" i="1"/>
  <c r="F494" i="1"/>
  <c r="Y493" i="1"/>
  <c r="W493" i="1"/>
  <c r="K493" i="1"/>
  <c r="H493" i="1"/>
  <c r="F493" i="1"/>
  <c r="Y492" i="1"/>
  <c r="W492" i="1"/>
  <c r="K492" i="1"/>
  <c r="H492" i="1"/>
  <c r="F492" i="1"/>
  <c r="Y491" i="1"/>
  <c r="W491" i="1"/>
  <c r="K491" i="1"/>
  <c r="H491" i="1"/>
  <c r="F491" i="1"/>
  <c r="Y490" i="1"/>
  <c r="W490" i="1"/>
  <c r="K490" i="1"/>
  <c r="H490" i="1"/>
  <c r="F490" i="1"/>
  <c r="Y489" i="1"/>
  <c r="W489" i="1"/>
  <c r="K489" i="1"/>
  <c r="H489" i="1"/>
  <c r="F489" i="1"/>
  <c r="Y488" i="1"/>
  <c r="W488" i="1"/>
  <c r="K488" i="1"/>
  <c r="H488" i="1"/>
  <c r="F488" i="1"/>
  <c r="Y487" i="1"/>
  <c r="W487" i="1"/>
  <c r="K487" i="1"/>
  <c r="H487" i="1"/>
  <c r="F487" i="1"/>
  <c r="Y486" i="1"/>
  <c r="W486" i="1"/>
  <c r="K486" i="1"/>
  <c r="H486" i="1"/>
  <c r="F486" i="1"/>
  <c r="Y485" i="1"/>
  <c r="W485" i="1"/>
  <c r="K485" i="1"/>
  <c r="H485" i="1"/>
  <c r="F485" i="1"/>
  <c r="Y484" i="1"/>
  <c r="W484" i="1"/>
  <c r="K484" i="1"/>
  <c r="H484" i="1"/>
  <c r="F484" i="1"/>
  <c r="Y483" i="1"/>
  <c r="W483" i="1"/>
  <c r="K483" i="1"/>
  <c r="H483" i="1"/>
  <c r="F483" i="1"/>
  <c r="Y482" i="1"/>
  <c r="W482" i="1"/>
  <c r="K482" i="1"/>
  <c r="H482" i="1"/>
  <c r="F482" i="1"/>
  <c r="Y481" i="1"/>
  <c r="W481" i="1"/>
  <c r="K481" i="1"/>
  <c r="H481" i="1"/>
  <c r="F481" i="1"/>
  <c r="AF481" i="1"/>
  <c r="Y480" i="1"/>
  <c r="W480" i="1"/>
  <c r="K480" i="1"/>
  <c r="H480" i="1"/>
  <c r="F480" i="1"/>
  <c r="Y479" i="1"/>
  <c r="W479" i="1"/>
  <c r="K479" i="1"/>
  <c r="H479" i="1"/>
  <c r="F479" i="1"/>
  <c r="Y478" i="1"/>
  <c r="W478" i="1"/>
  <c r="K478" i="1"/>
  <c r="H478" i="1"/>
  <c r="F478" i="1"/>
  <c r="Y477" i="1"/>
  <c r="W477" i="1"/>
  <c r="K477" i="1"/>
  <c r="H477" i="1"/>
  <c r="F477" i="1"/>
  <c r="Y476" i="1"/>
  <c r="W476" i="1"/>
  <c r="K476" i="1"/>
  <c r="H476" i="1"/>
  <c r="F476" i="1"/>
  <c r="Y475" i="1"/>
  <c r="W475" i="1"/>
  <c r="K475" i="1"/>
  <c r="H475" i="1"/>
  <c r="F475" i="1"/>
  <c r="Y474" i="1"/>
  <c r="W474" i="1"/>
  <c r="K474" i="1"/>
  <c r="H474" i="1"/>
  <c r="F474" i="1"/>
  <c r="Y473" i="1"/>
  <c r="W473" i="1"/>
  <c r="K473" i="1"/>
  <c r="H473" i="1"/>
  <c r="F473" i="1"/>
  <c r="Y472" i="1"/>
  <c r="W472" i="1"/>
  <c r="K472" i="1"/>
  <c r="H472" i="1"/>
  <c r="F472" i="1"/>
  <c r="Y471" i="1"/>
  <c r="W471" i="1"/>
  <c r="K471" i="1"/>
  <c r="H471" i="1"/>
  <c r="F471" i="1"/>
  <c r="Y470" i="1"/>
  <c r="W470" i="1"/>
  <c r="K470" i="1"/>
  <c r="H470" i="1"/>
  <c r="F470" i="1"/>
  <c r="AF470" i="1"/>
  <c r="Y469" i="1"/>
  <c r="W469" i="1"/>
  <c r="K469" i="1"/>
  <c r="H469" i="1"/>
  <c r="F469" i="1"/>
  <c r="Y468" i="1"/>
  <c r="W468" i="1"/>
  <c r="K468" i="1"/>
  <c r="H468" i="1"/>
  <c r="F468" i="1"/>
  <c r="Y467" i="1"/>
  <c r="W467" i="1"/>
  <c r="K467" i="1"/>
  <c r="H467" i="1"/>
  <c r="F467" i="1"/>
  <c r="Y466" i="1"/>
  <c r="W466" i="1"/>
  <c r="K466" i="1"/>
  <c r="H466" i="1"/>
  <c r="F466" i="1"/>
  <c r="Y465" i="1"/>
  <c r="W465" i="1"/>
  <c r="K465" i="1"/>
  <c r="H465" i="1"/>
  <c r="F465" i="1"/>
  <c r="Y464" i="1"/>
  <c r="W464" i="1"/>
  <c r="K464" i="1"/>
  <c r="H464" i="1"/>
  <c r="F464" i="1"/>
  <c r="AF464" i="1"/>
  <c r="Y463" i="1"/>
  <c r="W463" i="1"/>
  <c r="K463" i="1"/>
  <c r="H463" i="1"/>
  <c r="F463" i="1"/>
  <c r="Y462" i="1"/>
  <c r="W462" i="1"/>
  <c r="K462" i="1"/>
  <c r="H462" i="1"/>
  <c r="F462" i="1"/>
  <c r="Y461" i="1"/>
  <c r="W461" i="1"/>
  <c r="K461" i="1"/>
  <c r="H461" i="1"/>
  <c r="F461" i="1"/>
  <c r="Y460" i="1"/>
  <c r="W460" i="1"/>
  <c r="K460" i="1"/>
  <c r="H460" i="1"/>
  <c r="F460" i="1"/>
  <c r="Y459" i="1"/>
  <c r="W459" i="1"/>
  <c r="K459" i="1"/>
  <c r="H459" i="1"/>
  <c r="F459" i="1"/>
  <c r="Y458" i="1"/>
  <c r="W458" i="1"/>
  <c r="K458" i="1"/>
  <c r="H458" i="1"/>
  <c r="F458" i="1"/>
  <c r="Y457" i="1"/>
  <c r="W457" i="1"/>
  <c r="K457" i="1"/>
  <c r="H457" i="1"/>
  <c r="F457" i="1"/>
  <c r="Y456" i="1"/>
  <c r="W456" i="1"/>
  <c r="K456" i="1"/>
  <c r="H456" i="1"/>
  <c r="F456" i="1"/>
  <c r="Y455" i="1"/>
  <c r="W455" i="1"/>
  <c r="K455" i="1"/>
  <c r="H455" i="1"/>
  <c r="F455" i="1"/>
  <c r="Y454" i="1"/>
  <c r="W454" i="1"/>
  <c r="K454" i="1"/>
  <c r="H454" i="1"/>
  <c r="F454" i="1"/>
  <c r="Y453" i="1"/>
  <c r="W453" i="1"/>
  <c r="K453" i="1"/>
  <c r="H453" i="1"/>
  <c r="F453" i="1"/>
  <c r="Y452" i="1"/>
  <c r="W452" i="1"/>
  <c r="K452" i="1"/>
  <c r="H452" i="1"/>
  <c r="F452" i="1"/>
  <c r="Y451" i="1"/>
  <c r="W451" i="1"/>
  <c r="K451" i="1"/>
  <c r="H451" i="1"/>
  <c r="F451" i="1"/>
  <c r="Y450" i="1"/>
  <c r="W450" i="1"/>
  <c r="K450" i="1"/>
  <c r="H450" i="1"/>
  <c r="F450" i="1"/>
  <c r="Y449" i="1"/>
  <c r="W449" i="1"/>
  <c r="K449" i="1"/>
  <c r="H449" i="1"/>
  <c r="F449" i="1"/>
  <c r="Y448" i="1"/>
  <c r="W448" i="1"/>
  <c r="K448" i="1"/>
  <c r="H448" i="1"/>
  <c r="F448" i="1"/>
  <c r="Y447" i="1"/>
  <c r="W447" i="1"/>
  <c r="K447" i="1"/>
  <c r="H447" i="1"/>
  <c r="F447" i="1"/>
  <c r="Y446" i="1"/>
  <c r="W446" i="1"/>
  <c r="K446" i="1"/>
  <c r="H446" i="1"/>
  <c r="F446" i="1"/>
  <c r="Y445" i="1"/>
  <c r="W445" i="1"/>
  <c r="K445" i="1"/>
  <c r="H445" i="1"/>
  <c r="F445" i="1"/>
  <c r="Y444" i="1"/>
  <c r="W444" i="1"/>
  <c r="K444" i="1"/>
  <c r="H444" i="1"/>
  <c r="F444" i="1"/>
  <c r="Y443" i="1"/>
  <c r="W443" i="1"/>
  <c r="K443" i="1"/>
  <c r="H443" i="1"/>
  <c r="F443" i="1"/>
  <c r="Y442" i="1"/>
  <c r="W442" i="1"/>
  <c r="K442" i="1"/>
  <c r="H442" i="1"/>
  <c r="F442" i="1"/>
  <c r="Y441" i="1"/>
  <c r="W441" i="1"/>
  <c r="K441" i="1"/>
  <c r="H441" i="1"/>
  <c r="F441" i="1"/>
  <c r="Y440" i="1"/>
  <c r="W440" i="1"/>
  <c r="K440" i="1"/>
  <c r="H440" i="1"/>
  <c r="F440" i="1"/>
  <c r="Y439" i="1"/>
  <c r="W439" i="1"/>
  <c r="K439" i="1"/>
  <c r="H439" i="1"/>
  <c r="F439" i="1"/>
  <c r="Y438" i="1"/>
  <c r="W438" i="1"/>
  <c r="K438" i="1"/>
  <c r="H438" i="1"/>
  <c r="F438" i="1"/>
  <c r="Y437" i="1"/>
  <c r="W437" i="1"/>
  <c r="K437" i="1"/>
  <c r="H437" i="1"/>
  <c r="F437" i="1"/>
  <c r="Y436" i="1"/>
  <c r="W436" i="1"/>
  <c r="K436" i="1"/>
  <c r="H436" i="1"/>
  <c r="F436" i="1"/>
  <c r="Y435" i="1"/>
  <c r="W435" i="1"/>
  <c r="K435" i="1"/>
  <c r="H435" i="1"/>
  <c r="F435" i="1"/>
  <c r="Y434" i="1"/>
  <c r="W434" i="1"/>
  <c r="K434" i="1"/>
  <c r="H434" i="1"/>
  <c r="F434" i="1"/>
  <c r="Y433" i="1"/>
  <c r="W433" i="1"/>
  <c r="K433" i="1"/>
  <c r="H433" i="1"/>
  <c r="F433" i="1"/>
  <c r="Y432" i="1"/>
  <c r="W432" i="1"/>
  <c r="K432" i="1"/>
  <c r="H432" i="1"/>
  <c r="F432" i="1"/>
  <c r="Y431" i="1"/>
  <c r="W431" i="1"/>
  <c r="K431" i="1"/>
  <c r="H431" i="1"/>
  <c r="F431" i="1"/>
  <c r="Y430" i="1"/>
  <c r="W430" i="1"/>
  <c r="K430" i="1"/>
  <c r="H430" i="1"/>
  <c r="F430" i="1"/>
  <c r="Y429" i="1"/>
  <c r="W429" i="1"/>
  <c r="K429" i="1"/>
  <c r="H429" i="1"/>
  <c r="F429" i="1"/>
  <c r="Y428" i="1"/>
  <c r="W428" i="1"/>
  <c r="K428" i="1"/>
  <c r="H428" i="1"/>
  <c r="F428" i="1"/>
  <c r="Y427" i="1"/>
  <c r="W427" i="1"/>
  <c r="K427" i="1"/>
  <c r="H427" i="1"/>
  <c r="F427" i="1"/>
  <c r="Y426" i="1"/>
  <c r="W426" i="1"/>
  <c r="K426" i="1"/>
  <c r="H426" i="1"/>
  <c r="F426" i="1"/>
  <c r="Y425" i="1"/>
  <c r="W425" i="1"/>
  <c r="K425" i="1"/>
  <c r="H425" i="1"/>
  <c r="F425" i="1"/>
  <c r="Y424" i="1"/>
  <c r="W424" i="1"/>
  <c r="K424" i="1"/>
  <c r="H424" i="1"/>
  <c r="F424" i="1"/>
  <c r="Y423" i="1"/>
  <c r="W423" i="1"/>
  <c r="K423" i="1"/>
  <c r="H423" i="1"/>
  <c r="F423" i="1"/>
  <c r="Y422" i="1"/>
  <c r="W422" i="1"/>
  <c r="K422" i="1"/>
  <c r="H422" i="1"/>
  <c r="F422" i="1"/>
  <c r="Y421" i="1"/>
  <c r="W421" i="1"/>
  <c r="K421" i="1"/>
  <c r="H421" i="1"/>
  <c r="F421" i="1"/>
  <c r="Y420" i="1"/>
  <c r="W420" i="1"/>
  <c r="K420" i="1"/>
  <c r="H420" i="1"/>
  <c r="F420" i="1"/>
  <c r="Y419" i="1"/>
  <c r="W419" i="1"/>
  <c r="K419" i="1"/>
  <c r="H419" i="1"/>
  <c r="F419" i="1"/>
  <c r="Y418" i="1"/>
  <c r="W418" i="1"/>
  <c r="K418" i="1"/>
  <c r="H418" i="1"/>
  <c r="F418" i="1"/>
  <c r="Y417" i="1"/>
  <c r="W417" i="1"/>
  <c r="K417" i="1"/>
  <c r="H417" i="1"/>
  <c r="F417" i="1"/>
  <c r="Y416" i="1"/>
  <c r="W416" i="1"/>
  <c r="K416" i="1"/>
  <c r="H416" i="1"/>
  <c r="F416" i="1"/>
  <c r="Y415" i="1"/>
  <c r="W415" i="1"/>
  <c r="K415" i="1"/>
  <c r="H415" i="1"/>
  <c r="F415" i="1"/>
  <c r="Y414" i="1"/>
  <c r="W414" i="1"/>
  <c r="K414" i="1"/>
  <c r="H414" i="1"/>
  <c r="F414" i="1"/>
  <c r="Y413" i="1"/>
  <c r="W413" i="1"/>
  <c r="K413" i="1"/>
  <c r="H413" i="1"/>
  <c r="F413" i="1"/>
  <c r="Y412" i="1"/>
  <c r="W412" i="1"/>
  <c r="K412" i="1"/>
  <c r="H412" i="1"/>
  <c r="F412" i="1"/>
  <c r="Y411" i="1"/>
  <c r="W411" i="1"/>
  <c r="K411" i="1"/>
  <c r="H411" i="1"/>
  <c r="F411" i="1"/>
  <c r="Y410" i="1"/>
  <c r="W410" i="1"/>
  <c r="K410" i="1"/>
  <c r="H410" i="1"/>
  <c r="F410" i="1"/>
  <c r="Y409" i="1"/>
  <c r="W409" i="1"/>
  <c r="K409" i="1"/>
  <c r="H409" i="1"/>
  <c r="F409" i="1"/>
  <c r="Y408" i="1"/>
  <c r="W408" i="1"/>
  <c r="K408" i="1"/>
  <c r="H408" i="1"/>
  <c r="F408" i="1"/>
  <c r="Y407" i="1"/>
  <c r="W407" i="1"/>
  <c r="K407" i="1"/>
  <c r="H407" i="1"/>
  <c r="F407" i="1"/>
  <c r="Y406" i="1"/>
  <c r="W406" i="1"/>
  <c r="K406" i="1"/>
  <c r="H406" i="1"/>
  <c r="F406" i="1"/>
  <c r="Y405" i="1"/>
  <c r="W405" i="1"/>
  <c r="K405" i="1"/>
  <c r="H405" i="1"/>
  <c r="F405" i="1"/>
  <c r="Y404" i="1"/>
  <c r="W404" i="1"/>
  <c r="K404" i="1"/>
  <c r="H404" i="1"/>
  <c r="F404" i="1"/>
  <c r="Y403" i="1"/>
  <c r="W403" i="1"/>
  <c r="K403" i="1"/>
  <c r="H403" i="1"/>
  <c r="F403" i="1"/>
  <c r="Y402" i="1"/>
  <c r="W402" i="1"/>
  <c r="K402" i="1"/>
  <c r="H402" i="1"/>
  <c r="F402" i="1"/>
  <c r="Y401" i="1"/>
  <c r="W401" i="1"/>
  <c r="K401" i="1"/>
  <c r="H401" i="1"/>
  <c r="F401" i="1"/>
  <c r="Y400" i="1"/>
  <c r="W400" i="1"/>
  <c r="K400" i="1"/>
  <c r="H400" i="1"/>
  <c r="F400" i="1"/>
  <c r="Y399" i="1"/>
  <c r="W399" i="1"/>
  <c r="K399" i="1"/>
  <c r="H399" i="1"/>
  <c r="F399" i="1"/>
  <c r="Y398" i="1"/>
  <c r="W398" i="1"/>
  <c r="K398" i="1"/>
  <c r="H398" i="1"/>
  <c r="F398" i="1"/>
  <c r="Y397" i="1"/>
  <c r="W397" i="1"/>
  <c r="K397" i="1"/>
  <c r="H397" i="1"/>
  <c r="F397" i="1"/>
  <c r="Y396" i="1"/>
  <c r="W396" i="1"/>
  <c r="K396" i="1"/>
  <c r="H396" i="1"/>
  <c r="F396" i="1"/>
  <c r="Y395" i="1"/>
  <c r="W395" i="1"/>
  <c r="K395" i="1"/>
  <c r="H395" i="1"/>
  <c r="F395" i="1"/>
  <c r="Y394" i="1"/>
  <c r="W394" i="1"/>
  <c r="K394" i="1"/>
  <c r="H394" i="1"/>
  <c r="F394" i="1"/>
  <c r="Y393" i="1"/>
  <c r="W393" i="1"/>
  <c r="K393" i="1"/>
  <c r="H393" i="1"/>
  <c r="F393" i="1"/>
  <c r="Y392" i="1"/>
  <c r="W392" i="1"/>
  <c r="K392" i="1"/>
  <c r="H392" i="1"/>
  <c r="F392" i="1"/>
  <c r="AF392" i="1"/>
  <c r="Y391" i="1"/>
  <c r="W391" i="1"/>
  <c r="K391" i="1"/>
  <c r="H391" i="1"/>
  <c r="F391" i="1"/>
  <c r="Y390" i="1"/>
  <c r="W390" i="1"/>
  <c r="K390" i="1"/>
  <c r="H390" i="1"/>
  <c r="F390" i="1"/>
  <c r="Y389" i="1"/>
  <c r="W389" i="1"/>
  <c r="K389" i="1"/>
  <c r="H389" i="1"/>
  <c r="F389" i="1"/>
  <c r="Y388" i="1"/>
  <c r="W388" i="1"/>
  <c r="K388" i="1"/>
  <c r="H388" i="1"/>
  <c r="F388" i="1"/>
  <c r="Y387" i="1"/>
  <c r="W387" i="1"/>
  <c r="K387" i="1"/>
  <c r="H387" i="1"/>
  <c r="F387" i="1"/>
  <c r="Y386" i="1"/>
  <c r="W386" i="1"/>
  <c r="K386" i="1"/>
  <c r="H386" i="1"/>
  <c r="F386" i="1"/>
  <c r="Y385" i="1"/>
  <c r="W385" i="1"/>
  <c r="K385" i="1"/>
  <c r="H385" i="1"/>
  <c r="F385" i="1"/>
  <c r="Y384" i="1"/>
  <c r="W384" i="1"/>
  <c r="K384" i="1"/>
  <c r="H384" i="1"/>
  <c r="F384" i="1"/>
  <c r="Y383" i="1"/>
  <c r="W383" i="1"/>
  <c r="K383" i="1"/>
  <c r="H383" i="1"/>
  <c r="F383" i="1"/>
  <c r="Y382" i="1"/>
  <c r="W382" i="1"/>
  <c r="K382" i="1"/>
  <c r="H382" i="1"/>
  <c r="F382" i="1"/>
  <c r="Y381" i="1"/>
  <c r="W381" i="1"/>
  <c r="K381" i="1"/>
  <c r="H381" i="1"/>
  <c r="F381" i="1"/>
  <c r="AF381" i="1"/>
  <c r="Y380" i="1"/>
  <c r="W380" i="1"/>
  <c r="K380" i="1"/>
  <c r="H380" i="1"/>
  <c r="F380" i="1"/>
  <c r="Y379" i="1"/>
  <c r="W379" i="1"/>
  <c r="K379" i="1"/>
  <c r="H379" i="1"/>
  <c r="F379" i="1"/>
  <c r="Y378" i="1"/>
  <c r="W378" i="1"/>
  <c r="K378" i="1"/>
  <c r="H378" i="1"/>
  <c r="F378" i="1"/>
  <c r="Y377" i="1"/>
  <c r="W377" i="1"/>
  <c r="K377" i="1"/>
  <c r="H377" i="1"/>
  <c r="F377" i="1"/>
  <c r="Y376" i="1"/>
  <c r="W376" i="1"/>
  <c r="K376" i="1"/>
  <c r="H376" i="1"/>
  <c r="F376" i="1"/>
  <c r="Y375" i="1"/>
  <c r="W375" i="1"/>
  <c r="K375" i="1"/>
  <c r="H375" i="1"/>
  <c r="F375" i="1"/>
  <c r="Y374" i="1"/>
  <c r="W374" i="1"/>
  <c r="K374" i="1"/>
  <c r="H374" i="1"/>
  <c r="F374" i="1"/>
  <c r="Y373" i="1"/>
  <c r="W373" i="1"/>
  <c r="K373" i="1"/>
  <c r="H373" i="1"/>
  <c r="F373" i="1"/>
  <c r="Y372" i="1"/>
  <c r="W372" i="1"/>
  <c r="K372" i="1"/>
  <c r="H372" i="1"/>
  <c r="F372" i="1"/>
  <c r="Y371" i="1"/>
  <c r="W371" i="1"/>
  <c r="K371" i="1"/>
  <c r="H371" i="1"/>
  <c r="F371" i="1"/>
  <c r="Y370" i="1"/>
  <c r="W370" i="1"/>
  <c r="K370" i="1"/>
  <c r="H370" i="1"/>
  <c r="F370" i="1"/>
  <c r="AF370" i="1"/>
  <c r="Y369" i="1"/>
  <c r="W369" i="1"/>
  <c r="K369" i="1"/>
  <c r="H369" i="1"/>
  <c r="F369" i="1"/>
  <c r="Y368" i="1"/>
  <c r="W368" i="1"/>
  <c r="K368" i="1"/>
  <c r="H368" i="1"/>
  <c r="F368" i="1"/>
  <c r="Y367" i="1"/>
  <c r="W367" i="1"/>
  <c r="K367" i="1"/>
  <c r="H367" i="1"/>
  <c r="F367" i="1"/>
  <c r="Y366" i="1"/>
  <c r="W366" i="1"/>
  <c r="K366" i="1"/>
  <c r="H366" i="1"/>
  <c r="F366" i="1"/>
  <c r="Y365" i="1"/>
  <c r="W365" i="1"/>
  <c r="K365" i="1"/>
  <c r="H365" i="1"/>
  <c r="F365" i="1"/>
  <c r="Y364" i="1"/>
  <c r="W364" i="1"/>
  <c r="K364" i="1"/>
  <c r="H364" i="1"/>
  <c r="F364" i="1"/>
  <c r="AF364" i="1"/>
  <c r="Y363" i="1"/>
  <c r="W363" i="1"/>
  <c r="K363" i="1"/>
  <c r="H363" i="1"/>
  <c r="F363" i="1"/>
  <c r="Y362" i="1"/>
  <c r="W362" i="1"/>
  <c r="K362" i="1"/>
  <c r="H362" i="1"/>
  <c r="F362" i="1"/>
  <c r="Y361" i="1"/>
  <c r="W361" i="1"/>
  <c r="K361" i="1"/>
  <c r="H361" i="1"/>
  <c r="F361" i="1"/>
  <c r="Y360" i="1"/>
  <c r="W360" i="1"/>
  <c r="K360" i="1"/>
  <c r="H360" i="1"/>
  <c r="F360" i="1"/>
  <c r="Y359" i="1"/>
  <c r="W359" i="1"/>
  <c r="K359" i="1"/>
  <c r="H359" i="1"/>
  <c r="F359" i="1"/>
  <c r="Y358" i="1"/>
  <c r="W358" i="1"/>
  <c r="K358" i="1"/>
  <c r="H358" i="1"/>
  <c r="F358" i="1"/>
  <c r="Y357" i="1"/>
  <c r="W357" i="1"/>
  <c r="K357" i="1"/>
  <c r="H357" i="1"/>
  <c r="F357" i="1"/>
  <c r="Y356" i="1"/>
  <c r="W356" i="1"/>
  <c r="K356" i="1"/>
  <c r="H356" i="1"/>
  <c r="F356" i="1"/>
  <c r="Y355" i="1"/>
  <c r="W355" i="1"/>
  <c r="K355" i="1"/>
  <c r="H355" i="1"/>
  <c r="F355" i="1"/>
  <c r="Y354" i="1"/>
  <c r="W354" i="1"/>
  <c r="K354" i="1"/>
  <c r="H354" i="1"/>
  <c r="F354" i="1"/>
  <c r="Y353" i="1"/>
  <c r="W353" i="1"/>
  <c r="K353" i="1"/>
  <c r="H353" i="1"/>
  <c r="F353" i="1"/>
  <c r="Y352" i="1"/>
  <c r="W352" i="1"/>
  <c r="K352" i="1"/>
  <c r="H352" i="1"/>
  <c r="F352" i="1"/>
  <c r="AF352" i="1"/>
  <c r="Y351" i="1"/>
  <c r="W351" i="1"/>
  <c r="K351" i="1"/>
  <c r="H351" i="1"/>
  <c r="F351" i="1"/>
  <c r="Y350" i="1"/>
  <c r="W350" i="1"/>
  <c r="K350" i="1"/>
  <c r="H350" i="1"/>
  <c r="F350" i="1"/>
  <c r="Y349" i="1"/>
  <c r="W349" i="1"/>
  <c r="K349" i="1"/>
  <c r="H349" i="1"/>
  <c r="F349" i="1"/>
  <c r="Y348" i="1"/>
  <c r="W348" i="1"/>
  <c r="K348" i="1"/>
  <c r="H348" i="1"/>
  <c r="F348" i="1"/>
  <c r="Y347" i="1"/>
  <c r="W347" i="1"/>
  <c r="K347" i="1"/>
  <c r="H347" i="1"/>
  <c r="F347" i="1"/>
  <c r="Y346" i="1"/>
  <c r="W346" i="1"/>
  <c r="K346" i="1"/>
  <c r="H346" i="1"/>
  <c r="F346" i="1"/>
  <c r="Y345" i="1"/>
  <c r="W345" i="1"/>
  <c r="K345" i="1"/>
  <c r="H345" i="1"/>
  <c r="F345" i="1"/>
  <c r="Y344" i="1"/>
  <c r="W344" i="1"/>
  <c r="K344" i="1"/>
  <c r="H344" i="1"/>
  <c r="F344" i="1"/>
  <c r="Y343" i="1"/>
  <c r="W343" i="1"/>
  <c r="K343" i="1"/>
  <c r="H343" i="1"/>
  <c r="F343" i="1"/>
  <c r="Y342" i="1"/>
  <c r="W342" i="1"/>
  <c r="K342" i="1"/>
  <c r="H342" i="1"/>
  <c r="F342" i="1"/>
  <c r="Y341" i="1"/>
  <c r="W341" i="1"/>
  <c r="K341" i="1"/>
  <c r="H341" i="1"/>
  <c r="F341" i="1"/>
  <c r="Y340" i="1"/>
  <c r="W340" i="1"/>
  <c r="K340" i="1"/>
  <c r="H340" i="1"/>
  <c r="F340" i="1"/>
  <c r="Y339" i="1"/>
  <c r="W339" i="1"/>
  <c r="K339" i="1"/>
  <c r="H339" i="1"/>
  <c r="F339" i="1"/>
  <c r="Y338" i="1"/>
  <c r="W338" i="1"/>
  <c r="K338" i="1"/>
  <c r="H338" i="1"/>
  <c r="F338" i="1"/>
  <c r="Y337" i="1"/>
  <c r="W337" i="1"/>
  <c r="K337" i="1"/>
  <c r="H337" i="1"/>
  <c r="F337" i="1"/>
  <c r="Y336" i="1"/>
  <c r="W336" i="1"/>
  <c r="K336" i="1"/>
  <c r="H336" i="1"/>
  <c r="F336" i="1"/>
  <c r="Y335" i="1"/>
  <c r="W335" i="1"/>
  <c r="K335" i="1"/>
  <c r="H335" i="1"/>
  <c r="F335" i="1"/>
  <c r="Y334" i="1"/>
  <c r="W334" i="1"/>
  <c r="K334" i="1"/>
  <c r="H334" i="1"/>
  <c r="F334" i="1"/>
  <c r="Y333" i="1"/>
  <c r="W333" i="1"/>
  <c r="K333" i="1"/>
  <c r="H333" i="1"/>
  <c r="F333" i="1"/>
  <c r="Y332" i="1"/>
  <c r="W332" i="1"/>
  <c r="K332" i="1"/>
  <c r="H332" i="1"/>
  <c r="F332" i="1"/>
  <c r="Y331" i="1"/>
  <c r="W331" i="1"/>
  <c r="K331" i="1"/>
  <c r="H331" i="1"/>
  <c r="F331" i="1"/>
  <c r="Y330" i="1"/>
  <c r="W330" i="1"/>
  <c r="K330" i="1"/>
  <c r="H330" i="1"/>
  <c r="F330" i="1"/>
  <c r="Y329" i="1"/>
  <c r="W329" i="1"/>
  <c r="K329" i="1"/>
  <c r="H329" i="1"/>
  <c r="F329" i="1"/>
  <c r="Y328" i="1"/>
  <c r="W328" i="1"/>
  <c r="K328" i="1"/>
  <c r="H328" i="1"/>
  <c r="F328" i="1"/>
  <c r="Y327" i="1"/>
  <c r="W327" i="1"/>
  <c r="K327" i="1"/>
  <c r="H327" i="1"/>
  <c r="F327" i="1"/>
  <c r="Y326" i="1"/>
  <c r="W326" i="1"/>
  <c r="K326" i="1"/>
  <c r="H326" i="1"/>
  <c r="F326" i="1"/>
  <c r="Y325" i="1"/>
  <c r="W325" i="1"/>
  <c r="K325" i="1"/>
  <c r="H325" i="1"/>
  <c r="F325" i="1"/>
  <c r="Y324" i="1"/>
  <c r="W324" i="1"/>
  <c r="K324" i="1"/>
  <c r="H324" i="1"/>
  <c r="F324" i="1"/>
  <c r="Y323" i="1"/>
  <c r="W323" i="1"/>
  <c r="K323" i="1"/>
  <c r="H323" i="1"/>
  <c r="F323" i="1"/>
  <c r="Y322" i="1"/>
  <c r="W322" i="1"/>
  <c r="K322" i="1"/>
  <c r="H322" i="1"/>
  <c r="F322" i="1"/>
  <c r="Y321" i="1"/>
  <c r="W321" i="1"/>
  <c r="K321" i="1"/>
  <c r="H321" i="1"/>
  <c r="F321" i="1"/>
  <c r="Y320" i="1"/>
  <c r="W320" i="1"/>
  <c r="K320" i="1"/>
  <c r="H320" i="1"/>
  <c r="F320" i="1"/>
  <c r="Y319" i="1"/>
  <c r="W319" i="1"/>
  <c r="K319" i="1"/>
  <c r="H319" i="1"/>
  <c r="F319" i="1"/>
  <c r="Y318" i="1"/>
  <c r="W318" i="1"/>
  <c r="K318" i="1"/>
  <c r="H318" i="1"/>
  <c r="F318" i="1"/>
  <c r="Y317" i="1"/>
  <c r="W317" i="1"/>
  <c r="K317" i="1"/>
  <c r="H317" i="1"/>
  <c r="F317" i="1"/>
  <c r="Y316" i="1"/>
  <c r="W316" i="1"/>
  <c r="K316" i="1"/>
  <c r="H316" i="1"/>
  <c r="F316" i="1"/>
  <c r="Y315" i="1"/>
  <c r="W315" i="1"/>
  <c r="K315" i="1"/>
  <c r="H315" i="1"/>
  <c r="F315" i="1"/>
  <c r="Y314" i="1"/>
  <c r="W314" i="1"/>
  <c r="K314" i="1"/>
  <c r="H314" i="1"/>
  <c r="F314" i="1"/>
  <c r="AF314" i="1"/>
  <c r="Y313" i="1"/>
  <c r="W313" i="1"/>
  <c r="K313" i="1"/>
  <c r="H313" i="1"/>
  <c r="F313" i="1"/>
  <c r="Y312" i="1"/>
  <c r="W312" i="1"/>
  <c r="K312" i="1"/>
  <c r="H312" i="1"/>
  <c r="F312" i="1"/>
  <c r="Y311" i="1"/>
  <c r="W311" i="1"/>
  <c r="K311" i="1"/>
  <c r="H311" i="1"/>
  <c r="F311" i="1"/>
  <c r="Y310" i="1"/>
  <c r="W310" i="1"/>
  <c r="K310" i="1"/>
  <c r="H310" i="1"/>
  <c r="F310" i="1"/>
  <c r="Y309" i="1"/>
  <c r="W309" i="1"/>
  <c r="K309" i="1"/>
  <c r="H309" i="1"/>
  <c r="F309" i="1"/>
  <c r="Y308" i="1"/>
  <c r="W308" i="1"/>
  <c r="K308" i="1"/>
  <c r="H308" i="1"/>
  <c r="F308" i="1"/>
  <c r="Y307" i="1"/>
  <c r="W307" i="1"/>
  <c r="K307" i="1"/>
  <c r="H307" i="1"/>
  <c r="F307" i="1"/>
  <c r="Y306" i="1"/>
  <c r="W306" i="1"/>
  <c r="K306" i="1"/>
  <c r="H306" i="1"/>
  <c r="F306" i="1"/>
  <c r="Y305" i="1"/>
  <c r="W305" i="1"/>
  <c r="K305" i="1"/>
  <c r="H305" i="1"/>
  <c r="F305" i="1"/>
  <c r="Y304" i="1"/>
  <c r="W304" i="1"/>
  <c r="K304" i="1"/>
  <c r="H304" i="1"/>
  <c r="F304" i="1"/>
  <c r="Y303" i="1"/>
  <c r="W303" i="1"/>
  <c r="K303" i="1"/>
  <c r="H303" i="1"/>
  <c r="F303" i="1"/>
  <c r="Y302" i="1"/>
  <c r="W302" i="1"/>
  <c r="K302" i="1"/>
  <c r="H302" i="1"/>
  <c r="F302" i="1"/>
  <c r="Y301" i="1"/>
  <c r="W301" i="1"/>
  <c r="K301" i="1"/>
  <c r="H301" i="1"/>
  <c r="F301" i="1"/>
  <c r="Y300" i="1"/>
  <c r="W300" i="1"/>
  <c r="K300" i="1"/>
  <c r="H300" i="1"/>
  <c r="F300" i="1"/>
  <c r="Y299" i="1"/>
  <c r="W299" i="1"/>
  <c r="K299" i="1"/>
  <c r="H299" i="1"/>
  <c r="F299" i="1"/>
  <c r="Y298" i="1"/>
  <c r="W298" i="1"/>
  <c r="K298" i="1"/>
  <c r="H298" i="1"/>
  <c r="F298" i="1"/>
  <c r="Y297" i="1"/>
  <c r="W297" i="1"/>
  <c r="K297" i="1"/>
  <c r="H297" i="1"/>
  <c r="F297" i="1"/>
  <c r="Y296" i="1"/>
  <c r="W296" i="1"/>
  <c r="K296" i="1"/>
  <c r="H296" i="1"/>
  <c r="F296" i="1"/>
  <c r="Y295" i="1"/>
  <c r="W295" i="1"/>
  <c r="K295" i="1"/>
  <c r="H295" i="1"/>
  <c r="F295" i="1"/>
  <c r="Y294" i="1"/>
  <c r="W294" i="1"/>
  <c r="K294" i="1"/>
  <c r="H294" i="1"/>
  <c r="F294" i="1"/>
  <c r="Y293" i="1"/>
  <c r="W293" i="1"/>
  <c r="K293" i="1"/>
  <c r="H293" i="1"/>
  <c r="F293" i="1"/>
  <c r="Y292" i="1"/>
  <c r="W292" i="1"/>
  <c r="K292" i="1"/>
  <c r="H292" i="1"/>
  <c r="F292" i="1"/>
  <c r="Y291" i="1"/>
  <c r="W291" i="1"/>
  <c r="K291" i="1"/>
  <c r="H291" i="1"/>
  <c r="F291" i="1"/>
  <c r="Y290" i="1"/>
  <c r="W290" i="1"/>
  <c r="K290" i="1"/>
  <c r="H290" i="1"/>
  <c r="F290" i="1"/>
  <c r="Y289" i="1"/>
  <c r="W289" i="1"/>
  <c r="K289" i="1"/>
  <c r="H289" i="1"/>
  <c r="F289" i="1"/>
  <c r="Y288" i="1"/>
  <c r="W288" i="1"/>
  <c r="K288" i="1"/>
  <c r="H288" i="1"/>
  <c r="F288" i="1"/>
  <c r="Y287" i="1"/>
  <c r="W287" i="1"/>
  <c r="K287" i="1"/>
  <c r="H287" i="1"/>
  <c r="F287" i="1"/>
  <c r="Y286" i="1"/>
  <c r="W286" i="1"/>
  <c r="K286" i="1"/>
  <c r="H286" i="1"/>
  <c r="F286" i="1"/>
  <c r="AF286" i="1"/>
  <c r="Y285" i="1"/>
  <c r="W285" i="1"/>
  <c r="K285" i="1"/>
  <c r="H285" i="1"/>
  <c r="F285" i="1"/>
  <c r="Y284" i="1"/>
  <c r="W284" i="1"/>
  <c r="K284" i="1"/>
  <c r="H284" i="1"/>
  <c r="F284" i="1"/>
  <c r="Y283" i="1"/>
  <c r="W283" i="1"/>
  <c r="K283" i="1"/>
  <c r="H283" i="1"/>
  <c r="F283" i="1"/>
  <c r="Y282" i="1"/>
  <c r="W282" i="1"/>
  <c r="K282" i="1"/>
  <c r="H282" i="1"/>
  <c r="F282" i="1"/>
  <c r="Y281" i="1"/>
  <c r="W281" i="1"/>
  <c r="K281" i="1"/>
  <c r="H281" i="1"/>
  <c r="F281" i="1"/>
  <c r="Y280" i="1"/>
  <c r="W280" i="1"/>
  <c r="K280" i="1"/>
  <c r="H280" i="1"/>
  <c r="F280" i="1"/>
  <c r="Y279" i="1"/>
  <c r="W279" i="1"/>
  <c r="K279" i="1"/>
  <c r="H279" i="1"/>
  <c r="F279" i="1"/>
  <c r="Y278" i="1"/>
  <c r="W278" i="1"/>
  <c r="K278" i="1"/>
  <c r="H278" i="1"/>
  <c r="F278" i="1"/>
  <c r="Y277" i="1"/>
  <c r="W277" i="1"/>
  <c r="K277" i="1"/>
  <c r="H277" i="1"/>
  <c r="F277" i="1"/>
  <c r="Y276" i="1"/>
  <c r="W276" i="1"/>
  <c r="K276" i="1"/>
  <c r="H276" i="1"/>
  <c r="F276" i="1"/>
  <c r="Y275" i="1"/>
  <c r="W275" i="1"/>
  <c r="K275" i="1"/>
  <c r="H275" i="1"/>
  <c r="F275" i="1"/>
  <c r="Y274" i="1"/>
  <c r="W274" i="1"/>
  <c r="K274" i="1"/>
  <c r="H274" i="1"/>
  <c r="F274" i="1"/>
  <c r="Y273" i="1"/>
  <c r="W273" i="1"/>
  <c r="K273" i="1"/>
  <c r="H273" i="1"/>
  <c r="F273" i="1"/>
  <c r="Y272" i="1"/>
  <c r="W272" i="1"/>
  <c r="K272" i="1"/>
  <c r="H272" i="1"/>
  <c r="F272" i="1"/>
  <c r="Y271" i="1"/>
  <c r="W271" i="1"/>
  <c r="K271" i="1"/>
  <c r="H271" i="1"/>
  <c r="F271" i="1"/>
  <c r="Y270" i="1"/>
  <c r="W270" i="1"/>
  <c r="K270" i="1"/>
  <c r="H270" i="1"/>
  <c r="F270" i="1"/>
  <c r="Y269" i="1"/>
  <c r="W269" i="1"/>
  <c r="K269" i="1"/>
  <c r="H269" i="1"/>
  <c r="F269" i="1"/>
  <c r="Y268" i="1"/>
  <c r="W268" i="1"/>
  <c r="K268" i="1"/>
  <c r="H268" i="1"/>
  <c r="F268" i="1"/>
  <c r="Y267" i="1"/>
  <c r="W267" i="1"/>
  <c r="K267" i="1"/>
  <c r="H267" i="1"/>
  <c r="F267" i="1"/>
  <c r="Y266" i="1"/>
  <c r="W266" i="1"/>
  <c r="K266" i="1"/>
  <c r="H266" i="1"/>
  <c r="F266" i="1"/>
  <c r="Y265" i="1"/>
  <c r="W265" i="1"/>
  <c r="K265" i="1"/>
  <c r="H265" i="1"/>
  <c r="F265" i="1"/>
  <c r="Y264" i="1"/>
  <c r="W264" i="1"/>
  <c r="K264" i="1"/>
  <c r="H264" i="1"/>
  <c r="F264" i="1"/>
  <c r="Y263" i="1"/>
  <c r="W263" i="1"/>
  <c r="K263" i="1"/>
  <c r="H263" i="1"/>
  <c r="F263" i="1"/>
  <c r="Y262" i="1"/>
  <c r="W262" i="1"/>
  <c r="K262" i="1"/>
  <c r="H262" i="1"/>
  <c r="F262" i="1"/>
  <c r="Y261" i="1"/>
  <c r="W261" i="1"/>
  <c r="K261" i="1"/>
  <c r="H261" i="1"/>
  <c r="F261" i="1"/>
  <c r="Y260" i="1"/>
  <c r="W260" i="1"/>
  <c r="K260" i="1"/>
  <c r="H260" i="1"/>
  <c r="F260" i="1"/>
  <c r="Y259" i="1"/>
  <c r="W259" i="1"/>
  <c r="K259" i="1"/>
  <c r="H259" i="1"/>
  <c r="F259" i="1"/>
  <c r="Y258" i="1"/>
  <c r="W258" i="1"/>
  <c r="K258" i="1"/>
  <c r="H258" i="1"/>
  <c r="F258" i="1"/>
  <c r="Y257" i="1"/>
  <c r="W257" i="1"/>
  <c r="K257" i="1"/>
  <c r="H257" i="1"/>
  <c r="F257" i="1"/>
  <c r="Y256" i="1"/>
  <c r="W256" i="1"/>
  <c r="K256" i="1"/>
  <c r="H256" i="1"/>
  <c r="F256" i="1"/>
  <c r="Y255" i="1"/>
  <c r="W255" i="1"/>
  <c r="K255" i="1"/>
  <c r="H255" i="1"/>
  <c r="F255" i="1"/>
  <c r="Y254" i="1"/>
  <c r="W254" i="1"/>
  <c r="K254" i="1"/>
  <c r="H254" i="1"/>
  <c r="F254" i="1"/>
  <c r="Y253" i="1"/>
  <c r="W253" i="1"/>
  <c r="K253" i="1"/>
  <c r="H253" i="1"/>
  <c r="F253" i="1"/>
  <c r="Y252" i="1"/>
  <c r="W252" i="1"/>
  <c r="K252" i="1"/>
  <c r="H252" i="1"/>
  <c r="F252" i="1"/>
  <c r="Y251" i="1"/>
  <c r="W251" i="1"/>
  <c r="K251" i="1"/>
  <c r="H251" i="1"/>
  <c r="F251" i="1"/>
  <c r="Y250" i="1"/>
  <c r="W250" i="1"/>
  <c r="K250" i="1"/>
  <c r="H250" i="1"/>
  <c r="F250" i="1"/>
  <c r="Y249" i="1"/>
  <c r="W249" i="1"/>
  <c r="K249" i="1"/>
  <c r="H249" i="1"/>
  <c r="F249" i="1"/>
  <c r="Y248" i="1"/>
  <c r="W248" i="1"/>
  <c r="K248" i="1"/>
  <c r="H248" i="1"/>
  <c r="F248" i="1"/>
  <c r="AF248" i="1"/>
  <c r="Y247" i="1"/>
  <c r="W247" i="1"/>
  <c r="K247" i="1"/>
  <c r="H247" i="1"/>
  <c r="F247" i="1"/>
  <c r="Y246" i="1"/>
  <c r="W246" i="1"/>
  <c r="K246" i="1"/>
  <c r="H246" i="1"/>
  <c r="F246" i="1"/>
  <c r="Y245" i="1"/>
  <c r="W245" i="1"/>
  <c r="K245" i="1"/>
  <c r="H245" i="1"/>
  <c r="F245" i="1"/>
  <c r="Y244" i="1"/>
  <c r="W244" i="1"/>
  <c r="K244" i="1"/>
  <c r="H244" i="1"/>
  <c r="F244" i="1"/>
  <c r="Y243" i="1"/>
  <c r="W243" i="1"/>
  <c r="K243" i="1"/>
  <c r="H243" i="1"/>
  <c r="F243" i="1"/>
  <c r="Y242" i="1"/>
  <c r="W242" i="1"/>
  <c r="K242" i="1"/>
  <c r="H242" i="1"/>
  <c r="F242" i="1"/>
  <c r="AF242" i="1"/>
  <c r="Y241" i="1"/>
  <c r="W241" i="1"/>
  <c r="K241" i="1"/>
  <c r="H241" i="1"/>
  <c r="F241" i="1"/>
  <c r="Y240" i="1"/>
  <c r="W240" i="1"/>
  <c r="K240" i="1"/>
  <c r="H240" i="1"/>
  <c r="F240" i="1"/>
  <c r="Y239" i="1"/>
  <c r="W239" i="1"/>
  <c r="K239" i="1"/>
  <c r="H239" i="1"/>
  <c r="F239" i="1"/>
  <c r="Y238" i="1"/>
  <c r="W238" i="1"/>
  <c r="K238" i="1"/>
  <c r="H238" i="1"/>
  <c r="F238" i="1"/>
  <c r="Y237" i="1"/>
  <c r="W237" i="1"/>
  <c r="K237" i="1"/>
  <c r="H237" i="1"/>
  <c r="F237" i="1"/>
  <c r="Y236" i="1"/>
  <c r="W236" i="1"/>
  <c r="K236" i="1"/>
  <c r="H236" i="1"/>
  <c r="F236" i="1"/>
  <c r="Y235" i="1"/>
  <c r="W235" i="1"/>
  <c r="K235" i="1"/>
  <c r="H235" i="1"/>
  <c r="F235" i="1"/>
  <c r="Y234" i="1"/>
  <c r="W234" i="1"/>
  <c r="K234" i="1"/>
  <c r="H234" i="1"/>
  <c r="F234" i="1"/>
  <c r="Y233" i="1"/>
  <c r="W233" i="1"/>
  <c r="K233" i="1"/>
  <c r="H233" i="1"/>
  <c r="F233" i="1"/>
  <c r="Y232" i="1"/>
  <c r="W232" i="1"/>
  <c r="K232" i="1"/>
  <c r="H232" i="1"/>
  <c r="F232" i="1"/>
  <c r="Y231" i="1"/>
  <c r="W231" i="1"/>
  <c r="K231" i="1"/>
  <c r="H231" i="1"/>
  <c r="F231" i="1"/>
  <c r="Y230" i="1"/>
  <c r="W230" i="1"/>
  <c r="K230" i="1"/>
  <c r="H230" i="1"/>
  <c r="F230" i="1"/>
  <c r="Y229" i="1"/>
  <c r="W229" i="1"/>
  <c r="K229" i="1"/>
  <c r="H229" i="1"/>
  <c r="F229" i="1"/>
  <c r="Y228" i="1"/>
  <c r="W228" i="1"/>
  <c r="K228" i="1"/>
  <c r="H228" i="1"/>
  <c r="F228" i="1"/>
  <c r="Y227" i="1"/>
  <c r="W227" i="1"/>
  <c r="K227" i="1"/>
  <c r="H227" i="1"/>
  <c r="F227" i="1"/>
  <c r="Y226" i="1"/>
  <c r="W226" i="1"/>
  <c r="K226" i="1"/>
  <c r="H226" i="1"/>
  <c r="F226" i="1"/>
  <c r="Y225" i="1"/>
  <c r="W225" i="1"/>
  <c r="K225" i="1"/>
  <c r="H225" i="1"/>
  <c r="F225" i="1"/>
  <c r="Y224" i="1"/>
  <c r="W224" i="1"/>
  <c r="K224" i="1"/>
  <c r="H224" i="1"/>
  <c r="F224" i="1"/>
  <c r="Y223" i="1"/>
  <c r="W223" i="1"/>
  <c r="K223" i="1"/>
  <c r="H223" i="1"/>
  <c r="F223" i="1"/>
  <c r="Y222" i="1"/>
  <c r="W222" i="1"/>
  <c r="K222" i="1"/>
  <c r="H222" i="1"/>
  <c r="F222" i="1"/>
  <c r="Y221" i="1"/>
  <c r="W221" i="1"/>
  <c r="K221" i="1"/>
  <c r="H221" i="1"/>
  <c r="F221" i="1"/>
  <c r="Y220" i="1"/>
  <c r="W220" i="1"/>
  <c r="K220" i="1"/>
  <c r="H220" i="1"/>
  <c r="F220" i="1"/>
  <c r="Y219" i="1"/>
  <c r="W219" i="1"/>
  <c r="K219" i="1"/>
  <c r="H219" i="1"/>
  <c r="F219" i="1"/>
  <c r="Y218" i="1"/>
  <c r="W218" i="1"/>
  <c r="K218" i="1"/>
  <c r="H218" i="1"/>
  <c r="F218" i="1"/>
  <c r="Y217" i="1"/>
  <c r="W217" i="1"/>
  <c r="K217" i="1"/>
  <c r="H217" i="1"/>
  <c r="F217" i="1"/>
  <c r="Y216" i="1"/>
  <c r="W216" i="1"/>
  <c r="K216" i="1"/>
  <c r="H216" i="1"/>
  <c r="F216" i="1"/>
  <c r="Y215" i="1"/>
  <c r="W215" i="1"/>
  <c r="K215" i="1"/>
  <c r="H215" i="1"/>
  <c r="F215" i="1"/>
  <c r="Y214" i="1"/>
  <c r="W214" i="1"/>
  <c r="K214" i="1"/>
  <c r="H214" i="1"/>
  <c r="F214" i="1"/>
  <c r="Y213" i="1"/>
  <c r="W213" i="1"/>
  <c r="K213" i="1"/>
  <c r="H213" i="1"/>
  <c r="F213" i="1"/>
  <c r="Y212" i="1"/>
  <c r="W212" i="1"/>
  <c r="K212" i="1"/>
  <c r="H212" i="1"/>
  <c r="F212" i="1"/>
  <c r="AF212" i="1"/>
  <c r="Y211" i="1"/>
  <c r="W211" i="1"/>
  <c r="K211" i="1"/>
  <c r="H211" i="1"/>
  <c r="F211" i="1"/>
  <c r="Y210" i="1"/>
  <c r="W210" i="1"/>
  <c r="K210" i="1"/>
  <c r="H210" i="1"/>
  <c r="F210" i="1"/>
  <c r="Y209" i="1"/>
  <c r="W209" i="1"/>
  <c r="K209" i="1"/>
  <c r="H209" i="1"/>
  <c r="F209" i="1"/>
  <c r="AF209" i="1"/>
  <c r="Y208" i="1"/>
  <c r="W208" i="1"/>
  <c r="K208" i="1"/>
  <c r="H208" i="1"/>
  <c r="F208" i="1"/>
  <c r="Y207" i="1"/>
  <c r="W207" i="1"/>
  <c r="K207" i="1"/>
  <c r="H207" i="1"/>
  <c r="F207" i="1"/>
  <c r="Y206" i="1"/>
  <c r="W206" i="1"/>
  <c r="K206" i="1"/>
  <c r="H206" i="1"/>
  <c r="F206" i="1"/>
  <c r="Y205" i="1"/>
  <c r="W205" i="1"/>
  <c r="K205" i="1"/>
  <c r="H205" i="1"/>
  <c r="F205" i="1"/>
  <c r="AF205" i="1"/>
  <c r="Y204" i="1"/>
  <c r="W204" i="1"/>
  <c r="K204" i="1"/>
  <c r="H204" i="1"/>
  <c r="F204" i="1"/>
  <c r="Y203" i="1"/>
  <c r="W203" i="1"/>
  <c r="K203" i="1"/>
  <c r="H203" i="1"/>
  <c r="F203" i="1"/>
  <c r="Y202" i="1"/>
  <c r="W202" i="1"/>
  <c r="K202" i="1"/>
  <c r="H202" i="1"/>
  <c r="F202" i="1"/>
  <c r="Y201" i="1"/>
  <c r="W201" i="1"/>
  <c r="K201" i="1"/>
  <c r="H201" i="1"/>
  <c r="F201" i="1"/>
  <c r="Y200" i="1"/>
  <c r="W200" i="1"/>
  <c r="K200" i="1"/>
  <c r="H200" i="1"/>
  <c r="F200" i="1"/>
  <c r="Y199" i="1"/>
  <c r="W199" i="1"/>
  <c r="K199" i="1"/>
  <c r="H199" i="1"/>
  <c r="F199" i="1"/>
  <c r="Y198" i="1"/>
  <c r="W198" i="1"/>
  <c r="K198" i="1"/>
  <c r="H198" i="1"/>
  <c r="F198" i="1"/>
  <c r="Y197" i="1"/>
  <c r="W197" i="1"/>
  <c r="K197" i="1"/>
  <c r="H197" i="1"/>
  <c r="F197" i="1"/>
  <c r="Y196" i="1"/>
  <c r="W196" i="1"/>
  <c r="K196" i="1"/>
  <c r="H196" i="1"/>
  <c r="F196" i="1"/>
  <c r="Y195" i="1"/>
  <c r="W195" i="1"/>
  <c r="K195" i="1"/>
  <c r="H195" i="1"/>
  <c r="F195" i="1"/>
  <c r="Y194" i="1"/>
  <c r="W194" i="1"/>
  <c r="K194" i="1"/>
  <c r="H194" i="1"/>
  <c r="F194" i="1"/>
  <c r="Y193" i="1"/>
  <c r="W193" i="1"/>
  <c r="K193" i="1"/>
  <c r="H193" i="1"/>
  <c r="F193" i="1"/>
  <c r="Y192" i="1"/>
  <c r="W192" i="1"/>
  <c r="K192" i="1"/>
  <c r="H192" i="1"/>
  <c r="F192" i="1"/>
  <c r="Y191" i="1"/>
  <c r="W191" i="1"/>
  <c r="K191" i="1"/>
  <c r="H191" i="1"/>
  <c r="F191" i="1"/>
  <c r="Y190" i="1"/>
  <c r="W190" i="1"/>
  <c r="K190" i="1"/>
  <c r="H190" i="1"/>
  <c r="F190" i="1"/>
  <c r="Y189" i="1"/>
  <c r="W189" i="1"/>
  <c r="K189" i="1"/>
  <c r="H189" i="1"/>
  <c r="F189" i="1"/>
  <c r="Y188" i="1"/>
  <c r="W188" i="1"/>
  <c r="K188" i="1"/>
  <c r="H188" i="1"/>
  <c r="F188" i="1"/>
  <c r="Y187" i="1"/>
  <c r="W187" i="1"/>
  <c r="K187" i="1"/>
  <c r="H187" i="1"/>
  <c r="F187" i="1"/>
  <c r="Y186" i="1"/>
  <c r="W186" i="1"/>
  <c r="K186" i="1"/>
  <c r="H186" i="1"/>
  <c r="F186" i="1"/>
  <c r="Y185" i="1"/>
  <c r="W185" i="1"/>
  <c r="K185" i="1"/>
  <c r="H185" i="1"/>
  <c r="F185" i="1"/>
  <c r="Y184" i="1"/>
  <c r="W184" i="1"/>
  <c r="K184" i="1"/>
  <c r="H184" i="1"/>
  <c r="F184" i="1"/>
  <c r="Y183" i="1"/>
  <c r="W183" i="1"/>
  <c r="K183" i="1"/>
  <c r="H183" i="1"/>
  <c r="F183" i="1"/>
  <c r="Y182" i="1"/>
  <c r="W182" i="1"/>
  <c r="K182" i="1"/>
  <c r="H182" i="1"/>
  <c r="F182" i="1"/>
  <c r="Y181" i="1"/>
  <c r="W181" i="1"/>
  <c r="K181" i="1"/>
  <c r="H181" i="1"/>
  <c r="F181" i="1"/>
  <c r="Y180" i="1"/>
  <c r="W180" i="1"/>
  <c r="K180" i="1"/>
  <c r="H180" i="1"/>
  <c r="F180" i="1"/>
  <c r="Y179" i="1"/>
  <c r="W179" i="1"/>
  <c r="K179" i="1"/>
  <c r="H179" i="1"/>
  <c r="F179" i="1"/>
  <c r="Y178" i="1"/>
  <c r="W178" i="1"/>
  <c r="K178" i="1"/>
  <c r="H178" i="1"/>
  <c r="F178" i="1"/>
  <c r="Y177" i="1"/>
  <c r="W177" i="1"/>
  <c r="K177" i="1"/>
  <c r="H177" i="1"/>
  <c r="F177" i="1"/>
  <c r="Y176" i="1"/>
  <c r="W176" i="1"/>
  <c r="K176" i="1"/>
  <c r="H176" i="1"/>
  <c r="F176" i="1"/>
  <c r="Y175" i="1"/>
  <c r="W175" i="1"/>
  <c r="K175" i="1"/>
  <c r="H175" i="1"/>
  <c r="F175" i="1"/>
  <c r="Y174" i="1"/>
  <c r="W174" i="1"/>
  <c r="K174" i="1"/>
  <c r="H174" i="1"/>
  <c r="F174" i="1"/>
  <c r="Y173" i="1"/>
  <c r="W173" i="1"/>
  <c r="K173" i="1"/>
  <c r="H173" i="1"/>
  <c r="F173" i="1"/>
  <c r="Y172" i="1"/>
  <c r="W172" i="1"/>
  <c r="K172" i="1"/>
  <c r="H172" i="1"/>
  <c r="F172" i="1"/>
  <c r="Y171" i="1"/>
  <c r="W171" i="1"/>
  <c r="K171" i="1"/>
  <c r="H171" i="1"/>
  <c r="F171" i="1"/>
  <c r="Y170" i="1"/>
  <c r="W170" i="1"/>
  <c r="K170" i="1"/>
  <c r="H170" i="1"/>
  <c r="F170" i="1"/>
  <c r="Y169" i="1"/>
  <c r="W169" i="1"/>
  <c r="K169" i="1"/>
  <c r="H169" i="1"/>
  <c r="F169" i="1"/>
  <c r="Y168" i="1"/>
  <c r="W168" i="1"/>
  <c r="K168" i="1"/>
  <c r="H168" i="1"/>
  <c r="F168" i="1"/>
  <c r="Y167" i="1"/>
  <c r="W167" i="1"/>
  <c r="K167" i="1"/>
  <c r="H167" i="1"/>
  <c r="F167" i="1"/>
  <c r="Y166" i="1"/>
  <c r="W166" i="1"/>
  <c r="K166" i="1"/>
  <c r="H166" i="1"/>
  <c r="F166" i="1"/>
  <c r="Y165" i="1"/>
  <c r="W165" i="1"/>
  <c r="K165" i="1"/>
  <c r="H165" i="1"/>
  <c r="F165" i="1"/>
  <c r="Y164" i="1"/>
  <c r="W164" i="1"/>
  <c r="K164" i="1"/>
  <c r="H164" i="1"/>
  <c r="F164" i="1"/>
  <c r="Y163" i="1"/>
  <c r="W163" i="1"/>
  <c r="K163" i="1"/>
  <c r="H163" i="1"/>
  <c r="F163" i="1"/>
  <c r="Y162" i="1"/>
  <c r="W162" i="1"/>
  <c r="K162" i="1"/>
  <c r="H162" i="1"/>
  <c r="F162" i="1"/>
  <c r="Y161" i="1"/>
  <c r="W161" i="1"/>
  <c r="K161" i="1"/>
  <c r="H161" i="1"/>
  <c r="F161" i="1"/>
  <c r="Y160" i="1"/>
  <c r="W160" i="1"/>
  <c r="K160" i="1"/>
  <c r="H160" i="1"/>
  <c r="F160" i="1"/>
  <c r="Y159" i="1"/>
  <c r="W159" i="1"/>
  <c r="K159" i="1"/>
  <c r="H159" i="1"/>
  <c r="F159" i="1"/>
  <c r="Y158" i="1"/>
  <c r="W158" i="1"/>
  <c r="K158" i="1"/>
  <c r="H158" i="1"/>
  <c r="F158" i="1"/>
  <c r="Y157" i="1"/>
  <c r="W157" i="1"/>
  <c r="K157" i="1"/>
  <c r="H157" i="1"/>
  <c r="F157" i="1"/>
  <c r="Y156" i="1"/>
  <c r="W156" i="1"/>
  <c r="K156" i="1"/>
  <c r="H156" i="1"/>
  <c r="F156" i="1"/>
  <c r="Y155" i="1"/>
  <c r="W155" i="1"/>
  <c r="K155" i="1"/>
  <c r="H155" i="1"/>
  <c r="F155" i="1"/>
  <c r="Y154" i="1"/>
  <c r="W154" i="1"/>
  <c r="K154" i="1"/>
  <c r="H154" i="1"/>
  <c r="F154" i="1"/>
  <c r="Y153" i="1"/>
  <c r="W153" i="1"/>
  <c r="K153" i="1"/>
  <c r="H153" i="1"/>
  <c r="F153" i="1"/>
  <c r="Y152" i="1"/>
  <c r="W152" i="1"/>
  <c r="K152" i="1"/>
  <c r="H152" i="1"/>
  <c r="F152" i="1"/>
  <c r="Y151" i="1"/>
  <c r="W151" i="1"/>
  <c r="K151" i="1"/>
  <c r="H151" i="1"/>
  <c r="F151" i="1"/>
  <c r="Y150" i="1"/>
  <c r="W150" i="1"/>
  <c r="K150" i="1"/>
  <c r="H150" i="1"/>
  <c r="F150" i="1"/>
  <c r="Y149" i="1"/>
  <c r="W149" i="1"/>
  <c r="K149" i="1"/>
  <c r="H149" i="1"/>
  <c r="F149" i="1"/>
  <c r="Y148" i="1"/>
  <c r="W148" i="1"/>
  <c r="K148" i="1"/>
  <c r="H148" i="1"/>
  <c r="F148" i="1"/>
  <c r="Y147" i="1"/>
  <c r="W147" i="1"/>
  <c r="K147" i="1"/>
  <c r="H147" i="1"/>
  <c r="F147" i="1"/>
  <c r="Y146" i="1"/>
  <c r="W146" i="1"/>
  <c r="K146" i="1"/>
  <c r="H146" i="1"/>
  <c r="F146" i="1"/>
  <c r="Y145" i="1"/>
  <c r="W145" i="1"/>
  <c r="K145" i="1"/>
  <c r="H145" i="1"/>
  <c r="F145" i="1"/>
  <c r="Y144" i="1"/>
  <c r="W144" i="1"/>
  <c r="K144" i="1"/>
  <c r="H144" i="1"/>
  <c r="F144" i="1"/>
  <c r="Y143" i="1"/>
  <c r="W143" i="1"/>
  <c r="K143" i="1"/>
  <c r="H143" i="1"/>
  <c r="F143" i="1"/>
  <c r="Y142" i="1"/>
  <c r="W142" i="1"/>
  <c r="K142" i="1"/>
  <c r="H142" i="1"/>
  <c r="F142" i="1"/>
  <c r="Y141" i="1"/>
  <c r="W141" i="1"/>
  <c r="K141" i="1"/>
  <c r="H141" i="1"/>
  <c r="F141" i="1"/>
  <c r="Y140" i="1"/>
  <c r="W140" i="1"/>
  <c r="K140" i="1"/>
  <c r="H140" i="1"/>
  <c r="F140" i="1"/>
  <c r="Y139" i="1"/>
  <c r="W139" i="1"/>
  <c r="K139" i="1"/>
  <c r="H139" i="1"/>
  <c r="F139" i="1"/>
  <c r="AF139" i="1"/>
  <c r="Y138" i="1"/>
  <c r="W138" i="1"/>
  <c r="K138" i="1"/>
  <c r="H138" i="1"/>
  <c r="F138" i="1"/>
  <c r="Y137" i="1"/>
  <c r="W137" i="1"/>
  <c r="K137" i="1"/>
  <c r="H137" i="1"/>
  <c r="F137" i="1"/>
  <c r="Y136" i="1"/>
  <c r="W136" i="1"/>
  <c r="K136" i="1"/>
  <c r="H136" i="1"/>
  <c r="F136" i="1"/>
  <c r="Y135" i="1"/>
  <c r="W135" i="1"/>
  <c r="K135" i="1"/>
  <c r="H135" i="1"/>
  <c r="F135" i="1"/>
  <c r="Y134" i="1"/>
  <c r="W134" i="1"/>
  <c r="K134" i="1"/>
  <c r="H134" i="1"/>
  <c r="F134" i="1"/>
  <c r="Y133" i="1"/>
  <c r="W133" i="1"/>
  <c r="K133" i="1"/>
  <c r="H133" i="1"/>
  <c r="F133" i="1"/>
  <c r="Y132" i="1"/>
  <c r="W132" i="1"/>
  <c r="K132" i="1"/>
  <c r="H132" i="1"/>
  <c r="F132" i="1"/>
  <c r="Y131" i="1"/>
  <c r="W131" i="1"/>
  <c r="K131" i="1"/>
  <c r="H131" i="1"/>
  <c r="F131" i="1"/>
  <c r="Y130" i="1"/>
  <c r="W130" i="1"/>
  <c r="K130" i="1"/>
  <c r="H130" i="1"/>
  <c r="F130" i="1"/>
  <c r="Y129" i="1"/>
  <c r="W129" i="1"/>
  <c r="K129" i="1"/>
  <c r="H129" i="1"/>
  <c r="F129" i="1"/>
  <c r="Y128" i="1"/>
  <c r="W128" i="1"/>
  <c r="K128" i="1"/>
  <c r="H128" i="1"/>
  <c r="F128" i="1"/>
  <c r="Y127" i="1"/>
  <c r="W127" i="1"/>
  <c r="K127" i="1"/>
  <c r="H127" i="1"/>
  <c r="F127" i="1"/>
  <c r="Y126" i="1"/>
  <c r="W126" i="1"/>
  <c r="K126" i="1"/>
  <c r="H126" i="1"/>
  <c r="F126" i="1"/>
  <c r="Y125" i="1"/>
  <c r="W125" i="1"/>
  <c r="K125" i="1"/>
  <c r="H125" i="1"/>
  <c r="F125" i="1"/>
  <c r="Y124" i="1"/>
  <c r="W124" i="1"/>
  <c r="K124" i="1"/>
  <c r="H124" i="1"/>
  <c r="F124" i="1"/>
  <c r="Y123" i="1"/>
  <c r="W123" i="1"/>
  <c r="K123" i="1"/>
  <c r="H123" i="1"/>
  <c r="F123" i="1"/>
  <c r="Y122" i="1"/>
  <c r="W122" i="1"/>
  <c r="K122" i="1"/>
  <c r="H122" i="1"/>
  <c r="F122" i="1"/>
  <c r="Y121" i="1"/>
  <c r="W121" i="1"/>
  <c r="K121" i="1"/>
  <c r="H121" i="1"/>
  <c r="F121" i="1"/>
  <c r="Y120" i="1"/>
  <c r="W120" i="1"/>
  <c r="K120" i="1"/>
  <c r="H120" i="1"/>
  <c r="F120" i="1"/>
  <c r="Y119" i="1"/>
  <c r="W119" i="1"/>
  <c r="K119" i="1"/>
  <c r="H119" i="1"/>
  <c r="F119" i="1"/>
  <c r="Y118" i="1"/>
  <c r="W118" i="1"/>
  <c r="K118" i="1"/>
  <c r="H118" i="1"/>
  <c r="F118" i="1"/>
  <c r="Y117" i="1"/>
  <c r="W117" i="1"/>
  <c r="K117" i="1"/>
  <c r="H117" i="1"/>
  <c r="F117" i="1"/>
  <c r="Y116" i="1"/>
  <c r="W116" i="1"/>
  <c r="K116" i="1"/>
  <c r="H116" i="1"/>
  <c r="F116" i="1"/>
  <c r="Y115" i="1"/>
  <c r="W115" i="1"/>
  <c r="K115" i="1"/>
  <c r="H115" i="1"/>
  <c r="F115" i="1"/>
  <c r="Y114" i="1"/>
  <c r="W114" i="1"/>
  <c r="K114" i="1"/>
  <c r="H114" i="1"/>
  <c r="F114" i="1"/>
  <c r="Y113" i="1"/>
  <c r="W113" i="1"/>
  <c r="K113" i="1"/>
  <c r="H113" i="1"/>
  <c r="F113" i="1"/>
  <c r="Y112" i="1"/>
  <c r="W112" i="1"/>
  <c r="K112" i="1"/>
  <c r="H112" i="1"/>
  <c r="F112" i="1"/>
  <c r="Y111" i="1"/>
  <c r="W111" i="1"/>
  <c r="K111" i="1"/>
  <c r="H111" i="1"/>
  <c r="F111" i="1"/>
  <c r="Y110" i="1"/>
  <c r="W110" i="1"/>
  <c r="K110" i="1"/>
  <c r="H110" i="1"/>
  <c r="F110" i="1"/>
  <c r="Y109" i="1"/>
  <c r="W109" i="1"/>
  <c r="K109" i="1"/>
  <c r="H109" i="1"/>
  <c r="F109" i="1"/>
  <c r="Y108" i="1"/>
  <c r="W108" i="1"/>
  <c r="K108" i="1"/>
  <c r="H108" i="1"/>
  <c r="F108" i="1"/>
  <c r="Y107" i="1"/>
  <c r="W107" i="1"/>
  <c r="K107" i="1"/>
  <c r="H107" i="1"/>
  <c r="F107" i="1"/>
  <c r="Y106" i="1"/>
  <c r="W106" i="1"/>
  <c r="K106" i="1"/>
  <c r="H106" i="1"/>
  <c r="F106" i="1"/>
  <c r="Y105" i="1"/>
  <c r="W105" i="1"/>
  <c r="K105" i="1"/>
  <c r="H105" i="1"/>
  <c r="F105" i="1"/>
  <c r="Y104" i="1"/>
  <c r="W104" i="1"/>
  <c r="K104" i="1"/>
  <c r="H104" i="1"/>
  <c r="F104" i="1"/>
  <c r="Y103" i="1"/>
  <c r="W103" i="1"/>
  <c r="K103" i="1"/>
  <c r="H103" i="1"/>
  <c r="F103" i="1"/>
  <c r="Y102" i="1"/>
  <c r="W102" i="1"/>
  <c r="K102" i="1"/>
  <c r="H102" i="1"/>
  <c r="F102" i="1"/>
  <c r="Y101" i="1"/>
  <c r="W101" i="1"/>
  <c r="K101" i="1"/>
  <c r="H101" i="1"/>
  <c r="F101" i="1"/>
  <c r="Y100" i="1"/>
  <c r="W100" i="1"/>
  <c r="K100" i="1"/>
  <c r="H100" i="1"/>
  <c r="F100" i="1"/>
  <c r="AF100" i="1"/>
  <c r="Y99" i="1"/>
  <c r="W99" i="1"/>
  <c r="K99" i="1"/>
  <c r="H99" i="1"/>
  <c r="F99" i="1"/>
  <c r="Y98" i="1"/>
  <c r="W98" i="1"/>
  <c r="K98" i="1"/>
  <c r="H98" i="1"/>
  <c r="F98" i="1"/>
  <c r="Y97" i="1"/>
  <c r="W97" i="1"/>
  <c r="K97" i="1"/>
  <c r="H97" i="1"/>
  <c r="F97" i="1"/>
  <c r="Y96" i="1"/>
  <c r="W96" i="1"/>
  <c r="K96" i="1"/>
  <c r="H96" i="1"/>
  <c r="F96" i="1"/>
  <c r="Y95" i="1"/>
  <c r="W95" i="1"/>
  <c r="K95" i="1"/>
  <c r="H95" i="1"/>
  <c r="F95" i="1"/>
  <c r="Y94" i="1"/>
  <c r="W94" i="1"/>
  <c r="K94" i="1"/>
  <c r="H94" i="1"/>
  <c r="F94" i="1"/>
  <c r="Y93" i="1"/>
  <c r="W93" i="1"/>
  <c r="K93" i="1"/>
  <c r="H93" i="1"/>
  <c r="F93" i="1"/>
  <c r="Y92" i="1"/>
  <c r="W92" i="1"/>
  <c r="K92" i="1"/>
  <c r="H92" i="1"/>
  <c r="F92" i="1"/>
  <c r="Y91" i="1"/>
  <c r="W91" i="1"/>
  <c r="K91" i="1"/>
  <c r="H91" i="1"/>
  <c r="F91" i="1"/>
  <c r="Y90" i="1"/>
  <c r="W90" i="1"/>
  <c r="K90" i="1"/>
  <c r="H90" i="1"/>
  <c r="F90" i="1"/>
  <c r="Y89" i="1"/>
  <c r="W89" i="1"/>
  <c r="K89" i="1"/>
  <c r="H89" i="1"/>
  <c r="F89" i="1"/>
  <c r="Y88" i="1"/>
  <c r="W88" i="1"/>
  <c r="K88" i="1"/>
  <c r="H88" i="1"/>
  <c r="F88" i="1"/>
  <c r="Y87" i="1"/>
  <c r="W87" i="1"/>
  <c r="K87" i="1"/>
  <c r="H87" i="1"/>
  <c r="F87" i="1"/>
  <c r="Y86" i="1"/>
  <c r="W86" i="1"/>
  <c r="K86" i="1"/>
  <c r="H86" i="1"/>
  <c r="F86" i="1"/>
  <c r="Y85" i="1"/>
  <c r="W85" i="1"/>
  <c r="K85" i="1"/>
  <c r="H85" i="1"/>
  <c r="F85" i="1"/>
  <c r="AF85" i="1"/>
  <c r="Y84" i="1"/>
  <c r="W84" i="1"/>
  <c r="K84" i="1"/>
  <c r="H84" i="1"/>
  <c r="F84" i="1"/>
  <c r="Y83" i="1"/>
  <c r="W83" i="1"/>
  <c r="K83" i="1"/>
  <c r="H83" i="1"/>
  <c r="F83" i="1"/>
  <c r="Y82" i="1"/>
  <c r="W82" i="1"/>
  <c r="K82" i="1"/>
  <c r="H82" i="1"/>
  <c r="F82" i="1"/>
  <c r="AF82" i="1"/>
  <c r="Y81" i="1"/>
  <c r="W81" i="1"/>
  <c r="K81" i="1"/>
  <c r="H81" i="1"/>
  <c r="F81" i="1"/>
  <c r="Y80" i="1"/>
  <c r="W80" i="1"/>
  <c r="K80" i="1"/>
  <c r="H80" i="1"/>
  <c r="F80" i="1"/>
  <c r="Y79" i="1"/>
  <c r="W79" i="1"/>
  <c r="K79" i="1"/>
  <c r="H79" i="1"/>
  <c r="F79" i="1"/>
  <c r="Y78" i="1"/>
  <c r="W78" i="1"/>
  <c r="K78" i="1"/>
  <c r="H78" i="1"/>
  <c r="F78" i="1"/>
  <c r="Y77" i="1"/>
  <c r="W77" i="1"/>
  <c r="K77" i="1"/>
  <c r="H77" i="1"/>
  <c r="F77" i="1"/>
  <c r="Y76" i="1"/>
  <c r="W76" i="1"/>
  <c r="K76" i="1"/>
  <c r="H76" i="1"/>
  <c r="F76" i="1"/>
  <c r="Y75" i="1"/>
  <c r="W75" i="1"/>
  <c r="K75" i="1"/>
  <c r="H75" i="1"/>
  <c r="F75" i="1"/>
  <c r="Y74" i="1"/>
  <c r="W74" i="1"/>
  <c r="K74" i="1"/>
  <c r="H74" i="1"/>
  <c r="F74" i="1"/>
  <c r="Y73" i="1"/>
  <c r="W73" i="1"/>
  <c r="K73" i="1"/>
  <c r="H73" i="1"/>
  <c r="F73" i="1"/>
  <c r="AF73" i="1"/>
  <c r="Y72" i="1"/>
  <c r="W72" i="1"/>
  <c r="K72" i="1"/>
  <c r="H72" i="1"/>
  <c r="F72" i="1"/>
  <c r="Y71" i="1"/>
  <c r="W71" i="1"/>
  <c r="K71" i="1"/>
  <c r="H71" i="1"/>
  <c r="F71" i="1"/>
  <c r="Y70" i="1"/>
  <c r="W70" i="1"/>
  <c r="K70" i="1"/>
  <c r="H70" i="1"/>
  <c r="F70" i="1"/>
  <c r="Y69" i="1"/>
  <c r="W69" i="1"/>
  <c r="K69" i="1"/>
  <c r="H69" i="1"/>
  <c r="F69" i="1"/>
  <c r="Y68" i="1"/>
  <c r="W68" i="1"/>
  <c r="K68" i="1"/>
  <c r="H68" i="1"/>
  <c r="F68" i="1"/>
  <c r="Y67" i="1"/>
  <c r="W67" i="1"/>
  <c r="K67" i="1"/>
  <c r="H67" i="1"/>
  <c r="F67" i="1"/>
  <c r="Y66" i="1"/>
  <c r="W66" i="1"/>
  <c r="K66" i="1"/>
  <c r="H66" i="1"/>
  <c r="F66" i="1"/>
  <c r="Y65" i="1"/>
  <c r="W65" i="1"/>
  <c r="K65" i="1"/>
  <c r="H65" i="1"/>
  <c r="F65" i="1"/>
  <c r="Y64" i="1"/>
  <c r="W64" i="1"/>
  <c r="K64" i="1"/>
  <c r="H64" i="1"/>
  <c r="F64" i="1"/>
  <c r="Y63" i="1"/>
  <c r="W63" i="1"/>
  <c r="K63" i="1"/>
  <c r="H63" i="1"/>
  <c r="F63" i="1"/>
  <c r="Y62" i="1"/>
  <c r="W62" i="1"/>
  <c r="K62" i="1"/>
  <c r="H62" i="1"/>
  <c r="F62" i="1"/>
  <c r="Y61" i="1"/>
  <c r="W61" i="1"/>
  <c r="K61" i="1"/>
  <c r="H61" i="1"/>
  <c r="F61" i="1"/>
  <c r="Y60" i="1"/>
  <c r="W60" i="1"/>
  <c r="K60" i="1"/>
  <c r="H60" i="1"/>
  <c r="F60" i="1"/>
  <c r="Y59" i="1"/>
  <c r="W59" i="1"/>
  <c r="K59" i="1"/>
  <c r="H59" i="1"/>
  <c r="F59" i="1"/>
  <c r="Y58" i="1"/>
  <c r="W58" i="1"/>
  <c r="K58" i="1"/>
  <c r="H58" i="1"/>
  <c r="F58" i="1"/>
  <c r="Y57" i="1"/>
  <c r="W57" i="1"/>
  <c r="K57" i="1"/>
  <c r="H57" i="1"/>
  <c r="F57" i="1"/>
  <c r="Y56" i="1"/>
  <c r="W56" i="1"/>
  <c r="K56" i="1"/>
  <c r="H56" i="1"/>
  <c r="F56" i="1"/>
  <c r="Y55" i="1"/>
  <c r="W55" i="1"/>
  <c r="K55" i="1"/>
  <c r="H55" i="1"/>
  <c r="F55" i="1"/>
  <c r="Y54" i="1"/>
  <c r="W54" i="1"/>
  <c r="K54" i="1"/>
  <c r="H54" i="1"/>
  <c r="F54" i="1"/>
  <c r="Y53" i="1"/>
  <c r="W53" i="1"/>
  <c r="K53" i="1"/>
  <c r="H53" i="1"/>
  <c r="F53" i="1"/>
  <c r="Y52" i="1"/>
  <c r="W52" i="1"/>
  <c r="K52" i="1"/>
  <c r="H52" i="1"/>
  <c r="F52" i="1"/>
  <c r="Y51" i="1"/>
  <c r="W51" i="1"/>
  <c r="K51" i="1"/>
  <c r="H51" i="1"/>
  <c r="F51" i="1"/>
  <c r="Y50" i="1"/>
  <c r="W50" i="1"/>
  <c r="K50" i="1"/>
  <c r="H50" i="1"/>
  <c r="F50" i="1"/>
  <c r="Y49" i="1"/>
  <c r="W49" i="1"/>
  <c r="K49" i="1"/>
  <c r="H49" i="1"/>
  <c r="F49" i="1"/>
  <c r="AF49" i="1"/>
  <c r="Y48" i="1"/>
  <c r="W48" i="1"/>
  <c r="K48" i="1"/>
  <c r="H48" i="1"/>
  <c r="F48" i="1"/>
  <c r="Y47" i="1"/>
  <c r="W47" i="1"/>
  <c r="K47" i="1"/>
  <c r="H47" i="1"/>
  <c r="F47" i="1"/>
  <c r="Y46" i="1"/>
  <c r="W46" i="1"/>
  <c r="K46" i="1"/>
  <c r="H46" i="1"/>
  <c r="F46" i="1"/>
  <c r="Y45" i="1"/>
  <c r="W45" i="1"/>
  <c r="K45" i="1"/>
  <c r="H45" i="1"/>
  <c r="F45" i="1"/>
  <c r="Y44" i="1"/>
  <c r="W44" i="1"/>
  <c r="K44" i="1"/>
  <c r="H44" i="1"/>
  <c r="F44" i="1"/>
  <c r="Y43" i="1"/>
  <c r="W43" i="1"/>
  <c r="K43" i="1"/>
  <c r="H43" i="1"/>
  <c r="F43" i="1"/>
  <c r="Y42" i="1"/>
  <c r="W42" i="1"/>
  <c r="K42" i="1"/>
  <c r="H42" i="1"/>
  <c r="F42" i="1"/>
  <c r="Y41" i="1"/>
  <c r="W41" i="1"/>
  <c r="K41" i="1"/>
  <c r="H41" i="1"/>
  <c r="F41" i="1"/>
  <c r="Y40" i="1"/>
  <c r="W40" i="1"/>
  <c r="K40" i="1"/>
  <c r="H40" i="1"/>
  <c r="F40" i="1"/>
  <c r="Y39" i="1"/>
  <c r="W39" i="1"/>
  <c r="K39" i="1"/>
  <c r="H39" i="1"/>
  <c r="F39" i="1"/>
  <c r="Y38" i="1"/>
  <c r="W38" i="1"/>
  <c r="K38" i="1"/>
  <c r="H38" i="1"/>
  <c r="F38" i="1"/>
  <c r="Y37" i="1"/>
  <c r="W37" i="1"/>
  <c r="K37" i="1"/>
  <c r="H37" i="1"/>
  <c r="F37" i="1"/>
  <c r="Y36" i="1"/>
  <c r="W36" i="1"/>
  <c r="K36" i="1"/>
  <c r="H36" i="1"/>
  <c r="F36" i="1"/>
  <c r="Y35" i="1"/>
  <c r="W35" i="1"/>
  <c r="K35" i="1"/>
  <c r="H35" i="1"/>
  <c r="F35" i="1"/>
  <c r="Y34" i="1"/>
  <c r="W34" i="1"/>
  <c r="K34" i="1"/>
  <c r="H34" i="1"/>
  <c r="F34" i="1"/>
  <c r="Y33" i="1"/>
  <c r="W33" i="1"/>
  <c r="K33" i="1"/>
  <c r="H33" i="1"/>
  <c r="F33" i="1"/>
  <c r="Y32" i="1"/>
  <c r="W32" i="1"/>
  <c r="K32" i="1"/>
  <c r="H32" i="1"/>
  <c r="F32" i="1"/>
  <c r="Y31" i="1"/>
  <c r="W31" i="1"/>
  <c r="K31" i="1"/>
  <c r="H31" i="1"/>
  <c r="F31" i="1"/>
  <c r="Y30" i="1"/>
  <c r="W30" i="1"/>
  <c r="K30" i="1"/>
  <c r="H30" i="1"/>
  <c r="F30" i="1"/>
  <c r="Y29" i="1"/>
  <c r="W29" i="1"/>
  <c r="K29" i="1"/>
  <c r="H29" i="1"/>
  <c r="F29" i="1"/>
  <c r="Y28" i="1"/>
  <c r="W28" i="1"/>
  <c r="K28" i="1"/>
  <c r="H28" i="1"/>
  <c r="F28" i="1"/>
  <c r="Y27" i="1"/>
  <c r="W27" i="1"/>
  <c r="K27" i="1"/>
  <c r="H27" i="1"/>
  <c r="F27" i="1"/>
  <c r="AF27" i="1"/>
  <c r="Y26" i="1"/>
  <c r="W26" i="1"/>
  <c r="K26" i="1"/>
  <c r="H26" i="1"/>
  <c r="F26" i="1"/>
  <c r="Y25" i="1"/>
  <c r="W25" i="1"/>
  <c r="K25" i="1"/>
  <c r="H25" i="1"/>
  <c r="F25" i="1"/>
  <c r="Y24" i="1"/>
  <c r="W24" i="1"/>
  <c r="K24" i="1"/>
  <c r="H24" i="1"/>
  <c r="F24" i="1"/>
  <c r="Y23" i="1"/>
  <c r="W23" i="1"/>
  <c r="K23" i="1"/>
  <c r="H23" i="1"/>
  <c r="F23" i="1"/>
  <c r="Y22" i="1"/>
  <c r="W22" i="1"/>
  <c r="K22" i="1"/>
  <c r="H22" i="1"/>
  <c r="F22" i="1"/>
  <c r="Y21" i="1"/>
  <c r="W21" i="1"/>
  <c r="K21" i="1"/>
  <c r="H21" i="1"/>
  <c r="F21" i="1"/>
  <c r="Y20" i="1"/>
  <c r="W20" i="1"/>
  <c r="K20" i="1"/>
  <c r="H20" i="1"/>
  <c r="F20" i="1"/>
  <c r="Y19" i="1"/>
  <c r="W19" i="1"/>
  <c r="K19" i="1"/>
  <c r="H19" i="1"/>
  <c r="F19" i="1"/>
  <c r="Y18" i="1"/>
  <c r="W18" i="1"/>
  <c r="K18" i="1"/>
  <c r="H18" i="1"/>
  <c r="F18" i="1"/>
  <c r="Y17" i="1"/>
  <c r="W17" i="1"/>
  <c r="K17" i="1"/>
  <c r="H17" i="1"/>
  <c r="F17" i="1"/>
  <c r="Y16" i="1"/>
  <c r="W16" i="1"/>
  <c r="K16" i="1"/>
  <c r="H16" i="1"/>
  <c r="F16" i="1"/>
  <c r="Y15" i="1"/>
  <c r="W15" i="1"/>
  <c r="K15" i="1"/>
  <c r="H15" i="1"/>
  <c r="F15" i="1"/>
  <c r="AF15" i="1"/>
  <c r="Y14" i="1"/>
  <c r="W14" i="1"/>
  <c r="K14" i="1"/>
  <c r="H14" i="1"/>
  <c r="F14" i="1"/>
  <c r="Y13" i="1"/>
  <c r="W13" i="1"/>
  <c r="K13" i="1"/>
  <c r="H13" i="1"/>
  <c r="F13" i="1"/>
  <c r="Y12" i="1"/>
  <c r="W12" i="1"/>
  <c r="K12" i="1"/>
  <c r="F12" i="1"/>
  <c r="Y11" i="1"/>
  <c r="W11" i="1"/>
  <c r="K11" i="1"/>
  <c r="H11" i="1"/>
  <c r="Y10" i="1"/>
  <c r="W10" i="1"/>
  <c r="K10" i="1"/>
  <c r="H10" i="1"/>
  <c r="F10" i="1"/>
  <c r="Y9" i="1"/>
  <c r="W9" i="1"/>
  <c r="K9" i="1"/>
  <c r="F9" i="1"/>
  <c r="Y8" i="1"/>
  <c r="W8" i="1"/>
  <c r="K8" i="1"/>
  <c r="H8" i="1"/>
  <c r="F8" i="1"/>
  <c r="Y7" i="1"/>
  <c r="W7" i="1"/>
  <c r="K7" i="1"/>
  <c r="H7" i="1"/>
  <c r="F7" i="1"/>
  <c r="Y6" i="1"/>
  <c r="W6" i="1"/>
  <c r="K6" i="1"/>
  <c r="F6" i="1"/>
  <c r="K5" i="1"/>
  <c r="H5" i="1"/>
  <c r="F5" i="1"/>
  <c r="Y4" i="1"/>
  <c r="W4" i="1"/>
  <c r="K4" i="1"/>
  <c r="H4" i="1"/>
  <c r="F4" i="1"/>
  <c r="Y3" i="1"/>
  <c r="W3" i="1"/>
  <c r="H3" i="1"/>
  <c r="F3" i="1"/>
  <c r="AB3" i="1" l="1"/>
  <c r="Z3" i="1" s="1"/>
  <c r="AB963" i="1"/>
  <c r="Z963" i="1" s="1"/>
  <c r="AB955" i="1"/>
  <c r="Z955" i="1" s="1"/>
  <c r="AB947" i="1"/>
  <c r="Z947" i="1" s="1"/>
  <c r="AB939" i="1"/>
  <c r="Z939" i="1" s="1"/>
  <c r="AB931" i="1"/>
  <c r="Z931" i="1" s="1"/>
  <c r="AB923" i="1"/>
  <c r="Z923" i="1" s="1"/>
  <c r="AB915" i="1"/>
  <c r="Z915" i="1" s="1"/>
  <c r="AB907" i="1"/>
  <c r="Z907" i="1" s="1"/>
  <c r="AB899" i="1"/>
  <c r="Z899" i="1" s="1"/>
  <c r="AB891" i="1"/>
  <c r="Z891" i="1" s="1"/>
  <c r="AB883" i="1"/>
  <c r="Z883" i="1" s="1"/>
  <c r="AB875" i="1"/>
  <c r="Z875" i="1" s="1"/>
  <c r="AB867" i="1"/>
  <c r="Z867" i="1" s="1"/>
  <c r="AB859" i="1"/>
  <c r="Z859" i="1" s="1"/>
  <c r="AB851" i="1"/>
  <c r="Z851" i="1" s="1"/>
  <c r="AB843" i="1"/>
  <c r="Z843" i="1" s="1"/>
  <c r="AB835" i="1"/>
  <c r="Z835" i="1" s="1"/>
  <c r="AB827" i="1"/>
  <c r="Z827" i="1" s="1"/>
  <c r="AB819" i="1"/>
  <c r="Z819" i="1" s="1"/>
  <c r="AB811" i="1"/>
  <c r="Z811" i="1" s="1"/>
  <c r="AB803" i="1"/>
  <c r="Z803" i="1" s="1"/>
  <c r="AB795" i="1"/>
  <c r="Z795" i="1" s="1"/>
  <c r="AB787" i="1"/>
  <c r="Z787" i="1" s="1"/>
  <c r="AB779" i="1"/>
  <c r="Z779" i="1" s="1"/>
  <c r="AB771" i="1"/>
  <c r="Z771" i="1" s="1"/>
  <c r="AB763" i="1"/>
  <c r="Z763" i="1" s="1"/>
  <c r="AB755" i="1"/>
  <c r="Z755" i="1" s="1"/>
  <c r="AB747" i="1"/>
  <c r="Z747" i="1" s="1"/>
  <c r="AB739" i="1"/>
  <c r="Z739" i="1" s="1"/>
  <c r="AB731" i="1"/>
  <c r="Z731" i="1" s="1"/>
  <c r="AB723" i="1"/>
  <c r="Z723" i="1" s="1"/>
  <c r="AB715" i="1"/>
  <c r="Z715" i="1" s="1"/>
  <c r="AB707" i="1"/>
  <c r="Z707" i="1" s="1"/>
  <c r="AB699" i="1"/>
  <c r="Z699" i="1" s="1"/>
  <c r="AB691" i="1"/>
  <c r="Z691" i="1" s="1"/>
  <c r="AB683" i="1"/>
  <c r="Z683" i="1" s="1"/>
  <c r="AB275" i="1"/>
  <c r="Z275" i="1" s="1"/>
  <c r="AB267" i="1"/>
  <c r="Z267" i="1" s="1"/>
  <c r="AB259" i="1"/>
  <c r="Z259" i="1" s="1"/>
  <c r="AB251" i="1"/>
  <c r="Z251" i="1" s="1"/>
  <c r="AB243" i="1"/>
  <c r="Z243" i="1" s="1"/>
  <c r="AB235" i="1"/>
  <c r="Z235" i="1" s="1"/>
  <c r="AB227" i="1"/>
  <c r="Z227" i="1" s="1"/>
  <c r="AB219" i="1"/>
  <c r="Z219" i="1" s="1"/>
  <c r="AB211" i="1"/>
  <c r="Z211" i="1" s="1"/>
  <c r="AB203" i="1"/>
  <c r="Z203" i="1" s="1"/>
  <c r="AB195" i="1"/>
  <c r="Z195" i="1" s="1"/>
  <c r="AB187" i="1"/>
  <c r="Z187" i="1" s="1"/>
  <c r="AB179" i="1"/>
  <c r="Z179" i="1" s="1"/>
  <c r="AB171" i="1"/>
  <c r="Z171" i="1" s="1"/>
  <c r="AB163" i="1"/>
  <c r="Z163" i="1" s="1"/>
  <c r="AB155" i="1"/>
  <c r="Z155" i="1" s="1"/>
  <c r="AB147" i="1"/>
  <c r="Z147" i="1" s="1"/>
  <c r="AB139" i="1"/>
  <c r="Z139" i="1" s="1"/>
  <c r="AB131" i="1"/>
  <c r="Z131" i="1" s="1"/>
  <c r="AB123" i="1"/>
  <c r="Z123" i="1" s="1"/>
  <c r="AB115" i="1"/>
  <c r="Z115" i="1" s="1"/>
  <c r="AB107" i="1"/>
  <c r="Z107" i="1" s="1"/>
  <c r="AB99" i="1"/>
  <c r="Z99" i="1" s="1"/>
  <c r="AB91" i="1"/>
  <c r="Z91" i="1" s="1"/>
  <c r="AB83" i="1"/>
  <c r="Z83" i="1" s="1"/>
  <c r="AB75" i="1"/>
  <c r="Z75" i="1" s="1"/>
  <c r="AB67" i="1"/>
  <c r="Z67" i="1" s="1"/>
  <c r="AB59" i="1"/>
  <c r="Z59" i="1" s="1"/>
  <c r="AB51" i="1"/>
  <c r="Z51" i="1" s="1"/>
  <c r="AB43" i="1"/>
  <c r="Z43" i="1" s="1"/>
  <c r="AB35" i="1"/>
  <c r="Z35" i="1" s="1"/>
  <c r="AB27" i="1"/>
  <c r="Z27" i="1" s="1"/>
  <c r="AB19" i="1"/>
  <c r="Z19" i="1" s="1"/>
  <c r="AB11" i="1"/>
  <c r="Z11" i="1" s="1"/>
  <c r="AB2" i="1"/>
  <c r="Z2" i="1" s="1"/>
  <c r="AB965" i="1"/>
  <c r="Z965" i="1" s="1"/>
  <c r="AB957" i="1"/>
  <c r="Z957" i="1" s="1"/>
  <c r="AB949" i="1"/>
  <c r="Z949" i="1" s="1"/>
  <c r="AB941" i="1"/>
  <c r="Z941" i="1" s="1"/>
  <c r="AB933" i="1"/>
  <c r="Z933" i="1" s="1"/>
  <c r="AB925" i="1"/>
  <c r="Z925" i="1" s="1"/>
  <c r="AB917" i="1"/>
  <c r="Z917" i="1" s="1"/>
  <c r="AB909" i="1"/>
  <c r="Z909" i="1" s="1"/>
  <c r="AB901" i="1"/>
  <c r="Z901" i="1" s="1"/>
  <c r="AB893" i="1"/>
  <c r="Z893" i="1" s="1"/>
  <c r="AB885" i="1"/>
  <c r="Z885" i="1" s="1"/>
  <c r="AB877" i="1"/>
  <c r="Z877" i="1" s="1"/>
  <c r="AB869" i="1"/>
  <c r="Z869" i="1" s="1"/>
  <c r="AB861" i="1"/>
  <c r="Z861" i="1" s="1"/>
  <c r="AB853" i="1"/>
  <c r="Z853" i="1" s="1"/>
  <c r="AB845" i="1"/>
  <c r="Z845" i="1" s="1"/>
  <c r="AB837" i="1"/>
  <c r="Z837" i="1" s="1"/>
  <c r="AB829" i="1"/>
  <c r="Z829" i="1" s="1"/>
  <c r="AB821" i="1"/>
  <c r="Z821" i="1" s="1"/>
  <c r="AB813" i="1"/>
  <c r="Z813" i="1" s="1"/>
  <c r="AB805" i="1"/>
  <c r="Z805" i="1" s="1"/>
  <c r="AB797" i="1"/>
  <c r="Z797" i="1" s="1"/>
  <c r="AB789" i="1"/>
  <c r="Z789" i="1" s="1"/>
  <c r="AB781" i="1"/>
  <c r="Z781" i="1" s="1"/>
  <c r="AB773" i="1"/>
  <c r="Z773" i="1" s="1"/>
  <c r="AB765" i="1"/>
  <c r="Z765" i="1" s="1"/>
  <c r="AB757" i="1"/>
  <c r="Z757" i="1" s="1"/>
  <c r="AB749" i="1"/>
  <c r="Z749" i="1" s="1"/>
  <c r="AB741" i="1"/>
  <c r="Z741" i="1" s="1"/>
  <c r="AB725" i="1"/>
  <c r="Z725" i="1" s="1"/>
  <c r="AB277" i="1"/>
  <c r="Z277" i="1" s="1"/>
  <c r="AB269" i="1"/>
  <c r="Z269" i="1" s="1"/>
  <c r="AB261" i="1"/>
  <c r="Z261" i="1" s="1"/>
  <c r="AB253" i="1"/>
  <c r="Z253" i="1" s="1"/>
  <c r="AB245" i="1"/>
  <c r="Z245" i="1" s="1"/>
  <c r="AB237" i="1"/>
  <c r="Z237" i="1" s="1"/>
  <c r="AB229" i="1"/>
  <c r="Z229" i="1" s="1"/>
  <c r="AB221" i="1"/>
  <c r="Z221" i="1" s="1"/>
  <c r="AB213" i="1"/>
  <c r="Z213" i="1" s="1"/>
  <c r="AB205" i="1"/>
  <c r="Z205" i="1" s="1"/>
  <c r="AB197" i="1"/>
  <c r="Z197" i="1" s="1"/>
  <c r="AB189" i="1"/>
  <c r="Z189" i="1" s="1"/>
  <c r="AB181" i="1"/>
  <c r="Z181" i="1" s="1"/>
  <c r="AB173" i="1"/>
  <c r="Z173" i="1" s="1"/>
  <c r="AB165" i="1"/>
  <c r="Z165" i="1" s="1"/>
  <c r="AB157" i="1"/>
  <c r="Z157" i="1" s="1"/>
  <c r="AB149" i="1"/>
  <c r="Z149" i="1" s="1"/>
  <c r="AB141" i="1"/>
  <c r="Z141" i="1" s="1"/>
  <c r="AB133" i="1"/>
  <c r="Z133" i="1" s="1"/>
  <c r="AB125" i="1"/>
  <c r="Z125" i="1" s="1"/>
  <c r="AB117" i="1"/>
  <c r="Z117" i="1" s="1"/>
  <c r="AB109" i="1"/>
  <c r="Z109" i="1" s="1"/>
  <c r="AB101" i="1"/>
  <c r="Z101" i="1" s="1"/>
  <c r="AB93" i="1"/>
  <c r="Z93" i="1" s="1"/>
  <c r="AB85" i="1"/>
  <c r="Z85" i="1" s="1"/>
  <c r="AB77" i="1"/>
  <c r="Z77" i="1" s="1"/>
  <c r="AB69" i="1"/>
  <c r="Z69" i="1" s="1"/>
  <c r="AB61" i="1"/>
  <c r="Z61" i="1" s="1"/>
  <c r="AB53" i="1"/>
  <c r="Z53" i="1" s="1"/>
  <c r="AB45" i="1"/>
  <c r="Z45" i="1" s="1"/>
  <c r="AB37" i="1"/>
  <c r="Z37" i="1" s="1"/>
  <c r="AB29" i="1"/>
  <c r="Z29" i="1" s="1"/>
  <c r="AB21" i="1"/>
  <c r="Z21" i="1" s="1"/>
  <c r="AB13" i="1"/>
  <c r="Z13" i="1" s="1"/>
  <c r="AB5" i="1"/>
  <c r="Z5" i="1" s="1"/>
  <c r="AB717" i="1"/>
  <c r="Z717" i="1" s="1"/>
  <c r="AB709" i="1"/>
  <c r="Z709" i="1" s="1"/>
  <c r="AB701" i="1"/>
  <c r="Z701" i="1" s="1"/>
  <c r="AB693" i="1"/>
  <c r="Z693" i="1" s="1"/>
  <c r="AB685" i="1"/>
  <c r="Z685" i="1" s="1"/>
  <c r="AB677" i="1"/>
  <c r="Z677" i="1" s="1"/>
  <c r="AB661" i="1"/>
  <c r="Z661" i="1" s="1"/>
  <c r="AB653" i="1"/>
  <c r="Z653" i="1" s="1"/>
  <c r="AB645" i="1"/>
  <c r="Z645" i="1" s="1"/>
  <c r="AB637" i="1"/>
  <c r="Z637" i="1" s="1"/>
  <c r="AB629" i="1"/>
  <c r="Z629" i="1" s="1"/>
  <c r="AB621" i="1"/>
  <c r="Z621" i="1" s="1"/>
  <c r="AB613" i="1"/>
  <c r="Z613" i="1" s="1"/>
  <c r="AB605" i="1"/>
  <c r="Z605" i="1" s="1"/>
  <c r="AB597" i="1"/>
  <c r="Z597" i="1" s="1"/>
  <c r="AB589" i="1"/>
  <c r="Z589" i="1" s="1"/>
  <c r="AB581" i="1"/>
  <c r="Z581" i="1" s="1"/>
  <c r="AB573" i="1"/>
  <c r="Z573" i="1" s="1"/>
  <c r="AB565" i="1"/>
  <c r="Z565" i="1" s="1"/>
  <c r="AB557" i="1"/>
  <c r="Z557" i="1" s="1"/>
  <c r="AB549" i="1"/>
  <c r="Z549" i="1" s="1"/>
  <c r="AB541" i="1"/>
  <c r="Z541" i="1" s="1"/>
  <c r="AB533" i="1"/>
  <c r="Z533" i="1" s="1"/>
  <c r="AB525" i="1"/>
  <c r="Z525" i="1" s="1"/>
  <c r="AB517" i="1"/>
  <c r="Z517" i="1" s="1"/>
  <c r="AB509" i="1"/>
  <c r="Z509" i="1" s="1"/>
  <c r="AB501" i="1"/>
  <c r="Z501" i="1" s="1"/>
  <c r="AB493" i="1"/>
  <c r="Z493" i="1" s="1"/>
  <c r="AB485" i="1"/>
  <c r="Z485" i="1" s="1"/>
  <c r="AB477" i="1"/>
  <c r="Z477" i="1" s="1"/>
  <c r="AB469" i="1"/>
  <c r="Z469" i="1" s="1"/>
  <c r="AB461" i="1"/>
  <c r="Z461" i="1" s="1"/>
  <c r="AB453" i="1"/>
  <c r="Z453" i="1" s="1"/>
  <c r="AB445" i="1"/>
  <c r="Z445" i="1" s="1"/>
  <c r="AB437" i="1"/>
  <c r="Z437" i="1" s="1"/>
  <c r="AB429" i="1"/>
  <c r="Z429" i="1" s="1"/>
  <c r="AB421" i="1"/>
  <c r="Z421" i="1" s="1"/>
  <c r="AB413" i="1"/>
  <c r="Z413" i="1" s="1"/>
  <c r="AB405" i="1"/>
  <c r="Z405" i="1" s="1"/>
  <c r="AB397" i="1"/>
  <c r="Z397" i="1" s="1"/>
  <c r="AB389" i="1"/>
  <c r="Z389" i="1" s="1"/>
  <c r="AB381" i="1"/>
  <c r="Z381" i="1" s="1"/>
  <c r="AB373" i="1"/>
  <c r="Z373" i="1" s="1"/>
  <c r="AB365" i="1"/>
  <c r="Z365" i="1" s="1"/>
  <c r="AB357" i="1"/>
  <c r="Z357" i="1" s="1"/>
  <c r="AB349" i="1"/>
  <c r="Z349" i="1" s="1"/>
  <c r="AB341" i="1"/>
  <c r="Z341" i="1" s="1"/>
  <c r="AB333" i="1"/>
  <c r="Z333" i="1" s="1"/>
  <c r="AB325" i="1"/>
  <c r="Z325" i="1" s="1"/>
  <c r="AB317" i="1"/>
  <c r="Z317" i="1" s="1"/>
  <c r="AB309" i="1"/>
  <c r="Z309" i="1" s="1"/>
  <c r="AB301" i="1"/>
  <c r="Z301" i="1" s="1"/>
  <c r="AB293" i="1"/>
  <c r="Z293" i="1" s="1"/>
  <c r="AB285" i="1"/>
  <c r="Z285" i="1" s="1"/>
  <c r="AB675" i="1"/>
  <c r="Z675" i="1" s="1"/>
  <c r="AB667" i="1"/>
  <c r="Z667" i="1" s="1"/>
  <c r="AB659" i="1"/>
  <c r="Z659" i="1" s="1"/>
  <c r="AB651" i="1"/>
  <c r="Z651" i="1" s="1"/>
  <c r="AB643" i="1"/>
  <c r="Z643" i="1" s="1"/>
  <c r="AB635" i="1"/>
  <c r="Z635" i="1" s="1"/>
  <c r="AB627" i="1"/>
  <c r="Z627" i="1" s="1"/>
  <c r="AB619" i="1"/>
  <c r="Z619" i="1" s="1"/>
  <c r="AB611" i="1"/>
  <c r="Z611" i="1" s="1"/>
  <c r="AB603" i="1"/>
  <c r="Z603" i="1" s="1"/>
  <c r="AB595" i="1"/>
  <c r="Z595" i="1" s="1"/>
  <c r="AB587" i="1"/>
  <c r="Z587" i="1" s="1"/>
  <c r="AB579" i="1"/>
  <c r="Z579" i="1" s="1"/>
  <c r="AB571" i="1"/>
  <c r="Z571" i="1" s="1"/>
  <c r="AB563" i="1"/>
  <c r="Z563" i="1" s="1"/>
  <c r="AB555" i="1"/>
  <c r="Z555" i="1" s="1"/>
  <c r="AB547" i="1"/>
  <c r="Z547" i="1" s="1"/>
  <c r="AB539" i="1"/>
  <c r="Z539" i="1" s="1"/>
  <c r="AB531" i="1"/>
  <c r="Z531" i="1" s="1"/>
  <c r="AB523" i="1"/>
  <c r="Z523" i="1" s="1"/>
  <c r="AB515" i="1"/>
  <c r="Z515" i="1" s="1"/>
  <c r="AB507" i="1"/>
  <c r="Z507" i="1" s="1"/>
  <c r="AB499" i="1"/>
  <c r="Z499" i="1" s="1"/>
  <c r="AB491" i="1"/>
  <c r="Z491" i="1" s="1"/>
  <c r="AB483" i="1"/>
  <c r="Z483" i="1" s="1"/>
  <c r="AB475" i="1"/>
  <c r="Z475" i="1" s="1"/>
  <c r="AB467" i="1"/>
  <c r="Z467" i="1" s="1"/>
  <c r="AB459" i="1"/>
  <c r="Z459" i="1" s="1"/>
  <c r="AB451" i="1"/>
  <c r="Z451" i="1" s="1"/>
  <c r="AB443" i="1"/>
  <c r="Z443" i="1" s="1"/>
  <c r="AB435" i="1"/>
  <c r="Z435" i="1" s="1"/>
  <c r="AB427" i="1"/>
  <c r="Z427" i="1" s="1"/>
  <c r="AB419" i="1"/>
  <c r="Z419" i="1" s="1"/>
  <c r="AB411" i="1"/>
  <c r="Z411" i="1" s="1"/>
  <c r="AB403" i="1"/>
  <c r="Z403" i="1" s="1"/>
  <c r="AB395" i="1"/>
  <c r="Z395" i="1" s="1"/>
  <c r="AB387" i="1"/>
  <c r="Z387" i="1" s="1"/>
  <c r="AB379" i="1"/>
  <c r="Z379" i="1" s="1"/>
  <c r="AB371" i="1"/>
  <c r="Z371" i="1" s="1"/>
  <c r="AB363" i="1"/>
  <c r="Z363" i="1" s="1"/>
  <c r="AB355" i="1"/>
  <c r="Z355" i="1" s="1"/>
  <c r="AB347" i="1"/>
  <c r="Z347" i="1" s="1"/>
  <c r="AB339" i="1"/>
  <c r="Z339" i="1" s="1"/>
  <c r="AB331" i="1"/>
  <c r="Z331" i="1" s="1"/>
  <c r="AB323" i="1"/>
  <c r="Z323" i="1" s="1"/>
  <c r="AB315" i="1"/>
  <c r="Z315" i="1" s="1"/>
  <c r="AB307" i="1"/>
  <c r="Z307" i="1" s="1"/>
  <c r="AB299" i="1"/>
  <c r="Z299" i="1" s="1"/>
  <c r="AB291" i="1"/>
  <c r="Z291" i="1" s="1"/>
  <c r="AB283" i="1"/>
  <c r="Z283" i="1" s="1"/>
  <c r="L607" i="1"/>
  <c r="O607" i="1" s="1"/>
  <c r="L615" i="1"/>
  <c r="P615" i="1" s="1"/>
  <c r="L623" i="1"/>
  <c r="L631" i="1"/>
  <c r="O631" i="1" s="1"/>
  <c r="L639" i="1"/>
  <c r="L647" i="1"/>
  <c r="O647" i="1" s="1"/>
  <c r="L655" i="1"/>
  <c r="L663" i="1"/>
  <c r="O663" i="1" s="1"/>
  <c r="L671" i="1"/>
  <c r="L679" i="1"/>
  <c r="L687" i="1"/>
  <c r="L703" i="1"/>
  <c r="N703" i="1" s="1"/>
  <c r="L711" i="1"/>
  <c r="L719" i="1"/>
  <c r="T719" i="1" s="1"/>
  <c r="L727" i="1"/>
  <c r="L735" i="1"/>
  <c r="L738" i="1"/>
  <c r="N738" i="1" s="1"/>
  <c r="L746" i="1"/>
  <c r="L754" i="1"/>
  <c r="P754" i="1" s="1"/>
  <c r="L757" i="1"/>
  <c r="T757" i="1" s="1"/>
  <c r="L765" i="1"/>
  <c r="L773" i="1"/>
  <c r="L781" i="1"/>
  <c r="L797" i="1"/>
  <c r="O797" i="1" s="1"/>
  <c r="L808" i="1"/>
  <c r="L816" i="1"/>
  <c r="L824" i="1"/>
  <c r="L832" i="1"/>
  <c r="L840" i="1"/>
  <c r="L851" i="1"/>
  <c r="L859" i="1"/>
  <c r="L867" i="1"/>
  <c r="L394" i="1"/>
  <c r="O394" i="1" s="1"/>
  <c r="L366" i="1"/>
  <c r="L388" i="1"/>
  <c r="M388" i="1" s="1"/>
  <c r="L466" i="1"/>
  <c r="L558" i="1"/>
  <c r="L564" i="1"/>
  <c r="L572" i="1"/>
  <c r="L580" i="1"/>
  <c r="L588" i="1"/>
  <c r="L596" i="1"/>
  <c r="N596" i="1" s="1"/>
  <c r="L604" i="1"/>
  <c r="N604" i="1" s="1"/>
  <c r="L612" i="1"/>
  <c r="L620" i="1"/>
  <c r="L628" i="1"/>
  <c r="L700" i="1"/>
  <c r="L708" i="1"/>
  <c r="L716" i="1"/>
  <c r="L724" i="1"/>
  <c r="L732" i="1"/>
  <c r="L743" i="1"/>
  <c r="P743" i="1" s="1"/>
  <c r="L751" i="1"/>
  <c r="L762" i="1"/>
  <c r="L770" i="1"/>
  <c r="L778" i="1"/>
  <c r="M778" i="1" s="1"/>
  <c r="L786" i="1"/>
  <c r="L794" i="1"/>
  <c r="T794" i="1" s="1"/>
  <c r="L802" i="1"/>
  <c r="N802" i="1" s="1"/>
  <c r="L805" i="1"/>
  <c r="L813" i="1"/>
  <c r="O813" i="1" s="1"/>
  <c r="L821" i="1"/>
  <c r="L829" i="1"/>
  <c r="L837" i="1"/>
  <c r="M837" i="1" s="1"/>
  <c r="L848" i="1"/>
  <c r="M848" i="1" s="1"/>
  <c r="L856" i="1"/>
  <c r="L68" i="1"/>
  <c r="P68" i="1" s="1"/>
  <c r="L212" i="1"/>
  <c r="P212" i="1" s="1"/>
  <c r="L220" i="1"/>
  <c r="N220" i="1" s="1"/>
  <c r="L244" i="1"/>
  <c r="N244" i="1" s="1"/>
  <c r="L374" i="1"/>
  <c r="M374" i="1" s="1"/>
  <c r="L396" i="1"/>
  <c r="M396" i="1" s="1"/>
  <c r="L412" i="1"/>
  <c r="L420" i="1"/>
  <c r="P420" i="1" s="1"/>
  <c r="L428" i="1"/>
  <c r="O428" i="1" s="1"/>
  <c r="L436" i="1"/>
  <c r="L444" i="1"/>
  <c r="L452" i="1"/>
  <c r="L460" i="1"/>
  <c r="P460" i="1" s="1"/>
  <c r="L474" i="1"/>
  <c r="M474" i="1" s="1"/>
  <c r="L689" i="1"/>
  <c r="L697" i="1"/>
  <c r="L705" i="1"/>
  <c r="L713" i="1"/>
  <c r="L721" i="1"/>
  <c r="L729" i="1"/>
  <c r="L740" i="1"/>
  <c r="L748" i="1"/>
  <c r="L756" i="1"/>
  <c r="M756" i="1" s="1"/>
  <c r="L759" i="1"/>
  <c r="L783" i="1"/>
  <c r="L791" i="1"/>
  <c r="L799" i="1"/>
  <c r="L810" i="1"/>
  <c r="L818" i="1"/>
  <c r="L826" i="1"/>
  <c r="L834" i="1"/>
  <c r="L842" i="1"/>
  <c r="L845" i="1"/>
  <c r="L869" i="1"/>
  <c r="L877" i="1"/>
  <c r="N877" i="1" s="1"/>
  <c r="L885" i="1"/>
  <c r="L893" i="1"/>
  <c r="L901" i="1"/>
  <c r="L909" i="1"/>
  <c r="N909" i="1" s="1"/>
  <c r="L917" i="1"/>
  <c r="L925" i="1"/>
  <c r="L933" i="1"/>
  <c r="P933" i="1" s="1"/>
  <c r="L941" i="1"/>
  <c r="L949" i="1"/>
  <c r="N949" i="1" s="1"/>
  <c r="L957" i="1"/>
  <c r="P957" i="1" s="1"/>
  <c r="L965" i="1"/>
  <c r="L28" i="1"/>
  <c r="L402" i="1"/>
  <c r="T402" i="1" s="1"/>
  <c r="L252" i="1"/>
  <c r="L260" i="1"/>
  <c r="L268" i="1"/>
  <c r="N268" i="1" s="1"/>
  <c r="L276" i="1"/>
  <c r="L284" i="1"/>
  <c r="M284" i="1" s="1"/>
  <c r="L322" i="1"/>
  <c r="L330" i="1"/>
  <c r="M330" i="1" s="1"/>
  <c r="L338" i="1"/>
  <c r="L346" i="1"/>
  <c r="T346" i="1" s="1"/>
  <c r="L382" i="1"/>
  <c r="M382" i="1" s="1"/>
  <c r="L390" i="1"/>
  <c r="M390" i="1" s="1"/>
  <c r="L468" i="1"/>
  <c r="L482" i="1"/>
  <c r="P482" i="1" s="1"/>
  <c r="L514" i="1"/>
  <c r="O514" i="1" s="1"/>
  <c r="L522" i="1"/>
  <c r="L530" i="1"/>
  <c r="L538" i="1"/>
  <c r="O538" i="1" s="1"/>
  <c r="L546" i="1"/>
  <c r="L566" i="1"/>
  <c r="L574" i="1"/>
  <c r="L582" i="1"/>
  <c r="L590" i="1"/>
  <c r="L598" i="1"/>
  <c r="L606" i="1"/>
  <c r="L614" i="1"/>
  <c r="L622" i="1"/>
  <c r="L630" i="1"/>
  <c r="L638" i="1"/>
  <c r="P638" i="1" s="1"/>
  <c r="L646" i="1"/>
  <c r="L654" i="1"/>
  <c r="L662" i="1"/>
  <c r="L670" i="1"/>
  <c r="L678" i="1"/>
  <c r="L686" i="1"/>
  <c r="L694" i="1"/>
  <c r="L702" i="1"/>
  <c r="P702" i="1" s="1"/>
  <c r="L710" i="1"/>
  <c r="L718" i="1"/>
  <c r="P718" i="1" s="1"/>
  <c r="L726" i="1"/>
  <c r="P726" i="1" s="1"/>
  <c r="L734" i="1"/>
  <c r="L737" i="1"/>
  <c r="L745" i="1"/>
  <c r="L753" i="1"/>
  <c r="L772" i="1"/>
  <c r="L780" i="1"/>
  <c r="N780" i="1" s="1"/>
  <c r="L788" i="1"/>
  <c r="L796" i="1"/>
  <c r="L807" i="1"/>
  <c r="T807" i="1" s="1"/>
  <c r="L815" i="1"/>
  <c r="M815" i="1" s="1"/>
  <c r="L823" i="1"/>
  <c r="P823" i="1" s="1"/>
  <c r="L831" i="1"/>
  <c r="L839" i="1"/>
  <c r="L858" i="1"/>
  <c r="M858" i="1" s="1"/>
  <c r="L866" i="1"/>
  <c r="L874" i="1"/>
  <c r="P874" i="1" s="1"/>
  <c r="L882" i="1"/>
  <c r="N882" i="1" s="1"/>
  <c r="L890" i="1"/>
  <c r="T890" i="1" s="1"/>
  <c r="L898" i="1"/>
  <c r="L906" i="1"/>
  <c r="N906" i="1" s="1"/>
  <c r="L914" i="1"/>
  <c r="L922" i="1"/>
  <c r="L930" i="1"/>
  <c r="L938" i="1"/>
  <c r="L946" i="1"/>
  <c r="P946" i="1" s="1"/>
  <c r="L954" i="1"/>
  <c r="L962" i="1"/>
  <c r="L84" i="1"/>
  <c r="L354" i="1"/>
  <c r="L362" i="1"/>
  <c r="O362" i="1" s="1"/>
  <c r="L406" i="1"/>
  <c r="L414" i="1"/>
  <c r="O414" i="1" s="1"/>
  <c r="L422" i="1"/>
  <c r="L430" i="1"/>
  <c r="L438" i="1"/>
  <c r="L446" i="1"/>
  <c r="L554" i="1"/>
  <c r="N554" i="1" s="1"/>
  <c r="L683" i="1"/>
  <c r="L691" i="1"/>
  <c r="M691" i="1" s="1"/>
  <c r="L699" i="1"/>
  <c r="L707" i="1"/>
  <c r="O707" i="1" s="1"/>
  <c r="L715" i="1"/>
  <c r="L723" i="1"/>
  <c r="T723" i="1" s="1"/>
  <c r="L731" i="1"/>
  <c r="T731" i="1" s="1"/>
  <c r="L742" i="1"/>
  <c r="L761" i="1"/>
  <c r="L769" i="1"/>
  <c r="T769" i="1" s="1"/>
  <c r="L777" i="1"/>
  <c r="L785" i="1"/>
  <c r="L793" i="1"/>
  <c r="L801" i="1"/>
  <c r="O801" i="1" s="1"/>
  <c r="L804" i="1"/>
  <c r="M804" i="1" s="1"/>
  <c r="L812" i="1"/>
  <c r="P812" i="1" s="1"/>
  <c r="L820" i="1"/>
  <c r="L828" i="1"/>
  <c r="T828" i="1" s="1"/>
  <c r="L836" i="1"/>
  <c r="L844" i="1"/>
  <c r="L847" i="1"/>
  <c r="P847" i="1" s="1"/>
  <c r="L855" i="1"/>
  <c r="L863" i="1"/>
  <c r="L871" i="1"/>
  <c r="O871" i="1" s="1"/>
  <c r="L879" i="1"/>
  <c r="M879" i="1" s="1"/>
  <c r="L100" i="1"/>
  <c r="N100" i="1" s="1"/>
  <c r="L132" i="1"/>
  <c r="L316" i="1"/>
  <c r="M316" i="1" s="1"/>
  <c r="L324" i="1"/>
  <c r="P324" i="1" s="1"/>
  <c r="L332" i="1"/>
  <c r="L340" i="1"/>
  <c r="L348" i="1"/>
  <c r="P348" i="1" s="1"/>
  <c r="L484" i="1"/>
  <c r="L492" i="1"/>
  <c r="L500" i="1"/>
  <c r="T500" i="1" s="1"/>
  <c r="L508" i="1"/>
  <c r="P508" i="1" s="1"/>
  <c r="L516" i="1"/>
  <c r="L524" i="1"/>
  <c r="L532" i="1"/>
  <c r="L540" i="1"/>
  <c r="L548" i="1"/>
  <c r="L688" i="1"/>
  <c r="L696" i="1"/>
  <c r="P696" i="1" s="1"/>
  <c r="L704" i="1"/>
  <c r="O704" i="1" s="1"/>
  <c r="L712" i="1"/>
  <c r="L720" i="1"/>
  <c r="L747" i="1"/>
  <c r="L755" i="1"/>
  <c r="L758" i="1"/>
  <c r="L766" i="1"/>
  <c r="L774" i="1"/>
  <c r="L782" i="1"/>
  <c r="L790" i="1"/>
  <c r="L798" i="1"/>
  <c r="M798" i="1" s="1"/>
  <c r="L809" i="1"/>
  <c r="L817" i="1"/>
  <c r="L825" i="1"/>
  <c r="L833" i="1"/>
  <c r="O833" i="1" s="1"/>
  <c r="L841" i="1"/>
  <c r="L852" i="1"/>
  <c r="L860" i="1"/>
  <c r="M860" i="1" s="1"/>
  <c r="L868" i="1"/>
  <c r="L876" i="1"/>
  <c r="L884" i="1"/>
  <c r="L892" i="1"/>
  <c r="L900" i="1"/>
  <c r="L908" i="1"/>
  <c r="L916" i="1"/>
  <c r="L924" i="1"/>
  <c r="L932" i="1"/>
  <c r="L940" i="1"/>
  <c r="N940" i="1" s="1"/>
  <c r="L948" i="1"/>
  <c r="N948" i="1" s="1"/>
  <c r="L956" i="1"/>
  <c r="N956" i="1" s="1"/>
  <c r="L964" i="1"/>
  <c r="M964" i="1" s="1"/>
  <c r="L358" i="1"/>
  <c r="N358" i="1" s="1"/>
  <c r="L380" i="1"/>
  <c r="L450" i="1"/>
  <c r="L458" i="1"/>
  <c r="L12" i="1"/>
  <c r="L140" i="1"/>
  <c r="P140" i="1" s="1"/>
  <c r="L148" i="1"/>
  <c r="L172" i="1"/>
  <c r="L180" i="1"/>
  <c r="L188" i="1"/>
  <c r="L196" i="1"/>
  <c r="T196" i="1" s="1"/>
  <c r="L204" i="1"/>
  <c r="L470" i="1"/>
  <c r="L478" i="1"/>
  <c r="P478" i="1" s="1"/>
  <c r="L556" i="1"/>
  <c r="O556" i="1" s="1"/>
  <c r="L562" i="1"/>
  <c r="L685" i="1"/>
  <c r="L693" i="1"/>
  <c r="O693" i="1" s="1"/>
  <c r="L701" i="1"/>
  <c r="L709" i="1"/>
  <c r="N709" i="1" s="1"/>
  <c r="L717" i="1"/>
  <c r="L725" i="1"/>
  <c r="T725" i="1" s="1"/>
  <c r="L733" i="1"/>
  <c r="L744" i="1"/>
  <c r="P744" i="1" s="1"/>
  <c r="L752" i="1"/>
  <c r="L763" i="1"/>
  <c r="L771" i="1"/>
  <c r="L779" i="1"/>
  <c r="P779" i="1" s="1"/>
  <c r="L787" i="1"/>
  <c r="L795" i="1"/>
  <c r="L806" i="1"/>
  <c r="L814" i="1"/>
  <c r="L822" i="1"/>
  <c r="L830" i="1"/>
  <c r="L838" i="1"/>
  <c r="P838" i="1" s="1"/>
  <c r="L849" i="1"/>
  <c r="L857" i="1"/>
  <c r="L865" i="1"/>
  <c r="L873" i="1"/>
  <c r="M873" i="1" s="1"/>
  <c r="L881" i="1"/>
  <c r="L889" i="1"/>
  <c r="L897" i="1"/>
  <c r="L905" i="1"/>
  <c r="L913" i="1"/>
  <c r="N913" i="1" s="1"/>
  <c r="L921" i="1"/>
  <c r="L929" i="1"/>
  <c r="L937" i="1"/>
  <c r="P937" i="1" s="1"/>
  <c r="L945" i="1"/>
  <c r="L953" i="1"/>
  <c r="N953" i="1" s="1"/>
  <c r="L961" i="1"/>
  <c r="L372" i="1"/>
  <c r="L4" i="1"/>
  <c r="L92" i="1"/>
  <c r="T92" i="1" s="1"/>
  <c r="L20" i="1"/>
  <c r="P20" i="1" s="1"/>
  <c r="L326" i="1"/>
  <c r="L334" i="1"/>
  <c r="L342" i="1"/>
  <c r="L364" i="1"/>
  <c r="L386" i="1"/>
  <c r="T386" i="1" s="1"/>
  <c r="L486" i="1"/>
  <c r="L494" i="1"/>
  <c r="L502" i="1"/>
  <c r="L510" i="1"/>
  <c r="T510" i="1" s="1"/>
  <c r="L518" i="1"/>
  <c r="L526" i="1"/>
  <c r="L534" i="1"/>
  <c r="L542" i="1"/>
  <c r="T542" i="1" s="1"/>
  <c r="L550" i="1"/>
  <c r="L570" i="1"/>
  <c r="T570" i="1" s="1"/>
  <c r="L578" i="1"/>
  <c r="M578" i="1" s="1"/>
  <c r="L586" i="1"/>
  <c r="L594" i="1"/>
  <c r="L602" i="1"/>
  <c r="L610" i="1"/>
  <c r="L618" i="1"/>
  <c r="L626" i="1"/>
  <c r="L634" i="1"/>
  <c r="L642" i="1"/>
  <c r="L650" i="1"/>
  <c r="L658" i="1"/>
  <c r="T658" i="1" s="1"/>
  <c r="L666" i="1"/>
  <c r="L674" i="1"/>
  <c r="L682" i="1"/>
  <c r="L690" i="1"/>
  <c r="L698" i="1"/>
  <c r="L722" i="1"/>
  <c r="L730" i="1"/>
  <c r="L741" i="1"/>
  <c r="L749" i="1"/>
  <c r="L760" i="1"/>
  <c r="L768" i="1"/>
  <c r="L776" i="1"/>
  <c r="L784" i="1"/>
  <c r="L792" i="1"/>
  <c r="N792" i="1" s="1"/>
  <c r="L819" i="1"/>
  <c r="L827" i="1"/>
  <c r="L835" i="1"/>
  <c r="P835" i="1" s="1"/>
  <c r="L843" i="1"/>
  <c r="L846" i="1"/>
  <c r="L854" i="1"/>
  <c r="L862" i="1"/>
  <c r="L870" i="1"/>
  <c r="M870" i="1" s="1"/>
  <c r="L878" i="1"/>
  <c r="L886" i="1"/>
  <c r="T886" i="1" s="1"/>
  <c r="L894" i="1"/>
  <c r="L902" i="1"/>
  <c r="L910" i="1"/>
  <c r="N910" i="1" s="1"/>
  <c r="L918" i="1"/>
  <c r="L926" i="1"/>
  <c r="L934" i="1"/>
  <c r="L942" i="1"/>
  <c r="L950" i="1"/>
  <c r="N950" i="1" s="1"/>
  <c r="L958" i="1"/>
  <c r="L966" i="1"/>
  <c r="L875" i="1"/>
  <c r="L883" i="1"/>
  <c r="L891" i="1"/>
  <c r="N891" i="1" s="1"/>
  <c r="L907" i="1"/>
  <c r="L915" i="1"/>
  <c r="L923" i="1"/>
  <c r="N923" i="1" s="1"/>
  <c r="L931" i="1"/>
  <c r="L939" i="1"/>
  <c r="L947" i="1"/>
  <c r="N947" i="1" s="1"/>
  <c r="L955" i="1"/>
  <c r="L963" i="1"/>
  <c r="L895" i="1"/>
  <c r="L903" i="1"/>
  <c r="L911" i="1"/>
  <c r="L919" i="1"/>
  <c r="L927" i="1"/>
  <c r="L935" i="1"/>
  <c r="L943" i="1"/>
  <c r="L951" i="1"/>
  <c r="L959" i="1"/>
  <c r="L967" i="1"/>
  <c r="AF779" i="1"/>
  <c r="AF21" i="1"/>
  <c r="AF133" i="1"/>
  <c r="AF586" i="1"/>
  <c r="AF821" i="1"/>
  <c r="AF785" i="1"/>
  <c r="AF512" i="1"/>
  <c r="AF509" i="1"/>
  <c r="AF476" i="1"/>
  <c r="AF445" i="1"/>
  <c r="AF404" i="1"/>
  <c r="AF401" i="1"/>
  <c r="AF398" i="1"/>
  <c r="AF243" i="1"/>
  <c r="AF237" i="1"/>
  <c r="AF86" i="1"/>
  <c r="AF65" i="1"/>
  <c r="AF33" i="1"/>
  <c r="AF755" i="1"/>
  <c r="AF725" i="1"/>
  <c r="AF590" i="1"/>
  <c r="AF584" i="1"/>
  <c r="AF581" i="1"/>
  <c r="AF542" i="1"/>
  <c r="AF429" i="1"/>
  <c r="AF309" i="1"/>
  <c r="AF193" i="1"/>
  <c r="AF160" i="1"/>
  <c r="AF154" i="1"/>
  <c r="AF137" i="1"/>
  <c r="AF131" i="1"/>
  <c r="AF101" i="1"/>
  <c r="AF92" i="1"/>
  <c r="AF83" i="1"/>
  <c r="AF51" i="1"/>
  <c r="AF45" i="1"/>
  <c r="AF42" i="1"/>
  <c r="AF13" i="1"/>
  <c r="AF863" i="1"/>
  <c r="AF701" i="1"/>
  <c r="AF634" i="1"/>
  <c r="AF596" i="1"/>
  <c r="AF488" i="1"/>
  <c r="AF446" i="1"/>
  <c r="AF405" i="1"/>
  <c r="AF357" i="1"/>
  <c r="AF166" i="1"/>
  <c r="AF98" i="1"/>
  <c r="AF57" i="1"/>
  <c r="AF25" i="1"/>
  <c r="AF841" i="1"/>
  <c r="AF797" i="1"/>
  <c r="AF602" i="1"/>
  <c r="AF452" i="1"/>
  <c r="AF346" i="1"/>
  <c r="AF316" i="1"/>
  <c r="AF310" i="1"/>
  <c r="AF274" i="1"/>
  <c r="AF155" i="1"/>
  <c r="AF149" i="1"/>
  <c r="AF75" i="1"/>
  <c r="AF69" i="1"/>
  <c r="AF37" i="1"/>
  <c r="AF9" i="1"/>
  <c r="AF853" i="1"/>
  <c r="AF817" i="1"/>
  <c r="AF225" i="1"/>
  <c r="AF178" i="1"/>
  <c r="AF61" i="1"/>
  <c r="M3" i="3"/>
  <c r="N3" i="3" s="1"/>
  <c r="N4" i="3"/>
  <c r="N12" i="3"/>
  <c r="N20" i="3"/>
  <c r="N5" i="3"/>
  <c r="N13" i="3"/>
  <c r="N21" i="3"/>
  <c r="N6" i="3"/>
  <c r="N14" i="3"/>
  <c r="N22" i="3"/>
  <c r="N7" i="3"/>
  <c r="N15" i="3"/>
  <c r="N23" i="3"/>
  <c r="N8" i="3"/>
  <c r="N16" i="3"/>
  <c r="N24" i="3"/>
  <c r="N9" i="3"/>
  <c r="N17" i="3"/>
  <c r="N25" i="3"/>
  <c r="N10" i="3"/>
  <c r="N11" i="3"/>
  <c r="N18" i="3"/>
  <c r="N26" i="3"/>
  <c r="N19" i="3"/>
  <c r="N27" i="3"/>
  <c r="AF121" i="1"/>
  <c r="AF292" i="1"/>
  <c r="AF322" i="1"/>
  <c r="AF839" i="1"/>
  <c r="AF767" i="1"/>
  <c r="AF743" i="1"/>
  <c r="AF719" i="1"/>
  <c r="AF695" i="1"/>
  <c r="AF407" i="1"/>
  <c r="AF351" i="1"/>
  <c r="AF231" i="1"/>
  <c r="AF71" i="1"/>
  <c r="AF63" i="1"/>
  <c r="AF23" i="1"/>
  <c r="S938" i="1"/>
  <c r="S906" i="1"/>
  <c r="S874" i="1"/>
  <c r="S834" i="1"/>
  <c r="S777" i="1"/>
  <c r="S713" i="1"/>
  <c r="S615" i="1"/>
  <c r="S428" i="1"/>
  <c r="S132" i="1"/>
  <c r="S937" i="1"/>
  <c r="S905" i="1"/>
  <c r="S873" i="1"/>
  <c r="S826" i="1"/>
  <c r="S769" i="1"/>
  <c r="S705" i="1"/>
  <c r="S578" i="1"/>
  <c r="S406" i="1"/>
  <c r="S68" i="1"/>
  <c r="S962" i="1"/>
  <c r="S930" i="1"/>
  <c r="S898" i="1"/>
  <c r="S866" i="1"/>
  <c r="S817" i="1"/>
  <c r="S761" i="1"/>
  <c r="S697" i="1"/>
  <c r="S556" i="1"/>
  <c r="S386" i="1"/>
  <c r="S961" i="1"/>
  <c r="S929" i="1"/>
  <c r="S897" i="1"/>
  <c r="S865" i="1"/>
  <c r="S810" i="1"/>
  <c r="S753" i="1"/>
  <c r="S689" i="1"/>
  <c r="S534" i="1"/>
  <c r="S364" i="1"/>
  <c r="S954" i="1"/>
  <c r="S922" i="1"/>
  <c r="S890" i="1"/>
  <c r="S858" i="1"/>
  <c r="S809" i="1"/>
  <c r="S745" i="1"/>
  <c r="S679" i="1"/>
  <c r="S514" i="1"/>
  <c r="S342" i="1"/>
  <c r="S953" i="1"/>
  <c r="S921" i="1"/>
  <c r="S889" i="1"/>
  <c r="S857" i="1"/>
  <c r="S801" i="1"/>
  <c r="S737" i="1"/>
  <c r="S663" i="1"/>
  <c r="S492" i="1"/>
  <c r="S322" i="1"/>
  <c r="S946" i="1"/>
  <c r="S914" i="1"/>
  <c r="S882" i="1"/>
  <c r="S849" i="1"/>
  <c r="S793" i="1"/>
  <c r="S729" i="1"/>
  <c r="S647" i="1"/>
  <c r="S470" i="1"/>
  <c r="S260" i="1"/>
  <c r="S945" i="1"/>
  <c r="S913" i="1"/>
  <c r="S881" i="1"/>
  <c r="S841" i="1"/>
  <c r="S785" i="1"/>
  <c r="S721" i="1"/>
  <c r="S631" i="1"/>
  <c r="S450" i="1"/>
  <c r="S196" i="1"/>
  <c r="L85" i="1"/>
  <c r="S85" i="1"/>
  <c r="L88" i="1"/>
  <c r="S88" i="1"/>
  <c r="L189" i="1"/>
  <c r="S189" i="1"/>
  <c r="L236" i="1"/>
  <c r="O236" i="1" s="1"/>
  <c r="S236" i="1"/>
  <c r="L239" i="1"/>
  <c r="S239" i="1"/>
  <c r="L242" i="1"/>
  <c r="S242" i="1"/>
  <c r="L245" i="1"/>
  <c r="S245" i="1"/>
  <c r="L248" i="1"/>
  <c r="M248" i="1" s="1"/>
  <c r="S248" i="1"/>
  <c r="L99" i="1"/>
  <c r="N99" i="1" s="1"/>
  <c r="S99" i="1"/>
  <c r="L164" i="1"/>
  <c r="S164" i="1"/>
  <c r="L167" i="1"/>
  <c r="S167" i="1"/>
  <c r="L208" i="1"/>
  <c r="S208" i="1"/>
  <c r="L211" i="1"/>
  <c r="S211" i="1"/>
  <c r="L214" i="1"/>
  <c r="S214" i="1"/>
  <c r="L864" i="1"/>
  <c r="S864" i="1"/>
  <c r="L888" i="1"/>
  <c r="M888" i="1" s="1"/>
  <c r="S888" i="1"/>
  <c r="L904" i="1"/>
  <c r="N904" i="1" s="1"/>
  <c r="S904" i="1"/>
  <c r="L912" i="1"/>
  <c r="N912" i="1" s="1"/>
  <c r="S912" i="1"/>
  <c r="L6" i="1"/>
  <c r="S6" i="1"/>
  <c r="L11" i="1"/>
  <c r="M11" i="1" s="1"/>
  <c r="S11" i="1"/>
  <c r="L31" i="1"/>
  <c r="S31" i="1"/>
  <c r="L60" i="1"/>
  <c r="S60" i="1"/>
  <c r="L75" i="1"/>
  <c r="P75" i="1" s="1"/>
  <c r="S75" i="1"/>
  <c r="L19" i="1"/>
  <c r="S19" i="1"/>
  <c r="L22" i="1"/>
  <c r="T22" i="1" s="1"/>
  <c r="S22" i="1"/>
  <c r="L728" i="1"/>
  <c r="P728" i="1" s="1"/>
  <c r="S728" i="1"/>
  <c r="L736" i="1"/>
  <c r="S736" i="1"/>
  <c r="L739" i="1"/>
  <c r="S739" i="1"/>
  <c r="L76" i="1"/>
  <c r="S76" i="1"/>
  <c r="L108" i="1"/>
  <c r="S108" i="1"/>
  <c r="L127" i="1"/>
  <c r="S127" i="1"/>
  <c r="L133" i="1"/>
  <c r="S133" i="1"/>
  <c r="L139" i="1"/>
  <c r="S139" i="1"/>
  <c r="L150" i="1"/>
  <c r="S150" i="1"/>
  <c r="L170" i="1"/>
  <c r="S170" i="1"/>
  <c r="L181" i="1"/>
  <c r="S181" i="1"/>
  <c r="L217" i="1"/>
  <c r="S217" i="1"/>
  <c r="L228" i="1"/>
  <c r="S228" i="1"/>
  <c r="L264" i="1"/>
  <c r="P264" i="1" s="1"/>
  <c r="S264" i="1"/>
  <c r="L81" i="1"/>
  <c r="S81" i="1"/>
  <c r="L105" i="1"/>
  <c r="O105" i="1" s="1"/>
  <c r="S105" i="1"/>
  <c r="L124" i="1"/>
  <c r="S124" i="1"/>
  <c r="L186" i="1"/>
  <c r="S186" i="1"/>
  <c r="L222" i="1"/>
  <c r="S222" i="1"/>
  <c r="L225" i="1"/>
  <c r="S225" i="1"/>
  <c r="L861" i="1"/>
  <c r="M861" i="1" s="1"/>
  <c r="S861" i="1"/>
  <c r="L880" i="1"/>
  <c r="S880" i="1"/>
  <c r="L928" i="1"/>
  <c r="N928" i="1" s="1"/>
  <c r="S928" i="1"/>
  <c r="L36" i="1"/>
  <c r="S36" i="1"/>
  <c r="L39" i="1"/>
  <c r="S39" i="1"/>
  <c r="L42" i="1"/>
  <c r="S42" i="1"/>
  <c r="L45" i="1"/>
  <c r="O45" i="1" s="1"/>
  <c r="S45" i="1"/>
  <c r="L51" i="1"/>
  <c r="S51" i="1"/>
  <c r="L410" i="1"/>
  <c r="S410" i="1"/>
  <c r="L418" i="1"/>
  <c r="S418" i="1"/>
  <c r="L426" i="1"/>
  <c r="N426" i="1" s="1"/>
  <c r="S426" i="1"/>
  <c r="L429" i="1"/>
  <c r="S429" i="1"/>
  <c r="L437" i="1"/>
  <c r="O437" i="1" s="1"/>
  <c r="S437" i="1"/>
  <c r="L451" i="1"/>
  <c r="P451" i="1" s="1"/>
  <c r="S451" i="1"/>
  <c r="L454" i="1"/>
  <c r="N454" i="1" s="1"/>
  <c r="S454" i="1"/>
  <c r="L462" i="1"/>
  <c r="S462" i="1"/>
  <c r="L465" i="1"/>
  <c r="P465" i="1" s="1"/>
  <c r="S465" i="1"/>
  <c r="L695" i="1"/>
  <c r="S695" i="1"/>
  <c r="L706" i="1"/>
  <c r="P706" i="1" s="1"/>
  <c r="S706" i="1"/>
  <c r="L714" i="1"/>
  <c r="N714" i="1" s="1"/>
  <c r="S714" i="1"/>
  <c r="S4" i="1"/>
  <c r="L116" i="1"/>
  <c r="S116" i="1"/>
  <c r="L356" i="1"/>
  <c r="M356" i="1" s="1"/>
  <c r="S356" i="1"/>
  <c r="L359" i="1"/>
  <c r="S359" i="1"/>
  <c r="L373" i="1"/>
  <c r="S373" i="1"/>
  <c r="L384" i="1"/>
  <c r="M384" i="1" s="1"/>
  <c r="S384" i="1"/>
  <c r="L395" i="1"/>
  <c r="S395" i="1"/>
  <c r="L398" i="1"/>
  <c r="S398" i="1"/>
  <c r="L401" i="1"/>
  <c r="S401" i="1"/>
  <c r="L404" i="1"/>
  <c r="N404" i="1" s="1"/>
  <c r="S404" i="1"/>
  <c r="L407" i="1"/>
  <c r="O407" i="1" s="1"/>
  <c r="S407" i="1"/>
  <c r="L415" i="1"/>
  <c r="M415" i="1" s="1"/>
  <c r="S415" i="1"/>
  <c r="L423" i="1"/>
  <c r="S423" i="1"/>
  <c r="L434" i="1"/>
  <c r="S434" i="1"/>
  <c r="L442" i="1"/>
  <c r="S442" i="1"/>
  <c r="L445" i="1"/>
  <c r="M445" i="1" s="1"/>
  <c r="S445" i="1"/>
  <c r="L448" i="1"/>
  <c r="S448" i="1"/>
  <c r="L459" i="1"/>
  <c r="S459" i="1"/>
  <c r="L473" i="1"/>
  <c r="O473" i="1" s="1"/>
  <c r="S473" i="1"/>
  <c r="L476" i="1"/>
  <c r="P476" i="1" s="1"/>
  <c r="S476" i="1"/>
  <c r="L487" i="1"/>
  <c r="O487" i="1" s="1"/>
  <c r="S487" i="1"/>
  <c r="L490" i="1"/>
  <c r="S490" i="1"/>
  <c r="L498" i="1"/>
  <c r="S498" i="1"/>
  <c r="L506" i="1"/>
  <c r="N506" i="1" s="1"/>
  <c r="S506" i="1"/>
  <c r="L509" i="1"/>
  <c r="O509" i="1" s="1"/>
  <c r="S509" i="1"/>
  <c r="L512" i="1"/>
  <c r="S512" i="1"/>
  <c r="L520" i="1"/>
  <c r="S520" i="1"/>
  <c r="L528" i="1"/>
  <c r="S528" i="1"/>
  <c r="L536" i="1"/>
  <c r="P536" i="1" s="1"/>
  <c r="S536" i="1"/>
  <c r="L547" i="1"/>
  <c r="S547" i="1"/>
  <c r="L567" i="1"/>
  <c r="S567" i="1"/>
  <c r="L575" i="1"/>
  <c r="M575" i="1" s="1"/>
  <c r="S575" i="1"/>
  <c r="L595" i="1"/>
  <c r="S595" i="1"/>
  <c r="L609" i="1"/>
  <c r="S609" i="1"/>
  <c r="L617" i="1"/>
  <c r="M617" i="1" s="1"/>
  <c r="S617" i="1"/>
  <c r="L625" i="1"/>
  <c r="M625" i="1" s="1"/>
  <c r="S625" i="1"/>
  <c r="L633" i="1"/>
  <c r="S633" i="1"/>
  <c r="L636" i="1"/>
  <c r="S636" i="1"/>
  <c r="L644" i="1"/>
  <c r="S644" i="1"/>
  <c r="L652" i="1"/>
  <c r="S652" i="1"/>
  <c r="L660" i="1"/>
  <c r="S660" i="1"/>
  <c r="L668" i="1"/>
  <c r="T668" i="1" s="1"/>
  <c r="S668" i="1"/>
  <c r="L676" i="1"/>
  <c r="S676" i="1"/>
  <c r="L684" i="1"/>
  <c r="S684" i="1"/>
  <c r="L692" i="1"/>
  <c r="T692" i="1" s="1"/>
  <c r="S692" i="1"/>
  <c r="L156" i="1"/>
  <c r="S156" i="1"/>
  <c r="L200" i="1"/>
  <c r="S200" i="1"/>
  <c r="L27" i="1"/>
  <c r="S27" i="1"/>
  <c r="L41" i="1"/>
  <c r="S41" i="1"/>
  <c r="L44" i="1"/>
  <c r="O44" i="1" s="1"/>
  <c r="S44" i="1"/>
  <c r="L47" i="1"/>
  <c r="S47" i="1"/>
  <c r="L231" i="1"/>
  <c r="T231" i="1" s="1"/>
  <c r="S231" i="1"/>
  <c r="L251" i="1"/>
  <c r="N251" i="1" s="1"/>
  <c r="S251" i="1"/>
  <c r="L259" i="1"/>
  <c r="M259" i="1" s="1"/>
  <c r="S259" i="1"/>
  <c r="L267" i="1"/>
  <c r="P267" i="1" s="1"/>
  <c r="S267" i="1"/>
  <c r="L278" i="1"/>
  <c r="N278" i="1" s="1"/>
  <c r="S278" i="1"/>
  <c r="L289" i="1"/>
  <c r="S289" i="1"/>
  <c r="L292" i="1"/>
  <c r="S292" i="1"/>
  <c r="L300" i="1"/>
  <c r="S300" i="1"/>
  <c r="L308" i="1"/>
  <c r="M308" i="1" s="1"/>
  <c r="S308" i="1"/>
  <c r="L320" i="1"/>
  <c r="T320" i="1" s="1"/>
  <c r="S320" i="1"/>
  <c r="L323" i="1"/>
  <c r="S323" i="1"/>
  <c r="L331" i="1"/>
  <c r="S331" i="1"/>
  <c r="L339" i="1"/>
  <c r="S339" i="1"/>
  <c r="L350" i="1"/>
  <c r="S350" i="1"/>
  <c r="L353" i="1"/>
  <c r="N353" i="1" s="1"/>
  <c r="S353" i="1"/>
  <c r="L367" i="1"/>
  <c r="S367" i="1"/>
  <c r="L370" i="1"/>
  <c r="S370" i="1"/>
  <c r="L378" i="1"/>
  <c r="M378" i="1" s="1"/>
  <c r="S378" i="1"/>
  <c r="L381" i="1"/>
  <c r="S381" i="1"/>
  <c r="L389" i="1"/>
  <c r="S389" i="1"/>
  <c r="L392" i="1"/>
  <c r="S392" i="1"/>
  <c r="L275" i="1"/>
  <c r="S275" i="1"/>
  <c r="L283" i="1"/>
  <c r="N283" i="1" s="1"/>
  <c r="S283" i="1"/>
  <c r="L286" i="1"/>
  <c r="S286" i="1"/>
  <c r="L297" i="1"/>
  <c r="S297" i="1"/>
  <c r="L305" i="1"/>
  <c r="S305" i="1"/>
  <c r="L311" i="1"/>
  <c r="S311" i="1"/>
  <c r="L314" i="1"/>
  <c r="S314" i="1"/>
  <c r="L317" i="1"/>
  <c r="S317" i="1"/>
  <c r="L328" i="1"/>
  <c r="N328" i="1" s="1"/>
  <c r="S328" i="1"/>
  <c r="L336" i="1"/>
  <c r="S336" i="1"/>
  <c r="L344" i="1"/>
  <c r="S344" i="1"/>
  <c r="L347" i="1"/>
  <c r="N347" i="1" s="1"/>
  <c r="S347" i="1"/>
  <c r="S833" i="1"/>
  <c r="L7" i="1"/>
  <c r="S7" i="1"/>
  <c r="L15" i="1"/>
  <c r="S15" i="1"/>
  <c r="L73" i="1"/>
  <c r="T73" i="1" s="1"/>
  <c r="S73" i="1"/>
  <c r="L147" i="1"/>
  <c r="S147" i="1"/>
  <c r="L256" i="1"/>
  <c r="S256" i="1"/>
  <c r="L272" i="1"/>
  <c r="O272" i="1" s="1"/>
  <c r="S272" i="1"/>
  <c r="L96" i="1"/>
  <c r="P96" i="1" s="1"/>
  <c r="S96" i="1"/>
  <c r="L113" i="1"/>
  <c r="S113" i="1"/>
  <c r="L144" i="1"/>
  <c r="S144" i="1"/>
  <c r="L175" i="1"/>
  <c r="S175" i="1"/>
  <c r="L178" i="1"/>
  <c r="S178" i="1"/>
  <c r="L197" i="1"/>
  <c r="S197" i="1"/>
  <c r="L850" i="1"/>
  <c r="N850" i="1" s="1"/>
  <c r="S850" i="1"/>
  <c r="L853" i="1"/>
  <c r="S853" i="1"/>
  <c r="L872" i="1"/>
  <c r="N872" i="1" s="1"/>
  <c r="S872" i="1"/>
  <c r="L896" i="1"/>
  <c r="S896" i="1"/>
  <c r="L920" i="1"/>
  <c r="N920" i="1" s="1"/>
  <c r="S920" i="1"/>
  <c r="L936" i="1"/>
  <c r="S936" i="1"/>
  <c r="L944" i="1"/>
  <c r="N944" i="1" s="1"/>
  <c r="S944" i="1"/>
  <c r="L952" i="1"/>
  <c r="S952" i="1"/>
  <c r="L960" i="1"/>
  <c r="N960" i="1" s="1"/>
  <c r="S960" i="1"/>
  <c r="L968" i="1"/>
  <c r="T968" i="1" s="1"/>
  <c r="S968" i="1"/>
  <c r="L40" i="1"/>
  <c r="T40" i="1" s="1"/>
  <c r="S40" i="1"/>
  <c r="L46" i="1"/>
  <c r="S46" i="1"/>
  <c r="L49" i="1"/>
  <c r="S49" i="1"/>
  <c r="L52" i="1"/>
  <c r="S52" i="1"/>
  <c r="L767" i="1"/>
  <c r="S767" i="1"/>
  <c r="L775" i="1"/>
  <c r="S775" i="1"/>
  <c r="L789" i="1"/>
  <c r="S789" i="1"/>
  <c r="L800" i="1"/>
  <c r="S800" i="1"/>
  <c r="L803" i="1"/>
  <c r="S803" i="1"/>
  <c r="L811" i="1"/>
  <c r="N811" i="1" s="1"/>
  <c r="S811" i="1"/>
  <c r="L43" i="1"/>
  <c r="S43" i="1"/>
  <c r="L34" i="1"/>
  <c r="T34" i="1" s="1"/>
  <c r="S34" i="1"/>
  <c r="L37" i="1"/>
  <c r="O37" i="1" s="1"/>
  <c r="S37" i="1"/>
  <c r="L87" i="1"/>
  <c r="S87" i="1"/>
  <c r="L107" i="1"/>
  <c r="S107" i="1"/>
  <c r="L115" i="1"/>
  <c r="S115" i="1"/>
  <c r="L750" i="1"/>
  <c r="S750" i="1"/>
  <c r="L764" i="1"/>
  <c r="S764" i="1"/>
  <c r="S825" i="1"/>
  <c r="S598" i="1"/>
  <c r="L479" i="1"/>
  <c r="T479" i="1" s="1"/>
  <c r="S479" i="1"/>
  <c r="L493" i="1"/>
  <c r="P493" i="1" s="1"/>
  <c r="S493" i="1"/>
  <c r="L501" i="1"/>
  <c r="S501" i="1"/>
  <c r="L515" i="1"/>
  <c r="S515" i="1"/>
  <c r="L523" i="1"/>
  <c r="S523" i="1"/>
  <c r="L531" i="1"/>
  <c r="O531" i="1" s="1"/>
  <c r="S531" i="1"/>
  <c r="L539" i="1"/>
  <c r="P539" i="1" s="1"/>
  <c r="S539" i="1"/>
  <c r="L581" i="1"/>
  <c r="S581" i="1"/>
  <c r="L584" i="1"/>
  <c r="S584" i="1"/>
  <c r="L587" i="1"/>
  <c r="T587" i="1" s="1"/>
  <c r="S587" i="1"/>
  <c r="L601" i="1"/>
  <c r="S601" i="1"/>
  <c r="S842" i="1"/>
  <c r="S818" i="1"/>
  <c r="S802" i="1"/>
  <c r="S794" i="1"/>
  <c r="S786" i="1"/>
  <c r="S778" i="1"/>
  <c r="S770" i="1"/>
  <c r="S762" i="1"/>
  <c r="S754" i="1"/>
  <c r="S746" i="1"/>
  <c r="S738" i="1"/>
  <c r="S730" i="1"/>
  <c r="S722" i="1"/>
  <c r="S698" i="1"/>
  <c r="S690" i="1"/>
  <c r="S682" i="1"/>
  <c r="S666" i="1"/>
  <c r="S650" i="1"/>
  <c r="S634" i="1"/>
  <c r="S618" i="1"/>
  <c r="S602" i="1"/>
  <c r="S580" i="1"/>
  <c r="S558" i="1"/>
  <c r="S538" i="1"/>
  <c r="S516" i="1"/>
  <c r="S494" i="1"/>
  <c r="S474" i="1"/>
  <c r="S452" i="1"/>
  <c r="S430" i="1"/>
  <c r="S388" i="1"/>
  <c r="S366" i="1"/>
  <c r="S346" i="1"/>
  <c r="S324" i="1"/>
  <c r="S268" i="1"/>
  <c r="S204" i="1"/>
  <c r="S140" i="1"/>
  <c r="S12" i="1"/>
  <c r="L8" i="1"/>
  <c r="O8" i="1" s="1"/>
  <c r="S8" i="1"/>
  <c r="L13" i="1"/>
  <c r="O13" i="1" s="1"/>
  <c r="S13" i="1"/>
  <c r="L16" i="1"/>
  <c r="S16" i="1"/>
  <c r="L25" i="1"/>
  <c r="O25" i="1" s="1"/>
  <c r="S25" i="1"/>
  <c r="L48" i="1"/>
  <c r="S48" i="1"/>
  <c r="L54" i="1"/>
  <c r="S54" i="1"/>
  <c r="L57" i="1"/>
  <c r="S57" i="1"/>
  <c r="L63" i="1"/>
  <c r="S63" i="1"/>
  <c r="L66" i="1"/>
  <c r="S66" i="1"/>
  <c r="L69" i="1"/>
  <c r="P69" i="1" s="1"/>
  <c r="S69" i="1"/>
  <c r="L72" i="1"/>
  <c r="S72" i="1"/>
  <c r="L78" i="1"/>
  <c r="S78" i="1"/>
  <c r="L90" i="1"/>
  <c r="S90" i="1"/>
  <c r="L93" i="1"/>
  <c r="S93" i="1"/>
  <c r="L102" i="1"/>
  <c r="M102" i="1" s="1"/>
  <c r="S102" i="1"/>
  <c r="L110" i="1"/>
  <c r="S110" i="1"/>
  <c r="L118" i="1"/>
  <c r="S118" i="1"/>
  <c r="L121" i="1"/>
  <c r="T121" i="1" s="1"/>
  <c r="S121" i="1"/>
  <c r="L129" i="1"/>
  <c r="S129" i="1"/>
  <c r="L135" i="1"/>
  <c r="S135" i="1"/>
  <c r="L138" i="1"/>
  <c r="P138" i="1" s="1"/>
  <c r="S138" i="1"/>
  <c r="L141" i="1"/>
  <c r="S141" i="1"/>
  <c r="L152" i="1"/>
  <c r="S152" i="1"/>
  <c r="L158" i="1"/>
  <c r="S158" i="1"/>
  <c r="L161" i="1"/>
  <c r="N161" i="1" s="1"/>
  <c r="S161" i="1"/>
  <c r="L183" i="1"/>
  <c r="S183" i="1"/>
  <c r="L191" i="1"/>
  <c r="S191" i="1"/>
  <c r="L194" i="1"/>
  <c r="S194" i="1"/>
  <c r="L202" i="1"/>
  <c r="O202" i="1" s="1"/>
  <c r="S202" i="1"/>
  <c r="L205" i="1"/>
  <c r="S205" i="1"/>
  <c r="L219" i="1"/>
  <c r="S219" i="1"/>
  <c r="L230" i="1"/>
  <c r="T230" i="1" s="1"/>
  <c r="S230" i="1"/>
  <c r="L233" i="1"/>
  <c r="P233" i="1" s="1"/>
  <c r="S233" i="1"/>
  <c r="L253" i="1"/>
  <c r="S253" i="1"/>
  <c r="L261" i="1"/>
  <c r="S261" i="1"/>
  <c r="L269" i="1"/>
  <c r="S269" i="1"/>
  <c r="L280" i="1"/>
  <c r="M280" i="1" s="1"/>
  <c r="S280" i="1"/>
  <c r="L291" i="1"/>
  <c r="S291" i="1"/>
  <c r="L294" i="1"/>
  <c r="P294" i="1" s="1"/>
  <c r="S294" i="1"/>
  <c r="L302" i="1"/>
  <c r="S302" i="1"/>
  <c r="L325" i="1"/>
  <c r="S325" i="1"/>
  <c r="L333" i="1"/>
  <c r="S333" i="1"/>
  <c r="L341" i="1"/>
  <c r="N341" i="1" s="1"/>
  <c r="S341" i="1"/>
  <c r="L361" i="1"/>
  <c r="S361" i="1"/>
  <c r="L375" i="1"/>
  <c r="T375" i="1" s="1"/>
  <c r="S375" i="1"/>
  <c r="L397" i="1"/>
  <c r="S397" i="1"/>
  <c r="L400" i="1"/>
  <c r="S400" i="1"/>
  <c r="L403" i="1"/>
  <c r="S403" i="1"/>
  <c r="L431" i="1"/>
  <c r="S431" i="1"/>
  <c r="L439" i="1"/>
  <c r="P439" i="1" s="1"/>
  <c r="S439" i="1"/>
  <c r="L456" i="1"/>
  <c r="N456" i="1" s="1"/>
  <c r="S456" i="1"/>
  <c r="L467" i="1"/>
  <c r="P467" i="1" s="1"/>
  <c r="S467" i="1"/>
  <c r="L495" i="1"/>
  <c r="S495" i="1"/>
  <c r="L503" i="1"/>
  <c r="N503" i="1" s="1"/>
  <c r="S503" i="1"/>
  <c r="L517" i="1"/>
  <c r="S517" i="1"/>
  <c r="L525" i="1"/>
  <c r="S525" i="1"/>
  <c r="L533" i="1"/>
  <c r="S533" i="1"/>
  <c r="L541" i="1"/>
  <c r="S541" i="1"/>
  <c r="L544" i="1"/>
  <c r="T544" i="1" s="1"/>
  <c r="S544" i="1"/>
  <c r="L552" i="1"/>
  <c r="S552" i="1"/>
  <c r="L555" i="1"/>
  <c r="S555" i="1"/>
  <c r="L561" i="1"/>
  <c r="S561" i="1"/>
  <c r="L583" i="1"/>
  <c r="S583" i="1"/>
  <c r="L589" i="1"/>
  <c r="N589" i="1" s="1"/>
  <c r="S589" i="1"/>
  <c r="L592" i="1"/>
  <c r="M592" i="1" s="1"/>
  <c r="S592" i="1"/>
  <c r="L641" i="1"/>
  <c r="S641" i="1"/>
  <c r="L649" i="1"/>
  <c r="S649" i="1"/>
  <c r="L657" i="1"/>
  <c r="S657" i="1"/>
  <c r="L665" i="1"/>
  <c r="S665" i="1"/>
  <c r="L673" i="1"/>
  <c r="M673" i="1" s="1"/>
  <c r="S673" i="1"/>
  <c r="L681" i="1"/>
  <c r="S681" i="1"/>
  <c r="S856" i="1"/>
  <c r="S848" i="1"/>
  <c r="S840" i="1"/>
  <c r="S832" i="1"/>
  <c r="S824" i="1"/>
  <c r="S816" i="1"/>
  <c r="S808" i="1"/>
  <c r="S792" i="1"/>
  <c r="S784" i="1"/>
  <c r="S776" i="1"/>
  <c r="S768" i="1"/>
  <c r="S760" i="1"/>
  <c r="S752" i="1"/>
  <c r="S744" i="1"/>
  <c r="S720" i="1"/>
  <c r="S712" i="1"/>
  <c r="S704" i="1"/>
  <c r="S696" i="1"/>
  <c r="S688" i="1"/>
  <c r="S678" i="1"/>
  <c r="S662" i="1"/>
  <c r="S646" i="1"/>
  <c r="S630" i="1"/>
  <c r="S614" i="1"/>
  <c r="S596" i="1"/>
  <c r="S574" i="1"/>
  <c r="S554" i="1"/>
  <c r="S532" i="1"/>
  <c r="S510" i="1"/>
  <c r="S468" i="1"/>
  <c r="S446" i="1"/>
  <c r="S382" i="1"/>
  <c r="S362" i="1"/>
  <c r="S340" i="1"/>
  <c r="S316" i="1"/>
  <c r="S252" i="1"/>
  <c r="S188" i="1"/>
  <c r="L126" i="1"/>
  <c r="S126" i="1"/>
  <c r="L146" i="1"/>
  <c r="S146" i="1"/>
  <c r="L149" i="1"/>
  <c r="O149" i="1" s="1"/>
  <c r="S149" i="1"/>
  <c r="L155" i="1"/>
  <c r="S155" i="1"/>
  <c r="L169" i="1"/>
  <c r="N169" i="1" s="1"/>
  <c r="S169" i="1"/>
  <c r="L177" i="1"/>
  <c r="S177" i="1"/>
  <c r="L199" i="1"/>
  <c r="P199" i="1" s="1"/>
  <c r="S199" i="1"/>
  <c r="L216" i="1"/>
  <c r="S216" i="1"/>
  <c r="L224" i="1"/>
  <c r="T224" i="1" s="1"/>
  <c r="S224" i="1"/>
  <c r="L227" i="1"/>
  <c r="M227" i="1" s="1"/>
  <c r="S227" i="1"/>
  <c r="L241" i="1"/>
  <c r="P241" i="1" s="1"/>
  <c r="S241" i="1"/>
  <c r="L247" i="1"/>
  <c r="M247" i="1" s="1"/>
  <c r="S247" i="1"/>
  <c r="L250" i="1"/>
  <c r="S250" i="1"/>
  <c r="L258" i="1"/>
  <c r="O258" i="1" s="1"/>
  <c r="S258" i="1"/>
  <c r="L266" i="1"/>
  <c r="N266" i="1" s="1"/>
  <c r="S266" i="1"/>
  <c r="L277" i="1"/>
  <c r="S277" i="1"/>
  <c r="L285" i="1"/>
  <c r="N285" i="1" s="1"/>
  <c r="S285" i="1"/>
  <c r="L288" i="1"/>
  <c r="S288" i="1"/>
  <c r="L299" i="1"/>
  <c r="S299" i="1"/>
  <c r="L307" i="1"/>
  <c r="S307" i="1"/>
  <c r="L313" i="1"/>
  <c r="M313" i="1" s="1"/>
  <c r="S313" i="1"/>
  <c r="L319" i="1"/>
  <c r="M319" i="1" s="1"/>
  <c r="S319" i="1"/>
  <c r="L349" i="1"/>
  <c r="N349" i="1" s="1"/>
  <c r="S349" i="1"/>
  <c r="L355" i="1"/>
  <c r="S355" i="1"/>
  <c r="L369" i="1"/>
  <c r="M369" i="1" s="1"/>
  <c r="S369" i="1"/>
  <c r="L383" i="1"/>
  <c r="S383" i="1"/>
  <c r="L391" i="1"/>
  <c r="N391" i="1" s="1"/>
  <c r="S391" i="1"/>
  <c r="L409" i="1"/>
  <c r="S409" i="1"/>
  <c r="L417" i="1"/>
  <c r="N417" i="1" s="1"/>
  <c r="S417" i="1"/>
  <c r="L425" i="1"/>
  <c r="S425" i="1"/>
  <c r="L453" i="1"/>
  <c r="P453" i="1" s="1"/>
  <c r="S453" i="1"/>
  <c r="L461" i="1"/>
  <c r="S461" i="1"/>
  <c r="L464" i="1"/>
  <c r="S464" i="1"/>
  <c r="L475" i="1"/>
  <c r="S475" i="1"/>
  <c r="L481" i="1"/>
  <c r="M481" i="1" s="1"/>
  <c r="S481" i="1"/>
  <c r="L511" i="1"/>
  <c r="S511" i="1"/>
  <c r="L549" i="1"/>
  <c r="S549" i="1"/>
  <c r="L569" i="1"/>
  <c r="M569" i="1" s="1"/>
  <c r="S569" i="1"/>
  <c r="L577" i="1"/>
  <c r="N577" i="1" s="1"/>
  <c r="S577" i="1"/>
  <c r="L600" i="1"/>
  <c r="S600" i="1"/>
  <c r="L603" i="1"/>
  <c r="S603" i="1"/>
  <c r="L611" i="1"/>
  <c r="S611" i="1"/>
  <c r="L619" i="1"/>
  <c r="P619" i="1" s="1"/>
  <c r="S619" i="1"/>
  <c r="L627" i="1"/>
  <c r="M627" i="1" s="1"/>
  <c r="S627" i="1"/>
  <c r="S967" i="1"/>
  <c r="S959" i="1"/>
  <c r="S951" i="1"/>
  <c r="S943" i="1"/>
  <c r="S935" i="1"/>
  <c r="S927" i="1"/>
  <c r="S919" i="1"/>
  <c r="S911" i="1"/>
  <c r="S903" i="1"/>
  <c r="S895" i="1"/>
  <c r="S887" i="1"/>
  <c r="S879" i="1"/>
  <c r="S871" i="1"/>
  <c r="S863" i="1"/>
  <c r="S855" i="1"/>
  <c r="S847" i="1"/>
  <c r="S839" i="1"/>
  <c r="S831" i="1"/>
  <c r="S823" i="1"/>
  <c r="S815" i="1"/>
  <c r="S807" i="1"/>
  <c r="S799" i="1"/>
  <c r="S791" i="1"/>
  <c r="S783" i="1"/>
  <c r="S759" i="1"/>
  <c r="S751" i="1"/>
  <c r="S743" i="1"/>
  <c r="S735" i="1"/>
  <c r="S727" i="1"/>
  <c r="S719" i="1"/>
  <c r="S711" i="1"/>
  <c r="S703" i="1"/>
  <c r="S687" i="1"/>
  <c r="S628" i="1"/>
  <c r="S612" i="1"/>
  <c r="S594" i="1"/>
  <c r="S572" i="1"/>
  <c r="S550" i="1"/>
  <c r="S530" i="1"/>
  <c r="S508" i="1"/>
  <c r="S486" i="1"/>
  <c r="S466" i="1"/>
  <c r="S444" i="1"/>
  <c r="S422" i="1"/>
  <c r="S402" i="1"/>
  <c r="S380" i="1"/>
  <c r="S358" i="1"/>
  <c r="S338" i="1"/>
  <c r="S244" i="1"/>
  <c r="S180" i="1"/>
  <c r="L10" i="1"/>
  <c r="T10" i="1" s="1"/>
  <c r="S10" i="1"/>
  <c r="L18" i="1"/>
  <c r="P18" i="1" s="1"/>
  <c r="S18" i="1"/>
  <c r="L21" i="1"/>
  <c r="O21" i="1" s="1"/>
  <c r="S21" i="1"/>
  <c r="L24" i="1"/>
  <c r="S24" i="1"/>
  <c r="L30" i="1"/>
  <c r="S30" i="1"/>
  <c r="L33" i="1"/>
  <c r="O33" i="1" s="1"/>
  <c r="S33" i="1"/>
  <c r="L56" i="1"/>
  <c r="S56" i="1"/>
  <c r="L59" i="1"/>
  <c r="S59" i="1"/>
  <c r="L62" i="1"/>
  <c r="S62" i="1"/>
  <c r="L80" i="1"/>
  <c r="N80" i="1" s="1"/>
  <c r="S80" i="1"/>
  <c r="L95" i="1"/>
  <c r="S95" i="1"/>
  <c r="L98" i="1"/>
  <c r="S98" i="1"/>
  <c r="L104" i="1"/>
  <c r="S104" i="1"/>
  <c r="L112" i="1"/>
  <c r="T112" i="1" s="1"/>
  <c r="S112" i="1"/>
  <c r="L120" i="1"/>
  <c r="S120" i="1"/>
  <c r="L123" i="1"/>
  <c r="S123" i="1"/>
  <c r="L143" i="1"/>
  <c r="S143" i="1"/>
  <c r="L163" i="1"/>
  <c r="O163" i="1" s="1"/>
  <c r="S163" i="1"/>
  <c r="L166" i="1"/>
  <c r="N166" i="1" s="1"/>
  <c r="S166" i="1"/>
  <c r="L174" i="1"/>
  <c r="S174" i="1"/>
  <c r="L185" i="1"/>
  <c r="T185" i="1" s="1"/>
  <c r="S185" i="1"/>
  <c r="L207" i="1"/>
  <c r="T207" i="1" s="1"/>
  <c r="S207" i="1"/>
  <c r="L210" i="1"/>
  <c r="S210" i="1"/>
  <c r="L213" i="1"/>
  <c r="S213" i="1"/>
  <c r="L221" i="1"/>
  <c r="S221" i="1"/>
  <c r="L235" i="1"/>
  <c r="O235" i="1" s="1"/>
  <c r="S235" i="1"/>
  <c r="L238" i="1"/>
  <c r="S238" i="1"/>
  <c r="L255" i="1"/>
  <c r="S255" i="1"/>
  <c r="L263" i="1"/>
  <c r="S263" i="1"/>
  <c r="L271" i="1"/>
  <c r="N271" i="1" s="1"/>
  <c r="S271" i="1"/>
  <c r="L274" i="1"/>
  <c r="S274" i="1"/>
  <c r="L282" i="1"/>
  <c r="S282" i="1"/>
  <c r="L296" i="1"/>
  <c r="S296" i="1"/>
  <c r="L304" i="1"/>
  <c r="O304" i="1" s="1"/>
  <c r="S304" i="1"/>
  <c r="L310" i="1"/>
  <c r="S310" i="1"/>
  <c r="L327" i="1"/>
  <c r="S327" i="1"/>
  <c r="L335" i="1"/>
  <c r="P335" i="1" s="1"/>
  <c r="S335" i="1"/>
  <c r="L343" i="1"/>
  <c r="M343" i="1" s="1"/>
  <c r="S343" i="1"/>
  <c r="L352" i="1"/>
  <c r="P352" i="1" s="1"/>
  <c r="S352" i="1"/>
  <c r="L363" i="1"/>
  <c r="S363" i="1"/>
  <c r="L377" i="1"/>
  <c r="S377" i="1"/>
  <c r="L433" i="1"/>
  <c r="O433" i="1" s="1"/>
  <c r="S433" i="1"/>
  <c r="L441" i="1"/>
  <c r="S441" i="1"/>
  <c r="L447" i="1"/>
  <c r="N447" i="1" s="1"/>
  <c r="S447" i="1"/>
  <c r="L469" i="1"/>
  <c r="M469" i="1" s="1"/>
  <c r="S469" i="1"/>
  <c r="L472" i="1"/>
  <c r="N472" i="1" s="1"/>
  <c r="S472" i="1"/>
  <c r="L489" i="1"/>
  <c r="P489" i="1" s="1"/>
  <c r="S489" i="1"/>
  <c r="L497" i="1"/>
  <c r="S497" i="1"/>
  <c r="L505" i="1"/>
  <c r="T505" i="1" s="1"/>
  <c r="S505" i="1"/>
  <c r="L519" i="1"/>
  <c r="M519" i="1" s="1"/>
  <c r="S519" i="1"/>
  <c r="L527" i="1"/>
  <c r="S527" i="1"/>
  <c r="L535" i="1"/>
  <c r="S535" i="1"/>
  <c r="L597" i="1"/>
  <c r="S597" i="1"/>
  <c r="L608" i="1"/>
  <c r="O608" i="1" s="1"/>
  <c r="S608" i="1"/>
  <c r="L616" i="1"/>
  <c r="S616" i="1"/>
  <c r="L624" i="1"/>
  <c r="S624" i="1"/>
  <c r="L632" i="1"/>
  <c r="M632" i="1" s="1"/>
  <c r="S632" i="1"/>
  <c r="L635" i="1"/>
  <c r="M635" i="1" s="1"/>
  <c r="S635" i="1"/>
  <c r="L643" i="1"/>
  <c r="S643" i="1"/>
  <c r="L651" i="1"/>
  <c r="S651" i="1"/>
  <c r="L659" i="1"/>
  <c r="S659" i="1"/>
  <c r="L667" i="1"/>
  <c r="M667" i="1" s="1"/>
  <c r="S667" i="1"/>
  <c r="L675" i="1"/>
  <c r="S675" i="1"/>
  <c r="S966" i="1"/>
  <c r="S958" i="1"/>
  <c r="S950" i="1"/>
  <c r="S942" i="1"/>
  <c r="S934" i="1"/>
  <c r="S926" i="1"/>
  <c r="S918" i="1"/>
  <c r="S910" i="1"/>
  <c r="S902" i="1"/>
  <c r="S894" i="1"/>
  <c r="S886" i="1"/>
  <c r="S878" i="1"/>
  <c r="S870" i="1"/>
  <c r="S862" i="1"/>
  <c r="S854" i="1"/>
  <c r="S846" i="1"/>
  <c r="S838" i="1"/>
  <c r="S830" i="1"/>
  <c r="S822" i="1"/>
  <c r="S814" i="1"/>
  <c r="S806" i="1"/>
  <c r="S798" i="1"/>
  <c r="S790" i="1"/>
  <c r="S782" i="1"/>
  <c r="S774" i="1"/>
  <c r="S766" i="1"/>
  <c r="S758" i="1"/>
  <c r="S742" i="1"/>
  <c r="S734" i="1"/>
  <c r="S726" i="1"/>
  <c r="S718" i="1"/>
  <c r="S710" i="1"/>
  <c r="S702" i="1"/>
  <c r="S694" i="1"/>
  <c r="S686" i="1"/>
  <c r="S674" i="1"/>
  <c r="S658" i="1"/>
  <c r="S642" i="1"/>
  <c r="S626" i="1"/>
  <c r="S610" i="1"/>
  <c r="S590" i="1"/>
  <c r="S570" i="1"/>
  <c r="S548" i="1"/>
  <c r="S526" i="1"/>
  <c r="S484" i="1"/>
  <c r="S420" i="1"/>
  <c r="S334" i="1"/>
  <c r="S172" i="1"/>
  <c r="L101" i="1"/>
  <c r="S101" i="1"/>
  <c r="L109" i="1"/>
  <c r="N109" i="1" s="1"/>
  <c r="S109" i="1"/>
  <c r="L117" i="1"/>
  <c r="T117" i="1" s="1"/>
  <c r="S117" i="1"/>
  <c r="L128" i="1"/>
  <c r="N128" i="1" s="1"/>
  <c r="S128" i="1"/>
  <c r="L131" i="1"/>
  <c r="O131" i="1" s="1"/>
  <c r="S131" i="1"/>
  <c r="L134" i="1"/>
  <c r="S134" i="1"/>
  <c r="L137" i="1"/>
  <c r="N137" i="1" s="1"/>
  <c r="S137" i="1"/>
  <c r="L151" i="1"/>
  <c r="S151" i="1"/>
  <c r="L154" i="1"/>
  <c r="S154" i="1"/>
  <c r="L157" i="1"/>
  <c r="S157" i="1"/>
  <c r="L160" i="1"/>
  <c r="T160" i="1" s="1"/>
  <c r="S160" i="1"/>
  <c r="L171" i="1"/>
  <c r="S171" i="1"/>
  <c r="L182" i="1"/>
  <c r="N182" i="1" s="1"/>
  <c r="S182" i="1"/>
  <c r="L190" i="1"/>
  <c r="S190" i="1"/>
  <c r="L193" i="1"/>
  <c r="O193" i="1" s="1"/>
  <c r="S193" i="1"/>
  <c r="L201" i="1"/>
  <c r="T201" i="1" s="1"/>
  <c r="S201" i="1"/>
  <c r="L218" i="1"/>
  <c r="S218" i="1"/>
  <c r="L229" i="1"/>
  <c r="T229" i="1" s="1"/>
  <c r="S229" i="1"/>
  <c r="L232" i="1"/>
  <c r="S232" i="1"/>
  <c r="L279" i="1"/>
  <c r="T279" i="1" s="1"/>
  <c r="S279" i="1"/>
  <c r="L290" i="1"/>
  <c r="S290" i="1"/>
  <c r="L293" i="1"/>
  <c r="S293" i="1"/>
  <c r="L301" i="1"/>
  <c r="T301" i="1" s="1"/>
  <c r="S301" i="1"/>
  <c r="L321" i="1"/>
  <c r="S321" i="1"/>
  <c r="L360" i="1"/>
  <c r="S360" i="1"/>
  <c r="L385" i="1"/>
  <c r="M385" i="1" s="1"/>
  <c r="S385" i="1"/>
  <c r="L399" i="1"/>
  <c r="M399" i="1" s="1"/>
  <c r="S399" i="1"/>
  <c r="L411" i="1"/>
  <c r="S411" i="1"/>
  <c r="L419" i="1"/>
  <c r="P419" i="1" s="1"/>
  <c r="S419" i="1"/>
  <c r="L427" i="1"/>
  <c r="T427" i="1" s="1"/>
  <c r="S427" i="1"/>
  <c r="L455" i="1"/>
  <c r="N455" i="1" s="1"/>
  <c r="S455" i="1"/>
  <c r="L463" i="1"/>
  <c r="S463" i="1"/>
  <c r="L480" i="1"/>
  <c r="M480" i="1" s="1"/>
  <c r="S480" i="1"/>
  <c r="L483" i="1"/>
  <c r="S483" i="1"/>
  <c r="L543" i="1"/>
  <c r="P543" i="1" s="1"/>
  <c r="S543" i="1"/>
  <c r="L551" i="1"/>
  <c r="T551" i="1" s="1"/>
  <c r="S551" i="1"/>
  <c r="L557" i="1"/>
  <c r="S557" i="1"/>
  <c r="L560" i="1"/>
  <c r="P560" i="1" s="1"/>
  <c r="S560" i="1"/>
  <c r="L563" i="1"/>
  <c r="O563" i="1" s="1"/>
  <c r="S563" i="1"/>
  <c r="L571" i="1"/>
  <c r="S571" i="1"/>
  <c r="L579" i="1"/>
  <c r="S579" i="1"/>
  <c r="L585" i="1"/>
  <c r="P585" i="1" s="1"/>
  <c r="S585" i="1"/>
  <c r="L591" i="1"/>
  <c r="M591" i="1" s="1"/>
  <c r="S591" i="1"/>
  <c r="L605" i="1"/>
  <c r="S605" i="1"/>
  <c r="L613" i="1"/>
  <c r="N613" i="1" s="1"/>
  <c r="S613" i="1"/>
  <c r="L621" i="1"/>
  <c r="N621" i="1" s="1"/>
  <c r="S621" i="1"/>
  <c r="L629" i="1"/>
  <c r="M629" i="1" s="1"/>
  <c r="S629" i="1"/>
  <c r="L640" i="1"/>
  <c r="S640" i="1"/>
  <c r="L648" i="1"/>
  <c r="S648" i="1"/>
  <c r="L656" i="1"/>
  <c r="P656" i="1" s="1"/>
  <c r="S656" i="1"/>
  <c r="L664" i="1"/>
  <c r="S664" i="1"/>
  <c r="L672" i="1"/>
  <c r="S672" i="1"/>
  <c r="L680" i="1"/>
  <c r="P680" i="1" s="1"/>
  <c r="S680" i="1"/>
  <c r="S965" i="1"/>
  <c r="S957" i="1"/>
  <c r="S949" i="1"/>
  <c r="S941" i="1"/>
  <c r="S933" i="1"/>
  <c r="S925" i="1"/>
  <c r="S917" i="1"/>
  <c r="S909" i="1"/>
  <c r="S901" i="1"/>
  <c r="S893" i="1"/>
  <c r="S885" i="1"/>
  <c r="S877" i="1"/>
  <c r="S869" i="1"/>
  <c r="S845" i="1"/>
  <c r="S837" i="1"/>
  <c r="S829" i="1"/>
  <c r="S821" i="1"/>
  <c r="S813" i="1"/>
  <c r="S805" i="1"/>
  <c r="S797" i="1"/>
  <c r="S781" i="1"/>
  <c r="S773" i="1"/>
  <c r="S765" i="1"/>
  <c r="S757" i="1"/>
  <c r="S749" i="1"/>
  <c r="S741" i="1"/>
  <c r="S733" i="1"/>
  <c r="S725" i="1"/>
  <c r="S717" i="1"/>
  <c r="S709" i="1"/>
  <c r="S701" i="1"/>
  <c r="S693" i="1"/>
  <c r="S685" i="1"/>
  <c r="S671" i="1"/>
  <c r="S655" i="1"/>
  <c r="S639" i="1"/>
  <c r="S623" i="1"/>
  <c r="S607" i="1"/>
  <c r="S588" i="1"/>
  <c r="S566" i="1"/>
  <c r="S546" i="1"/>
  <c r="S524" i="1"/>
  <c r="S502" i="1"/>
  <c r="S482" i="1"/>
  <c r="S460" i="1"/>
  <c r="S438" i="1"/>
  <c r="S396" i="1"/>
  <c r="S374" i="1"/>
  <c r="S354" i="1"/>
  <c r="S332" i="1"/>
  <c r="S100" i="1"/>
  <c r="L50" i="1"/>
  <c r="S50" i="1"/>
  <c r="L53" i="1"/>
  <c r="S53" i="1"/>
  <c r="L65" i="1"/>
  <c r="S65" i="1"/>
  <c r="L71" i="1"/>
  <c r="S71" i="1"/>
  <c r="L89" i="1"/>
  <c r="S89" i="1"/>
  <c r="L5" i="1"/>
  <c r="O5" i="1" s="1"/>
  <c r="S5" i="1"/>
  <c r="L38" i="1"/>
  <c r="S38" i="1"/>
  <c r="L86" i="1"/>
  <c r="M86" i="1" s="1"/>
  <c r="S86" i="1"/>
  <c r="L97" i="1"/>
  <c r="S97" i="1"/>
  <c r="L106" i="1"/>
  <c r="O106" i="1" s="1"/>
  <c r="S106" i="1"/>
  <c r="L114" i="1"/>
  <c r="S114" i="1"/>
  <c r="L125" i="1"/>
  <c r="T125" i="1" s="1"/>
  <c r="S125" i="1"/>
  <c r="L145" i="1"/>
  <c r="S145" i="1"/>
  <c r="L165" i="1"/>
  <c r="S165" i="1"/>
  <c r="L168" i="1"/>
  <c r="S168" i="1"/>
  <c r="L176" i="1"/>
  <c r="S176" i="1"/>
  <c r="L179" i="1"/>
  <c r="P179" i="1" s="1"/>
  <c r="S179" i="1"/>
  <c r="L187" i="1"/>
  <c r="S187" i="1"/>
  <c r="L198" i="1"/>
  <c r="S198" i="1"/>
  <c r="L215" i="1"/>
  <c r="S215" i="1"/>
  <c r="L223" i="1"/>
  <c r="S223" i="1"/>
  <c r="L226" i="1"/>
  <c r="N226" i="1" s="1"/>
  <c r="S226" i="1"/>
  <c r="L240" i="1"/>
  <c r="O240" i="1" s="1"/>
  <c r="S240" i="1"/>
  <c r="L246" i="1"/>
  <c r="S246" i="1"/>
  <c r="L249" i="1"/>
  <c r="P249" i="1" s="1"/>
  <c r="S249" i="1"/>
  <c r="L257" i="1"/>
  <c r="S257" i="1"/>
  <c r="L265" i="1"/>
  <c r="T265" i="1" s="1"/>
  <c r="S265" i="1"/>
  <c r="L273" i="1"/>
  <c r="S273" i="1"/>
  <c r="L287" i="1"/>
  <c r="P287" i="1" s="1"/>
  <c r="S287" i="1"/>
  <c r="L298" i="1"/>
  <c r="S298" i="1"/>
  <c r="L306" i="1"/>
  <c r="S306" i="1"/>
  <c r="L309" i="1"/>
  <c r="S309" i="1"/>
  <c r="L312" i="1"/>
  <c r="S312" i="1"/>
  <c r="L315" i="1"/>
  <c r="S315" i="1"/>
  <c r="L318" i="1"/>
  <c r="S318" i="1"/>
  <c r="L329" i="1"/>
  <c r="N329" i="1" s="1"/>
  <c r="S329" i="1"/>
  <c r="L337" i="1"/>
  <c r="S337" i="1"/>
  <c r="L345" i="1"/>
  <c r="S345" i="1"/>
  <c r="L351" i="1"/>
  <c r="S351" i="1"/>
  <c r="L357" i="1"/>
  <c r="O357" i="1" s="1"/>
  <c r="S357" i="1"/>
  <c r="L368" i="1"/>
  <c r="S368" i="1"/>
  <c r="L371" i="1"/>
  <c r="S371" i="1"/>
  <c r="L379" i="1"/>
  <c r="S379" i="1"/>
  <c r="L393" i="1"/>
  <c r="T393" i="1" s="1"/>
  <c r="S393" i="1"/>
  <c r="L405" i="1"/>
  <c r="S405" i="1"/>
  <c r="L408" i="1"/>
  <c r="S408" i="1"/>
  <c r="L416" i="1"/>
  <c r="S416" i="1"/>
  <c r="L424" i="1"/>
  <c r="S424" i="1"/>
  <c r="L435" i="1"/>
  <c r="S435" i="1"/>
  <c r="L443" i="1"/>
  <c r="S443" i="1"/>
  <c r="L449" i="1"/>
  <c r="S449" i="1"/>
  <c r="L477" i="1"/>
  <c r="S477" i="1"/>
  <c r="L491" i="1"/>
  <c r="S491" i="1"/>
  <c r="L499" i="1"/>
  <c r="M499" i="1" s="1"/>
  <c r="S499" i="1"/>
  <c r="L507" i="1"/>
  <c r="T507" i="1" s="1"/>
  <c r="S507" i="1"/>
  <c r="L513" i="1"/>
  <c r="S513" i="1"/>
  <c r="L521" i="1"/>
  <c r="S521" i="1"/>
  <c r="L529" i="1"/>
  <c r="S529" i="1"/>
  <c r="L537" i="1"/>
  <c r="S537" i="1"/>
  <c r="L568" i="1"/>
  <c r="S568" i="1"/>
  <c r="L576" i="1"/>
  <c r="S576" i="1"/>
  <c r="L599" i="1"/>
  <c r="S599" i="1"/>
  <c r="L637" i="1"/>
  <c r="T637" i="1" s="1"/>
  <c r="S637" i="1"/>
  <c r="L645" i="1"/>
  <c r="T645" i="1" s="1"/>
  <c r="S645" i="1"/>
  <c r="L653" i="1"/>
  <c r="S653" i="1"/>
  <c r="L661" i="1"/>
  <c r="P661" i="1" s="1"/>
  <c r="S661" i="1"/>
  <c r="L669" i="1"/>
  <c r="S669" i="1"/>
  <c r="L677" i="1"/>
  <c r="S677" i="1"/>
  <c r="S964" i="1"/>
  <c r="S956" i="1"/>
  <c r="S948" i="1"/>
  <c r="S940" i="1"/>
  <c r="S932" i="1"/>
  <c r="S924" i="1"/>
  <c r="S916" i="1"/>
  <c r="S908" i="1"/>
  <c r="S900" i="1"/>
  <c r="S892" i="1"/>
  <c r="S884" i="1"/>
  <c r="S876" i="1"/>
  <c r="S868" i="1"/>
  <c r="S860" i="1"/>
  <c r="S852" i="1"/>
  <c r="S844" i="1"/>
  <c r="S836" i="1"/>
  <c r="S828" i="1"/>
  <c r="S820" i="1"/>
  <c r="S812" i="1"/>
  <c r="S804" i="1"/>
  <c r="S796" i="1"/>
  <c r="S788" i="1"/>
  <c r="S780" i="1"/>
  <c r="S772" i="1"/>
  <c r="S756" i="1"/>
  <c r="S748" i="1"/>
  <c r="S740" i="1"/>
  <c r="S732" i="1"/>
  <c r="S724" i="1"/>
  <c r="S716" i="1"/>
  <c r="S708" i="1"/>
  <c r="S700" i="1"/>
  <c r="S670" i="1"/>
  <c r="S654" i="1"/>
  <c r="S638" i="1"/>
  <c r="S622" i="1"/>
  <c r="S606" i="1"/>
  <c r="S586" i="1"/>
  <c r="S564" i="1"/>
  <c r="S542" i="1"/>
  <c r="S522" i="1"/>
  <c r="S500" i="1"/>
  <c r="S478" i="1"/>
  <c r="S458" i="1"/>
  <c r="S436" i="1"/>
  <c r="S414" i="1"/>
  <c r="S394" i="1"/>
  <c r="S372" i="1"/>
  <c r="S330" i="1"/>
  <c r="S284" i="1"/>
  <c r="S220" i="1"/>
  <c r="S92" i="1"/>
  <c r="S28" i="1"/>
  <c r="L74" i="1"/>
  <c r="O74" i="1" s="1"/>
  <c r="S74" i="1"/>
  <c r="L77" i="1"/>
  <c r="S77" i="1"/>
  <c r="L83" i="1"/>
  <c r="S83" i="1"/>
  <c r="L32" i="1"/>
  <c r="O32" i="1" s="1"/>
  <c r="S32" i="1"/>
  <c r="L35" i="1"/>
  <c r="S35" i="1"/>
  <c r="L9" i="1"/>
  <c r="O9" i="1" s="1"/>
  <c r="S9" i="1"/>
  <c r="L14" i="1"/>
  <c r="P14" i="1" s="1"/>
  <c r="S14" i="1"/>
  <c r="L17" i="1"/>
  <c r="N17" i="1" s="1"/>
  <c r="S17" i="1"/>
  <c r="L23" i="1"/>
  <c r="S23" i="1"/>
  <c r="L26" i="1"/>
  <c r="S26" i="1"/>
  <c r="L29" i="1"/>
  <c r="S29" i="1"/>
  <c r="L55" i="1"/>
  <c r="S55" i="1"/>
  <c r="L58" i="1"/>
  <c r="T58" i="1" s="1"/>
  <c r="S58" i="1"/>
  <c r="L61" i="1"/>
  <c r="S61" i="1"/>
  <c r="L64" i="1"/>
  <c r="S64" i="1"/>
  <c r="L67" i="1"/>
  <c r="S67" i="1"/>
  <c r="L70" i="1"/>
  <c r="P70" i="1" s="1"/>
  <c r="S70" i="1"/>
  <c r="L79" i="1"/>
  <c r="S79" i="1"/>
  <c r="L82" i="1"/>
  <c r="N82" i="1" s="1"/>
  <c r="S82" i="1"/>
  <c r="L91" i="1"/>
  <c r="S91" i="1"/>
  <c r="L94" i="1"/>
  <c r="O94" i="1" s="1"/>
  <c r="S94" i="1"/>
  <c r="L103" i="1"/>
  <c r="T103" i="1" s="1"/>
  <c r="S103" i="1"/>
  <c r="L111" i="1"/>
  <c r="S111" i="1"/>
  <c r="L119" i="1"/>
  <c r="T119" i="1" s="1"/>
  <c r="S119" i="1"/>
  <c r="L122" i="1"/>
  <c r="S122" i="1"/>
  <c r="L130" i="1"/>
  <c r="S130" i="1"/>
  <c r="L136" i="1"/>
  <c r="O136" i="1" s="1"/>
  <c r="S136" i="1"/>
  <c r="L142" i="1"/>
  <c r="S142" i="1"/>
  <c r="L153" i="1"/>
  <c r="S153" i="1"/>
  <c r="L159" i="1"/>
  <c r="S159" i="1"/>
  <c r="L162" i="1"/>
  <c r="S162" i="1"/>
  <c r="L173" i="1"/>
  <c r="S173" i="1"/>
  <c r="L184" i="1"/>
  <c r="S184" i="1"/>
  <c r="L192" i="1"/>
  <c r="S192" i="1"/>
  <c r="L195" i="1"/>
  <c r="N195" i="1" s="1"/>
  <c r="S195" i="1"/>
  <c r="L203" i="1"/>
  <c r="P203" i="1" s="1"/>
  <c r="S203" i="1"/>
  <c r="L206" i="1"/>
  <c r="O206" i="1" s="1"/>
  <c r="S206" i="1"/>
  <c r="L209" i="1"/>
  <c r="S209" i="1"/>
  <c r="L234" i="1"/>
  <c r="S234" i="1"/>
  <c r="L237" i="1"/>
  <c r="S237" i="1"/>
  <c r="L243" i="1"/>
  <c r="P243" i="1" s="1"/>
  <c r="S243" i="1"/>
  <c r="L254" i="1"/>
  <c r="S254" i="1"/>
  <c r="L262" i="1"/>
  <c r="N262" i="1" s="1"/>
  <c r="S262" i="1"/>
  <c r="L270" i="1"/>
  <c r="S270" i="1"/>
  <c r="L281" i="1"/>
  <c r="S281" i="1"/>
  <c r="L295" i="1"/>
  <c r="S295" i="1"/>
  <c r="L303" i="1"/>
  <c r="S303" i="1"/>
  <c r="L365" i="1"/>
  <c r="P365" i="1" s="1"/>
  <c r="S365" i="1"/>
  <c r="L376" i="1"/>
  <c r="S376" i="1"/>
  <c r="L387" i="1"/>
  <c r="S387" i="1"/>
  <c r="L413" i="1"/>
  <c r="S413" i="1"/>
  <c r="L421" i="1"/>
  <c r="S421" i="1"/>
  <c r="L432" i="1"/>
  <c r="S432" i="1"/>
  <c r="L440" i="1"/>
  <c r="S440" i="1"/>
  <c r="L457" i="1"/>
  <c r="S457" i="1"/>
  <c r="L471" i="1"/>
  <c r="S471" i="1"/>
  <c r="L485" i="1"/>
  <c r="S485" i="1"/>
  <c r="L488" i="1"/>
  <c r="S488" i="1"/>
  <c r="L496" i="1"/>
  <c r="O496" i="1" s="1"/>
  <c r="S496" i="1"/>
  <c r="L504" i="1"/>
  <c r="S504" i="1"/>
  <c r="L545" i="1"/>
  <c r="S545" i="1"/>
  <c r="L553" i="1"/>
  <c r="S553" i="1"/>
  <c r="L559" i="1"/>
  <c r="S559" i="1"/>
  <c r="L565" i="1"/>
  <c r="S565" i="1"/>
  <c r="L573" i="1"/>
  <c r="S573" i="1"/>
  <c r="L593" i="1"/>
  <c r="T593" i="1" s="1"/>
  <c r="S593" i="1"/>
  <c r="L3" i="1"/>
  <c r="M3" i="1" s="1"/>
  <c r="S3" i="1"/>
  <c r="S963" i="1"/>
  <c r="S955" i="1"/>
  <c r="S947" i="1"/>
  <c r="S939" i="1"/>
  <c r="S931" i="1"/>
  <c r="S923" i="1"/>
  <c r="S915" i="1"/>
  <c r="S907" i="1"/>
  <c r="S899" i="1"/>
  <c r="S891" i="1"/>
  <c r="S883" i="1"/>
  <c r="S875" i="1"/>
  <c r="S867" i="1"/>
  <c r="S859" i="1"/>
  <c r="S851" i="1"/>
  <c r="S843" i="1"/>
  <c r="S835" i="1"/>
  <c r="S827" i="1"/>
  <c r="S819" i="1"/>
  <c r="S795" i="1"/>
  <c r="S787" i="1"/>
  <c r="S779" i="1"/>
  <c r="S771" i="1"/>
  <c r="S763" i="1"/>
  <c r="S755" i="1"/>
  <c r="S747" i="1"/>
  <c r="S731" i="1"/>
  <c r="S723" i="1"/>
  <c r="S715" i="1"/>
  <c r="S707" i="1"/>
  <c r="S699" i="1"/>
  <c r="S691" i="1"/>
  <c r="S683" i="1"/>
  <c r="S620" i="1"/>
  <c r="S604" i="1"/>
  <c r="S582" i="1"/>
  <c r="S562" i="1"/>
  <c r="S540" i="1"/>
  <c r="S518" i="1"/>
  <c r="S412" i="1"/>
  <c r="S390" i="1"/>
  <c r="S348" i="1"/>
  <c r="S326" i="1"/>
  <c r="S276" i="1"/>
  <c r="S212" i="1"/>
  <c r="S148" i="1"/>
  <c r="S84" i="1"/>
  <c r="S20" i="1"/>
  <c r="L2" i="1"/>
  <c r="P2" i="1" s="1"/>
  <c r="AG20" i="1"/>
  <c r="AG962" i="1"/>
  <c r="AG954" i="1"/>
  <c r="AG946" i="1"/>
  <c r="AG938" i="1"/>
  <c r="AG930" i="1"/>
  <c r="AG922" i="1"/>
  <c r="AG914" i="1"/>
  <c r="AG906" i="1"/>
  <c r="AF898" i="1"/>
  <c r="AG890" i="1"/>
  <c r="AG882" i="1"/>
  <c r="AF874" i="1"/>
  <c r="AG866" i="1"/>
  <c r="AG858" i="1"/>
  <c r="AF850" i="1"/>
  <c r="AG842" i="1"/>
  <c r="AG834" i="1"/>
  <c r="AG826" i="1"/>
  <c r="AG818" i="1"/>
  <c r="AG810" i="1"/>
  <c r="AG802" i="1"/>
  <c r="AG794" i="1"/>
  <c r="AG786" i="1"/>
  <c r="AG778" i="1"/>
  <c r="AG770" i="1"/>
  <c r="AG762" i="1"/>
  <c r="AF754" i="1"/>
  <c r="AG746" i="1"/>
  <c r="AG738" i="1"/>
  <c r="AF730" i="1"/>
  <c r="AG722" i="1"/>
  <c r="AF714" i="1"/>
  <c r="AG706" i="1"/>
  <c r="AG961" i="1"/>
  <c r="AG953" i="1"/>
  <c r="AG945" i="1"/>
  <c r="AG937" i="1"/>
  <c r="AG929" i="1"/>
  <c r="AG921" i="1"/>
  <c r="AG913" i="1"/>
  <c r="AG905" i="1"/>
  <c r="AF897" i="1"/>
  <c r="AG889" i="1"/>
  <c r="AG881" i="1"/>
  <c r="AG873" i="1"/>
  <c r="AG865" i="1"/>
  <c r="AG857" i="1"/>
  <c r="AG849" i="1"/>
  <c r="AG841" i="1"/>
  <c r="AG833" i="1"/>
  <c r="AF825" i="1"/>
  <c r="AG817" i="1"/>
  <c r="AG809" i="1"/>
  <c r="AG801" i="1"/>
  <c r="AG793" i="1"/>
  <c r="AG785" i="1"/>
  <c r="AG777" i="1"/>
  <c r="AG769" i="1"/>
  <c r="AG761" i="1"/>
  <c r="AG753" i="1"/>
  <c r="AG745" i="1"/>
  <c r="AG737" i="1"/>
  <c r="AG729" i="1"/>
  <c r="AG721" i="1"/>
  <c r="AG713" i="1"/>
  <c r="T4" i="1"/>
  <c r="P4" i="1"/>
  <c r="N4" i="1"/>
  <c r="AG965" i="1"/>
  <c r="AG957" i="1"/>
  <c r="AG949" i="1"/>
  <c r="AG941" i="1"/>
  <c r="AG933" i="1"/>
  <c r="AG925" i="1"/>
  <c r="AG917" i="1"/>
  <c r="AG909" i="1"/>
  <c r="AG901" i="1"/>
  <c r="AG893" i="1"/>
  <c r="AG885" i="1"/>
  <c r="AG877" i="1"/>
  <c r="AG869" i="1"/>
  <c r="AG861" i="1"/>
  <c r="AG853" i="1"/>
  <c r="AG845" i="1"/>
  <c r="AG837" i="1"/>
  <c r="AG829" i="1"/>
  <c r="AG821" i="1"/>
  <c r="AF813" i="1"/>
  <c r="AG805" i="1"/>
  <c r="AG797" i="1"/>
  <c r="AG789" i="1"/>
  <c r="AG781" i="1"/>
  <c r="AG773" i="1"/>
  <c r="AG765" i="1"/>
  <c r="AG757" i="1"/>
  <c r="AG749" i="1"/>
  <c r="AG741" i="1"/>
  <c r="AG733" i="1"/>
  <c r="AG725" i="1"/>
  <c r="AG717" i="1"/>
  <c r="AG709" i="1"/>
  <c r="AG701" i="1"/>
  <c r="AF693" i="1"/>
  <c r="AG685" i="1"/>
  <c r="AG677" i="1"/>
  <c r="AG669" i="1"/>
  <c r="AF4" i="1"/>
  <c r="AG964" i="1"/>
  <c r="AG956" i="1"/>
  <c r="AG948" i="1"/>
  <c r="AG940" i="1"/>
  <c r="AG932" i="1"/>
  <c r="AG924" i="1"/>
  <c r="AG916" i="1"/>
  <c r="AG908" i="1"/>
  <c r="AF900" i="1"/>
  <c r="AG892" i="1"/>
  <c r="AF884" i="1"/>
  <c r="AG876" i="1"/>
  <c r="AG868" i="1"/>
  <c r="AG860" i="1"/>
  <c r="AG852" i="1"/>
  <c r="AG844" i="1"/>
  <c r="AG836" i="1"/>
  <c r="AF828" i="1"/>
  <c r="AG820" i="1"/>
  <c r="AG812" i="1"/>
  <c r="AG804" i="1"/>
  <c r="AG796" i="1"/>
  <c r="AG788" i="1"/>
  <c r="AG780" i="1"/>
  <c r="AG772" i="1"/>
  <c r="AG764" i="1"/>
  <c r="AG756" i="1"/>
  <c r="AG748" i="1"/>
  <c r="AG740" i="1"/>
  <c r="AG732" i="1"/>
  <c r="AG724" i="1"/>
  <c r="AG716" i="1"/>
  <c r="AF708" i="1"/>
  <c r="AG700" i="1"/>
  <c r="AG692" i="1"/>
  <c r="AG684" i="1"/>
  <c r="AG676" i="1"/>
  <c r="AF668" i="1"/>
  <c r="AG963" i="1"/>
  <c r="AG955" i="1"/>
  <c r="AG947" i="1"/>
  <c r="AG939" i="1"/>
  <c r="AG931" i="1"/>
  <c r="AG923" i="1"/>
  <c r="AG915" i="1"/>
  <c r="AG907" i="1"/>
  <c r="AG899" i="1"/>
  <c r="AG891" i="1"/>
  <c r="AG883" i="1"/>
  <c r="AG875" i="1"/>
  <c r="AG867" i="1"/>
  <c r="AG859" i="1"/>
  <c r="AG851" i="1"/>
  <c r="AG843" i="1"/>
  <c r="AG835" i="1"/>
  <c r="AG827" i="1"/>
  <c r="AG819" i="1"/>
  <c r="AG811" i="1"/>
  <c r="AG803" i="1"/>
  <c r="AG795" i="1"/>
  <c r="AG787" i="1"/>
  <c r="AG779" i="1"/>
  <c r="AG771" i="1"/>
  <c r="AG763" i="1"/>
  <c r="AG755" i="1"/>
  <c r="AG747" i="1"/>
  <c r="AG739" i="1"/>
  <c r="AG731" i="1"/>
  <c r="AG723" i="1"/>
  <c r="AG715" i="1"/>
  <c r="AG707" i="1"/>
  <c r="AG699" i="1"/>
  <c r="AG691" i="1"/>
  <c r="AG683" i="1"/>
  <c r="AG675" i="1"/>
  <c r="AG667" i="1"/>
  <c r="AG18" i="1"/>
  <c r="AG698" i="1"/>
  <c r="AG690" i="1"/>
  <c r="AG682" i="1"/>
  <c r="AG674" i="1"/>
  <c r="AG666" i="1"/>
  <c r="AF658" i="1"/>
  <c r="AG650" i="1"/>
  <c r="AG642" i="1"/>
  <c r="AG634" i="1"/>
  <c r="AG626" i="1"/>
  <c r="AG618" i="1"/>
  <c r="AG610" i="1"/>
  <c r="AG602" i="1"/>
  <c r="AG594" i="1"/>
  <c r="AG586" i="1"/>
  <c r="AG578" i="1"/>
  <c r="AG570" i="1"/>
  <c r="AG562" i="1"/>
  <c r="AG554" i="1"/>
  <c r="AG546" i="1"/>
  <c r="AG538" i="1"/>
  <c r="AG530" i="1"/>
  <c r="AG522" i="1"/>
  <c r="AG514" i="1"/>
  <c r="AG506" i="1"/>
  <c r="AG498" i="1"/>
  <c r="AG490" i="1"/>
  <c r="AG482" i="1"/>
  <c r="AG474" i="1"/>
  <c r="AG466" i="1"/>
  <c r="AG458" i="1"/>
  <c r="AG450" i="1"/>
  <c r="AG442" i="1"/>
  <c r="AG434" i="1"/>
  <c r="AF426" i="1"/>
  <c r="AG418" i="1"/>
  <c r="AG410" i="1"/>
  <c r="AG402" i="1"/>
  <c r="AG394" i="1"/>
  <c r="AG386" i="1"/>
  <c r="AG378" i="1"/>
  <c r="AG370" i="1"/>
  <c r="AG362" i="1"/>
  <c r="AG354" i="1"/>
  <c r="AG346" i="1"/>
  <c r="AG338" i="1"/>
  <c r="AG330" i="1"/>
  <c r="AG322" i="1"/>
  <c r="AG314" i="1"/>
  <c r="AG306" i="1"/>
  <c r="AG298" i="1"/>
  <c r="AG290" i="1"/>
  <c r="AF282" i="1"/>
  <c r="AG274" i="1"/>
  <c r="AG266" i="1"/>
  <c r="AG258" i="1"/>
  <c r="AG250" i="1"/>
  <c r="AG242" i="1"/>
  <c r="AG234" i="1"/>
  <c r="AG226" i="1"/>
  <c r="AG218" i="1"/>
  <c r="AG210" i="1"/>
  <c r="AG202" i="1"/>
  <c r="AG194" i="1"/>
  <c r="AG186" i="1"/>
  <c r="AG178" i="1"/>
  <c r="AG170" i="1"/>
  <c r="AG162" i="1"/>
  <c r="AG154" i="1"/>
  <c r="AG146" i="1"/>
  <c r="AG138" i="1"/>
  <c r="AG130" i="1"/>
  <c r="AG122" i="1"/>
  <c r="AG114" i="1"/>
  <c r="AG106" i="1"/>
  <c r="AG98" i="1"/>
  <c r="AF90" i="1"/>
  <c r="AG82" i="1"/>
  <c r="AG74" i="1"/>
  <c r="AG66" i="1"/>
  <c r="AG58" i="1"/>
  <c r="AG50" i="1"/>
  <c r="AG42" i="1"/>
  <c r="AG34" i="1"/>
  <c r="AG26" i="1"/>
  <c r="AF705" i="1"/>
  <c r="AG697" i="1"/>
  <c r="AG689" i="1"/>
  <c r="AG681" i="1"/>
  <c r="AG673" i="1"/>
  <c r="AG665" i="1"/>
  <c r="AG968" i="1"/>
  <c r="AG960" i="1"/>
  <c r="AG952" i="1"/>
  <c r="AG944" i="1"/>
  <c r="AG936" i="1"/>
  <c r="AG928" i="1"/>
  <c r="AG920" i="1"/>
  <c r="AG912" i="1"/>
  <c r="AG904" i="1"/>
  <c r="AF896" i="1"/>
  <c r="AG888" i="1"/>
  <c r="AG880" i="1"/>
  <c r="AG872" i="1"/>
  <c r="AG864" i="1"/>
  <c r="AG856" i="1"/>
  <c r="AF848" i="1"/>
  <c r="AG840" i="1"/>
  <c r="AG832" i="1"/>
  <c r="AG824" i="1"/>
  <c r="AG816" i="1"/>
  <c r="AG808" i="1"/>
  <c r="AG800" i="1"/>
  <c r="AF792" i="1"/>
  <c r="AG784" i="1"/>
  <c r="AF776" i="1"/>
  <c r="AG768" i="1"/>
  <c r="AG760" i="1"/>
  <c r="AF752" i="1"/>
  <c r="AG744" i="1"/>
  <c r="AG736" i="1"/>
  <c r="AG728" i="1"/>
  <c r="AG720" i="1"/>
  <c r="AG712" i="1"/>
  <c r="AG704" i="1"/>
  <c r="AG696" i="1"/>
  <c r="AG688" i="1"/>
  <c r="AG680" i="1"/>
  <c r="AG672" i="1"/>
  <c r="AG664" i="1"/>
  <c r="AG7" i="1"/>
  <c r="AG967" i="1"/>
  <c r="AG959" i="1"/>
  <c r="AG951" i="1"/>
  <c r="AG943" i="1"/>
  <c r="AG935" i="1"/>
  <c r="AG927" i="1"/>
  <c r="AG919" i="1"/>
  <c r="AG911" i="1"/>
  <c r="AG903" i="1"/>
  <c r="AG895" i="1"/>
  <c r="AG887" i="1"/>
  <c r="AG879" i="1"/>
  <c r="AG871" i="1"/>
  <c r="AG863" i="1"/>
  <c r="AG855" i="1"/>
  <c r="AG847" i="1"/>
  <c r="AG839" i="1"/>
  <c r="AG831" i="1"/>
  <c r="AG823" i="1"/>
  <c r="AG815" i="1"/>
  <c r="AG807" i="1"/>
  <c r="AG799" i="1"/>
  <c r="AG791" i="1"/>
  <c r="AG783" i="1"/>
  <c r="AG775" i="1"/>
  <c r="AG767" i="1"/>
  <c r="AG759" i="1"/>
  <c r="AG751" i="1"/>
  <c r="AG743" i="1"/>
  <c r="AG735" i="1"/>
  <c r="AG727" i="1"/>
  <c r="AG719" i="1"/>
  <c r="AG711" i="1"/>
  <c r="AG703" i="1"/>
  <c r="AG695" i="1"/>
  <c r="AG687" i="1"/>
  <c r="AG679" i="1"/>
  <c r="AG671" i="1"/>
  <c r="AG663" i="1"/>
  <c r="AG966" i="1"/>
  <c r="AG958" i="1"/>
  <c r="AG950" i="1"/>
  <c r="AG942" i="1"/>
  <c r="AG934" i="1"/>
  <c r="AG926" i="1"/>
  <c r="AG918" i="1"/>
  <c r="AG910" i="1"/>
  <c r="AG902" i="1"/>
  <c r="AF894" i="1"/>
  <c r="AF886" i="1"/>
  <c r="AG878" i="1"/>
  <c r="AF870" i="1"/>
  <c r="AG862" i="1"/>
  <c r="AG854" i="1"/>
  <c r="AG846" i="1"/>
  <c r="AG838" i="1"/>
  <c r="AG830" i="1"/>
  <c r="AG822" i="1"/>
  <c r="AG814" i="1"/>
  <c r="AG806" i="1"/>
  <c r="AG798" i="1"/>
  <c r="AF790" i="1"/>
  <c r="AG782" i="1"/>
  <c r="AG774" i="1"/>
  <c r="AG766" i="1"/>
  <c r="AG758" i="1"/>
  <c r="AG750" i="1"/>
  <c r="AG742" i="1"/>
  <c r="AG734" i="1"/>
  <c r="AG726" i="1"/>
  <c r="AF718" i="1"/>
  <c r="AG710" i="1"/>
  <c r="AF702" i="1"/>
  <c r="AG694" i="1"/>
  <c r="AG686" i="1"/>
  <c r="AG678" i="1"/>
  <c r="AF670" i="1"/>
  <c r="AG662" i="1"/>
  <c r="AG654" i="1"/>
  <c r="AG646" i="1"/>
  <c r="AG638" i="1"/>
  <c r="AG630" i="1"/>
  <c r="AG622" i="1"/>
  <c r="AG614" i="1"/>
  <c r="AF606" i="1"/>
  <c r="AG598" i="1"/>
  <c r="AG590" i="1"/>
  <c r="AG582" i="1"/>
  <c r="AG574" i="1"/>
  <c r="AG566" i="1"/>
  <c r="AG558" i="1"/>
  <c r="AG550" i="1"/>
  <c r="AG542" i="1"/>
  <c r="AG534" i="1"/>
  <c r="AG526" i="1"/>
  <c r="AG518" i="1"/>
  <c r="AG510" i="1"/>
  <c r="AF502" i="1"/>
  <c r="AG494" i="1"/>
  <c r="AF486" i="1"/>
  <c r="AG478" i="1"/>
  <c r="AG470" i="1"/>
  <c r="AF462" i="1"/>
  <c r="AG454" i="1"/>
  <c r="AG446" i="1"/>
  <c r="AF438" i="1"/>
  <c r="AG430" i="1"/>
  <c r="AG422" i="1"/>
  <c r="AG414" i="1"/>
  <c r="AG406" i="1"/>
  <c r="AG398" i="1"/>
  <c r="AG390" i="1"/>
  <c r="AG382" i="1"/>
  <c r="AG374" i="1"/>
  <c r="AG366" i="1"/>
  <c r="AG358" i="1"/>
  <c r="AG350" i="1"/>
  <c r="AG342" i="1"/>
  <c r="AG334" i="1"/>
  <c r="AG326" i="1"/>
  <c r="AF318" i="1"/>
  <c r="AG310" i="1"/>
  <c r="AG302" i="1"/>
  <c r="AF294" i="1"/>
  <c r="AG286" i="1"/>
  <c r="AG278" i="1"/>
  <c r="AG270" i="1"/>
  <c r="AG262" i="1"/>
  <c r="AG254" i="1"/>
  <c r="AG246" i="1"/>
  <c r="AG238" i="1"/>
  <c r="AG230" i="1"/>
  <c r="AG222" i="1"/>
  <c r="AG214" i="1"/>
  <c r="AG206" i="1"/>
  <c r="AG198" i="1"/>
  <c r="AG190" i="1"/>
  <c r="AG182" i="1"/>
  <c r="AG174" i="1"/>
  <c r="AG166" i="1"/>
  <c r="AG158" i="1"/>
  <c r="AG150" i="1"/>
  <c r="AG142" i="1"/>
  <c r="AG134" i="1"/>
  <c r="AG126" i="1"/>
  <c r="AG118" i="1"/>
  <c r="AG110" i="1"/>
  <c r="AG102" i="1"/>
  <c r="AG94" i="1"/>
  <c r="AG86" i="1"/>
  <c r="AG78" i="1"/>
  <c r="AG70" i="1"/>
  <c r="AG62" i="1"/>
  <c r="AG54" i="1"/>
  <c r="AG46" i="1"/>
  <c r="AG38" i="1"/>
  <c r="AG30" i="1"/>
  <c r="AG22" i="1"/>
  <c r="AG14" i="1"/>
  <c r="AF6" i="1"/>
  <c r="AG661" i="1"/>
  <c r="AG653" i="1"/>
  <c r="AG645" i="1"/>
  <c r="AG637" i="1"/>
  <c r="AG629" i="1"/>
  <c r="AG621" i="1"/>
  <c r="AG613" i="1"/>
  <c r="AG605" i="1"/>
  <c r="AG597" i="1"/>
  <c r="AG589" i="1"/>
  <c r="AG581" i="1"/>
  <c r="AG573" i="1"/>
  <c r="AG565" i="1"/>
  <c r="AG557" i="1"/>
  <c r="AG549" i="1"/>
  <c r="AG541" i="1"/>
  <c r="AG533" i="1"/>
  <c r="AG525" i="1"/>
  <c r="AG517" i="1"/>
  <c r="AG509" i="1"/>
  <c r="AF501" i="1"/>
  <c r="AG493" i="1"/>
  <c r="AG485" i="1"/>
  <c r="AG477" i="1"/>
  <c r="AG469" i="1"/>
  <c r="AG461" i="1"/>
  <c r="AG453" i="1"/>
  <c r="AG445" i="1"/>
  <c r="AG437" i="1"/>
  <c r="AG429" i="1"/>
  <c r="AG421" i="1"/>
  <c r="AG413" i="1"/>
  <c r="AG405" i="1"/>
  <c r="AG397" i="1"/>
  <c r="AG389" i="1"/>
  <c r="AG381" i="1"/>
  <c r="AG373" i="1"/>
  <c r="AG365" i="1"/>
  <c r="AG357" i="1"/>
  <c r="AG349" i="1"/>
  <c r="AG341" i="1"/>
  <c r="AG333" i="1"/>
  <c r="AG325" i="1"/>
  <c r="AG317" i="1"/>
  <c r="AG309" i="1"/>
  <c r="AG301" i="1"/>
  <c r="AG293" i="1"/>
  <c r="AG285" i="1"/>
  <c r="AG277" i="1"/>
  <c r="AG269" i="1"/>
  <c r="AG261" i="1"/>
  <c r="AG253" i="1"/>
  <c r="AG245" i="1"/>
  <c r="AG237" i="1"/>
  <c r="AG229" i="1"/>
  <c r="AG221" i="1"/>
  <c r="AG213" i="1"/>
  <c r="AG205" i="1"/>
  <c r="AG197" i="1"/>
  <c r="AG189" i="1"/>
  <c r="AG181" i="1"/>
  <c r="AG173" i="1"/>
  <c r="AG165" i="1"/>
  <c r="AG157" i="1"/>
  <c r="AG149" i="1"/>
  <c r="AG141" i="1"/>
  <c r="AG133" i="1"/>
  <c r="AG125" i="1"/>
  <c r="AG117" i="1"/>
  <c r="AG109" i="1"/>
  <c r="AG101" i="1"/>
  <c r="AG93" i="1"/>
  <c r="AG85" i="1"/>
  <c r="AG77" i="1"/>
  <c r="AG69" i="1"/>
  <c r="AG61" i="1"/>
  <c r="AG53" i="1"/>
  <c r="AG45" i="1"/>
  <c r="AG37" i="1"/>
  <c r="AG29" i="1"/>
  <c r="AG21" i="1"/>
  <c r="AG13" i="1"/>
  <c r="AG660" i="1"/>
  <c r="AG652" i="1"/>
  <c r="AG644" i="1"/>
  <c r="AG636" i="1"/>
  <c r="AG628" i="1"/>
  <c r="AG620" i="1"/>
  <c r="AG612" i="1"/>
  <c r="AG604" i="1"/>
  <c r="AG596" i="1"/>
  <c r="AG588" i="1"/>
  <c r="AG580" i="1"/>
  <c r="AG572" i="1"/>
  <c r="AG564" i="1"/>
  <c r="AG556" i="1"/>
  <c r="AG548" i="1"/>
  <c r="AG540" i="1"/>
  <c r="AG532" i="1"/>
  <c r="AG524" i="1"/>
  <c r="AF516" i="1"/>
  <c r="AG508" i="1"/>
  <c r="AG500" i="1"/>
  <c r="AG492" i="1"/>
  <c r="AG484" i="1"/>
  <c r="AG476" i="1"/>
  <c r="AG468" i="1"/>
  <c r="AG460" i="1"/>
  <c r="AG452" i="1"/>
  <c r="AG444" i="1"/>
  <c r="AG436" i="1"/>
  <c r="AG428" i="1"/>
  <c r="AG420" i="1"/>
  <c r="AG412" i="1"/>
  <c r="AG404" i="1"/>
  <c r="AF396" i="1"/>
  <c r="AG388" i="1"/>
  <c r="AG380" i="1"/>
  <c r="AG372" i="1"/>
  <c r="AG364" i="1"/>
  <c r="AG356" i="1"/>
  <c r="AG348" i="1"/>
  <c r="AG340" i="1"/>
  <c r="AG332" i="1"/>
  <c r="AG324" i="1"/>
  <c r="AG316" i="1"/>
  <c r="AG308" i="1"/>
  <c r="AF300" i="1"/>
  <c r="AG292" i="1"/>
  <c r="AG284" i="1"/>
  <c r="AG276" i="1"/>
  <c r="AG268" i="1"/>
  <c r="AG260" i="1"/>
  <c r="AG252" i="1"/>
  <c r="AG244" i="1"/>
  <c r="AG236" i="1"/>
  <c r="AG228" i="1"/>
  <c r="AG220" i="1"/>
  <c r="AG212" i="1"/>
  <c r="AG204" i="1"/>
  <c r="AG196" i="1"/>
  <c r="AG188" i="1"/>
  <c r="AG180" i="1"/>
  <c r="AG172" i="1"/>
  <c r="AG164" i="1"/>
  <c r="AG156" i="1"/>
  <c r="AG148" i="1"/>
  <c r="AG140" i="1"/>
  <c r="AG132" i="1"/>
  <c r="AG124" i="1"/>
  <c r="AG116" i="1"/>
  <c r="AG108" i="1"/>
  <c r="AG100" i="1"/>
  <c r="AG92" i="1"/>
  <c r="AG84" i="1"/>
  <c r="AG76" i="1"/>
  <c r="AG68" i="1"/>
  <c r="AG60" i="1"/>
  <c r="AG52" i="1"/>
  <c r="AG44" i="1"/>
  <c r="AG36" i="1"/>
  <c r="AG28" i="1"/>
  <c r="AF12" i="1"/>
  <c r="AF3" i="1"/>
  <c r="AG659" i="1"/>
  <c r="AG651" i="1"/>
  <c r="AG643" i="1"/>
  <c r="AG635" i="1"/>
  <c r="AG627" i="1"/>
  <c r="AG619" i="1"/>
  <c r="AG611" i="1"/>
  <c r="AG603" i="1"/>
  <c r="AG595" i="1"/>
  <c r="AG587" i="1"/>
  <c r="AG579" i="1"/>
  <c r="AG571" i="1"/>
  <c r="AG563" i="1"/>
  <c r="AG555" i="1"/>
  <c r="AG547" i="1"/>
  <c r="AG539" i="1"/>
  <c r="AG531" i="1"/>
  <c r="AG523" i="1"/>
  <c r="AG515" i="1"/>
  <c r="AG507" i="1"/>
  <c r="AG499" i="1"/>
  <c r="AG491" i="1"/>
  <c r="AG483" i="1"/>
  <c r="AG475" i="1"/>
  <c r="AG467" i="1"/>
  <c r="AG459" i="1"/>
  <c r="AG451" i="1"/>
  <c r="AG443" i="1"/>
  <c r="AG435" i="1"/>
  <c r="AG427" i="1"/>
  <c r="AG419" i="1"/>
  <c r="AG411" i="1"/>
  <c r="AG403" i="1"/>
  <c r="AG395" i="1"/>
  <c r="AG387" i="1"/>
  <c r="AG379" i="1"/>
  <c r="AG371" i="1"/>
  <c r="AG363" i="1"/>
  <c r="AG355" i="1"/>
  <c r="AG347" i="1"/>
  <c r="AG339" i="1"/>
  <c r="AG331" i="1"/>
  <c r="AG323" i="1"/>
  <c r="AG315" i="1"/>
  <c r="AG307" i="1"/>
  <c r="AG299" i="1"/>
  <c r="AG291" i="1"/>
  <c r="AG283" i="1"/>
  <c r="AG275" i="1"/>
  <c r="AG267" i="1"/>
  <c r="AG259" i="1"/>
  <c r="AG251" i="1"/>
  <c r="AG243" i="1"/>
  <c r="AG235" i="1"/>
  <c r="AG227" i="1"/>
  <c r="AG219" i="1"/>
  <c r="AG211" i="1"/>
  <c r="AG203" i="1"/>
  <c r="AG195" i="1"/>
  <c r="AG187" i="1"/>
  <c r="AG179" i="1"/>
  <c r="AG171" i="1"/>
  <c r="AG163" i="1"/>
  <c r="AG155" i="1"/>
  <c r="AG147" i="1"/>
  <c r="AG139" i="1"/>
  <c r="AG131" i="1"/>
  <c r="AG123" i="1"/>
  <c r="AG115" i="1"/>
  <c r="AG107" i="1"/>
  <c r="AG99" i="1"/>
  <c r="AG91" i="1"/>
  <c r="AG83" i="1"/>
  <c r="AG75" i="1"/>
  <c r="AG67" i="1"/>
  <c r="AG59" i="1"/>
  <c r="AG51" i="1"/>
  <c r="AG43" i="1"/>
  <c r="AG35" i="1"/>
  <c r="AG27" i="1"/>
  <c r="AG19" i="1"/>
  <c r="AG11" i="1"/>
  <c r="AG10" i="1"/>
  <c r="AG657" i="1"/>
  <c r="AG649" i="1"/>
  <c r="AG641" i="1"/>
  <c r="AG633" i="1"/>
  <c r="AG625" i="1"/>
  <c r="AG617" i="1"/>
  <c r="AG609" i="1"/>
  <c r="AG601" i="1"/>
  <c r="AG593" i="1"/>
  <c r="AG585" i="1"/>
  <c r="AG577" i="1"/>
  <c r="AG569" i="1"/>
  <c r="AG561" i="1"/>
  <c r="AG553" i="1"/>
  <c r="AG545" i="1"/>
  <c r="AG537" i="1"/>
  <c r="AG529" i="1"/>
  <c r="AG521" i="1"/>
  <c r="AG513" i="1"/>
  <c r="AG505" i="1"/>
  <c r="AG497" i="1"/>
  <c r="AG489" i="1"/>
  <c r="AG481" i="1"/>
  <c r="AG473" i="1"/>
  <c r="AG465" i="1"/>
  <c r="AG457" i="1"/>
  <c r="AG449" i="1"/>
  <c r="AF441" i="1"/>
  <c r="AG433" i="1"/>
  <c r="AG425" i="1"/>
  <c r="AG417" i="1"/>
  <c r="AG409" i="1"/>
  <c r="AG401" i="1"/>
  <c r="AG393" i="1"/>
  <c r="AG385" i="1"/>
  <c r="AG377" i="1"/>
  <c r="AG369" i="1"/>
  <c r="AG361" i="1"/>
  <c r="AG353" i="1"/>
  <c r="AG345" i="1"/>
  <c r="AG337" i="1"/>
  <c r="AG329" i="1"/>
  <c r="AG321" i="1"/>
  <c r="AG313" i="1"/>
  <c r="AG305" i="1"/>
  <c r="AG297" i="1"/>
  <c r="AG289" i="1"/>
  <c r="AG281" i="1"/>
  <c r="AG273" i="1"/>
  <c r="AG265" i="1"/>
  <c r="AG257" i="1"/>
  <c r="AG249" i="1"/>
  <c r="AG241" i="1"/>
  <c r="AG233" i="1"/>
  <c r="AG225" i="1"/>
  <c r="AG217" i="1"/>
  <c r="AG209" i="1"/>
  <c r="AG201" i="1"/>
  <c r="AG193" i="1"/>
  <c r="AG185" i="1"/>
  <c r="AG177" i="1"/>
  <c r="AG169" i="1"/>
  <c r="AG161" i="1"/>
  <c r="AG153" i="1"/>
  <c r="AG145" i="1"/>
  <c r="AG137" i="1"/>
  <c r="AG129" i="1"/>
  <c r="AG121" i="1"/>
  <c r="AG113" i="1"/>
  <c r="AG105" i="1"/>
  <c r="AG97" i="1"/>
  <c r="AG89" i="1"/>
  <c r="AG81" i="1"/>
  <c r="AG73" i="1"/>
  <c r="AG65" i="1"/>
  <c r="AG57" i="1"/>
  <c r="AG49" i="1"/>
  <c r="AG41" i="1"/>
  <c r="AG33" i="1"/>
  <c r="AG25" i="1"/>
  <c r="AG17" i="1"/>
  <c r="AG656" i="1"/>
  <c r="AG648" i="1"/>
  <c r="AG640" i="1"/>
  <c r="AG632" i="1"/>
  <c r="AG624" i="1"/>
  <c r="AG616" i="1"/>
  <c r="AG608" i="1"/>
  <c r="AG600" i="1"/>
  <c r="AG592" i="1"/>
  <c r="AG584" i="1"/>
  <c r="AG576" i="1"/>
  <c r="AG568" i="1"/>
  <c r="AG560" i="1"/>
  <c r="AG552" i="1"/>
  <c r="AG544" i="1"/>
  <c r="AG536" i="1"/>
  <c r="AG528" i="1"/>
  <c r="AG520" i="1"/>
  <c r="AG512" i="1"/>
  <c r="AG504" i="1"/>
  <c r="AG496" i="1"/>
  <c r="AG488" i="1"/>
  <c r="AG480" i="1"/>
  <c r="AG472" i="1"/>
  <c r="AG464" i="1"/>
  <c r="AG456" i="1"/>
  <c r="AG448" i="1"/>
  <c r="AG440" i="1"/>
  <c r="AF432" i="1"/>
  <c r="AG424" i="1"/>
  <c r="AG416" i="1"/>
  <c r="AF408" i="1"/>
  <c r="AG400" i="1"/>
  <c r="AG392" i="1"/>
  <c r="AG384" i="1"/>
  <c r="AG376" i="1"/>
  <c r="AG368" i="1"/>
  <c r="AG360" i="1"/>
  <c r="AG352" i="1"/>
  <c r="AG344" i="1"/>
  <c r="AG336" i="1"/>
  <c r="AG328" i="1"/>
  <c r="AG320" i="1"/>
  <c r="AG312" i="1"/>
  <c r="AG304" i="1"/>
  <c r="AG296" i="1"/>
  <c r="AF288" i="1"/>
  <c r="AG280" i="1"/>
  <c r="AG272" i="1"/>
  <c r="AG264" i="1"/>
  <c r="AG256" i="1"/>
  <c r="AG248" i="1"/>
  <c r="AG240" i="1"/>
  <c r="AG232" i="1"/>
  <c r="AG224" i="1"/>
  <c r="AG216" i="1"/>
  <c r="AG208" i="1"/>
  <c r="AG200" i="1"/>
  <c r="AG192" i="1"/>
  <c r="AG184" i="1"/>
  <c r="AG176" i="1"/>
  <c r="AG168" i="1"/>
  <c r="AG160" i="1"/>
  <c r="AG152" i="1"/>
  <c r="AG144" i="1"/>
  <c r="AG136" i="1"/>
  <c r="AG128" i="1"/>
  <c r="AG120" i="1"/>
  <c r="AG112" i="1"/>
  <c r="AG104" i="1"/>
  <c r="AG96" i="1"/>
  <c r="AG88" i="1"/>
  <c r="AG80" i="1"/>
  <c r="AG72" i="1"/>
  <c r="AG64" i="1"/>
  <c r="AG56" i="1"/>
  <c r="AG48" i="1"/>
  <c r="AG40" i="1"/>
  <c r="AG32" i="1"/>
  <c r="AG24" i="1"/>
  <c r="AG16" i="1"/>
  <c r="AF8" i="1"/>
  <c r="AG655" i="1"/>
  <c r="AG647" i="1"/>
  <c r="AG639" i="1"/>
  <c r="AG631" i="1"/>
  <c r="AG623" i="1"/>
  <c r="AG615" i="1"/>
  <c r="AG607" i="1"/>
  <c r="AG599" i="1"/>
  <c r="AG591" i="1"/>
  <c r="AG583" i="1"/>
  <c r="AG575" i="1"/>
  <c r="AG567" i="1"/>
  <c r="AG559" i="1"/>
  <c r="AG551" i="1"/>
  <c r="AG543" i="1"/>
  <c r="AG535" i="1"/>
  <c r="AG527" i="1"/>
  <c r="AG519" i="1"/>
  <c r="AG511" i="1"/>
  <c r="AG503" i="1"/>
  <c r="AG495" i="1"/>
  <c r="AG487" i="1"/>
  <c r="AG479" i="1"/>
  <c r="AG471" i="1"/>
  <c r="AG463" i="1"/>
  <c r="AG455" i="1"/>
  <c r="AG447" i="1"/>
  <c r="AG439" i="1"/>
  <c r="AG431" i="1"/>
  <c r="AG423" i="1"/>
  <c r="AG415" i="1"/>
  <c r="AG407" i="1"/>
  <c r="AG399" i="1"/>
  <c r="AG391" i="1"/>
  <c r="AG383" i="1"/>
  <c r="AG375" i="1"/>
  <c r="AG367" i="1"/>
  <c r="AG359" i="1"/>
  <c r="AG351" i="1"/>
  <c r="AG343" i="1"/>
  <c r="AG335" i="1"/>
  <c r="AG327" i="1"/>
  <c r="AG319" i="1"/>
  <c r="AG311" i="1"/>
  <c r="AG303" i="1"/>
  <c r="AG295" i="1"/>
  <c r="AG287" i="1"/>
  <c r="AG279" i="1"/>
  <c r="AG271" i="1"/>
  <c r="AG263" i="1"/>
  <c r="AG255" i="1"/>
  <c r="AG247" i="1"/>
  <c r="AG239" i="1"/>
  <c r="AG231" i="1"/>
  <c r="AG223" i="1"/>
  <c r="AG215" i="1"/>
  <c r="AG207" i="1"/>
  <c r="AG199" i="1"/>
  <c r="AG191" i="1"/>
  <c r="AG183" i="1"/>
  <c r="AG175" i="1"/>
  <c r="AG167" i="1"/>
  <c r="AG159" i="1"/>
  <c r="AG151" i="1"/>
  <c r="AG143" i="1"/>
  <c r="AG135" i="1"/>
  <c r="AG127" i="1"/>
  <c r="AG119" i="1"/>
  <c r="AG111" i="1"/>
  <c r="AG103" i="1"/>
  <c r="AG95" i="1"/>
  <c r="AG87" i="1"/>
  <c r="AG79" i="1"/>
  <c r="AG71" i="1"/>
  <c r="AG63" i="1"/>
  <c r="AG55" i="1"/>
  <c r="AG47" i="1"/>
  <c r="AG39" i="1"/>
  <c r="AG31" i="1"/>
  <c r="AG23" i="1"/>
  <c r="AG15" i="1"/>
  <c r="AF7" i="1"/>
  <c r="AF686" i="1"/>
  <c r="AF878" i="1"/>
  <c r="AF578" i="1"/>
  <c r="AF842" i="1"/>
  <c r="AF614" i="1"/>
  <c r="AF770" i="1"/>
  <c r="AF854" i="1"/>
  <c r="AF31" i="1"/>
  <c r="AF487" i="1"/>
  <c r="AF67" i="1"/>
  <c r="AF115" i="1"/>
  <c r="AF187" i="1"/>
  <c r="AF127" i="1"/>
  <c r="AF247" i="1"/>
  <c r="AF595" i="1"/>
  <c r="AF43" i="1"/>
  <c r="AF79" i="1"/>
  <c r="AF199" i="1"/>
  <c r="AF439" i="1"/>
  <c r="AF235" i="1"/>
  <c r="AF271" i="1"/>
  <c r="AF19" i="1"/>
  <c r="AF223" i="1"/>
  <c r="AF463" i="1"/>
  <c r="AF835" i="1"/>
  <c r="AF859" i="1"/>
  <c r="AG12" i="1"/>
  <c r="AF687" i="1"/>
  <c r="AG408" i="1"/>
  <c r="AF411" i="1"/>
  <c r="AF711" i="1"/>
  <c r="AF267" i="1"/>
  <c r="AF423" i="1"/>
  <c r="AF869" i="1"/>
  <c r="AG516" i="1"/>
  <c r="AG300" i="1"/>
  <c r="AF639" i="1"/>
  <c r="AF544" i="1"/>
  <c r="AF819" i="1"/>
  <c r="AG813" i="1"/>
  <c r="AG705" i="1"/>
  <c r="AF616" i="1"/>
  <c r="AF328" i="1"/>
  <c r="AF833" i="1"/>
  <c r="AG693" i="1"/>
  <c r="AG441" i="1"/>
  <c r="AG2" i="1"/>
  <c r="AF136" i="1"/>
  <c r="AF640" i="1"/>
  <c r="AF736" i="1"/>
  <c r="AF856" i="1"/>
  <c r="AF652" i="1"/>
  <c r="AF689" i="1"/>
  <c r="AF771" i="1"/>
  <c r="AG900" i="1"/>
  <c r="AG828" i="1"/>
  <c r="AG792" i="1"/>
  <c r="AG432" i="1"/>
  <c r="AG396" i="1"/>
  <c r="AG288" i="1"/>
  <c r="AF664" i="1"/>
  <c r="AF148" i="1"/>
  <c r="AF676" i="1"/>
  <c r="AF890" i="1"/>
  <c r="AG897" i="1"/>
  <c r="AG825" i="1"/>
  <c r="AG501" i="1"/>
  <c r="AF532" i="1"/>
  <c r="AF760" i="1"/>
  <c r="AG708" i="1"/>
  <c r="AF892" i="1"/>
  <c r="AF704" i="1"/>
  <c r="AG898" i="1"/>
  <c r="AG886" i="1"/>
  <c r="AG874" i="1"/>
  <c r="AG850" i="1"/>
  <c r="AG790" i="1"/>
  <c r="AG754" i="1"/>
  <c r="AG730" i="1"/>
  <c r="AG718" i="1"/>
  <c r="AG670" i="1"/>
  <c r="AG658" i="1"/>
  <c r="AG502" i="1"/>
  <c r="AF510" i="1"/>
  <c r="AF836" i="1"/>
  <c r="AG896" i="1"/>
  <c r="AG884" i="1"/>
  <c r="AG848" i="1"/>
  <c r="AG776" i="1"/>
  <c r="AG752" i="1"/>
  <c r="AG668" i="1"/>
  <c r="AG894" i="1"/>
  <c r="AG870" i="1"/>
  <c r="AG714" i="1"/>
  <c r="AG702" i="1"/>
  <c r="AG606" i="1"/>
  <c r="AG486" i="1"/>
  <c r="AG462" i="1"/>
  <c r="AG438" i="1"/>
  <c r="AG426" i="1"/>
  <c r="AG318" i="1"/>
  <c r="AG294" i="1"/>
  <c r="AG282" i="1"/>
  <c r="AG90" i="1"/>
  <c r="AG9" i="1"/>
  <c r="AG8" i="1"/>
  <c r="AG6" i="1"/>
  <c r="AG5" i="1"/>
  <c r="AG4" i="1"/>
  <c r="AG3" i="1"/>
  <c r="P3" i="1"/>
  <c r="N627" i="1"/>
  <c r="N539" i="1"/>
  <c r="AF855" i="1"/>
  <c r="AF530" i="1"/>
  <c r="O632" i="1"/>
  <c r="M539" i="1"/>
  <c r="AF724" i="1"/>
  <c r="M119" i="1"/>
  <c r="M563" i="1"/>
  <c r="T800" i="1"/>
  <c r="AF95" i="1"/>
  <c r="AF217" i="1"/>
  <c r="AF673" i="1"/>
  <c r="P613" i="1"/>
  <c r="P840" i="1"/>
  <c r="T840" i="1"/>
  <c r="AF534" i="1"/>
  <c r="M123" i="1"/>
  <c r="P308" i="1"/>
  <c r="P369" i="1"/>
  <c r="N570" i="1"/>
  <c r="T369" i="1"/>
  <c r="P353" i="1"/>
  <c r="AF657" i="1"/>
  <c r="P794" i="1"/>
  <c r="N150" i="1"/>
  <c r="AF823" i="1"/>
  <c r="AF881" i="1"/>
  <c r="P74" i="1"/>
  <c r="T860" i="1"/>
  <c r="AF877" i="1"/>
  <c r="AF41" i="1"/>
  <c r="T253" i="1"/>
  <c r="M253" i="1"/>
  <c r="AF78" i="1"/>
  <c r="AF385" i="1"/>
  <c r="AF461" i="1"/>
  <c r="AF515" i="1"/>
  <c r="N602" i="1"/>
  <c r="AF648" i="1"/>
  <c r="P913" i="1"/>
  <c r="AF70" i="1"/>
  <c r="AF99" i="1"/>
  <c r="AF132" i="1"/>
  <c r="O212" i="1"/>
  <c r="N320" i="1"/>
  <c r="P792" i="1"/>
  <c r="AF222" i="1"/>
  <c r="N201" i="1"/>
  <c r="AF397" i="1"/>
  <c r="N419" i="1"/>
  <c r="O539" i="1"/>
  <c r="AF582" i="1"/>
  <c r="O604" i="1"/>
  <c r="AF723" i="1"/>
  <c r="AF822" i="1"/>
  <c r="AF333" i="1"/>
  <c r="AF349" i="1"/>
  <c r="O415" i="1"/>
  <c r="P432" i="1"/>
  <c r="AF434" i="1"/>
  <c r="P487" i="1"/>
  <c r="AF569" i="1"/>
  <c r="AF688" i="1"/>
  <c r="AF748" i="1"/>
  <c r="AF380" i="1"/>
  <c r="AF851" i="1"/>
  <c r="AF858" i="1"/>
  <c r="AF97" i="1"/>
  <c r="AF386" i="1"/>
  <c r="AF546" i="1"/>
  <c r="AF272" i="1"/>
  <c r="AF455" i="1"/>
  <c r="P756" i="1"/>
  <c r="M602" i="1"/>
  <c r="AF880" i="1"/>
  <c r="AF120" i="1"/>
  <c r="AF109" i="1"/>
  <c r="AF402" i="1"/>
  <c r="AF425" i="1"/>
  <c r="AF102" i="1"/>
  <c r="AF518" i="1"/>
  <c r="AF59" i="1"/>
  <c r="AF5" i="1"/>
  <c r="AF91" i="1"/>
  <c r="AF36" i="1"/>
  <c r="O31" i="1"/>
  <c r="N31" i="1"/>
  <c r="P31" i="1"/>
  <c r="T261" i="1"/>
  <c r="N261" i="1"/>
  <c r="P790" i="1"/>
  <c r="T790" i="1"/>
  <c r="O790" i="1"/>
  <c r="P337" i="1"/>
  <c r="AF387" i="1"/>
  <c r="T548" i="1"/>
  <c r="N548" i="1"/>
  <c r="M548" i="1"/>
  <c r="N612" i="1"/>
  <c r="T612" i="1"/>
  <c r="O612" i="1"/>
  <c r="AF215" i="1"/>
  <c r="N739" i="1"/>
  <c r="AF273" i="1"/>
  <c r="M576" i="1"/>
  <c r="O576" i="1"/>
  <c r="T660" i="1"/>
  <c r="O660" i="1"/>
  <c r="AF710" i="1"/>
  <c r="AF30" i="1"/>
  <c r="AF119" i="1"/>
  <c r="M333" i="1"/>
  <c r="T333" i="1"/>
  <c r="O333" i="1"/>
  <c r="T434" i="1"/>
  <c r="N434" i="1"/>
  <c r="AF662" i="1"/>
  <c r="AF332" i="1"/>
  <c r="P380" i="1"/>
  <c r="T380" i="1"/>
  <c r="AF503" i="1"/>
  <c r="M491" i="1"/>
  <c r="T560" i="1"/>
  <c r="M570" i="1"/>
  <c r="N779" i="1"/>
  <c r="AF902" i="1"/>
  <c r="AF189" i="1"/>
  <c r="AF296" i="1"/>
  <c r="M891" i="1"/>
  <c r="AF814" i="1"/>
  <c r="AF882" i="1"/>
  <c r="T102" i="1"/>
  <c r="N241" i="1"/>
  <c r="AF246" i="1"/>
  <c r="O283" i="1"/>
  <c r="M294" i="1"/>
  <c r="T308" i="1"/>
  <c r="AF361" i="1"/>
  <c r="P627" i="1"/>
  <c r="AF735" i="1"/>
  <c r="AF798" i="1"/>
  <c r="T801" i="1"/>
  <c r="AF838" i="1"/>
  <c r="AF862" i="1"/>
  <c r="O241" i="1"/>
  <c r="P283" i="1"/>
  <c r="AF305" i="1"/>
  <c r="AF414" i="1"/>
  <c r="AF440" i="1"/>
  <c r="AF549" i="1"/>
  <c r="AF621" i="1"/>
  <c r="AF794" i="1"/>
  <c r="AF824" i="1"/>
  <c r="P836" i="1"/>
  <c r="P890" i="1"/>
  <c r="P953" i="1"/>
  <c r="M433" i="1"/>
  <c r="O551" i="1"/>
  <c r="N311" i="1"/>
  <c r="O506" i="1"/>
  <c r="AF552" i="1"/>
  <c r="AF591" i="1"/>
  <c r="O692" i="1"/>
  <c r="N870" i="1"/>
  <c r="N385" i="1"/>
  <c r="O393" i="1"/>
  <c r="N165" i="1"/>
  <c r="N185" i="1"/>
  <c r="P189" i="1"/>
  <c r="AF308" i="1"/>
  <c r="P393" i="1"/>
  <c r="P411" i="1"/>
  <c r="M437" i="1"/>
  <c r="N509" i="1"/>
  <c r="AF765" i="1"/>
  <c r="P858" i="1"/>
  <c r="O870" i="1"/>
  <c r="N104" i="1"/>
  <c r="O165" i="1"/>
  <c r="T411" i="1"/>
  <c r="P428" i="1"/>
  <c r="N437" i="1"/>
  <c r="AF499" i="1"/>
  <c r="N578" i="1"/>
  <c r="AF637" i="1"/>
  <c r="AF713" i="1"/>
  <c r="T858" i="1"/>
  <c r="P870" i="1"/>
  <c r="AF293" i="1"/>
  <c r="AF811" i="1"/>
  <c r="T870" i="1"/>
  <c r="T223" i="1"/>
  <c r="M223" i="1"/>
  <c r="M84" i="1"/>
  <c r="P164" i="1"/>
  <c r="N164" i="1"/>
  <c r="T107" i="1"/>
  <c r="O107" i="1"/>
  <c r="N107" i="1"/>
  <c r="T248" i="1"/>
  <c r="O3" i="1"/>
  <c r="N3" i="1"/>
  <c r="T11" i="1"/>
  <c r="P11" i="1"/>
  <c r="O137" i="1"/>
  <c r="AF302" i="1"/>
  <c r="M303" i="1"/>
  <c r="AF307" i="1"/>
  <c r="T82" i="1"/>
  <c r="M136" i="1"/>
  <c r="T136" i="1"/>
  <c r="M192" i="1"/>
  <c r="N192" i="1"/>
  <c r="P201" i="1"/>
  <c r="M201" i="1"/>
  <c r="T202" i="1"/>
  <c r="M202" i="1"/>
  <c r="N277" i="1"/>
  <c r="M277" i="1"/>
  <c r="P468" i="1"/>
  <c r="O468" i="1"/>
  <c r="AF190" i="1"/>
  <c r="O314" i="1"/>
  <c r="T314" i="1"/>
  <c r="P314" i="1"/>
  <c r="N314" i="1"/>
  <c r="P329" i="1"/>
  <c r="T344" i="1"/>
  <c r="N344" i="1"/>
  <c r="M397" i="1"/>
  <c r="N397" i="1"/>
  <c r="AF55" i="1"/>
  <c r="N98" i="1"/>
  <c r="P98" i="1"/>
  <c r="T212" i="1"/>
  <c r="N270" i="1"/>
  <c r="M302" i="1"/>
  <c r="N302" i="1"/>
  <c r="M314" i="1"/>
  <c r="O339" i="1"/>
  <c r="N339" i="1"/>
  <c r="AF17" i="1"/>
  <c r="T31" i="1"/>
  <c r="AF107" i="1"/>
  <c r="AF108" i="1"/>
  <c r="M128" i="1"/>
  <c r="AF11" i="1"/>
  <c r="AF35" i="1"/>
  <c r="AF53" i="1"/>
  <c r="AF84" i="1"/>
  <c r="AF89" i="1"/>
  <c r="P156" i="1"/>
  <c r="N156" i="1"/>
  <c r="T190" i="1"/>
  <c r="P190" i="1"/>
  <c r="P195" i="1"/>
  <c r="AF283" i="1"/>
  <c r="O69" i="1"/>
  <c r="T69" i="1"/>
  <c r="AF153" i="1"/>
  <c r="O210" i="1"/>
  <c r="M210" i="1"/>
  <c r="P275" i="1"/>
  <c r="O275" i="1"/>
  <c r="O634" i="1"/>
  <c r="P634" i="1"/>
  <c r="AF88" i="1"/>
  <c r="N210" i="1"/>
  <c r="AF234" i="1"/>
  <c r="N264" i="1"/>
  <c r="AF278" i="1"/>
  <c r="T327" i="1"/>
  <c r="O327" i="1"/>
  <c r="N327" i="1"/>
  <c r="AF94" i="1"/>
  <c r="T131" i="1"/>
  <c r="N131" i="1"/>
  <c r="T149" i="1"/>
  <c r="N183" i="1"/>
  <c r="P183" i="1"/>
  <c r="M205" i="1"/>
  <c r="T205" i="1"/>
  <c r="T243" i="1"/>
  <c r="AF368" i="1"/>
  <c r="N11" i="1"/>
  <c r="P35" i="1"/>
  <c r="M35" i="1"/>
  <c r="AF44" i="1"/>
  <c r="T95" i="1"/>
  <c r="AF172" i="1"/>
  <c r="O209" i="1"/>
  <c r="T209" i="1"/>
  <c r="P231" i="1"/>
  <c r="AF340" i="1"/>
  <c r="AF39" i="1"/>
  <c r="AF218" i="1"/>
  <c r="M360" i="1"/>
  <c r="AF80" i="1"/>
  <c r="T147" i="1"/>
  <c r="M147" i="1"/>
  <c r="O284" i="1"/>
  <c r="T392" i="1"/>
  <c r="P392" i="1"/>
  <c r="O392" i="1"/>
  <c r="N392" i="1"/>
  <c r="M392" i="1"/>
  <c r="P409" i="1"/>
  <c r="O409" i="1"/>
  <c r="N409" i="1"/>
  <c r="N330" i="1"/>
  <c r="N482" i="1"/>
  <c r="AF508" i="1"/>
  <c r="AF649" i="1"/>
  <c r="P689" i="1"/>
  <c r="O689" i="1"/>
  <c r="N689" i="1"/>
  <c r="O843" i="1"/>
  <c r="N843" i="1"/>
  <c r="M843" i="1"/>
  <c r="T482" i="1"/>
  <c r="T521" i="1"/>
  <c r="P521" i="1"/>
  <c r="O521" i="1"/>
  <c r="M594" i="1"/>
  <c r="N594" i="1"/>
  <c r="P869" i="1"/>
  <c r="T869" i="1"/>
  <c r="O869" i="1"/>
  <c r="N869" i="1"/>
  <c r="AF479" i="1"/>
  <c r="P514" i="1"/>
  <c r="M514" i="1"/>
  <c r="AF524" i="1"/>
  <c r="P684" i="1"/>
  <c r="P694" i="1"/>
  <c r="N694" i="1"/>
  <c r="N732" i="1"/>
  <c r="AF903" i="1"/>
  <c r="AF270" i="1"/>
  <c r="T364" i="1"/>
  <c r="O375" i="1"/>
  <c r="N467" i="1"/>
  <c r="O469" i="1"/>
  <c r="AF576" i="1"/>
  <c r="AF339" i="1"/>
  <c r="AF416" i="1"/>
  <c r="AF456" i="1"/>
  <c r="O467" i="1"/>
  <c r="P469" i="1"/>
  <c r="AF505" i="1"/>
  <c r="N513" i="1"/>
  <c r="P513" i="1"/>
  <c r="AF623" i="1"/>
  <c r="M793" i="1"/>
  <c r="P185" i="1"/>
  <c r="O320" i="1"/>
  <c r="T552" i="1"/>
  <c r="O552" i="1"/>
  <c r="O683" i="1"/>
  <c r="N683" i="1"/>
  <c r="P716" i="1"/>
  <c r="N716" i="1"/>
  <c r="M716" i="1"/>
  <c r="N777" i="1"/>
  <c r="P777" i="1"/>
  <c r="O777" i="1"/>
  <c r="T799" i="1"/>
  <c r="T512" i="1"/>
  <c r="P512" i="1"/>
  <c r="AF565" i="1"/>
  <c r="AF575" i="1"/>
  <c r="T759" i="1"/>
  <c r="N759" i="1"/>
  <c r="M759" i="1"/>
  <c r="N394" i="1"/>
  <c r="O420" i="1"/>
  <c r="M426" i="1"/>
  <c r="O499" i="1"/>
  <c r="N500" i="1"/>
  <c r="N533" i="1"/>
  <c r="AF550" i="1"/>
  <c r="N587" i="1"/>
  <c r="AF622" i="1"/>
  <c r="O867" i="1"/>
  <c r="N867" i="1"/>
  <c r="AF204" i="1"/>
  <c r="P394" i="1"/>
  <c r="M478" i="1"/>
  <c r="AF504" i="1"/>
  <c r="P561" i="1"/>
  <c r="O561" i="1"/>
  <c r="O656" i="1"/>
  <c r="T656" i="1"/>
  <c r="N686" i="1"/>
  <c r="O705" i="1"/>
  <c r="T705" i="1"/>
  <c r="N915" i="1"/>
  <c r="T394" i="1"/>
  <c r="AF497" i="1"/>
  <c r="T527" i="1"/>
  <c r="O527" i="1"/>
  <c r="AF537" i="1"/>
  <c r="AF564" i="1"/>
  <c r="AF574" i="1"/>
  <c r="AF599" i="1"/>
  <c r="O600" i="1"/>
  <c r="T600" i="1"/>
  <c r="P600" i="1"/>
  <c r="M600" i="1"/>
  <c r="AF631" i="1"/>
  <c r="N74" i="1"/>
  <c r="N119" i="1"/>
  <c r="AF195" i="1"/>
  <c r="AF266" i="1"/>
  <c r="O516" i="1"/>
  <c r="P527" i="1"/>
  <c r="T532" i="1"/>
  <c r="O532" i="1"/>
  <c r="AF559" i="1"/>
  <c r="AF325" i="1"/>
  <c r="AF379" i="1"/>
  <c r="T685" i="1"/>
  <c r="M685" i="1"/>
  <c r="P602" i="1"/>
  <c r="AF672" i="1"/>
  <c r="AF700" i="1"/>
  <c r="N807" i="1"/>
  <c r="AF812" i="1"/>
  <c r="AF611" i="1"/>
  <c r="AF626" i="1"/>
  <c r="AF627" i="1"/>
  <c r="AF742" i="1"/>
  <c r="AF829" i="1"/>
  <c r="AF889" i="1"/>
  <c r="AF891" i="1"/>
  <c r="AF618" i="1"/>
  <c r="AF619" i="1"/>
  <c r="AF843" i="1"/>
  <c r="O541" i="1"/>
  <c r="N576" i="1"/>
  <c r="T631" i="1"/>
  <c r="AF677" i="1"/>
  <c r="AF707" i="1"/>
  <c r="P739" i="1"/>
  <c r="AF802" i="1"/>
  <c r="M836" i="1"/>
  <c r="M874" i="1"/>
  <c r="O874" i="1"/>
  <c r="AF538" i="1"/>
  <c r="AF570" i="1"/>
  <c r="P576" i="1"/>
  <c r="AF613" i="1"/>
  <c r="AF615" i="1"/>
  <c r="O638" i="1"/>
  <c r="AF685" i="1"/>
  <c r="M700" i="1"/>
  <c r="P701" i="1"/>
  <c r="M723" i="1"/>
  <c r="O757" i="1"/>
  <c r="AF782" i="1"/>
  <c r="O804" i="1"/>
  <c r="O812" i="1"/>
  <c r="T852" i="1"/>
  <c r="M881" i="1"/>
  <c r="T576" i="1"/>
  <c r="N700" i="1"/>
  <c r="T701" i="1"/>
  <c r="AF539" i="1"/>
  <c r="N858" i="1"/>
  <c r="AF540" i="1"/>
  <c r="P612" i="1"/>
  <c r="M660" i="1"/>
  <c r="N721" i="1"/>
  <c r="N801" i="1"/>
  <c r="O858" i="1"/>
  <c r="AF868" i="1"/>
  <c r="AF885" i="1"/>
  <c r="P23" i="1"/>
  <c r="O23" i="1"/>
  <c r="T23" i="1"/>
  <c r="N23" i="1"/>
  <c r="M23" i="1"/>
  <c r="O43" i="1"/>
  <c r="T43" i="1"/>
  <c r="P43" i="1"/>
  <c r="N43" i="1"/>
  <c r="M43" i="1"/>
  <c r="O57" i="1"/>
  <c r="T57" i="1"/>
  <c r="T47" i="1"/>
  <c r="P47" i="1"/>
  <c r="O47" i="1"/>
  <c r="N47" i="1"/>
  <c r="M47" i="1"/>
  <c r="T79" i="1"/>
  <c r="N79" i="1"/>
  <c r="M113" i="1"/>
  <c r="T113" i="1"/>
  <c r="P66" i="1"/>
  <c r="N66" i="1"/>
  <c r="O66" i="1"/>
  <c r="T46" i="1"/>
  <c r="P46" i="1"/>
  <c r="O55" i="1"/>
  <c r="N55" i="1"/>
  <c r="M55" i="1"/>
  <c r="O7" i="1"/>
  <c r="N7" i="1"/>
  <c r="O71" i="1"/>
  <c r="M71" i="1"/>
  <c r="T71" i="1"/>
  <c r="P71" i="1"/>
  <c r="N71" i="1"/>
  <c r="P77" i="1"/>
  <c r="N77" i="1"/>
  <c r="T77" i="1"/>
  <c r="O77" i="1"/>
  <c r="M77" i="1"/>
  <c r="P124" i="1"/>
  <c r="N124" i="1"/>
  <c r="M124" i="1"/>
  <c r="T124" i="1"/>
  <c r="O65" i="1"/>
  <c r="M65" i="1"/>
  <c r="N116" i="1"/>
  <c r="M116" i="1"/>
  <c r="O49" i="1"/>
  <c r="T49" i="1"/>
  <c r="P59" i="1"/>
  <c r="N59" i="1"/>
  <c r="T59" i="1"/>
  <c r="M59" i="1"/>
  <c r="O19" i="1"/>
  <c r="N19" i="1"/>
  <c r="T28" i="1"/>
  <c r="P28" i="1"/>
  <c r="O28" i="1"/>
  <c r="N28" i="1"/>
  <c r="N53" i="1"/>
  <c r="T53" i="1"/>
  <c r="P53" i="1"/>
  <c r="O53" i="1"/>
  <c r="M120" i="1"/>
  <c r="O120" i="1"/>
  <c r="N120" i="1"/>
  <c r="N144" i="1"/>
  <c r="M198" i="1"/>
  <c r="N198" i="1"/>
  <c r="O198" i="1"/>
  <c r="T198" i="1"/>
  <c r="P207" i="1"/>
  <c r="N207" i="1"/>
  <c r="P214" i="1"/>
  <c r="O11" i="1"/>
  <c r="O17" i="1"/>
  <c r="P34" i="1"/>
  <c r="N35" i="1"/>
  <c r="T111" i="1"/>
  <c r="N111" i="1"/>
  <c r="M111" i="1"/>
  <c r="AF126" i="1"/>
  <c r="P144" i="1"/>
  <c r="N176" i="1"/>
  <c r="M176" i="1"/>
  <c r="P198" i="1"/>
  <c r="T135" i="1"/>
  <c r="N135" i="1"/>
  <c r="M135" i="1"/>
  <c r="P143" i="1"/>
  <c r="T143" i="1"/>
  <c r="P159" i="1"/>
  <c r="O159" i="1"/>
  <c r="N159" i="1"/>
  <c r="O197" i="1"/>
  <c r="N197" i="1"/>
  <c r="T197" i="1"/>
  <c r="P197" i="1"/>
  <c r="M197" i="1"/>
  <c r="P17" i="1"/>
  <c r="O61" i="1"/>
  <c r="T61" i="1"/>
  <c r="M82" i="1"/>
  <c r="M107" i="1"/>
  <c r="AF123" i="1"/>
  <c r="AF125" i="1"/>
  <c r="AF141" i="1"/>
  <c r="N170" i="1"/>
  <c r="M170" i="1"/>
  <c r="N250" i="1"/>
  <c r="P250" i="1"/>
  <c r="T35" i="1"/>
  <c r="O90" i="1"/>
  <c r="N90" i="1"/>
  <c r="M180" i="1"/>
  <c r="P180" i="1"/>
  <c r="N180" i="1"/>
  <c r="N204" i="1"/>
  <c r="T204" i="1"/>
  <c r="P204" i="1"/>
  <c r="O204" i="1"/>
  <c r="M204" i="1"/>
  <c r="M17" i="1"/>
  <c r="O35" i="1"/>
  <c r="T17" i="1"/>
  <c r="M41" i="1"/>
  <c r="O41" i="1"/>
  <c r="AF16" i="1"/>
  <c r="AF64" i="1"/>
  <c r="O82" i="1"/>
  <c r="M90" i="1"/>
  <c r="M126" i="1"/>
  <c r="P126" i="1"/>
  <c r="P132" i="1"/>
  <c r="N132" i="1"/>
  <c r="M148" i="1"/>
  <c r="T148" i="1"/>
  <c r="P148" i="1"/>
  <c r="M186" i="1"/>
  <c r="P186" i="1"/>
  <c r="O186" i="1"/>
  <c r="N186" i="1"/>
  <c r="O211" i="1"/>
  <c r="T211" i="1"/>
  <c r="N211" i="1"/>
  <c r="T9" i="1"/>
  <c r="O20" i="1"/>
  <c r="AF29" i="1"/>
  <c r="AF47" i="1"/>
  <c r="AF72" i="1"/>
  <c r="P82" i="1"/>
  <c r="T84" i="1"/>
  <c r="O84" i="1"/>
  <c r="N84" i="1"/>
  <c r="P90" i="1"/>
  <c r="M104" i="1"/>
  <c r="P107" i="1"/>
  <c r="T123" i="1"/>
  <c r="O123" i="1"/>
  <c r="N123" i="1"/>
  <c r="O132" i="1"/>
  <c r="O148" i="1"/>
  <c r="M174" i="1"/>
  <c r="P174" i="1"/>
  <c r="N174" i="1"/>
  <c r="T179" i="1"/>
  <c r="N179" i="1"/>
  <c r="T217" i="1"/>
  <c r="O217" i="1"/>
  <c r="N217" i="1"/>
  <c r="M217" i="1"/>
  <c r="T90" i="1"/>
  <c r="M108" i="1"/>
  <c r="O108" i="1"/>
  <c r="N108" i="1"/>
  <c r="T141" i="1"/>
  <c r="P141" i="1"/>
  <c r="O141" i="1"/>
  <c r="N141" i="1"/>
  <c r="M141" i="1"/>
  <c r="P184" i="1"/>
  <c r="M29" i="1"/>
  <c r="AF62" i="1"/>
  <c r="AF74" i="1"/>
  <c r="P84" i="1"/>
  <c r="AF112" i="1"/>
  <c r="P123" i="1"/>
  <c r="T178" i="1"/>
  <c r="O29" i="1"/>
  <c r="AF77" i="1"/>
  <c r="M101" i="1"/>
  <c r="P173" i="1"/>
  <c r="N173" i="1"/>
  <c r="AF14" i="1"/>
  <c r="O67" i="1"/>
  <c r="T67" i="1"/>
  <c r="N68" i="1"/>
  <c r="O101" i="1"/>
  <c r="AF111" i="1"/>
  <c r="AF118" i="1"/>
  <c r="P119" i="1"/>
  <c r="O119" i="1"/>
  <c r="P121" i="1"/>
  <c r="N121" i="1"/>
  <c r="AF135" i="1"/>
  <c r="M154" i="1"/>
  <c r="T154" i="1"/>
  <c r="P154" i="1"/>
  <c r="O154" i="1"/>
  <c r="N154" i="1"/>
  <c r="O191" i="1"/>
  <c r="T191" i="1"/>
  <c r="P191" i="1"/>
  <c r="N191" i="1"/>
  <c r="AF196" i="1"/>
  <c r="O208" i="1"/>
  <c r="T208" i="1"/>
  <c r="N208" i="1"/>
  <c r="P215" i="1"/>
  <c r="AF52" i="1"/>
  <c r="P95" i="1"/>
  <c r="N95" i="1"/>
  <c r="M95" i="1"/>
  <c r="P101" i="1"/>
  <c r="N112" i="1"/>
  <c r="M114" i="1"/>
  <c r="T114" i="1"/>
  <c r="P114" i="1"/>
  <c r="P139" i="1"/>
  <c r="N139" i="1"/>
  <c r="AF143" i="1"/>
  <c r="T153" i="1"/>
  <c r="P153" i="1"/>
  <c r="O153" i="1"/>
  <c r="N153" i="1"/>
  <c r="M153" i="1"/>
  <c r="N160" i="1"/>
  <c r="T284" i="1"/>
  <c r="N284" i="1"/>
  <c r="P284" i="1"/>
  <c r="P340" i="1"/>
  <c r="AF224" i="1"/>
  <c r="AF229" i="1"/>
  <c r="P255" i="1"/>
  <c r="AF260" i="1"/>
  <c r="O338" i="1"/>
  <c r="M338" i="1"/>
  <c r="T338" i="1"/>
  <c r="P338" i="1"/>
  <c r="T137" i="1"/>
  <c r="AF142" i="1"/>
  <c r="P202" i="1"/>
  <c r="N255" i="1"/>
  <c r="P317" i="1"/>
  <c r="N317" i="1"/>
  <c r="AF159" i="1"/>
  <c r="AF183" i="1"/>
  <c r="N223" i="1"/>
  <c r="O223" i="1"/>
  <c r="O253" i="1"/>
  <c r="T255" i="1"/>
  <c r="P281" i="1"/>
  <c r="N281" i="1"/>
  <c r="AF291" i="1"/>
  <c r="N322" i="1"/>
  <c r="T322" i="1"/>
  <c r="P322" i="1"/>
  <c r="P171" i="1"/>
  <c r="AF184" i="1"/>
  <c r="AF265" i="1"/>
  <c r="O292" i="1"/>
  <c r="M292" i="1"/>
  <c r="T292" i="1"/>
  <c r="AF147" i="1"/>
  <c r="P150" i="1"/>
  <c r="N168" i="1"/>
  <c r="N171" i="1"/>
  <c r="O192" i="1"/>
  <c r="P196" i="1"/>
  <c r="AF201" i="1"/>
  <c r="AF207" i="1"/>
  <c r="N228" i="1"/>
  <c r="P237" i="1"/>
  <c r="N237" i="1"/>
  <c r="P292" i="1"/>
  <c r="O370" i="1"/>
  <c r="T370" i="1"/>
  <c r="N370" i="1"/>
  <c r="P370" i="1"/>
  <c r="AF81" i="1"/>
  <c r="P192" i="1"/>
  <c r="O201" i="1"/>
  <c r="N205" i="1"/>
  <c r="P218" i="1"/>
  <c r="P227" i="1"/>
  <c r="O228" i="1"/>
  <c r="N229" i="1"/>
  <c r="N236" i="1"/>
  <c r="T237" i="1"/>
  <c r="AF240" i="1"/>
  <c r="N259" i="1"/>
  <c r="P259" i="1"/>
  <c r="P266" i="1"/>
  <c r="T266" i="1"/>
  <c r="O266" i="1"/>
  <c r="T267" i="1"/>
  <c r="O278" i="1"/>
  <c r="M278" i="1"/>
  <c r="T278" i="1"/>
  <c r="P278" i="1"/>
  <c r="T289" i="1"/>
  <c r="M289" i="1"/>
  <c r="P290" i="1"/>
  <c r="N290" i="1"/>
  <c r="M321" i="1"/>
  <c r="T321" i="1"/>
  <c r="N321" i="1"/>
  <c r="T192" i="1"/>
  <c r="O205" i="1"/>
  <c r="T218" i="1"/>
  <c r="O229" i="1"/>
  <c r="T258" i="1"/>
  <c r="N258" i="1"/>
  <c r="N265" i="1"/>
  <c r="P265" i="1"/>
  <c r="O265" i="1"/>
  <c r="O289" i="1"/>
  <c r="M290" i="1"/>
  <c r="O300" i="1"/>
  <c r="P300" i="1"/>
  <c r="M300" i="1"/>
  <c r="M326" i="1"/>
  <c r="O326" i="1"/>
  <c r="T326" i="1"/>
  <c r="P326" i="1"/>
  <c r="N326" i="1"/>
  <c r="T368" i="1"/>
  <c r="P368" i="1"/>
  <c r="N368" i="1"/>
  <c r="O368" i="1"/>
  <c r="N136" i="1"/>
  <c r="M164" i="1"/>
  <c r="P205" i="1"/>
  <c r="AF208" i="1"/>
  <c r="N230" i="1"/>
  <c r="N231" i="1"/>
  <c r="N248" i="1"/>
  <c r="M258" i="1"/>
  <c r="T264" i="1"/>
  <c r="O264" i="1"/>
  <c r="M264" i="1"/>
  <c r="M265" i="1"/>
  <c r="P277" i="1"/>
  <c r="P289" i="1"/>
  <c r="O290" i="1"/>
  <c r="T300" i="1"/>
  <c r="N379" i="1"/>
  <c r="M379" i="1"/>
  <c r="N381" i="1"/>
  <c r="T381" i="1"/>
  <c r="O381" i="1"/>
  <c r="P381" i="1"/>
  <c r="AF211" i="1"/>
  <c r="AF255" i="1"/>
  <c r="P272" i="1"/>
  <c r="N272" i="1"/>
  <c r="O287" i="1"/>
  <c r="N287" i="1"/>
  <c r="T290" i="1"/>
  <c r="O298" i="1"/>
  <c r="T298" i="1"/>
  <c r="N298" i="1"/>
  <c r="M298" i="1"/>
  <c r="M349" i="1"/>
  <c r="O349" i="1"/>
  <c r="N162" i="1"/>
  <c r="N189" i="1"/>
  <c r="M245" i="1"/>
  <c r="O286" i="1"/>
  <c r="T286" i="1"/>
  <c r="P286" i="1"/>
  <c r="M286" i="1"/>
  <c r="O297" i="1"/>
  <c r="N297" i="1"/>
  <c r="P298" i="1"/>
  <c r="M309" i="1"/>
  <c r="T309" i="1"/>
  <c r="O309" i="1"/>
  <c r="N309" i="1"/>
  <c r="AF124" i="1"/>
  <c r="M131" i="1"/>
  <c r="AF138" i="1"/>
  <c r="P162" i="1"/>
  <c r="N202" i="1"/>
  <c r="M240" i="1"/>
  <c r="P240" i="1"/>
  <c r="T241" i="1"/>
  <c r="N245" i="1"/>
  <c r="T272" i="1"/>
  <c r="N286" i="1"/>
  <c r="P297" i="1"/>
  <c r="O376" i="1"/>
  <c r="M376" i="1"/>
  <c r="T376" i="1"/>
  <c r="N398" i="1"/>
  <c r="T398" i="1"/>
  <c r="P398" i="1"/>
  <c r="N470" i="1"/>
  <c r="T470" i="1"/>
  <c r="P470" i="1"/>
  <c r="N545" i="1"/>
  <c r="P545" i="1"/>
  <c r="AF230" i="1"/>
  <c r="O302" i="1"/>
  <c r="AF303" i="1"/>
  <c r="O311" i="1"/>
  <c r="N313" i="1"/>
  <c r="AF319" i="1"/>
  <c r="P330" i="1"/>
  <c r="P375" i="1"/>
  <c r="N376" i="1"/>
  <c r="M398" i="1"/>
  <c r="M442" i="1"/>
  <c r="AF299" i="1"/>
  <c r="T302" i="1"/>
  <c r="P311" i="1"/>
  <c r="AF326" i="1"/>
  <c r="AF369" i="1"/>
  <c r="P376" i="1"/>
  <c r="O398" i="1"/>
  <c r="O522" i="1"/>
  <c r="M357" i="1"/>
  <c r="P357" i="1"/>
  <c r="O358" i="1"/>
  <c r="T358" i="1"/>
  <c r="AF507" i="1"/>
  <c r="O303" i="1"/>
  <c r="AF343" i="1"/>
  <c r="O373" i="1"/>
  <c r="N373" i="1"/>
  <c r="P422" i="1"/>
  <c r="O422" i="1"/>
  <c r="N422" i="1"/>
  <c r="P488" i="1"/>
  <c r="AF506" i="1"/>
  <c r="N559" i="1"/>
  <c r="AF258" i="1"/>
  <c r="M283" i="1"/>
  <c r="P303" i="1"/>
  <c r="N308" i="1"/>
  <c r="O355" i="1"/>
  <c r="M355" i="1"/>
  <c r="T357" i="1"/>
  <c r="P358" i="1"/>
  <c r="T303" i="1"/>
  <c r="O308" i="1"/>
  <c r="AF362" i="1"/>
  <c r="O369" i="1"/>
  <c r="M372" i="1"/>
  <c r="P386" i="1"/>
  <c r="O386" i="1"/>
  <c r="N386" i="1"/>
  <c r="M386" i="1"/>
  <c r="O343" i="1"/>
  <c r="AF374" i="1"/>
  <c r="O402" i="1"/>
  <c r="P402" i="1"/>
  <c r="T421" i="1"/>
  <c r="M421" i="1"/>
  <c r="M463" i="1"/>
  <c r="O463" i="1"/>
  <c r="N463" i="1"/>
  <c r="T463" i="1"/>
  <c r="P463" i="1"/>
  <c r="T486" i="1"/>
  <c r="N486" i="1"/>
  <c r="P573" i="1"/>
  <c r="M573" i="1"/>
  <c r="O573" i="1"/>
  <c r="AF311" i="1"/>
  <c r="AF313" i="1"/>
  <c r="N316" i="1"/>
  <c r="AF375" i="1"/>
  <c r="N387" i="1"/>
  <c r="T387" i="1"/>
  <c r="O387" i="1"/>
  <c r="N525" i="1"/>
  <c r="T525" i="1"/>
  <c r="P525" i="1"/>
  <c r="AF297" i="1"/>
  <c r="T316" i="1"/>
  <c r="P320" i="1"/>
  <c r="M327" i="1"/>
  <c r="P327" i="1"/>
  <c r="P333" i="1"/>
  <c r="N343" i="1"/>
  <c r="N352" i="1"/>
  <c r="P387" i="1"/>
  <c r="O388" i="1"/>
  <c r="P388" i="1"/>
  <c r="T388" i="1"/>
  <c r="N388" i="1"/>
  <c r="T462" i="1"/>
  <c r="N462" i="1"/>
  <c r="T515" i="1"/>
  <c r="P515" i="1"/>
  <c r="P344" i="1"/>
  <c r="O344" i="1"/>
  <c r="M345" i="1"/>
  <c r="T345" i="1"/>
  <c r="N346" i="1"/>
  <c r="AF356" i="1"/>
  <c r="P362" i="1"/>
  <c r="O364" i="1"/>
  <c r="N364" i="1"/>
  <c r="M454" i="1"/>
  <c r="M344" i="1"/>
  <c r="N345" i="1"/>
  <c r="P346" i="1"/>
  <c r="M348" i="1"/>
  <c r="N362" i="1"/>
  <c r="P364" i="1"/>
  <c r="M375" i="1"/>
  <c r="N375" i="1"/>
  <c r="O382" i="1"/>
  <c r="P382" i="1"/>
  <c r="T382" i="1"/>
  <c r="N382" i="1"/>
  <c r="P399" i="1"/>
  <c r="N399" i="1"/>
  <c r="P424" i="1"/>
  <c r="AF431" i="1"/>
  <c r="M475" i="1"/>
  <c r="P475" i="1"/>
  <c r="M456" i="1"/>
  <c r="P456" i="1"/>
  <c r="O456" i="1"/>
  <c r="N480" i="1"/>
  <c r="T480" i="1"/>
  <c r="P480" i="1"/>
  <c r="AF500" i="1"/>
  <c r="O504" i="1"/>
  <c r="P504" i="1"/>
  <c r="N504" i="1"/>
  <c r="T554" i="1"/>
  <c r="AF561" i="1"/>
  <c r="P783" i="1"/>
  <c r="T783" i="1"/>
  <c r="O783" i="1"/>
  <c r="N435" i="1"/>
  <c r="T458" i="1"/>
  <c r="P458" i="1"/>
  <c r="AF469" i="1"/>
  <c r="T492" i="1"/>
  <c r="M492" i="1"/>
  <c r="T493" i="1"/>
  <c r="O493" i="1"/>
  <c r="AF521" i="1"/>
  <c r="N524" i="1"/>
  <c r="T524" i="1"/>
  <c r="P524" i="1"/>
  <c r="M530" i="1"/>
  <c r="N530" i="1"/>
  <c r="T530" i="1"/>
  <c r="P530" i="1"/>
  <c r="P535" i="1"/>
  <c r="T535" i="1"/>
  <c r="O535" i="1"/>
  <c r="N535" i="1"/>
  <c r="M581" i="1"/>
  <c r="P581" i="1"/>
  <c r="O581" i="1"/>
  <c r="O590" i="1"/>
  <c r="T590" i="1"/>
  <c r="P590" i="1"/>
  <c r="N590" i="1"/>
  <c r="M590" i="1"/>
  <c r="O609" i="1"/>
  <c r="M609" i="1"/>
  <c r="N393" i="1"/>
  <c r="AF417" i="1"/>
  <c r="AF420" i="1"/>
  <c r="P435" i="1"/>
  <c r="AF449" i="1"/>
  <c r="N452" i="1"/>
  <c r="T456" i="1"/>
  <c r="N458" i="1"/>
  <c r="N478" i="1"/>
  <c r="O480" i="1"/>
  <c r="AF485" i="1"/>
  <c r="N492" i="1"/>
  <c r="M524" i="1"/>
  <c r="P526" i="1"/>
  <c r="O526" i="1"/>
  <c r="M526" i="1"/>
  <c r="O530" i="1"/>
  <c r="M535" i="1"/>
  <c r="O537" i="1"/>
  <c r="N581" i="1"/>
  <c r="N380" i="1"/>
  <c r="AF413" i="1"/>
  <c r="M419" i="1"/>
  <c r="T435" i="1"/>
  <c r="M451" i="1"/>
  <c r="N451" i="1"/>
  <c r="P452" i="1"/>
  <c r="M457" i="1"/>
  <c r="O492" i="1"/>
  <c r="O524" i="1"/>
  <c r="N536" i="1"/>
  <c r="M536" i="1"/>
  <c r="O567" i="1"/>
  <c r="P567" i="1"/>
  <c r="M567" i="1"/>
  <c r="M598" i="1"/>
  <c r="M380" i="1"/>
  <c r="AF422" i="1"/>
  <c r="P492" i="1"/>
  <c r="M518" i="1"/>
  <c r="P518" i="1"/>
  <c r="O518" i="1"/>
  <c r="O528" i="1"/>
  <c r="N528" i="1"/>
  <c r="O540" i="1"/>
  <c r="M546" i="1"/>
  <c r="T546" i="1"/>
  <c r="N558" i="1"/>
  <c r="M558" i="1"/>
  <c r="T566" i="1"/>
  <c r="P566" i="1"/>
  <c r="AF603" i="1"/>
  <c r="T644" i="1"/>
  <c r="O644" i="1"/>
  <c r="N644" i="1"/>
  <c r="M644" i="1"/>
  <c r="O380" i="1"/>
  <c r="M394" i="1"/>
  <c r="O419" i="1"/>
  <c r="T467" i="1"/>
  <c r="M467" i="1"/>
  <c r="AF495" i="1"/>
  <c r="N512" i="1"/>
  <c r="M512" i="1"/>
  <c r="N518" i="1"/>
  <c r="P520" i="1"/>
  <c r="O520" i="1"/>
  <c r="M520" i="1"/>
  <c r="M540" i="1"/>
  <c r="P546" i="1"/>
  <c r="M564" i="1"/>
  <c r="T564" i="1"/>
  <c r="P564" i="1"/>
  <c r="O564" i="1"/>
  <c r="N566" i="1"/>
  <c r="P579" i="1"/>
  <c r="AF594" i="1"/>
  <c r="AF604" i="1"/>
  <c r="M649" i="1"/>
  <c r="T649" i="1"/>
  <c r="O649" i="1"/>
  <c r="N649" i="1"/>
  <c r="N415" i="1"/>
  <c r="T415" i="1"/>
  <c r="T417" i="1"/>
  <c r="P417" i="1"/>
  <c r="N420" i="1"/>
  <c r="M420" i="1"/>
  <c r="T426" i="1"/>
  <c r="P426" i="1"/>
  <c r="M450" i="1"/>
  <c r="T450" i="1"/>
  <c r="M487" i="1"/>
  <c r="N487" i="1"/>
  <c r="O512" i="1"/>
  <c r="T518" i="1"/>
  <c r="P540" i="1"/>
  <c r="O544" i="1"/>
  <c r="N564" i="1"/>
  <c r="O579" i="1"/>
  <c r="T407" i="1"/>
  <c r="M407" i="1"/>
  <c r="AF410" i="1"/>
  <c r="N519" i="1"/>
  <c r="P519" i="1"/>
  <c r="AF624" i="1"/>
  <c r="AF363" i="1"/>
  <c r="AF373" i="1"/>
  <c r="N407" i="1"/>
  <c r="P415" i="1"/>
  <c r="T420" i="1"/>
  <c r="O426" i="1"/>
  <c r="T437" i="1"/>
  <c r="P437" i="1"/>
  <c r="AF458" i="1"/>
  <c r="AF473" i="1"/>
  <c r="AF480" i="1"/>
  <c r="AF482" i="1"/>
  <c r="T487" i="1"/>
  <c r="AF535" i="1"/>
  <c r="T572" i="1"/>
  <c r="AF598" i="1"/>
  <c r="AF601" i="1"/>
  <c r="T618" i="1"/>
  <c r="N618" i="1"/>
  <c r="O405" i="1"/>
  <c r="T405" i="1"/>
  <c r="P405" i="1"/>
  <c r="T409" i="1"/>
  <c r="T412" i="1"/>
  <c r="N412" i="1"/>
  <c r="T429" i="1"/>
  <c r="P429" i="1"/>
  <c r="P446" i="1"/>
  <c r="N446" i="1"/>
  <c r="AF475" i="1"/>
  <c r="AF527" i="1"/>
  <c r="N584" i="1"/>
  <c r="M584" i="1"/>
  <c r="M593" i="1"/>
  <c r="P593" i="1"/>
  <c r="O593" i="1"/>
  <c r="N593" i="1"/>
  <c r="M603" i="1"/>
  <c r="O603" i="1"/>
  <c r="M619" i="1"/>
  <c r="T619" i="1"/>
  <c r="N619" i="1"/>
  <c r="P626" i="1"/>
  <c r="O626" i="1"/>
  <c r="N626" i="1"/>
  <c r="M626" i="1"/>
  <c r="T626" i="1"/>
  <c r="AF393" i="1"/>
  <c r="O404" i="1"/>
  <c r="P407" i="1"/>
  <c r="M409" i="1"/>
  <c r="O412" i="1"/>
  <c r="N429" i="1"/>
  <c r="O445" i="1"/>
  <c r="T446" i="1"/>
  <c r="P464" i="1"/>
  <c r="AF558" i="1"/>
  <c r="P610" i="1"/>
  <c r="T610" i="1"/>
  <c r="O610" i="1"/>
  <c r="N610" i="1"/>
  <c r="M610" i="1"/>
  <c r="AF391" i="1"/>
  <c r="AF496" i="1"/>
  <c r="AF587" i="1"/>
  <c r="AF588" i="1"/>
  <c r="AF607" i="1"/>
  <c r="T625" i="1"/>
  <c r="O625" i="1"/>
  <c r="P629" i="1"/>
  <c r="O629" i="1"/>
  <c r="T741" i="1"/>
  <c r="M741" i="1"/>
  <c r="P552" i="1"/>
  <c r="N552" i="1"/>
  <c r="AF589" i="1"/>
  <c r="O596" i="1"/>
  <c r="P604" i="1"/>
  <c r="M604" i="1"/>
  <c r="P648" i="1"/>
  <c r="M648" i="1"/>
  <c r="T765" i="1"/>
  <c r="P765" i="1"/>
  <c r="O765" i="1"/>
  <c r="N765" i="1"/>
  <c r="M765" i="1"/>
  <c r="T787" i="1"/>
  <c r="P787" i="1"/>
  <c r="O787" i="1"/>
  <c r="AF846" i="1"/>
  <c r="M596" i="1"/>
  <c r="N625" i="1"/>
  <c r="T638" i="1"/>
  <c r="N638" i="1"/>
  <c r="M638" i="1"/>
  <c r="T648" i="1"/>
  <c r="P697" i="1"/>
  <c r="P832" i="1"/>
  <c r="O832" i="1"/>
  <c r="N832" i="1"/>
  <c r="M832" i="1"/>
  <c r="O662" i="1"/>
  <c r="T662" i="1"/>
  <c r="P662" i="1"/>
  <c r="N662" i="1"/>
  <c r="M662" i="1"/>
  <c r="O674" i="1"/>
  <c r="P674" i="1"/>
  <c r="AF691" i="1"/>
  <c r="N821" i="1"/>
  <c r="T821" i="1"/>
  <c r="M821" i="1"/>
  <c r="M587" i="1"/>
  <c r="P596" i="1"/>
  <c r="T604" i="1"/>
  <c r="P608" i="1"/>
  <c r="T666" i="1"/>
  <c r="N666" i="1"/>
  <c r="M666" i="1"/>
  <c r="AF419" i="1"/>
  <c r="AF522" i="1"/>
  <c r="O560" i="1"/>
  <c r="O570" i="1"/>
  <c r="T596" i="1"/>
  <c r="T608" i="1"/>
  <c r="AF528" i="1"/>
  <c r="M542" i="1"/>
  <c r="M560" i="1"/>
  <c r="P570" i="1"/>
  <c r="O587" i="1"/>
  <c r="AF592" i="1"/>
  <c r="N600" i="1"/>
  <c r="AF600" i="1"/>
  <c r="P616" i="1"/>
  <c r="O616" i="1"/>
  <c r="N616" i="1"/>
  <c r="M616" i="1"/>
  <c r="N560" i="1"/>
  <c r="P587" i="1"/>
  <c r="AF593" i="1"/>
  <c r="O615" i="1"/>
  <c r="T616" i="1"/>
  <c r="N617" i="1"/>
  <c r="T641" i="1"/>
  <c r="P641" i="1"/>
  <c r="O641" i="1"/>
  <c r="T665" i="1"/>
  <c r="P665" i="1"/>
  <c r="O665" i="1"/>
  <c r="M665" i="1"/>
  <c r="AF684" i="1"/>
  <c r="T688" i="1"/>
  <c r="O688" i="1"/>
  <c r="M688" i="1"/>
  <c r="P688" i="1"/>
  <c r="N688" i="1"/>
  <c r="AF630" i="1"/>
  <c r="P633" i="1"/>
  <c r="O633" i="1"/>
  <c r="N749" i="1"/>
  <c r="O748" i="1"/>
  <c r="T748" i="1"/>
  <c r="P748" i="1"/>
  <c r="AF577" i="1"/>
  <c r="AF585" i="1"/>
  <c r="O602" i="1"/>
  <c r="T602" i="1"/>
  <c r="N640" i="1"/>
  <c r="M640" i="1"/>
  <c r="O708" i="1"/>
  <c r="P708" i="1"/>
  <c r="N708" i="1"/>
  <c r="T708" i="1"/>
  <c r="M708" i="1"/>
  <c r="AF807" i="1"/>
  <c r="AF683" i="1"/>
  <c r="AF703" i="1"/>
  <c r="AF729" i="1"/>
  <c r="M742" i="1"/>
  <c r="O742" i="1"/>
  <c r="T763" i="1"/>
  <c r="P763" i="1"/>
  <c r="N763" i="1"/>
  <c r="AF809" i="1"/>
  <c r="M855" i="1"/>
  <c r="O855" i="1"/>
  <c r="N855" i="1"/>
  <c r="P905" i="1"/>
  <c r="N905" i="1"/>
  <c r="T700" i="1"/>
  <c r="M719" i="1"/>
  <c r="P719" i="1"/>
  <c r="O719" i="1"/>
  <c r="P721" i="1"/>
  <c r="T747" i="1"/>
  <c r="P747" i="1"/>
  <c r="O747" i="1"/>
  <c r="N747" i="1"/>
  <c r="M747" i="1"/>
  <c r="AF796" i="1"/>
  <c r="N876" i="1"/>
  <c r="M876" i="1"/>
  <c r="O876" i="1"/>
  <c r="AF638" i="1"/>
  <c r="AF642" i="1"/>
  <c r="AF667" i="1"/>
  <c r="AF675" i="1"/>
  <c r="AF680" i="1"/>
  <c r="M689" i="1"/>
  <c r="T689" i="1"/>
  <c r="M705" i="1"/>
  <c r="N719" i="1"/>
  <c r="N762" i="1"/>
  <c r="M762" i="1"/>
  <c r="M772" i="1"/>
  <c r="T772" i="1"/>
  <c r="O772" i="1"/>
  <c r="N809" i="1"/>
  <c r="M854" i="1"/>
  <c r="AF655" i="1"/>
  <c r="O694" i="1"/>
  <c r="T729" i="1"/>
  <c r="M729" i="1"/>
  <c r="N729" i="1"/>
  <c r="M730" i="1"/>
  <c r="P730" i="1"/>
  <c r="O730" i="1"/>
  <c r="N730" i="1"/>
  <c r="P746" i="1"/>
  <c r="N746" i="1"/>
  <c r="M746" i="1"/>
  <c r="N753" i="1"/>
  <c r="T753" i="1"/>
  <c r="P753" i="1"/>
  <c r="O753" i="1"/>
  <c r="M753" i="1"/>
  <c r="AF865" i="1"/>
  <c r="AF645" i="1"/>
  <c r="AF678" i="1"/>
  <c r="P691" i="1"/>
  <c r="P692" i="1"/>
  <c r="N692" i="1"/>
  <c r="M692" i="1"/>
  <c r="M694" i="1"/>
  <c r="AF712" i="1"/>
  <c r="N728" i="1"/>
  <c r="M728" i="1"/>
  <c r="P729" i="1"/>
  <c r="T730" i="1"/>
  <c r="P738" i="1"/>
  <c r="M776" i="1"/>
  <c r="P776" i="1"/>
  <c r="O776" i="1"/>
  <c r="M794" i="1"/>
  <c r="O794" i="1"/>
  <c r="AF669" i="1"/>
  <c r="P761" i="1"/>
  <c r="T771" i="1"/>
  <c r="P771" i="1"/>
  <c r="O771" i="1"/>
  <c r="N771" i="1"/>
  <c r="M771" i="1"/>
  <c r="P785" i="1"/>
  <c r="T785" i="1"/>
  <c r="T805" i="1"/>
  <c r="P805" i="1"/>
  <c r="O805" i="1"/>
  <c r="N805" i="1"/>
  <c r="T819" i="1"/>
  <c r="M819" i="1"/>
  <c r="AF861" i="1"/>
  <c r="AF864" i="1"/>
  <c r="P941" i="1"/>
  <c r="N941" i="1"/>
  <c r="M690" i="1"/>
  <c r="T735" i="1"/>
  <c r="N735" i="1"/>
  <c r="M735" i="1"/>
  <c r="M736" i="1"/>
  <c r="T736" i="1"/>
  <c r="O736" i="1"/>
  <c r="N736" i="1"/>
  <c r="AF750" i="1"/>
  <c r="T751" i="1"/>
  <c r="P751" i="1"/>
  <c r="O751" i="1"/>
  <c r="N751" i="1"/>
  <c r="M751" i="1"/>
  <c r="M766" i="1"/>
  <c r="O766" i="1"/>
  <c r="AF769" i="1"/>
  <c r="O795" i="1"/>
  <c r="N795" i="1"/>
  <c r="M805" i="1"/>
  <c r="P817" i="1"/>
  <c r="M817" i="1"/>
  <c r="N851" i="1"/>
  <c r="T851" i="1"/>
  <c r="P851" i="1"/>
  <c r="O851" i="1"/>
  <c r="M851" i="1"/>
  <c r="AF860" i="1"/>
  <c r="O880" i="1"/>
  <c r="N880" i="1"/>
  <c r="M880" i="1"/>
  <c r="T880" i="1"/>
  <c r="P880" i="1"/>
  <c r="AF612" i="1"/>
  <c r="N667" i="1"/>
  <c r="M672" i="1"/>
  <c r="T694" i="1"/>
  <c r="O735" i="1"/>
  <c r="P736" i="1"/>
  <c r="AF741" i="1"/>
  <c r="O817" i="1"/>
  <c r="AF636" i="1"/>
  <c r="P667" i="1"/>
  <c r="O668" i="1"/>
  <c r="O672" i="1"/>
  <c r="O676" i="1"/>
  <c r="T676" i="1"/>
  <c r="T678" i="1"/>
  <c r="T712" i="1"/>
  <c r="N712" i="1"/>
  <c r="M712" i="1"/>
  <c r="M713" i="1"/>
  <c r="O713" i="1"/>
  <c r="N713" i="1"/>
  <c r="T789" i="1"/>
  <c r="P789" i="1"/>
  <c r="O789" i="1"/>
  <c r="N789" i="1"/>
  <c r="M789" i="1"/>
  <c r="AF799" i="1"/>
  <c r="M816" i="1"/>
  <c r="O816" i="1"/>
  <c r="T817" i="1"/>
  <c r="T818" i="1"/>
  <c r="P818" i="1"/>
  <c r="O818" i="1"/>
  <c r="N818" i="1"/>
  <c r="M844" i="1"/>
  <c r="M612" i="1"/>
  <c r="AF629" i="1"/>
  <c r="M634" i="1"/>
  <c r="M647" i="1"/>
  <c r="M656" i="1"/>
  <c r="AF660" i="1"/>
  <c r="M668" i="1"/>
  <c r="P672" i="1"/>
  <c r="P673" i="1"/>
  <c r="M676" i="1"/>
  <c r="AF682" i="1"/>
  <c r="AF699" i="1"/>
  <c r="O712" i="1"/>
  <c r="T713" i="1"/>
  <c r="P714" i="1"/>
  <c r="P725" i="1"/>
  <c r="N725" i="1"/>
  <c r="T743" i="1"/>
  <c r="N743" i="1"/>
  <c r="O782" i="1"/>
  <c r="N782" i="1"/>
  <c r="P816" i="1"/>
  <c r="N634" i="1"/>
  <c r="N656" i="1"/>
  <c r="P668" i="1"/>
  <c r="P676" i="1"/>
  <c r="P700" i="1"/>
  <c r="O700" i="1"/>
  <c r="P712" i="1"/>
  <c r="T714" i="1"/>
  <c r="M724" i="1"/>
  <c r="O724" i="1"/>
  <c r="T782" i="1"/>
  <c r="P802" i="1"/>
  <c r="O802" i="1"/>
  <c r="M801" i="1"/>
  <c r="N815" i="1"/>
  <c r="N946" i="1"/>
  <c r="T963" i="1"/>
  <c r="P963" i="1"/>
  <c r="N963" i="1"/>
  <c r="M884" i="1"/>
  <c r="T884" i="1"/>
  <c r="N918" i="1"/>
  <c r="P958" i="1"/>
  <c r="N958" i="1"/>
  <c r="P759" i="1"/>
  <c r="AF778" i="1"/>
  <c r="M850" i="1"/>
  <c r="P850" i="1"/>
  <c r="O850" i="1"/>
  <c r="O859" i="1"/>
  <c r="P884" i="1"/>
  <c r="O899" i="1"/>
  <c r="N899" i="1"/>
  <c r="P918" i="1"/>
  <c r="P945" i="1"/>
  <c r="N945" i="1"/>
  <c r="P951" i="1"/>
  <c r="N951" i="1"/>
  <c r="N957" i="1"/>
  <c r="P962" i="1"/>
  <c r="N962" i="1"/>
  <c r="P967" i="1"/>
  <c r="AF793" i="1"/>
  <c r="N833" i="1"/>
  <c r="T833" i="1"/>
  <c r="P859" i="1"/>
  <c r="T865" i="1"/>
  <c r="P865" i="1"/>
  <c r="O865" i="1"/>
  <c r="T874" i="1"/>
  <c r="O878" i="1"/>
  <c r="T878" i="1"/>
  <c r="P878" i="1"/>
  <c r="N878" i="1"/>
  <c r="M878" i="1"/>
  <c r="T882" i="1"/>
  <c r="P882" i="1"/>
  <c r="T894" i="1"/>
  <c r="P894" i="1"/>
  <c r="P910" i="1"/>
  <c r="P950" i="1"/>
  <c r="N846" i="1"/>
  <c r="M846" i="1"/>
  <c r="P917" i="1"/>
  <c r="N917" i="1"/>
  <c r="P922" i="1"/>
  <c r="N922" i="1"/>
  <c r="P931" i="1"/>
  <c r="N931" i="1"/>
  <c r="T966" i="1"/>
  <c r="N966" i="1"/>
  <c r="AF781" i="1"/>
  <c r="P797" i="1"/>
  <c r="M799" i="1"/>
  <c r="P833" i="1"/>
  <c r="O846" i="1"/>
  <c r="AF857" i="1"/>
  <c r="N874" i="1"/>
  <c r="O882" i="1"/>
  <c r="AF888" i="1"/>
  <c r="T893" i="1"/>
  <c r="M893" i="1"/>
  <c r="M902" i="1"/>
  <c r="O902" i="1"/>
  <c r="N902" i="1"/>
  <c r="P909" i="1"/>
  <c r="P935" i="1"/>
  <c r="N935" i="1"/>
  <c r="P961" i="1"/>
  <c r="N961" i="1"/>
  <c r="P732" i="1"/>
  <c r="AF747" i="1"/>
  <c r="AF753" i="1"/>
  <c r="T797" i="1"/>
  <c r="N799" i="1"/>
  <c r="AF804" i="1"/>
  <c r="P846" i="1"/>
  <c r="T902" i="1"/>
  <c r="P926" i="1"/>
  <c r="N926" i="1"/>
  <c r="P939" i="1"/>
  <c r="N939" i="1"/>
  <c r="P949" i="1"/>
  <c r="P955" i="1"/>
  <c r="N955" i="1"/>
  <c r="AF756" i="1"/>
  <c r="N774" i="1"/>
  <c r="M777" i="1"/>
  <c r="O799" i="1"/>
  <c r="M812" i="1"/>
  <c r="N812" i="1"/>
  <c r="M828" i="1"/>
  <c r="T846" i="1"/>
  <c r="T847" i="1"/>
  <c r="M852" i="1"/>
  <c r="P852" i="1"/>
  <c r="O852" i="1"/>
  <c r="P921" i="1"/>
  <c r="N921" i="1"/>
  <c r="P930" i="1"/>
  <c r="N930" i="1"/>
  <c r="P943" i="1"/>
  <c r="N943" i="1"/>
  <c r="P954" i="1"/>
  <c r="P799" i="1"/>
  <c r="AF820" i="1"/>
  <c r="O838" i="1"/>
  <c r="N838" i="1"/>
  <c r="O847" i="1"/>
  <c r="N852" i="1"/>
  <c r="O901" i="1"/>
  <c r="N914" i="1"/>
  <c r="P934" i="1"/>
  <c r="N934" i="1"/>
  <c r="N954" i="1"/>
  <c r="N840" i="1"/>
  <c r="M840" i="1"/>
  <c r="AF844" i="1"/>
  <c r="P888" i="1"/>
  <c r="O888" i="1"/>
  <c r="N888" i="1"/>
  <c r="N907" i="1"/>
  <c r="P914" i="1"/>
  <c r="P925" i="1"/>
  <c r="N925" i="1"/>
  <c r="P938" i="1"/>
  <c r="N938" i="1"/>
  <c r="P942" i="1"/>
  <c r="N942" i="1"/>
  <c r="P947" i="1"/>
  <c r="AF787" i="1"/>
  <c r="T812" i="1"/>
  <c r="AF832" i="1"/>
  <c r="O840" i="1"/>
  <c r="M856" i="1"/>
  <c r="P906" i="1"/>
  <c r="P929" i="1"/>
  <c r="N929" i="1"/>
  <c r="P959" i="1"/>
  <c r="N959" i="1"/>
  <c r="AF895" i="1"/>
  <c r="P964" i="1"/>
  <c r="M869" i="1"/>
  <c r="N933" i="1"/>
  <c r="N937" i="1"/>
  <c r="AF816" i="1"/>
  <c r="AF831" i="1"/>
  <c r="AF873" i="1"/>
  <c r="M54" i="1"/>
  <c r="T54" i="1"/>
  <c r="P54" i="1"/>
  <c r="O54" i="1"/>
  <c r="N54" i="1"/>
  <c r="M60" i="1"/>
  <c r="T60" i="1"/>
  <c r="P60" i="1"/>
  <c r="O60" i="1"/>
  <c r="N60" i="1"/>
  <c r="M85" i="1"/>
  <c r="O85" i="1"/>
  <c r="N85" i="1"/>
  <c r="T85" i="1"/>
  <c r="P85" i="1"/>
  <c r="T87" i="1"/>
  <c r="O87" i="1"/>
  <c r="N87" i="1"/>
  <c r="P87" i="1"/>
  <c r="M87" i="1"/>
  <c r="N88" i="1"/>
  <c r="M88" i="1"/>
  <c r="P88" i="1"/>
  <c r="O88" i="1"/>
  <c r="T88" i="1"/>
  <c r="O51" i="1"/>
  <c r="T51" i="1"/>
  <c r="P51" i="1"/>
  <c r="N51" i="1"/>
  <c r="M51" i="1"/>
  <c r="M30" i="1"/>
  <c r="T30" i="1"/>
  <c r="P30" i="1"/>
  <c r="O30" i="1"/>
  <c r="N30" i="1"/>
  <c r="T16" i="1"/>
  <c r="O16" i="1"/>
  <c r="P16" i="1"/>
  <c r="N16" i="1"/>
  <c r="M16" i="1"/>
  <c r="M48" i="1"/>
  <c r="P48" i="1"/>
  <c r="O48" i="1"/>
  <c r="N48" i="1"/>
  <c r="T48" i="1"/>
  <c r="T72" i="1"/>
  <c r="N72" i="1"/>
  <c r="M72" i="1"/>
  <c r="P72" i="1"/>
  <c r="O72" i="1"/>
  <c r="O4" i="1"/>
  <c r="M4" i="1"/>
  <c r="M6" i="1"/>
  <c r="N6" i="1"/>
  <c r="T6" i="1"/>
  <c r="P6" i="1"/>
  <c r="O6" i="1"/>
  <c r="O15" i="1"/>
  <c r="T15" i="1"/>
  <c r="P15" i="1"/>
  <c r="N15" i="1"/>
  <c r="M15" i="1"/>
  <c r="M18" i="1"/>
  <c r="T18" i="1"/>
  <c r="O18" i="1"/>
  <c r="O27" i="1"/>
  <c r="T27" i="1"/>
  <c r="P27" i="1"/>
  <c r="N27" i="1"/>
  <c r="M27" i="1"/>
  <c r="O40" i="1"/>
  <c r="N40" i="1"/>
  <c r="M40" i="1"/>
  <c r="M42" i="1"/>
  <c r="N42" i="1"/>
  <c r="T42" i="1"/>
  <c r="P42" i="1"/>
  <c r="O42" i="1"/>
  <c r="T83" i="1"/>
  <c r="N83" i="1"/>
  <c r="M83" i="1"/>
  <c r="P83" i="1"/>
  <c r="O83" i="1"/>
  <c r="T64" i="1"/>
  <c r="M64" i="1"/>
  <c r="O64" i="1"/>
  <c r="N64" i="1"/>
  <c r="P64" i="1"/>
  <c r="O39" i="1"/>
  <c r="N39" i="1"/>
  <c r="M39" i="1"/>
  <c r="T39" i="1"/>
  <c r="P39" i="1"/>
  <c r="M12" i="1"/>
  <c r="O12" i="1"/>
  <c r="N12" i="1"/>
  <c r="T12" i="1"/>
  <c r="P12" i="1"/>
  <c r="M36" i="1"/>
  <c r="T36" i="1"/>
  <c r="P36" i="1"/>
  <c r="O36" i="1"/>
  <c r="N36" i="1"/>
  <c r="T52" i="1"/>
  <c r="P52" i="1"/>
  <c r="O52" i="1"/>
  <c r="N52" i="1"/>
  <c r="M52" i="1"/>
  <c r="O63" i="1"/>
  <c r="T63" i="1"/>
  <c r="P63" i="1"/>
  <c r="N63" i="1"/>
  <c r="M63" i="1"/>
  <c r="M24" i="1"/>
  <c r="T24" i="1"/>
  <c r="P24" i="1"/>
  <c r="O24" i="1"/>
  <c r="N24" i="1"/>
  <c r="M56" i="1"/>
  <c r="T56" i="1"/>
  <c r="O56" i="1"/>
  <c r="N56" i="1"/>
  <c r="P56" i="1"/>
  <c r="N14" i="1"/>
  <c r="M22" i="1"/>
  <c r="AF22" i="1"/>
  <c r="M25" i="1"/>
  <c r="N50" i="1"/>
  <c r="M58" i="1"/>
  <c r="AF58" i="1"/>
  <c r="M61" i="1"/>
  <c r="T70" i="1"/>
  <c r="M70" i="1"/>
  <c r="O86" i="1"/>
  <c r="N86" i="1"/>
  <c r="AF93" i="1"/>
  <c r="O96" i="1"/>
  <c r="N96" i="1"/>
  <c r="M96" i="1"/>
  <c r="T122" i="1"/>
  <c r="O122" i="1"/>
  <c r="P122" i="1"/>
  <c r="N122" i="1"/>
  <c r="M122" i="1"/>
  <c r="M142" i="1"/>
  <c r="T142" i="1"/>
  <c r="P142" i="1"/>
  <c r="O142" i="1"/>
  <c r="N142" i="1"/>
  <c r="M5" i="1"/>
  <c r="M8" i="1"/>
  <c r="T8" i="1"/>
  <c r="O14" i="1"/>
  <c r="N22" i="1"/>
  <c r="N25" i="1"/>
  <c r="M44" i="1"/>
  <c r="T44" i="1"/>
  <c r="O50" i="1"/>
  <c r="N58" i="1"/>
  <c r="N61" i="1"/>
  <c r="O68" i="1"/>
  <c r="N70" i="1"/>
  <c r="O75" i="1"/>
  <c r="N75" i="1"/>
  <c r="AF87" i="1"/>
  <c r="P89" i="1"/>
  <c r="O89" i="1"/>
  <c r="M91" i="1"/>
  <c r="O91" i="1"/>
  <c r="N91" i="1"/>
  <c r="M97" i="1"/>
  <c r="T97" i="1"/>
  <c r="P97" i="1"/>
  <c r="N97" i="1"/>
  <c r="O157" i="1"/>
  <c r="M157" i="1"/>
  <c r="T157" i="1"/>
  <c r="P157" i="1"/>
  <c r="N157" i="1"/>
  <c r="M163" i="1"/>
  <c r="P163" i="1"/>
  <c r="N163" i="1"/>
  <c r="N5" i="1"/>
  <c r="N8" i="1"/>
  <c r="M19" i="1"/>
  <c r="O22" i="1"/>
  <c r="P25" i="1"/>
  <c r="N41" i="1"/>
  <c r="N44" i="1"/>
  <c r="P50" i="1"/>
  <c r="O58" i="1"/>
  <c r="P61" i="1"/>
  <c r="O70" i="1"/>
  <c r="M75" i="1"/>
  <c r="P86" i="1"/>
  <c r="M89" i="1"/>
  <c r="P91" i="1"/>
  <c r="O92" i="1"/>
  <c r="N92" i="1"/>
  <c r="M92" i="1"/>
  <c r="O97" i="1"/>
  <c r="O98" i="1"/>
  <c r="T98" i="1"/>
  <c r="M98" i="1"/>
  <c r="T146" i="1"/>
  <c r="O146" i="1"/>
  <c r="P146" i="1"/>
  <c r="N146" i="1"/>
  <c r="M146" i="1"/>
  <c r="M14" i="1"/>
  <c r="T14" i="1"/>
  <c r="T33" i="1"/>
  <c r="M38" i="1"/>
  <c r="T38" i="1"/>
  <c r="AF38" i="1"/>
  <c r="P58" i="1"/>
  <c r="M80" i="1"/>
  <c r="T86" i="1"/>
  <c r="N89" i="1"/>
  <c r="T91" i="1"/>
  <c r="P92" i="1"/>
  <c r="T99" i="1"/>
  <c r="M99" i="1"/>
  <c r="P99" i="1"/>
  <c r="O99" i="1"/>
  <c r="T100" i="1"/>
  <c r="P100" i="1"/>
  <c r="O100" i="1"/>
  <c r="M100" i="1"/>
  <c r="P22" i="1"/>
  <c r="P19" i="1"/>
  <c r="M21" i="1"/>
  <c r="AF24" i="1"/>
  <c r="N38" i="1"/>
  <c r="P41" i="1"/>
  <c r="P44" i="1"/>
  <c r="M46" i="1"/>
  <c r="AF46" i="1"/>
  <c r="M49" i="1"/>
  <c r="P55" i="1"/>
  <c r="M57" i="1"/>
  <c r="AF60" i="1"/>
  <c r="N65" i="1"/>
  <c r="M67" i="1"/>
  <c r="P73" i="1"/>
  <c r="T75" i="1"/>
  <c r="T89" i="1"/>
  <c r="T93" i="1"/>
  <c r="P93" i="1"/>
  <c r="N93" i="1"/>
  <c r="M93" i="1"/>
  <c r="T118" i="1"/>
  <c r="P118" i="1"/>
  <c r="O118" i="1"/>
  <c r="N118" i="1"/>
  <c r="M118" i="1"/>
  <c r="P130" i="1"/>
  <c r="O130" i="1"/>
  <c r="N130" i="1"/>
  <c r="M130" i="1"/>
  <c r="T130" i="1"/>
  <c r="O145" i="1"/>
  <c r="M145" i="1"/>
  <c r="T145" i="1"/>
  <c r="P145" i="1"/>
  <c r="N145" i="1"/>
  <c r="AF2" i="1"/>
  <c r="P5" i="1"/>
  <c r="P8" i="1"/>
  <c r="N10" i="1"/>
  <c r="N13" i="1"/>
  <c r="T19" i="1"/>
  <c r="M32" i="1"/>
  <c r="T32" i="1"/>
  <c r="AF32" i="1"/>
  <c r="O38" i="1"/>
  <c r="T41" i="1"/>
  <c r="N46" i="1"/>
  <c r="N49" i="1"/>
  <c r="T55" i="1"/>
  <c r="N57" i="1"/>
  <c r="P65" i="1"/>
  <c r="N67" i="1"/>
  <c r="M69" i="1"/>
  <c r="AF76" i="1"/>
  <c r="O80" i="1"/>
  <c r="O93" i="1"/>
  <c r="T25" i="1"/>
  <c r="M10" i="1"/>
  <c r="AF10" i="1"/>
  <c r="M13" i="1"/>
  <c r="T5" i="1"/>
  <c r="N21" i="1"/>
  <c r="M7" i="1"/>
  <c r="O10" i="1"/>
  <c r="P13" i="1"/>
  <c r="AF18" i="1"/>
  <c r="P21" i="1"/>
  <c r="N29" i="1"/>
  <c r="N32" i="1"/>
  <c r="P38" i="1"/>
  <c r="AF40" i="1"/>
  <c r="O46" i="1"/>
  <c r="P49" i="1"/>
  <c r="AF54" i="1"/>
  <c r="P57" i="1"/>
  <c r="T65" i="1"/>
  <c r="P67" i="1"/>
  <c r="N69" i="1"/>
  <c r="N73" i="1"/>
  <c r="T94" i="1"/>
  <c r="N94" i="1"/>
  <c r="M94" i="1"/>
  <c r="AF103" i="1"/>
  <c r="T129" i="1"/>
  <c r="P129" i="1"/>
  <c r="O129" i="1"/>
  <c r="N129" i="1"/>
  <c r="M129" i="1"/>
  <c r="T152" i="1"/>
  <c r="O152" i="1"/>
  <c r="P152" i="1"/>
  <c r="N152" i="1"/>
  <c r="M152" i="1"/>
  <c r="M26" i="1"/>
  <c r="T26" i="1"/>
  <c r="AF26" i="1"/>
  <c r="M62" i="1"/>
  <c r="T62" i="1"/>
  <c r="T76" i="1"/>
  <c r="P76" i="1"/>
  <c r="M76" i="1"/>
  <c r="T78" i="1"/>
  <c r="N78" i="1"/>
  <c r="M78" i="1"/>
  <c r="T81" i="1"/>
  <c r="O81" i="1"/>
  <c r="N81" i="1"/>
  <c r="AF105" i="1"/>
  <c r="O127" i="1"/>
  <c r="M127" i="1"/>
  <c r="T127" i="1"/>
  <c r="P127" i="1"/>
  <c r="N127" i="1"/>
  <c r="P10" i="1"/>
  <c r="T13" i="1"/>
  <c r="P7" i="1"/>
  <c r="M9" i="1"/>
  <c r="N26" i="1"/>
  <c r="P29" i="1"/>
  <c r="P32" i="1"/>
  <c r="M34" i="1"/>
  <c r="AF34" i="1"/>
  <c r="M37" i="1"/>
  <c r="M45" i="1"/>
  <c r="AF48" i="1"/>
  <c r="N62" i="1"/>
  <c r="N76" i="1"/>
  <c r="O78" i="1"/>
  <c r="M81" i="1"/>
  <c r="P94" i="1"/>
  <c r="AF96" i="1"/>
  <c r="T110" i="1"/>
  <c r="O110" i="1"/>
  <c r="P110" i="1"/>
  <c r="N110" i="1"/>
  <c r="M110" i="1"/>
  <c r="T134" i="1"/>
  <c r="O134" i="1"/>
  <c r="P134" i="1"/>
  <c r="N134" i="1"/>
  <c r="M134" i="1"/>
  <c r="O151" i="1"/>
  <c r="M151" i="1"/>
  <c r="T151" i="1"/>
  <c r="P151" i="1"/>
  <c r="N151" i="1"/>
  <c r="N9" i="1"/>
  <c r="M20" i="1"/>
  <c r="T20" i="1"/>
  <c r="AF20" i="1"/>
  <c r="O26" i="1"/>
  <c r="T29" i="1"/>
  <c r="N34" i="1"/>
  <c r="N37" i="1"/>
  <c r="N45" i="1"/>
  <c r="M53" i="1"/>
  <c r="AF56" i="1"/>
  <c r="O59" i="1"/>
  <c r="O62" i="1"/>
  <c r="AF66" i="1"/>
  <c r="M74" i="1"/>
  <c r="T74" i="1"/>
  <c r="O76" i="1"/>
  <c r="P78" i="1"/>
  <c r="P81" i="1"/>
  <c r="O103" i="1"/>
  <c r="M103" i="1"/>
  <c r="P103" i="1"/>
  <c r="N103" i="1"/>
  <c r="T21" i="1"/>
  <c r="T7" i="1"/>
  <c r="P9" i="1"/>
  <c r="N20" i="1"/>
  <c r="P26" i="1"/>
  <c r="M28" i="1"/>
  <c r="AF28" i="1"/>
  <c r="M31" i="1"/>
  <c r="O34" i="1"/>
  <c r="P37" i="1"/>
  <c r="P45" i="1"/>
  <c r="P62" i="1"/>
  <c r="T66" i="1"/>
  <c r="M66" i="1"/>
  <c r="AF68" i="1"/>
  <c r="P79" i="1"/>
  <c r="O79" i="1"/>
  <c r="T105" i="1"/>
  <c r="P105" i="1"/>
  <c r="N105" i="1"/>
  <c r="M105" i="1"/>
  <c r="T45" i="1"/>
  <c r="M50" i="1"/>
  <c r="T50" i="1"/>
  <c r="AF50" i="1"/>
  <c r="M68" i="1"/>
  <c r="T68" i="1"/>
  <c r="M79" i="1"/>
  <c r="T106" i="1"/>
  <c r="P106" i="1"/>
  <c r="N106" i="1"/>
  <c r="M106" i="1"/>
  <c r="O95" i="1"/>
  <c r="N102" i="1"/>
  <c r="P108" i="1"/>
  <c r="N113" i="1"/>
  <c r="AF113" i="1"/>
  <c r="P116" i="1"/>
  <c r="O124" i="1"/>
  <c r="M132" i="1"/>
  <c r="T132" i="1"/>
  <c r="T139" i="1"/>
  <c r="N143" i="1"/>
  <c r="AF144" i="1"/>
  <c r="M150" i="1"/>
  <c r="T150" i="1"/>
  <c r="O150" i="1"/>
  <c r="AF151" i="1"/>
  <c r="AF164" i="1"/>
  <c r="P165" i="1"/>
  <c r="P168" i="1"/>
  <c r="O171" i="1"/>
  <c r="AF176" i="1"/>
  <c r="N178" i="1"/>
  <c r="AF179" i="1"/>
  <c r="T184" i="1"/>
  <c r="O184" i="1"/>
  <c r="M184" i="1"/>
  <c r="AF191" i="1"/>
  <c r="O102" i="1"/>
  <c r="T104" i="1"/>
  <c r="O104" i="1"/>
  <c r="T108" i="1"/>
  <c r="O113" i="1"/>
  <c r="O121" i="1"/>
  <c r="M121" i="1"/>
  <c r="AF128" i="1"/>
  <c r="AF129" i="1"/>
  <c r="N148" i="1"/>
  <c r="M160" i="1"/>
  <c r="AF170" i="1"/>
  <c r="P178" i="1"/>
  <c r="N184" i="1"/>
  <c r="AF185" i="1"/>
  <c r="AF198" i="1"/>
  <c r="P102" i="1"/>
  <c r="P113" i="1"/>
  <c r="AF161" i="1"/>
  <c r="O166" i="1"/>
  <c r="M166" i="1"/>
  <c r="O169" i="1"/>
  <c r="M169" i="1"/>
  <c r="T169" i="1"/>
  <c r="AF192" i="1"/>
  <c r="T221" i="1"/>
  <c r="O221" i="1"/>
  <c r="P221" i="1"/>
  <c r="N221" i="1"/>
  <c r="M221" i="1"/>
  <c r="O115" i="1"/>
  <c r="M115" i="1"/>
  <c r="AF122" i="1"/>
  <c r="M138" i="1"/>
  <c r="T138" i="1"/>
  <c r="T140" i="1"/>
  <c r="O140" i="1"/>
  <c r="O155" i="1"/>
  <c r="M155" i="1"/>
  <c r="T158" i="1"/>
  <c r="O158" i="1"/>
  <c r="AF167" i="1"/>
  <c r="O172" i="1"/>
  <c r="M172" i="1"/>
  <c r="O175" i="1"/>
  <c r="N175" i="1"/>
  <c r="M175" i="1"/>
  <c r="T175" i="1"/>
  <c r="AF180" i="1"/>
  <c r="N101" i="1"/>
  <c r="P104" i="1"/>
  <c r="N115" i="1"/>
  <c r="M117" i="1"/>
  <c r="N126" i="1"/>
  <c r="P136" i="1"/>
  <c r="N138" i="1"/>
  <c r="M140" i="1"/>
  <c r="M144" i="1"/>
  <c r="T144" i="1"/>
  <c r="O144" i="1"/>
  <c r="AF145" i="1"/>
  <c r="AF152" i="1"/>
  <c r="N155" i="1"/>
  <c r="AF156" i="1"/>
  <c r="M158" i="1"/>
  <c r="T164" i="1"/>
  <c r="O164" i="1"/>
  <c r="P166" i="1"/>
  <c r="P169" i="1"/>
  <c r="N172" i="1"/>
  <c r="AF173" i="1"/>
  <c r="P175" i="1"/>
  <c r="T176" i="1"/>
  <c r="P176" i="1"/>
  <c r="O176" i="1"/>
  <c r="AF186" i="1"/>
  <c r="AF106" i="1"/>
  <c r="O109" i="1"/>
  <c r="M109" i="1"/>
  <c r="P115" i="1"/>
  <c r="AF116" i="1"/>
  <c r="AF117" i="1"/>
  <c r="O126" i="1"/>
  <c r="T128" i="1"/>
  <c r="O128" i="1"/>
  <c r="O138" i="1"/>
  <c r="N140" i="1"/>
  <c r="P155" i="1"/>
  <c r="N158" i="1"/>
  <c r="AF162" i="1"/>
  <c r="T166" i="1"/>
  <c r="T170" i="1"/>
  <c r="O170" i="1"/>
  <c r="P172" i="1"/>
  <c r="AF177" i="1"/>
  <c r="AF182" i="1"/>
  <c r="T115" i="1"/>
  <c r="O117" i="1"/>
  <c r="O133" i="1"/>
  <c r="M133" i="1"/>
  <c r="T155" i="1"/>
  <c r="P158" i="1"/>
  <c r="T161" i="1"/>
  <c r="O161" i="1"/>
  <c r="M161" i="1"/>
  <c r="AF168" i="1"/>
  <c r="T172" i="1"/>
  <c r="AF181" i="1"/>
  <c r="AF188" i="1"/>
  <c r="T200" i="1"/>
  <c r="P200" i="1"/>
  <c r="O200" i="1"/>
  <c r="N200" i="1"/>
  <c r="M200" i="1"/>
  <c r="T238" i="1"/>
  <c r="O238" i="1"/>
  <c r="M238" i="1"/>
  <c r="P238" i="1"/>
  <c r="N238" i="1"/>
  <c r="P109" i="1"/>
  <c r="AF110" i="1"/>
  <c r="P117" i="1"/>
  <c r="M125" i="1"/>
  <c r="T126" i="1"/>
  <c r="N133" i="1"/>
  <c r="N147" i="1"/>
  <c r="M149" i="1"/>
  <c r="T167" i="1"/>
  <c r="O167" i="1"/>
  <c r="M167" i="1"/>
  <c r="AF174" i="1"/>
  <c r="T177" i="1"/>
  <c r="M177" i="1"/>
  <c r="T194" i="1"/>
  <c r="P194" i="1"/>
  <c r="O194" i="1"/>
  <c r="M194" i="1"/>
  <c r="T101" i="1"/>
  <c r="T109" i="1"/>
  <c r="O111" i="1"/>
  <c r="N114" i="1"/>
  <c r="AF114" i="1"/>
  <c r="P120" i="1"/>
  <c r="N125" i="1"/>
  <c r="P128" i="1"/>
  <c r="P131" i="1"/>
  <c r="P133" i="1"/>
  <c r="AF134" i="1"/>
  <c r="O135" i="1"/>
  <c r="AF146" i="1"/>
  <c r="O147" i="1"/>
  <c r="N149" i="1"/>
  <c r="AF150" i="1"/>
  <c r="M156" i="1"/>
  <c r="T156" i="1"/>
  <c r="O156" i="1"/>
  <c r="AF157" i="1"/>
  <c r="T159" i="1"/>
  <c r="M159" i="1"/>
  <c r="P161" i="1"/>
  <c r="AF165" i="1"/>
  <c r="N167" i="1"/>
  <c r="P170" i="1"/>
  <c r="T173" i="1"/>
  <c r="O173" i="1"/>
  <c r="M173" i="1"/>
  <c r="N177" i="1"/>
  <c r="N194" i="1"/>
  <c r="AF104" i="1"/>
  <c r="P111" i="1"/>
  <c r="O114" i="1"/>
  <c r="T116" i="1"/>
  <c r="O116" i="1"/>
  <c r="T120" i="1"/>
  <c r="O125" i="1"/>
  <c r="AF130" i="1"/>
  <c r="T133" i="1"/>
  <c r="P135" i="1"/>
  <c r="O139" i="1"/>
  <c r="M139" i="1"/>
  <c r="P147" i="1"/>
  <c r="M162" i="1"/>
  <c r="T162" i="1"/>
  <c r="O162" i="1"/>
  <c r="AF163" i="1"/>
  <c r="T165" i="1"/>
  <c r="M165" i="1"/>
  <c r="P167" i="1"/>
  <c r="AF171" i="1"/>
  <c r="O177" i="1"/>
  <c r="T182" i="1"/>
  <c r="P182" i="1"/>
  <c r="O182" i="1"/>
  <c r="M182" i="1"/>
  <c r="T183" i="1"/>
  <c r="O183" i="1"/>
  <c r="M183" i="1"/>
  <c r="P193" i="1"/>
  <c r="N193" i="1"/>
  <c r="M193" i="1"/>
  <c r="T193" i="1"/>
  <c r="T246" i="1"/>
  <c r="P246" i="1"/>
  <c r="N246" i="1"/>
  <c r="O246" i="1"/>
  <c r="M246" i="1"/>
  <c r="P125" i="1"/>
  <c r="M168" i="1"/>
  <c r="T168" i="1"/>
  <c r="O168" i="1"/>
  <c r="AF169" i="1"/>
  <c r="T171" i="1"/>
  <c r="M171" i="1"/>
  <c r="P177" i="1"/>
  <c r="P181" i="1"/>
  <c r="O181" i="1"/>
  <c r="N181" i="1"/>
  <c r="M181" i="1"/>
  <c r="T181" i="1"/>
  <c r="T188" i="1"/>
  <c r="P188" i="1"/>
  <c r="O188" i="1"/>
  <c r="M188" i="1"/>
  <c r="AF140" i="1"/>
  <c r="O143" i="1"/>
  <c r="M143" i="1"/>
  <c r="AF158" i="1"/>
  <c r="AF175" i="1"/>
  <c r="O178" i="1"/>
  <c r="M178" i="1"/>
  <c r="P187" i="1"/>
  <c r="O187" i="1"/>
  <c r="N187" i="1"/>
  <c r="M187" i="1"/>
  <c r="T187" i="1"/>
  <c r="N188" i="1"/>
  <c r="O174" i="1"/>
  <c r="M179" i="1"/>
  <c r="O180" i="1"/>
  <c r="M185" i="1"/>
  <c r="M191" i="1"/>
  <c r="T199" i="1"/>
  <c r="AF202" i="1"/>
  <c r="N212" i="1"/>
  <c r="N214" i="1"/>
  <c r="T226" i="1"/>
  <c r="O226" i="1"/>
  <c r="M226" i="1"/>
  <c r="AF250" i="1"/>
  <c r="M254" i="1"/>
  <c r="P254" i="1"/>
  <c r="O254" i="1"/>
  <c r="T299" i="1"/>
  <c r="M299" i="1"/>
  <c r="P299" i="1"/>
  <c r="N299" i="1"/>
  <c r="O299" i="1"/>
  <c r="T325" i="1"/>
  <c r="P325" i="1"/>
  <c r="O325" i="1"/>
  <c r="M325" i="1"/>
  <c r="N325" i="1"/>
  <c r="AF213" i="1"/>
  <c r="O219" i="1"/>
  <c r="M219" i="1"/>
  <c r="N219" i="1"/>
  <c r="AF220" i="1"/>
  <c r="T222" i="1"/>
  <c r="N222" i="1"/>
  <c r="M224" i="1"/>
  <c r="T232" i="1"/>
  <c r="O232" i="1"/>
  <c r="M232" i="1"/>
  <c r="N232" i="1"/>
  <c r="N254" i="1"/>
  <c r="AF261" i="1"/>
  <c r="O276" i="1"/>
  <c r="P276" i="1"/>
  <c r="N276" i="1"/>
  <c r="M276" i="1"/>
  <c r="T276" i="1"/>
  <c r="T361" i="1"/>
  <c r="P361" i="1"/>
  <c r="O361" i="1"/>
  <c r="N361" i="1"/>
  <c r="M361" i="1"/>
  <c r="T174" i="1"/>
  <c r="O179" i="1"/>
  <c r="T180" i="1"/>
  <c r="O185" i="1"/>
  <c r="T186" i="1"/>
  <c r="M190" i="1"/>
  <c r="M196" i="1"/>
  <c r="AF197" i="1"/>
  <c r="M207" i="1"/>
  <c r="M209" i="1"/>
  <c r="P219" i="1"/>
  <c r="M222" i="1"/>
  <c r="N224" i="1"/>
  <c r="P226" i="1"/>
  <c r="T227" i="1"/>
  <c r="O227" i="1"/>
  <c r="AF228" i="1"/>
  <c r="P232" i="1"/>
  <c r="O249" i="1"/>
  <c r="M249" i="1"/>
  <c r="T249" i="1"/>
  <c r="N249" i="1"/>
  <c r="T254" i="1"/>
  <c r="O274" i="1"/>
  <c r="T274" i="1"/>
  <c r="P274" i="1"/>
  <c r="M274" i="1"/>
  <c r="N274" i="1"/>
  <c r="N190" i="1"/>
  <c r="N196" i="1"/>
  <c r="N209" i="1"/>
  <c r="O215" i="1"/>
  <c r="M215" i="1"/>
  <c r="T219" i="1"/>
  <c r="O222" i="1"/>
  <c r="O224" i="1"/>
  <c r="T233" i="1"/>
  <c r="O233" i="1"/>
  <c r="N233" i="1"/>
  <c r="P235" i="1"/>
  <c r="T239" i="1"/>
  <c r="O239" i="1"/>
  <c r="N239" i="1"/>
  <c r="M239" i="1"/>
  <c r="M242" i="1"/>
  <c r="T242" i="1"/>
  <c r="P242" i="1"/>
  <c r="N242" i="1"/>
  <c r="AF252" i="1"/>
  <c r="P260" i="1"/>
  <c r="M260" i="1"/>
  <c r="T260" i="1"/>
  <c r="O260" i="1"/>
  <c r="M189" i="1"/>
  <c r="O190" i="1"/>
  <c r="M195" i="1"/>
  <c r="O196" i="1"/>
  <c r="P209" i="1"/>
  <c r="M211" i="1"/>
  <c r="N215" i="1"/>
  <c r="P217" i="1"/>
  <c r="T220" i="1"/>
  <c r="O220" i="1"/>
  <c r="M220" i="1"/>
  <c r="P222" i="1"/>
  <c r="P224" i="1"/>
  <c r="N227" i="1"/>
  <c r="M230" i="1"/>
  <c r="O230" i="1"/>
  <c r="M233" i="1"/>
  <c r="T235" i="1"/>
  <c r="AF236" i="1"/>
  <c r="P239" i="1"/>
  <c r="T240" i="1"/>
  <c r="O242" i="1"/>
  <c r="AF257" i="1"/>
  <c r="N260" i="1"/>
  <c r="M291" i="1"/>
  <c r="T291" i="1"/>
  <c r="O291" i="1"/>
  <c r="P291" i="1"/>
  <c r="N291" i="1"/>
  <c r="O213" i="1"/>
  <c r="P213" i="1"/>
  <c r="AF253" i="1"/>
  <c r="AF280" i="1"/>
  <c r="O189" i="1"/>
  <c r="O195" i="1"/>
  <c r="P211" i="1"/>
  <c r="M213" i="1"/>
  <c r="T215" i="1"/>
  <c r="AF216" i="1"/>
  <c r="P220" i="1"/>
  <c r="T228" i="1"/>
  <c r="M228" i="1"/>
  <c r="P230" i="1"/>
  <c r="M236" i="1"/>
  <c r="T236" i="1"/>
  <c r="N240" i="1"/>
  <c r="O243" i="1"/>
  <c r="M243" i="1"/>
  <c r="N243" i="1"/>
  <c r="AF244" i="1"/>
  <c r="O247" i="1"/>
  <c r="N247" i="1"/>
  <c r="T247" i="1"/>
  <c r="T251" i="1"/>
  <c r="O251" i="1"/>
  <c r="M251" i="1"/>
  <c r="P251" i="1"/>
  <c r="T262" i="1"/>
  <c r="O262" i="1"/>
  <c r="M262" i="1"/>
  <c r="T270" i="1"/>
  <c r="P270" i="1"/>
  <c r="O270" i="1"/>
  <c r="M270" i="1"/>
  <c r="N213" i="1"/>
  <c r="T216" i="1"/>
  <c r="O225" i="1"/>
  <c r="M225" i="1"/>
  <c r="T225" i="1"/>
  <c r="T234" i="1"/>
  <c r="O234" i="1"/>
  <c r="T252" i="1"/>
  <c r="N252" i="1"/>
  <c r="M252" i="1"/>
  <c r="T256" i="1"/>
  <c r="O256" i="1"/>
  <c r="M256" i="1"/>
  <c r="P256" i="1"/>
  <c r="N256" i="1"/>
  <c r="T257" i="1"/>
  <c r="O257" i="1"/>
  <c r="N257" i="1"/>
  <c r="T269" i="1"/>
  <c r="O269" i="1"/>
  <c r="P269" i="1"/>
  <c r="N269" i="1"/>
  <c r="M269" i="1"/>
  <c r="AF279" i="1"/>
  <c r="T189" i="1"/>
  <c r="AF194" i="1"/>
  <c r="T195" i="1"/>
  <c r="M199" i="1"/>
  <c r="AF200" i="1"/>
  <c r="M203" i="1"/>
  <c r="AF203" i="1"/>
  <c r="M206" i="1"/>
  <c r="AF206" i="1"/>
  <c r="T210" i="1"/>
  <c r="P210" i="1"/>
  <c r="T213" i="1"/>
  <c r="M216" i="1"/>
  <c r="M218" i="1"/>
  <c r="N218" i="1"/>
  <c r="N225" i="1"/>
  <c r="AF226" i="1"/>
  <c r="M234" i="1"/>
  <c r="AF241" i="1"/>
  <c r="P247" i="1"/>
  <c r="O252" i="1"/>
  <c r="M257" i="1"/>
  <c r="P262" i="1"/>
  <c r="T263" i="1"/>
  <c r="O263" i="1"/>
  <c r="M263" i="1"/>
  <c r="P263" i="1"/>
  <c r="AF264" i="1"/>
  <c r="O318" i="1"/>
  <c r="T318" i="1"/>
  <c r="P318" i="1"/>
  <c r="M318" i="1"/>
  <c r="N318" i="1"/>
  <c r="N199" i="1"/>
  <c r="N203" i="1"/>
  <c r="N206" i="1"/>
  <c r="M208" i="1"/>
  <c r="P208" i="1"/>
  <c r="AF210" i="1"/>
  <c r="AF214" i="1"/>
  <c r="N216" i="1"/>
  <c r="O218" i="1"/>
  <c r="AF219" i="1"/>
  <c r="P223" i="1"/>
  <c r="P225" i="1"/>
  <c r="P228" i="1"/>
  <c r="N234" i="1"/>
  <c r="T244" i="1"/>
  <c r="O244" i="1"/>
  <c r="M244" i="1"/>
  <c r="P244" i="1"/>
  <c r="P252" i="1"/>
  <c r="AF254" i="1"/>
  <c r="P257" i="1"/>
  <c r="AF259" i="1"/>
  <c r="N263" i="1"/>
  <c r="T268" i="1"/>
  <c r="P268" i="1"/>
  <c r="O268" i="1"/>
  <c r="M268" i="1"/>
  <c r="P271" i="1"/>
  <c r="O271" i="1"/>
  <c r="M271" i="1"/>
  <c r="T307" i="1"/>
  <c r="P307" i="1"/>
  <c r="O307" i="1"/>
  <c r="M307" i="1"/>
  <c r="N307" i="1"/>
  <c r="O199" i="1"/>
  <c r="O203" i="1"/>
  <c r="P206" i="1"/>
  <c r="O216" i="1"/>
  <c r="P229" i="1"/>
  <c r="P234" i="1"/>
  <c r="AF238" i="1"/>
  <c r="AF249" i="1"/>
  <c r="T305" i="1"/>
  <c r="M305" i="1"/>
  <c r="P305" i="1"/>
  <c r="O305" i="1"/>
  <c r="N305" i="1"/>
  <c r="T203" i="1"/>
  <c r="T206" i="1"/>
  <c r="M212" i="1"/>
  <c r="T214" i="1"/>
  <c r="M214" i="1"/>
  <c r="O214" i="1"/>
  <c r="P216" i="1"/>
  <c r="AF227" i="1"/>
  <c r="M229" i="1"/>
  <c r="AF233" i="1"/>
  <c r="AF239" i="1"/>
  <c r="T245" i="1"/>
  <c r="O245" i="1"/>
  <c r="P245" i="1"/>
  <c r="T336" i="1"/>
  <c r="O336" i="1"/>
  <c r="P336" i="1"/>
  <c r="N336" i="1"/>
  <c r="M336" i="1"/>
  <c r="N253" i="1"/>
  <c r="O261" i="1"/>
  <c r="M261" i="1"/>
  <c r="P279" i="1"/>
  <c r="O280" i="1"/>
  <c r="P280" i="1"/>
  <c r="O294" i="1"/>
  <c r="O306" i="1"/>
  <c r="T306" i="1"/>
  <c r="P306" i="1"/>
  <c r="N306" i="1"/>
  <c r="M306" i="1"/>
  <c r="T319" i="1"/>
  <c r="T324" i="1"/>
  <c r="O324" i="1"/>
  <c r="N324" i="1"/>
  <c r="M324" i="1"/>
  <c r="O328" i="1"/>
  <c r="M328" i="1"/>
  <c r="T328" i="1"/>
  <c r="P328" i="1"/>
  <c r="T395" i="1"/>
  <c r="P395" i="1"/>
  <c r="O395" i="1"/>
  <c r="N395" i="1"/>
  <c r="M395" i="1"/>
  <c r="T436" i="1"/>
  <c r="O436" i="1"/>
  <c r="M436" i="1"/>
  <c r="P436" i="1"/>
  <c r="N436" i="1"/>
  <c r="O273" i="1"/>
  <c r="N273" i="1"/>
  <c r="M273" i="1"/>
  <c r="T293" i="1"/>
  <c r="M293" i="1"/>
  <c r="P293" i="1"/>
  <c r="O293" i="1"/>
  <c r="N293" i="1"/>
  <c r="AF295" i="1"/>
  <c r="O310" i="1"/>
  <c r="T310" i="1"/>
  <c r="P310" i="1"/>
  <c r="M310" i="1"/>
  <c r="AF320" i="1"/>
  <c r="AF347" i="1"/>
  <c r="AF371" i="1"/>
  <c r="T383" i="1"/>
  <c r="P383" i="1"/>
  <c r="O383" i="1"/>
  <c r="N383" i="1"/>
  <c r="M383" i="1"/>
  <c r="T403" i="1"/>
  <c r="P403" i="1"/>
  <c r="O403" i="1"/>
  <c r="N403" i="1"/>
  <c r="M403" i="1"/>
  <c r="T477" i="1"/>
  <c r="O477" i="1"/>
  <c r="M477" i="1"/>
  <c r="P477" i="1"/>
  <c r="N477" i="1"/>
  <c r="AF221" i="1"/>
  <c r="O231" i="1"/>
  <c r="M231" i="1"/>
  <c r="AF245" i="1"/>
  <c r="P253" i="1"/>
  <c r="O255" i="1"/>
  <c r="M255" i="1"/>
  <c r="O259" i="1"/>
  <c r="P261" i="1"/>
  <c r="P273" i="1"/>
  <c r="N280" i="1"/>
  <c r="AF281" i="1"/>
  <c r="N294" i="1"/>
  <c r="N310" i="1"/>
  <c r="T311" i="1"/>
  <c r="M311" i="1"/>
  <c r="AF312" i="1"/>
  <c r="N319" i="1"/>
  <c r="T323" i="1"/>
  <c r="O323" i="1"/>
  <c r="M323" i="1"/>
  <c r="P323" i="1"/>
  <c r="N323" i="1"/>
  <c r="AF331" i="1"/>
  <c r="T353" i="1"/>
  <c r="O353" i="1"/>
  <c r="M353" i="1"/>
  <c r="T356" i="1"/>
  <c r="P356" i="1"/>
  <c r="O356" i="1"/>
  <c r="N356" i="1"/>
  <c r="AF367" i="1"/>
  <c r="T273" i="1"/>
  <c r="T280" i="1"/>
  <c r="O288" i="1"/>
  <c r="P288" i="1"/>
  <c r="T296" i="1"/>
  <c r="P296" i="1"/>
  <c r="N296" i="1"/>
  <c r="AF315" i="1"/>
  <c r="O319" i="1"/>
  <c r="T332" i="1"/>
  <c r="P332" i="1"/>
  <c r="O332" i="1"/>
  <c r="AF342" i="1"/>
  <c r="AF394" i="1"/>
  <c r="M410" i="1"/>
  <c r="O410" i="1"/>
  <c r="T410" i="1"/>
  <c r="P410" i="1"/>
  <c r="N410" i="1"/>
  <c r="O423" i="1"/>
  <c r="T423" i="1"/>
  <c r="P423" i="1"/>
  <c r="N423" i="1"/>
  <c r="M423" i="1"/>
  <c r="T425" i="1"/>
  <c r="P425" i="1"/>
  <c r="O425" i="1"/>
  <c r="N425" i="1"/>
  <c r="M425" i="1"/>
  <c r="T455" i="1"/>
  <c r="P455" i="1"/>
  <c r="O455" i="1"/>
  <c r="T485" i="1"/>
  <c r="N485" i="1"/>
  <c r="M485" i="1"/>
  <c r="P485" i="1"/>
  <c r="O485" i="1"/>
  <c r="AF232" i="1"/>
  <c r="AF256" i="1"/>
  <c r="T259" i="1"/>
  <c r="T275" i="1"/>
  <c r="M275" i="1"/>
  <c r="AF276" i="1"/>
  <c r="AF285" i="1"/>
  <c r="M288" i="1"/>
  <c r="AF289" i="1"/>
  <c r="T294" i="1"/>
  <c r="T295" i="1"/>
  <c r="P295" i="1"/>
  <c r="O295" i="1"/>
  <c r="N295" i="1"/>
  <c r="M295" i="1"/>
  <c r="M296" i="1"/>
  <c r="AF304" i="1"/>
  <c r="P319" i="1"/>
  <c r="AF321" i="1"/>
  <c r="M332" i="1"/>
  <c r="M363" i="1"/>
  <c r="T363" i="1"/>
  <c r="P363" i="1"/>
  <c r="O363" i="1"/>
  <c r="AF382" i="1"/>
  <c r="O391" i="1"/>
  <c r="N413" i="1"/>
  <c r="T413" i="1"/>
  <c r="P413" i="1"/>
  <c r="O413" i="1"/>
  <c r="M413" i="1"/>
  <c r="O237" i="1"/>
  <c r="M237" i="1"/>
  <c r="T250" i="1"/>
  <c r="O250" i="1"/>
  <c r="M250" i="1"/>
  <c r="AF251" i="1"/>
  <c r="AF263" i="1"/>
  <c r="N275" i="1"/>
  <c r="T281" i="1"/>
  <c r="M281" i="1"/>
  <c r="O281" i="1"/>
  <c r="N288" i="1"/>
  <c r="O296" i="1"/>
  <c r="M297" i="1"/>
  <c r="T297" i="1"/>
  <c r="O316" i="1"/>
  <c r="P316" i="1"/>
  <c r="AF327" i="1"/>
  <c r="T331" i="1"/>
  <c r="P331" i="1"/>
  <c r="O331" i="1"/>
  <c r="N331" i="1"/>
  <c r="M331" i="1"/>
  <c r="N332" i="1"/>
  <c r="AF344" i="1"/>
  <c r="AF358" i="1"/>
  <c r="N363" i="1"/>
  <c r="T367" i="1"/>
  <c r="P367" i="1"/>
  <c r="O367" i="1"/>
  <c r="N367" i="1"/>
  <c r="M367" i="1"/>
  <c r="T288" i="1"/>
  <c r="AF290" i="1"/>
  <c r="AF298" i="1"/>
  <c r="AF301" i="1"/>
  <c r="O312" i="1"/>
  <c r="T312" i="1"/>
  <c r="P312" i="1"/>
  <c r="N312" i="1"/>
  <c r="M312" i="1"/>
  <c r="T313" i="1"/>
  <c r="O313" i="1"/>
  <c r="M315" i="1"/>
  <c r="T315" i="1"/>
  <c r="P315" i="1"/>
  <c r="O315" i="1"/>
  <c r="N315" i="1"/>
  <c r="AF317" i="1"/>
  <c r="T341" i="1"/>
  <c r="O341" i="1"/>
  <c r="M341" i="1"/>
  <c r="P341" i="1"/>
  <c r="T342" i="1"/>
  <c r="O342" i="1"/>
  <c r="P342" i="1"/>
  <c r="N342" i="1"/>
  <c r="M342" i="1"/>
  <c r="AF350" i="1"/>
  <c r="T374" i="1"/>
  <c r="P374" i="1"/>
  <c r="O374" i="1"/>
  <c r="N374" i="1"/>
  <c r="T379" i="1"/>
  <c r="P379" i="1"/>
  <c r="O379" i="1"/>
  <c r="T389" i="1"/>
  <c r="P389" i="1"/>
  <c r="O389" i="1"/>
  <c r="N389" i="1"/>
  <c r="M389" i="1"/>
  <c r="M285" i="1"/>
  <c r="T285" i="1"/>
  <c r="P285" i="1"/>
  <c r="O285" i="1"/>
  <c r="AF334" i="1"/>
  <c r="T366" i="1"/>
  <c r="P366" i="1"/>
  <c r="O366" i="1"/>
  <c r="N366" i="1"/>
  <c r="M366" i="1"/>
  <c r="AF418" i="1"/>
  <c r="AF437" i="1"/>
  <c r="O282" i="1"/>
  <c r="T282" i="1"/>
  <c r="P282" i="1"/>
  <c r="M282" i="1"/>
  <c r="P304" i="1"/>
  <c r="N304" i="1"/>
  <c r="M304" i="1"/>
  <c r="M351" i="1"/>
  <c r="T351" i="1"/>
  <c r="P351" i="1"/>
  <c r="P258" i="1"/>
  <c r="O267" i="1"/>
  <c r="N267" i="1"/>
  <c r="M267" i="1"/>
  <c r="AF277" i="1"/>
  <c r="N282" i="1"/>
  <c r="T283" i="1"/>
  <c r="AF287" i="1"/>
  <c r="P302" i="1"/>
  <c r="AF306" i="1"/>
  <c r="P313" i="1"/>
  <c r="AF324" i="1"/>
  <c r="T335" i="1"/>
  <c r="O335" i="1"/>
  <c r="M335" i="1"/>
  <c r="N335" i="1"/>
  <c r="T337" i="1"/>
  <c r="N337" i="1"/>
  <c r="M337" i="1"/>
  <c r="O337" i="1"/>
  <c r="N351" i="1"/>
  <c r="T365" i="1"/>
  <c r="O365" i="1"/>
  <c r="N365" i="1"/>
  <c r="M365" i="1"/>
  <c r="AF388" i="1"/>
  <c r="M401" i="1"/>
  <c r="T401" i="1"/>
  <c r="P401" i="1"/>
  <c r="O401" i="1"/>
  <c r="N401" i="1"/>
  <c r="M416" i="1"/>
  <c r="T416" i="1"/>
  <c r="P416" i="1"/>
  <c r="O416" i="1"/>
  <c r="N416" i="1"/>
  <c r="AF269" i="1"/>
  <c r="T277" i="1"/>
  <c r="O277" i="1"/>
  <c r="AF284" i="1"/>
  <c r="O301" i="1"/>
  <c r="N301" i="1"/>
  <c r="M301" i="1"/>
  <c r="AF323" i="1"/>
  <c r="O351" i="1"/>
  <c r="AF354" i="1"/>
  <c r="T397" i="1"/>
  <c r="P397" i="1"/>
  <c r="O397" i="1"/>
  <c r="M279" i="1"/>
  <c r="O279" i="1"/>
  <c r="N279" i="1"/>
  <c r="M339" i="1"/>
  <c r="T339" i="1"/>
  <c r="P339" i="1"/>
  <c r="AF376" i="1"/>
  <c r="T385" i="1"/>
  <c r="P385" i="1"/>
  <c r="O385" i="1"/>
  <c r="M404" i="1"/>
  <c r="T404" i="1"/>
  <c r="P404" i="1"/>
  <c r="T330" i="1"/>
  <c r="O330" i="1"/>
  <c r="T349" i="1"/>
  <c r="P349" i="1"/>
  <c r="T360" i="1"/>
  <c r="P360" i="1"/>
  <c r="O360" i="1"/>
  <c r="N360" i="1"/>
  <c r="AF366" i="1"/>
  <c r="T377" i="1"/>
  <c r="P377" i="1"/>
  <c r="O377" i="1"/>
  <c r="N377" i="1"/>
  <c r="M377" i="1"/>
  <c r="T378" i="1"/>
  <c r="P378" i="1"/>
  <c r="O378" i="1"/>
  <c r="N378" i="1"/>
  <c r="T384" i="1"/>
  <c r="P384" i="1"/>
  <c r="O384" i="1"/>
  <c r="N384" i="1"/>
  <c r="T390" i="1"/>
  <c r="P390" i="1"/>
  <c r="O390" i="1"/>
  <c r="N390" i="1"/>
  <c r="T396" i="1"/>
  <c r="P396" i="1"/>
  <c r="O396" i="1"/>
  <c r="N396" i="1"/>
  <c r="O411" i="1"/>
  <c r="N411" i="1"/>
  <c r="M411" i="1"/>
  <c r="M440" i="1"/>
  <c r="T440" i="1"/>
  <c r="O440" i="1"/>
  <c r="N440" i="1"/>
  <c r="P440" i="1"/>
  <c r="T472" i="1"/>
  <c r="O472" i="1"/>
  <c r="P472" i="1"/>
  <c r="AF329" i="1"/>
  <c r="P343" i="1"/>
  <c r="AF345" i="1"/>
  <c r="T347" i="1"/>
  <c r="O347" i="1"/>
  <c r="M347" i="1"/>
  <c r="AF348" i="1"/>
  <c r="AF372" i="1"/>
  <c r="AF409" i="1"/>
  <c r="AF421" i="1"/>
  <c r="O334" i="1"/>
  <c r="M334" i="1"/>
  <c r="T354" i="1"/>
  <c r="O354" i="1"/>
  <c r="N354" i="1"/>
  <c r="T400" i="1"/>
  <c r="P400" i="1"/>
  <c r="O400" i="1"/>
  <c r="N400" i="1"/>
  <c r="O408" i="1"/>
  <c r="N408" i="1"/>
  <c r="M408" i="1"/>
  <c r="AF430" i="1"/>
  <c r="AF457" i="1"/>
  <c r="AF262" i="1"/>
  <c r="AF268" i="1"/>
  <c r="O321" i="1"/>
  <c r="N334" i="1"/>
  <c r="N338" i="1"/>
  <c r="AF338" i="1"/>
  <c r="O345" i="1"/>
  <c r="P347" i="1"/>
  <c r="M350" i="1"/>
  <c r="M354" i="1"/>
  <c r="T371" i="1"/>
  <c r="O371" i="1"/>
  <c r="N371" i="1"/>
  <c r="M371" i="1"/>
  <c r="M400" i="1"/>
  <c r="AF406" i="1"/>
  <c r="P408" i="1"/>
  <c r="T418" i="1"/>
  <c r="P418" i="1"/>
  <c r="O418" i="1"/>
  <c r="N418" i="1"/>
  <c r="M418" i="1"/>
  <c r="AF444" i="1"/>
  <c r="AF450" i="1"/>
  <c r="AF451" i="1"/>
  <c r="T287" i="1"/>
  <c r="M287" i="1"/>
  <c r="M320" i="1"/>
  <c r="P321" i="1"/>
  <c r="P334" i="1"/>
  <c r="AF335" i="1"/>
  <c r="P345" i="1"/>
  <c r="N350" i="1"/>
  <c r="P354" i="1"/>
  <c r="AF359" i="1"/>
  <c r="M362" i="1"/>
  <c r="N369" i="1"/>
  <c r="P371" i="1"/>
  <c r="T408" i="1"/>
  <c r="P414" i="1"/>
  <c r="N414" i="1"/>
  <c r="M414" i="1"/>
  <c r="AF415" i="1"/>
  <c r="M266" i="1"/>
  <c r="M272" i="1"/>
  <c r="T329" i="1"/>
  <c r="O329" i="1"/>
  <c r="M329" i="1"/>
  <c r="AF330" i="1"/>
  <c r="T334" i="1"/>
  <c r="O340" i="1"/>
  <c r="M340" i="1"/>
  <c r="T348" i="1"/>
  <c r="O348" i="1"/>
  <c r="N348" i="1"/>
  <c r="O350" i="1"/>
  <c r="O352" i="1"/>
  <c r="M352" i="1"/>
  <c r="AF360" i="1"/>
  <c r="T372" i="1"/>
  <c r="P372" i="1"/>
  <c r="O372" i="1"/>
  <c r="N372" i="1"/>
  <c r="AF378" i="1"/>
  <c r="T430" i="1"/>
  <c r="O430" i="1"/>
  <c r="N430" i="1"/>
  <c r="P430" i="1"/>
  <c r="M430" i="1"/>
  <c r="T449" i="1"/>
  <c r="P449" i="1"/>
  <c r="N449" i="1"/>
  <c r="M449" i="1"/>
  <c r="O449" i="1"/>
  <c r="T317" i="1"/>
  <c r="M317" i="1"/>
  <c r="N340" i="1"/>
  <c r="P350" i="1"/>
  <c r="T355" i="1"/>
  <c r="P355" i="1"/>
  <c r="AF355" i="1"/>
  <c r="AF377" i="1"/>
  <c r="T406" i="1"/>
  <c r="O406" i="1"/>
  <c r="P406" i="1"/>
  <c r="N406" i="1"/>
  <c r="M406" i="1"/>
  <c r="T414" i="1"/>
  <c r="O432" i="1"/>
  <c r="N432" i="1"/>
  <c r="M432" i="1"/>
  <c r="P444" i="1"/>
  <c r="O444" i="1"/>
  <c r="N444" i="1"/>
  <c r="M444" i="1"/>
  <c r="T444" i="1"/>
  <c r="AF337" i="1"/>
  <c r="AF341" i="1"/>
  <c r="T350" i="1"/>
  <c r="AF353" i="1"/>
  <c r="T359" i="1"/>
  <c r="O359" i="1"/>
  <c r="N359" i="1"/>
  <c r="M359" i="1"/>
  <c r="T373" i="1"/>
  <c r="P373" i="1"/>
  <c r="AF383" i="1"/>
  <c r="AF389" i="1"/>
  <c r="AF395" i="1"/>
  <c r="AF399" i="1"/>
  <c r="T439" i="1"/>
  <c r="N439" i="1"/>
  <c r="M439" i="1"/>
  <c r="AF275" i="1"/>
  <c r="N289" i="1"/>
  <c r="N292" i="1"/>
  <c r="N300" i="1"/>
  <c r="N303" i="1"/>
  <c r="P309" i="1"/>
  <c r="O317" i="1"/>
  <c r="O322" i="1"/>
  <c r="M322" i="1"/>
  <c r="N333" i="1"/>
  <c r="AF336" i="1"/>
  <c r="T340" i="1"/>
  <c r="O346" i="1"/>
  <c r="M346" i="1"/>
  <c r="T352" i="1"/>
  <c r="N355" i="1"/>
  <c r="N357" i="1"/>
  <c r="P359" i="1"/>
  <c r="T362" i="1"/>
  <c r="AF365" i="1"/>
  <c r="M368" i="1"/>
  <c r="M373" i="1"/>
  <c r="AF403" i="1"/>
  <c r="AF412" i="1"/>
  <c r="AF427" i="1"/>
  <c r="AF428" i="1"/>
  <c r="T432" i="1"/>
  <c r="O439" i="1"/>
  <c r="T473" i="1"/>
  <c r="P473" i="1"/>
  <c r="N473" i="1"/>
  <c r="M473" i="1"/>
  <c r="T419" i="1"/>
  <c r="O421" i="1"/>
  <c r="N421" i="1"/>
  <c r="M427" i="1"/>
  <c r="P427" i="1"/>
  <c r="O427" i="1"/>
  <c r="N427" i="1"/>
  <c r="M434" i="1"/>
  <c r="P434" i="1"/>
  <c r="O441" i="1"/>
  <c r="M441" i="1"/>
  <c r="T441" i="1"/>
  <c r="P441" i="1"/>
  <c r="N441" i="1"/>
  <c r="T471" i="1"/>
  <c r="O471" i="1"/>
  <c r="M471" i="1"/>
  <c r="P471" i="1"/>
  <c r="T484" i="1"/>
  <c r="O484" i="1"/>
  <c r="P484" i="1"/>
  <c r="N484" i="1"/>
  <c r="M484" i="1"/>
  <c r="AF384" i="1"/>
  <c r="AF390" i="1"/>
  <c r="AF400" i="1"/>
  <c r="M428" i="1"/>
  <c r="T428" i="1"/>
  <c r="T443" i="1"/>
  <c r="O443" i="1"/>
  <c r="N443" i="1"/>
  <c r="M443" i="1"/>
  <c r="T448" i="1"/>
  <c r="O448" i="1"/>
  <c r="N448" i="1"/>
  <c r="M448" i="1"/>
  <c r="P448" i="1"/>
  <c r="N471" i="1"/>
  <c r="M412" i="1"/>
  <c r="P421" i="1"/>
  <c r="AF424" i="1"/>
  <c r="N428" i="1"/>
  <c r="O434" i="1"/>
  <c r="P443" i="1"/>
  <c r="T447" i="1"/>
  <c r="O447" i="1"/>
  <c r="M447" i="1"/>
  <c r="P447" i="1"/>
  <c r="T461" i="1"/>
  <c r="N461" i="1"/>
  <c r="M461" i="1"/>
  <c r="P461" i="1"/>
  <c r="O461" i="1"/>
  <c r="M358" i="1"/>
  <c r="M364" i="1"/>
  <c r="M370" i="1"/>
  <c r="T431" i="1"/>
  <c r="AF435" i="1"/>
  <c r="T459" i="1"/>
  <c r="O459" i="1"/>
  <c r="M459" i="1"/>
  <c r="P459" i="1"/>
  <c r="N459" i="1"/>
  <c r="T483" i="1"/>
  <c r="O483" i="1"/>
  <c r="M483" i="1"/>
  <c r="P483" i="1"/>
  <c r="N483" i="1"/>
  <c r="M431" i="1"/>
  <c r="M381" i="1"/>
  <c r="M387" i="1"/>
  <c r="M393" i="1"/>
  <c r="M402" i="1"/>
  <c r="M405" i="1"/>
  <c r="P412" i="1"/>
  <c r="N431" i="1"/>
  <c r="AF436" i="1"/>
  <c r="T466" i="1"/>
  <c r="O466" i="1"/>
  <c r="P466" i="1"/>
  <c r="N466" i="1"/>
  <c r="M466" i="1"/>
  <c r="N402" i="1"/>
  <c r="N405" i="1"/>
  <c r="O417" i="1"/>
  <c r="M417" i="1"/>
  <c r="M422" i="1"/>
  <c r="T422" i="1"/>
  <c r="T424" i="1"/>
  <c r="O424" i="1"/>
  <c r="N424" i="1"/>
  <c r="M424" i="1"/>
  <c r="O431" i="1"/>
  <c r="N438" i="1"/>
  <c r="T438" i="1"/>
  <c r="P438" i="1"/>
  <c r="O438" i="1"/>
  <c r="AF474" i="1"/>
  <c r="T495" i="1"/>
  <c r="O495" i="1"/>
  <c r="M495" i="1"/>
  <c r="P495" i="1"/>
  <c r="N495" i="1"/>
  <c r="O429" i="1"/>
  <c r="M429" i="1"/>
  <c r="P431" i="1"/>
  <c r="AF433" i="1"/>
  <c r="M438" i="1"/>
  <c r="N450" i="1"/>
  <c r="T454" i="1"/>
  <c r="O454" i="1"/>
  <c r="O457" i="1"/>
  <c r="T468" i="1"/>
  <c r="N474" i="1"/>
  <c r="T478" i="1"/>
  <c r="O478" i="1"/>
  <c r="P491" i="1"/>
  <c r="T494" i="1"/>
  <c r="P494" i="1"/>
  <c r="O494" i="1"/>
  <c r="M494" i="1"/>
  <c r="T433" i="1"/>
  <c r="O435" i="1"/>
  <c r="M435" i="1"/>
  <c r="AF442" i="1"/>
  <c r="AF443" i="1"/>
  <c r="AF447" i="1"/>
  <c r="O450" i="1"/>
  <c r="P457" i="1"/>
  <c r="AF467" i="1"/>
  <c r="AF471" i="1"/>
  <c r="O474" i="1"/>
  <c r="P481" i="1"/>
  <c r="N494" i="1"/>
  <c r="M506" i="1"/>
  <c r="T506" i="1"/>
  <c r="P506" i="1"/>
  <c r="T555" i="1"/>
  <c r="N555" i="1"/>
  <c r="P555" i="1"/>
  <c r="O555" i="1"/>
  <c r="M555" i="1"/>
  <c r="M577" i="1"/>
  <c r="T577" i="1"/>
  <c r="P577" i="1"/>
  <c r="O577" i="1"/>
  <c r="P450" i="1"/>
  <c r="O452" i="1"/>
  <c r="M452" i="1"/>
  <c r="T457" i="1"/>
  <c r="T465" i="1"/>
  <c r="O465" i="1"/>
  <c r="M465" i="1"/>
  <c r="AF466" i="1"/>
  <c r="P474" i="1"/>
  <c r="O476" i="1"/>
  <c r="M476" i="1"/>
  <c r="T481" i="1"/>
  <c r="T489" i="1"/>
  <c r="O489" i="1"/>
  <c r="M489" i="1"/>
  <c r="AF490" i="1"/>
  <c r="T460" i="1"/>
  <c r="O460" i="1"/>
  <c r="N465" i="1"/>
  <c r="T474" i="1"/>
  <c r="N476" i="1"/>
  <c r="N489" i="1"/>
  <c r="AF492" i="1"/>
  <c r="O500" i="1"/>
  <c r="M500" i="1"/>
  <c r="T523" i="1"/>
  <c r="P523" i="1"/>
  <c r="O523" i="1"/>
  <c r="N523" i="1"/>
  <c r="M523" i="1"/>
  <c r="AF533" i="1"/>
  <c r="AF453" i="1"/>
  <c r="M460" i="1"/>
  <c r="AF477" i="1"/>
  <c r="M496" i="1"/>
  <c r="P496" i="1"/>
  <c r="N507" i="1"/>
  <c r="P507" i="1"/>
  <c r="M507" i="1"/>
  <c r="T517" i="1"/>
  <c r="P517" i="1"/>
  <c r="O517" i="1"/>
  <c r="N517" i="1"/>
  <c r="M517" i="1"/>
  <c r="T529" i="1"/>
  <c r="P529" i="1"/>
  <c r="O529" i="1"/>
  <c r="N529" i="1"/>
  <c r="M529" i="1"/>
  <c r="AF531" i="1"/>
  <c r="AF547" i="1"/>
  <c r="T442" i="1"/>
  <c r="O442" i="1"/>
  <c r="N445" i="1"/>
  <c r="AF448" i="1"/>
  <c r="T452" i="1"/>
  <c r="O458" i="1"/>
  <c r="M458" i="1"/>
  <c r="N460" i="1"/>
  <c r="M462" i="1"/>
  <c r="N469" i="1"/>
  <c r="AF472" i="1"/>
  <c r="T476" i="1"/>
  <c r="O482" i="1"/>
  <c r="M482" i="1"/>
  <c r="M486" i="1"/>
  <c r="AF493" i="1"/>
  <c r="N496" i="1"/>
  <c r="P500" i="1"/>
  <c r="O507" i="1"/>
  <c r="M509" i="1"/>
  <c r="T509" i="1"/>
  <c r="P509" i="1"/>
  <c r="T490" i="1"/>
  <c r="O490" i="1"/>
  <c r="M490" i="1"/>
  <c r="AF491" i="1"/>
  <c r="T511" i="1"/>
  <c r="P511" i="1"/>
  <c r="O511" i="1"/>
  <c r="N511" i="1"/>
  <c r="M511" i="1"/>
  <c r="N534" i="1"/>
  <c r="T534" i="1"/>
  <c r="P534" i="1"/>
  <c r="O534" i="1"/>
  <c r="M534" i="1"/>
  <c r="N442" i="1"/>
  <c r="P445" i="1"/>
  <c r="AF459" i="1"/>
  <c r="O462" i="1"/>
  <c r="M479" i="1"/>
  <c r="AF483" i="1"/>
  <c r="O486" i="1"/>
  <c r="N490" i="1"/>
  <c r="T496" i="1"/>
  <c r="M497" i="1"/>
  <c r="P497" i="1"/>
  <c r="N497" i="1"/>
  <c r="AF498" i="1"/>
  <c r="O510" i="1"/>
  <c r="P510" i="1"/>
  <c r="N510" i="1"/>
  <c r="M510" i="1"/>
  <c r="P550" i="1"/>
  <c r="N550" i="1"/>
  <c r="M550" i="1"/>
  <c r="T550" i="1"/>
  <c r="O550" i="1"/>
  <c r="P442" i="1"/>
  <c r="T445" i="1"/>
  <c r="M453" i="1"/>
  <c r="AF454" i="1"/>
  <c r="P462" i="1"/>
  <c r="O464" i="1"/>
  <c r="M464" i="1"/>
  <c r="M468" i="1"/>
  <c r="T469" i="1"/>
  <c r="N475" i="1"/>
  <c r="AF478" i="1"/>
  <c r="N479" i="1"/>
  <c r="P486" i="1"/>
  <c r="O488" i="1"/>
  <c r="M488" i="1"/>
  <c r="P490" i="1"/>
  <c r="O497" i="1"/>
  <c r="T501" i="1"/>
  <c r="O501" i="1"/>
  <c r="N501" i="1"/>
  <c r="M501" i="1"/>
  <c r="T549" i="1"/>
  <c r="N549" i="1"/>
  <c r="O549" i="1"/>
  <c r="P549" i="1"/>
  <c r="M549" i="1"/>
  <c r="O451" i="1"/>
  <c r="N453" i="1"/>
  <c r="N464" i="1"/>
  <c r="N468" i="1"/>
  <c r="AF468" i="1"/>
  <c r="O475" i="1"/>
  <c r="O479" i="1"/>
  <c r="N488" i="1"/>
  <c r="T491" i="1"/>
  <c r="O491" i="1"/>
  <c r="T497" i="1"/>
  <c r="P501" i="1"/>
  <c r="T502" i="1"/>
  <c r="P502" i="1"/>
  <c r="O502" i="1"/>
  <c r="N502" i="1"/>
  <c r="M502" i="1"/>
  <c r="M503" i="1"/>
  <c r="T503" i="1"/>
  <c r="O503" i="1"/>
  <c r="AF553" i="1"/>
  <c r="AF465" i="1"/>
  <c r="P479" i="1"/>
  <c r="AF489" i="1"/>
  <c r="O498" i="1"/>
  <c r="T498" i="1"/>
  <c r="P498" i="1"/>
  <c r="N498" i="1"/>
  <c r="O446" i="1"/>
  <c r="M446" i="1"/>
  <c r="T451" i="1"/>
  <c r="N457" i="1"/>
  <c r="AF460" i="1"/>
  <c r="T464" i="1"/>
  <c r="O470" i="1"/>
  <c r="M470" i="1"/>
  <c r="T475" i="1"/>
  <c r="N481" i="1"/>
  <c r="AF484" i="1"/>
  <c r="T488" i="1"/>
  <c r="N491" i="1"/>
  <c r="M498" i="1"/>
  <c r="T499" i="1"/>
  <c r="P499" i="1"/>
  <c r="N499" i="1"/>
  <c r="P503" i="1"/>
  <c r="AF536" i="1"/>
  <c r="P537" i="1"/>
  <c r="P541" i="1"/>
  <c r="AF556" i="1"/>
  <c r="M559" i="1"/>
  <c r="P559" i="1"/>
  <c r="O559" i="1"/>
  <c r="M571" i="1"/>
  <c r="P571" i="1"/>
  <c r="O571" i="1"/>
  <c r="N571" i="1"/>
  <c r="T571" i="1"/>
  <c r="AF545" i="1"/>
  <c r="P556" i="1"/>
  <c r="M556" i="1"/>
  <c r="T556" i="1"/>
  <c r="P568" i="1"/>
  <c r="T568" i="1"/>
  <c r="O568" i="1"/>
  <c r="N568" i="1"/>
  <c r="M568" i="1"/>
  <c r="M595" i="1"/>
  <c r="N595" i="1"/>
  <c r="T595" i="1"/>
  <c r="P595" i="1"/>
  <c r="O595" i="1"/>
  <c r="M505" i="1"/>
  <c r="M508" i="1"/>
  <c r="AF511" i="1"/>
  <c r="N514" i="1"/>
  <c r="AF514" i="1"/>
  <c r="AF517" i="1"/>
  <c r="N520" i="1"/>
  <c r="AF520" i="1"/>
  <c r="AF523" i="1"/>
  <c r="N526" i="1"/>
  <c r="AF526" i="1"/>
  <c r="AF529" i="1"/>
  <c r="N540" i="1"/>
  <c r="O542" i="1"/>
  <c r="N542" i="1"/>
  <c r="M545" i="1"/>
  <c r="N556" i="1"/>
  <c r="T559" i="1"/>
  <c r="O569" i="1"/>
  <c r="P569" i="1"/>
  <c r="N569" i="1"/>
  <c r="P574" i="1"/>
  <c r="T574" i="1"/>
  <c r="O574" i="1"/>
  <c r="N574" i="1"/>
  <c r="M574" i="1"/>
  <c r="P575" i="1"/>
  <c r="T575" i="1"/>
  <c r="O575" i="1"/>
  <c r="N505" i="1"/>
  <c r="N508" i="1"/>
  <c r="N531" i="1"/>
  <c r="P531" i="1"/>
  <c r="P538" i="1"/>
  <c r="T538" i="1"/>
  <c r="M538" i="1"/>
  <c r="M547" i="1"/>
  <c r="O547" i="1"/>
  <c r="M553" i="1"/>
  <c r="N553" i="1"/>
  <c r="T553" i="1"/>
  <c r="AF494" i="1"/>
  <c r="O505" i="1"/>
  <c r="O508" i="1"/>
  <c r="T514" i="1"/>
  <c r="M516" i="1"/>
  <c r="T520" i="1"/>
  <c r="M522" i="1"/>
  <c r="T526" i="1"/>
  <c r="M528" i="1"/>
  <c r="M531" i="1"/>
  <c r="M533" i="1"/>
  <c r="O536" i="1"/>
  <c r="N538" i="1"/>
  <c r="T540" i="1"/>
  <c r="P542" i="1"/>
  <c r="AF543" i="1"/>
  <c r="O545" i="1"/>
  <c r="N547" i="1"/>
  <c r="AF548" i="1"/>
  <c r="AF551" i="1"/>
  <c r="O553" i="1"/>
  <c r="T569" i="1"/>
  <c r="N575" i="1"/>
  <c r="P505" i="1"/>
  <c r="T508" i="1"/>
  <c r="AF513" i="1"/>
  <c r="N516" i="1"/>
  <c r="AF519" i="1"/>
  <c r="N522" i="1"/>
  <c r="AF525" i="1"/>
  <c r="P547" i="1"/>
  <c r="P553" i="1"/>
  <c r="M557" i="1"/>
  <c r="T557" i="1"/>
  <c r="P557" i="1"/>
  <c r="AF566" i="1"/>
  <c r="AF579" i="1"/>
  <c r="T597" i="1"/>
  <c r="N597" i="1"/>
  <c r="P597" i="1"/>
  <c r="O597" i="1"/>
  <c r="M597" i="1"/>
  <c r="M493" i="1"/>
  <c r="M504" i="1"/>
  <c r="M513" i="1"/>
  <c r="P516" i="1"/>
  <c r="P522" i="1"/>
  <c r="M525" i="1"/>
  <c r="P528" i="1"/>
  <c r="T531" i="1"/>
  <c r="O533" i="1"/>
  <c r="T536" i="1"/>
  <c r="T539" i="1"/>
  <c r="T545" i="1"/>
  <c r="T547" i="1"/>
  <c r="P551" i="1"/>
  <c r="M551" i="1"/>
  <c r="O554" i="1"/>
  <c r="P554" i="1"/>
  <c r="N557" i="1"/>
  <c r="AF580" i="1"/>
  <c r="P586" i="1"/>
  <c r="N586" i="1"/>
  <c r="T586" i="1"/>
  <c r="O586" i="1"/>
  <c r="M586" i="1"/>
  <c r="T611" i="1"/>
  <c r="P611" i="1"/>
  <c r="O611" i="1"/>
  <c r="N611" i="1"/>
  <c r="M611" i="1"/>
  <c r="N493" i="1"/>
  <c r="O513" i="1"/>
  <c r="T516" i="1"/>
  <c r="O519" i="1"/>
  <c r="T522" i="1"/>
  <c r="O525" i="1"/>
  <c r="T528" i="1"/>
  <c r="P533" i="1"/>
  <c r="T543" i="1"/>
  <c r="N543" i="1"/>
  <c r="M543" i="1"/>
  <c r="O543" i="1"/>
  <c r="O546" i="1"/>
  <c r="N546" i="1"/>
  <c r="O548" i="1"/>
  <c r="P548" i="1"/>
  <c r="N551" i="1"/>
  <c r="M554" i="1"/>
  <c r="O557" i="1"/>
  <c r="T558" i="1"/>
  <c r="P558" i="1"/>
  <c r="O558" i="1"/>
  <c r="T561" i="1"/>
  <c r="N561" i="1"/>
  <c r="M561" i="1"/>
  <c r="M515" i="1"/>
  <c r="M521" i="1"/>
  <c r="M527" i="1"/>
  <c r="T533" i="1"/>
  <c r="AF541" i="1"/>
  <c r="AF555" i="1"/>
  <c r="M565" i="1"/>
  <c r="O565" i="1"/>
  <c r="N565" i="1"/>
  <c r="T565" i="1"/>
  <c r="P565" i="1"/>
  <c r="AF572" i="1"/>
  <c r="T504" i="1"/>
  <c r="T513" i="1"/>
  <c r="N515" i="1"/>
  <c r="T519" i="1"/>
  <c r="N521" i="1"/>
  <c r="N527" i="1"/>
  <c r="P532" i="1"/>
  <c r="N532" i="1"/>
  <c r="N537" i="1"/>
  <c r="T537" i="1"/>
  <c r="M541" i="1"/>
  <c r="T541" i="1"/>
  <c r="P544" i="1"/>
  <c r="N544" i="1"/>
  <c r="P562" i="1"/>
  <c r="T562" i="1"/>
  <c r="N562" i="1"/>
  <c r="M562" i="1"/>
  <c r="AF568" i="1"/>
  <c r="P580" i="1"/>
  <c r="M580" i="1"/>
  <c r="N580" i="1"/>
  <c r="T580" i="1"/>
  <c r="O515" i="1"/>
  <c r="M532" i="1"/>
  <c r="M537" i="1"/>
  <c r="N541" i="1"/>
  <c r="M544" i="1"/>
  <c r="O562" i="1"/>
  <c r="N563" i="1"/>
  <c r="T563" i="1"/>
  <c r="P563" i="1"/>
  <c r="O580" i="1"/>
  <c r="M601" i="1"/>
  <c r="O601" i="1"/>
  <c r="M607" i="1"/>
  <c r="P607" i="1"/>
  <c r="N607" i="1"/>
  <c r="AF608" i="1"/>
  <c r="AF643" i="1"/>
  <c r="O652" i="1"/>
  <c r="M652" i="1"/>
  <c r="N652" i="1"/>
  <c r="P652" i="1"/>
  <c r="M583" i="1"/>
  <c r="T583" i="1"/>
  <c r="P583" i="1"/>
  <c r="P588" i="1"/>
  <c r="O588" i="1"/>
  <c r="N588" i="1"/>
  <c r="O599" i="1"/>
  <c r="N599" i="1"/>
  <c r="M599" i="1"/>
  <c r="N601" i="1"/>
  <c r="AF605" i="1"/>
  <c r="AF609" i="1"/>
  <c r="AF628" i="1"/>
  <c r="M639" i="1"/>
  <c r="O639" i="1"/>
  <c r="N639" i="1"/>
  <c r="P639" i="1"/>
  <c r="AF647" i="1"/>
  <c r="M651" i="1"/>
  <c r="T651" i="1"/>
  <c r="P651" i="1"/>
  <c r="N651" i="1"/>
  <c r="O651" i="1"/>
  <c r="T652" i="1"/>
  <c r="T653" i="1"/>
  <c r="O653" i="1"/>
  <c r="N653" i="1"/>
  <c r="M653" i="1"/>
  <c r="P653" i="1"/>
  <c r="AF696" i="1"/>
  <c r="P699" i="1"/>
  <c r="O699" i="1"/>
  <c r="T699" i="1"/>
  <c r="N699" i="1"/>
  <c r="M699" i="1"/>
  <c r="N583" i="1"/>
  <c r="M588" i="1"/>
  <c r="P599" i="1"/>
  <c r="P601" i="1"/>
  <c r="T607" i="1"/>
  <c r="O614" i="1"/>
  <c r="T614" i="1"/>
  <c r="P614" i="1"/>
  <c r="N614" i="1"/>
  <c r="M614" i="1"/>
  <c r="O618" i="1"/>
  <c r="M618" i="1"/>
  <c r="P618" i="1"/>
  <c r="T639" i="1"/>
  <c r="T650" i="1"/>
  <c r="P650" i="1"/>
  <c r="O650" i="1"/>
  <c r="N650" i="1"/>
  <c r="M650" i="1"/>
  <c r="T657" i="1"/>
  <c r="M657" i="1"/>
  <c r="P657" i="1"/>
  <c r="O657" i="1"/>
  <c r="N657" i="1"/>
  <c r="T659" i="1"/>
  <c r="O659" i="1"/>
  <c r="N659" i="1"/>
  <c r="M659" i="1"/>
  <c r="P659" i="1"/>
  <c r="M552" i="1"/>
  <c r="AF562" i="1"/>
  <c r="O566" i="1"/>
  <c r="M566" i="1"/>
  <c r="T581" i="1"/>
  <c r="O583" i="1"/>
  <c r="T588" i="1"/>
  <c r="T594" i="1"/>
  <c r="P594" i="1"/>
  <c r="O594" i="1"/>
  <c r="AF597" i="1"/>
  <c r="T599" i="1"/>
  <c r="T601" i="1"/>
  <c r="P642" i="1"/>
  <c r="N642" i="1"/>
  <c r="M642" i="1"/>
  <c r="O642" i="1"/>
  <c r="T642" i="1"/>
  <c r="P643" i="1"/>
  <c r="O643" i="1"/>
  <c r="M643" i="1"/>
  <c r="T643" i="1"/>
  <c r="N643" i="1"/>
  <c r="O670" i="1"/>
  <c r="P670" i="1"/>
  <c r="N670" i="1"/>
  <c r="M670" i="1"/>
  <c r="T670" i="1"/>
  <c r="AF571" i="1"/>
  <c r="O578" i="1"/>
  <c r="P578" i="1"/>
  <c r="O584" i="1"/>
  <c r="T584" i="1"/>
  <c r="T591" i="1"/>
  <c r="N591" i="1"/>
  <c r="P591" i="1"/>
  <c r="O591" i="1"/>
  <c r="T609" i="1"/>
  <c r="N609" i="1"/>
  <c r="T615" i="1"/>
  <c r="N615" i="1"/>
  <c r="M615" i="1"/>
  <c r="AF625" i="1"/>
  <c r="O628" i="1"/>
  <c r="T628" i="1"/>
  <c r="P628" i="1"/>
  <c r="M628" i="1"/>
  <c r="N628" i="1"/>
  <c r="AF663" i="1"/>
  <c r="M589" i="1"/>
  <c r="T589" i="1"/>
  <c r="P592" i="1"/>
  <c r="O592" i="1"/>
  <c r="P605" i="1"/>
  <c r="O605" i="1"/>
  <c r="N605" i="1"/>
  <c r="M605" i="1"/>
  <c r="AF632" i="1"/>
  <c r="P636" i="1"/>
  <c r="O636" i="1"/>
  <c r="M636" i="1"/>
  <c r="T636" i="1"/>
  <c r="M645" i="1"/>
  <c r="O645" i="1"/>
  <c r="N645" i="1"/>
  <c r="P645" i="1"/>
  <c r="T605" i="1"/>
  <c r="M606" i="1"/>
  <c r="T606" i="1"/>
  <c r="M630" i="1"/>
  <c r="T630" i="1"/>
  <c r="P630" i="1"/>
  <c r="N630" i="1"/>
  <c r="N636" i="1"/>
  <c r="AF656" i="1"/>
  <c r="AF567" i="1"/>
  <c r="T578" i="1"/>
  <c r="P584" i="1"/>
  <c r="O589" i="1"/>
  <c r="N592" i="1"/>
  <c r="N606" i="1"/>
  <c r="P609" i="1"/>
  <c r="AF620" i="1"/>
  <c r="T623" i="1"/>
  <c r="M623" i="1"/>
  <c r="P623" i="1"/>
  <c r="N623" i="1"/>
  <c r="O630" i="1"/>
  <c r="P637" i="1"/>
  <c r="O637" i="1"/>
  <c r="N637" i="1"/>
  <c r="M637" i="1"/>
  <c r="T567" i="1"/>
  <c r="N567" i="1"/>
  <c r="P589" i="1"/>
  <c r="T592" i="1"/>
  <c r="T603" i="1"/>
  <c r="N603" i="1"/>
  <c r="P603" i="1"/>
  <c r="O606" i="1"/>
  <c r="AF610" i="1"/>
  <c r="AF617" i="1"/>
  <c r="M621" i="1"/>
  <c r="O621" i="1"/>
  <c r="P621" i="1"/>
  <c r="T621" i="1"/>
  <c r="O622" i="1"/>
  <c r="T622" i="1"/>
  <c r="P622" i="1"/>
  <c r="N622" i="1"/>
  <c r="M622" i="1"/>
  <c r="O623" i="1"/>
  <c r="T624" i="1"/>
  <c r="P624" i="1"/>
  <c r="N624" i="1"/>
  <c r="O624" i="1"/>
  <c r="M624" i="1"/>
  <c r="O572" i="1"/>
  <c r="N572" i="1"/>
  <c r="O582" i="1"/>
  <c r="N582" i="1"/>
  <c r="M582" i="1"/>
  <c r="T585" i="1"/>
  <c r="N585" i="1"/>
  <c r="O585" i="1"/>
  <c r="M585" i="1"/>
  <c r="P598" i="1"/>
  <c r="T598" i="1"/>
  <c r="N598" i="1"/>
  <c r="P606" i="1"/>
  <c r="M572" i="1"/>
  <c r="P582" i="1"/>
  <c r="O620" i="1"/>
  <c r="T620" i="1"/>
  <c r="P620" i="1"/>
  <c r="N620" i="1"/>
  <c r="M620" i="1"/>
  <c r="AF653" i="1"/>
  <c r="T655" i="1"/>
  <c r="O655" i="1"/>
  <c r="P655" i="1"/>
  <c r="N655" i="1"/>
  <c r="M655" i="1"/>
  <c r="P572" i="1"/>
  <c r="AF573" i="1"/>
  <c r="T582" i="1"/>
  <c r="AF583" i="1"/>
  <c r="O598" i="1"/>
  <c r="M613" i="1"/>
  <c r="T613" i="1"/>
  <c r="O613" i="1"/>
  <c r="T654" i="1"/>
  <c r="P654" i="1"/>
  <c r="O654" i="1"/>
  <c r="M654" i="1"/>
  <c r="N654" i="1"/>
  <c r="AF674" i="1"/>
  <c r="T632" i="1"/>
  <c r="P632" i="1"/>
  <c r="N632" i="1"/>
  <c r="O640" i="1"/>
  <c r="P640" i="1"/>
  <c r="M661" i="1"/>
  <c r="T661" i="1"/>
  <c r="O661" i="1"/>
  <c r="N661" i="1"/>
  <c r="T671" i="1"/>
  <c r="P671" i="1"/>
  <c r="O671" i="1"/>
  <c r="N671" i="1"/>
  <c r="M671" i="1"/>
  <c r="AF635" i="1"/>
  <c r="O646" i="1"/>
  <c r="P646" i="1"/>
  <c r="M646" i="1"/>
  <c r="O664" i="1"/>
  <c r="M664" i="1"/>
  <c r="T664" i="1"/>
  <c r="P664" i="1"/>
  <c r="O617" i="1"/>
  <c r="T634" i="1"/>
  <c r="T640" i="1"/>
  <c r="N646" i="1"/>
  <c r="N664" i="1"/>
  <c r="T675" i="1"/>
  <c r="M675" i="1"/>
  <c r="P675" i="1"/>
  <c r="O675" i="1"/>
  <c r="N675" i="1"/>
  <c r="T710" i="1"/>
  <c r="P710" i="1"/>
  <c r="N710" i="1"/>
  <c r="M710" i="1"/>
  <c r="O710" i="1"/>
  <c r="T579" i="1"/>
  <c r="N579" i="1"/>
  <c r="M608" i="1"/>
  <c r="P617" i="1"/>
  <c r="M633" i="1"/>
  <c r="T633" i="1"/>
  <c r="AF633" i="1"/>
  <c r="M641" i="1"/>
  <c r="AF641" i="1"/>
  <c r="AF644" i="1"/>
  <c r="T646" i="1"/>
  <c r="AF650" i="1"/>
  <c r="AF651" i="1"/>
  <c r="T663" i="1"/>
  <c r="M663" i="1"/>
  <c r="P663" i="1"/>
  <c r="N663" i="1"/>
  <c r="T698" i="1"/>
  <c r="N698" i="1"/>
  <c r="M698" i="1"/>
  <c r="P698" i="1"/>
  <c r="O698" i="1"/>
  <c r="T573" i="1"/>
  <c r="N573" i="1"/>
  <c r="M579" i="1"/>
  <c r="T617" i="1"/>
  <c r="P625" i="1"/>
  <c r="T629" i="1"/>
  <c r="N633" i="1"/>
  <c r="T635" i="1"/>
  <c r="O635" i="1"/>
  <c r="N635" i="1"/>
  <c r="N641" i="1"/>
  <c r="T647" i="1"/>
  <c r="P647" i="1"/>
  <c r="N647" i="1"/>
  <c r="O720" i="1"/>
  <c r="M720" i="1"/>
  <c r="T720" i="1"/>
  <c r="P720" i="1"/>
  <c r="N720" i="1"/>
  <c r="M677" i="1"/>
  <c r="T677" i="1"/>
  <c r="P677" i="1"/>
  <c r="O677" i="1"/>
  <c r="N677" i="1"/>
  <c r="N682" i="1"/>
  <c r="M682" i="1"/>
  <c r="T682" i="1"/>
  <c r="P682" i="1"/>
  <c r="O682" i="1"/>
  <c r="M695" i="1"/>
  <c r="O695" i="1"/>
  <c r="N695" i="1"/>
  <c r="T695" i="1"/>
  <c r="P695" i="1"/>
  <c r="N631" i="1"/>
  <c r="M631" i="1"/>
  <c r="AF659" i="1"/>
  <c r="T680" i="1"/>
  <c r="O680" i="1"/>
  <c r="N680" i="1"/>
  <c r="M680" i="1"/>
  <c r="T703" i="1"/>
  <c r="P703" i="1"/>
  <c r="M703" i="1"/>
  <c r="O703" i="1"/>
  <c r="O627" i="1"/>
  <c r="P631" i="1"/>
  <c r="N648" i="1"/>
  <c r="AF654" i="1"/>
  <c r="O658" i="1"/>
  <c r="P658" i="1"/>
  <c r="N658" i="1"/>
  <c r="M658" i="1"/>
  <c r="AF671" i="1"/>
  <c r="T687" i="1"/>
  <c r="N687" i="1"/>
  <c r="P687" i="1"/>
  <c r="O687" i="1"/>
  <c r="M687" i="1"/>
  <c r="AF715" i="1"/>
  <c r="T627" i="1"/>
  <c r="AF646" i="1"/>
  <c r="O648" i="1"/>
  <c r="P649" i="1"/>
  <c r="AF661" i="1"/>
  <c r="O667" i="1"/>
  <c r="N672" i="1"/>
  <c r="T673" i="1"/>
  <c r="N691" i="1"/>
  <c r="T669" i="1"/>
  <c r="M669" i="1"/>
  <c r="AF679" i="1"/>
  <c r="M693" i="1"/>
  <c r="N693" i="1"/>
  <c r="AF694" i="1"/>
  <c r="M704" i="1"/>
  <c r="N704" i="1"/>
  <c r="T709" i="1"/>
  <c r="P709" i="1"/>
  <c r="O709" i="1"/>
  <c r="M709" i="1"/>
  <c r="AF717" i="1"/>
  <c r="T745" i="1"/>
  <c r="O745" i="1"/>
  <c r="M745" i="1"/>
  <c r="P745" i="1"/>
  <c r="N745" i="1"/>
  <c r="T750" i="1"/>
  <c r="O750" i="1"/>
  <c r="M750" i="1"/>
  <c r="P750" i="1"/>
  <c r="N750" i="1"/>
  <c r="T667" i="1"/>
  <c r="N669" i="1"/>
  <c r="T679" i="1"/>
  <c r="M679" i="1"/>
  <c r="M711" i="1"/>
  <c r="T711" i="1"/>
  <c r="N711" i="1"/>
  <c r="T715" i="1"/>
  <c r="O715" i="1"/>
  <c r="N715" i="1"/>
  <c r="M715" i="1"/>
  <c r="T722" i="1"/>
  <c r="O722" i="1"/>
  <c r="P722" i="1"/>
  <c r="M722" i="1"/>
  <c r="T770" i="1"/>
  <c r="P770" i="1"/>
  <c r="O770" i="1"/>
  <c r="N770" i="1"/>
  <c r="M770" i="1"/>
  <c r="O666" i="1"/>
  <c r="AF666" i="1"/>
  <c r="O669" i="1"/>
  <c r="T672" i="1"/>
  <c r="N679" i="1"/>
  <c r="M681" i="1"/>
  <c r="N685" i="1"/>
  <c r="AF690" i="1"/>
  <c r="P693" i="1"/>
  <c r="O696" i="1"/>
  <c r="P704" i="1"/>
  <c r="AF706" i="1"/>
  <c r="O711" i="1"/>
  <c r="P715" i="1"/>
  <c r="N722" i="1"/>
  <c r="T764" i="1"/>
  <c r="P764" i="1"/>
  <c r="O764" i="1"/>
  <c r="M764" i="1"/>
  <c r="N764" i="1"/>
  <c r="T788" i="1"/>
  <c r="P788" i="1"/>
  <c r="O788" i="1"/>
  <c r="N788" i="1"/>
  <c r="M788" i="1"/>
  <c r="P644" i="1"/>
  <c r="N660" i="1"/>
  <c r="P666" i="1"/>
  <c r="P669" i="1"/>
  <c r="M674" i="1"/>
  <c r="O679" i="1"/>
  <c r="N681" i="1"/>
  <c r="AF681" i="1"/>
  <c r="M683" i="1"/>
  <c r="T683" i="1"/>
  <c r="P683" i="1"/>
  <c r="O685" i="1"/>
  <c r="T693" i="1"/>
  <c r="M696" i="1"/>
  <c r="T704" i="1"/>
  <c r="P711" i="1"/>
  <c r="T717" i="1"/>
  <c r="P717" i="1"/>
  <c r="N717" i="1"/>
  <c r="M717" i="1"/>
  <c r="T718" i="1"/>
  <c r="O718" i="1"/>
  <c r="N718" i="1"/>
  <c r="O737" i="1"/>
  <c r="M737" i="1"/>
  <c r="T737" i="1"/>
  <c r="P737" i="1"/>
  <c r="N737" i="1"/>
  <c r="T775" i="1"/>
  <c r="P775" i="1"/>
  <c r="O775" i="1"/>
  <c r="N775" i="1"/>
  <c r="M775" i="1"/>
  <c r="N674" i="1"/>
  <c r="P679" i="1"/>
  <c r="O681" i="1"/>
  <c r="P685" i="1"/>
  <c r="N696" i="1"/>
  <c r="M701" i="1"/>
  <c r="N701" i="1"/>
  <c r="O701" i="1"/>
  <c r="O717" i="1"/>
  <c r="M718" i="1"/>
  <c r="AF731" i="1"/>
  <c r="AF780" i="1"/>
  <c r="P660" i="1"/>
  <c r="AF665" i="1"/>
  <c r="P681" i="1"/>
  <c r="P686" i="1"/>
  <c r="O686" i="1"/>
  <c r="AF697" i="1"/>
  <c r="O702" i="1"/>
  <c r="T702" i="1"/>
  <c r="M702" i="1"/>
  <c r="N665" i="1"/>
  <c r="N668" i="1"/>
  <c r="T674" i="1"/>
  <c r="N676" i="1"/>
  <c r="T681" i="1"/>
  <c r="M686" i="1"/>
  <c r="O690" i="1"/>
  <c r="P690" i="1"/>
  <c r="N690" i="1"/>
  <c r="T690" i="1"/>
  <c r="AF692" i="1"/>
  <c r="T696" i="1"/>
  <c r="N702" i="1"/>
  <c r="T706" i="1"/>
  <c r="O706" i="1"/>
  <c r="N706" i="1"/>
  <c r="M706" i="1"/>
  <c r="M707" i="1"/>
  <c r="T707" i="1"/>
  <c r="P707" i="1"/>
  <c r="N707" i="1"/>
  <c r="AF720" i="1"/>
  <c r="T740" i="1"/>
  <c r="O740" i="1"/>
  <c r="P740" i="1"/>
  <c r="N740" i="1"/>
  <c r="M740" i="1"/>
  <c r="O678" i="1"/>
  <c r="M678" i="1"/>
  <c r="O684" i="1"/>
  <c r="T684" i="1"/>
  <c r="N673" i="1"/>
  <c r="N678" i="1"/>
  <c r="M684" i="1"/>
  <c r="T686" i="1"/>
  <c r="AF698" i="1"/>
  <c r="AF761" i="1"/>
  <c r="O673" i="1"/>
  <c r="P678" i="1"/>
  <c r="N684" i="1"/>
  <c r="T691" i="1"/>
  <c r="O691" i="1"/>
  <c r="T697" i="1"/>
  <c r="N697" i="1"/>
  <c r="M697" i="1"/>
  <c r="O697" i="1"/>
  <c r="T727" i="1"/>
  <c r="O727" i="1"/>
  <c r="M727" i="1"/>
  <c r="N727" i="1"/>
  <c r="T733" i="1"/>
  <c r="O733" i="1"/>
  <c r="M733" i="1"/>
  <c r="P733" i="1"/>
  <c r="N733" i="1"/>
  <c r="T734" i="1"/>
  <c r="O734" i="1"/>
  <c r="P734" i="1"/>
  <c r="N734" i="1"/>
  <c r="M734" i="1"/>
  <c r="O755" i="1"/>
  <c r="T755" i="1"/>
  <c r="N755" i="1"/>
  <c r="P755" i="1"/>
  <c r="M755" i="1"/>
  <c r="P727" i="1"/>
  <c r="P705" i="1"/>
  <c r="O714" i="1"/>
  <c r="M714" i="1"/>
  <c r="T716" i="1"/>
  <c r="O716" i="1"/>
  <c r="P723" i="1"/>
  <c r="P741" i="1"/>
  <c r="AF749" i="1"/>
  <c r="M754" i="1"/>
  <c r="T754" i="1"/>
  <c r="O754" i="1"/>
  <c r="N754" i="1"/>
  <c r="O773" i="1"/>
  <c r="M773" i="1"/>
  <c r="T773" i="1"/>
  <c r="P773" i="1"/>
  <c r="N773" i="1"/>
  <c r="M784" i="1"/>
  <c r="T784" i="1"/>
  <c r="P784" i="1"/>
  <c r="O784" i="1"/>
  <c r="N784" i="1"/>
  <c r="AF709" i="1"/>
  <c r="T726" i="1"/>
  <c r="O726" i="1"/>
  <c r="M726" i="1"/>
  <c r="AF727" i="1"/>
  <c r="AF734" i="1"/>
  <c r="AF738" i="1"/>
  <c r="T744" i="1"/>
  <c r="O744" i="1"/>
  <c r="M744" i="1"/>
  <c r="AF745" i="1"/>
  <c r="M752" i="1"/>
  <c r="T752" i="1"/>
  <c r="N752" i="1"/>
  <c r="M760" i="1"/>
  <c r="N760" i="1"/>
  <c r="O760" i="1"/>
  <c r="T768" i="1"/>
  <c r="O768" i="1"/>
  <c r="M768" i="1"/>
  <c r="N768" i="1"/>
  <c r="T868" i="1"/>
  <c r="P868" i="1"/>
  <c r="O868" i="1"/>
  <c r="N868" i="1"/>
  <c r="M868" i="1"/>
  <c r="N724" i="1"/>
  <c r="N726" i="1"/>
  <c r="P735" i="1"/>
  <c r="N742" i="1"/>
  <c r="N744" i="1"/>
  <c r="O749" i="1"/>
  <c r="P749" i="1"/>
  <c r="M749" i="1"/>
  <c r="T749" i="1"/>
  <c r="O752" i="1"/>
  <c r="T756" i="1"/>
  <c r="N756" i="1"/>
  <c r="O756" i="1"/>
  <c r="P760" i="1"/>
  <c r="AF763" i="1"/>
  <c r="P768" i="1"/>
  <c r="O779" i="1"/>
  <c r="M779" i="1"/>
  <c r="T779" i="1"/>
  <c r="T814" i="1"/>
  <c r="N814" i="1"/>
  <c r="M814" i="1"/>
  <c r="O814" i="1"/>
  <c r="P814" i="1"/>
  <c r="AF751" i="1"/>
  <c r="P752" i="1"/>
  <c r="T760" i="1"/>
  <c r="AF764" i="1"/>
  <c r="T781" i="1"/>
  <c r="P781" i="1"/>
  <c r="O781" i="1"/>
  <c r="O803" i="1"/>
  <c r="T803" i="1"/>
  <c r="P803" i="1"/>
  <c r="N803" i="1"/>
  <c r="M803" i="1"/>
  <c r="P724" i="1"/>
  <c r="O731" i="1"/>
  <c r="M731" i="1"/>
  <c r="P742" i="1"/>
  <c r="AF759" i="1"/>
  <c r="M781" i="1"/>
  <c r="AF791" i="1"/>
  <c r="T831" i="1"/>
  <c r="P831" i="1"/>
  <c r="N831" i="1"/>
  <c r="M831" i="1"/>
  <c r="O831" i="1"/>
  <c r="P713" i="1"/>
  <c r="AF721" i="1"/>
  <c r="T724" i="1"/>
  <c r="AF728" i="1"/>
  <c r="O729" i="1"/>
  <c r="N731" i="1"/>
  <c r="AF732" i="1"/>
  <c r="T738" i="1"/>
  <c r="O738" i="1"/>
  <c r="M738" i="1"/>
  <c r="AF739" i="1"/>
  <c r="T742" i="1"/>
  <c r="AF746" i="1"/>
  <c r="P757" i="1"/>
  <c r="N757" i="1"/>
  <c r="M757" i="1"/>
  <c r="AF772" i="1"/>
  <c r="AF775" i="1"/>
  <c r="N781" i="1"/>
  <c r="AF783" i="1"/>
  <c r="AF716" i="1"/>
  <c r="P731" i="1"/>
  <c r="AF773" i="1"/>
  <c r="P758" i="1"/>
  <c r="O758" i="1"/>
  <c r="N758" i="1"/>
  <c r="P791" i="1"/>
  <c r="O791" i="1"/>
  <c r="M791" i="1"/>
  <c r="T791" i="1"/>
  <c r="N791" i="1"/>
  <c r="N705" i="1"/>
  <c r="N723" i="1"/>
  <c r="O725" i="1"/>
  <c r="M725" i="1"/>
  <c r="N741" i="1"/>
  <c r="O743" i="1"/>
  <c r="M743" i="1"/>
  <c r="M758" i="1"/>
  <c r="T721" i="1"/>
  <c r="O721" i="1"/>
  <c r="M721" i="1"/>
  <c r="AF722" i="1"/>
  <c r="O723" i="1"/>
  <c r="AF726" i="1"/>
  <c r="T728" i="1"/>
  <c r="O728" i="1"/>
  <c r="T732" i="1"/>
  <c r="O732" i="1"/>
  <c r="M732" i="1"/>
  <c r="AF733" i="1"/>
  <c r="T739" i="1"/>
  <c r="O739" i="1"/>
  <c r="M739" i="1"/>
  <c r="AF740" i="1"/>
  <c r="O741" i="1"/>
  <c r="AF744" i="1"/>
  <c r="T746" i="1"/>
  <c r="O746" i="1"/>
  <c r="M748" i="1"/>
  <c r="N748" i="1"/>
  <c r="T758" i="1"/>
  <c r="AF788" i="1"/>
  <c r="AF795" i="1"/>
  <c r="T810" i="1"/>
  <c r="O810" i="1"/>
  <c r="N810" i="1"/>
  <c r="M810" i="1"/>
  <c r="P810" i="1"/>
  <c r="T762" i="1"/>
  <c r="O762" i="1"/>
  <c r="T766" i="1"/>
  <c r="N776" i="1"/>
  <c r="T777" i="1"/>
  <c r="P782" i="1"/>
  <c r="AF786" i="1"/>
  <c r="N787" i="1"/>
  <c r="N790" i="1"/>
  <c r="M790" i="1"/>
  <c r="N794" i="1"/>
  <c r="T802" i="1"/>
  <c r="M802" i="1"/>
  <c r="O759" i="1"/>
  <c r="P762" i="1"/>
  <c r="T776" i="1"/>
  <c r="AF784" i="1"/>
  <c r="O767" i="1"/>
  <c r="M767" i="1"/>
  <c r="AF774" i="1"/>
  <c r="T786" i="1"/>
  <c r="O786" i="1"/>
  <c r="T822" i="1"/>
  <c r="N822" i="1"/>
  <c r="P822" i="1"/>
  <c r="O822" i="1"/>
  <c r="M822" i="1"/>
  <c r="M824" i="1"/>
  <c r="T824" i="1"/>
  <c r="P824" i="1"/>
  <c r="O824" i="1"/>
  <c r="N824" i="1"/>
  <c r="AF758" i="1"/>
  <c r="N767" i="1"/>
  <c r="M769" i="1"/>
  <c r="N778" i="1"/>
  <c r="M786" i="1"/>
  <c r="AF789" i="1"/>
  <c r="N793" i="1"/>
  <c r="AF800" i="1"/>
  <c r="AF801" i="1"/>
  <c r="AF805" i="1"/>
  <c r="AF815" i="1"/>
  <c r="P827" i="1"/>
  <c r="O827" i="1"/>
  <c r="M827" i="1"/>
  <c r="T827" i="1"/>
  <c r="N827" i="1"/>
  <c r="P842" i="1"/>
  <c r="O842" i="1"/>
  <c r="N842" i="1"/>
  <c r="T842" i="1"/>
  <c r="M842" i="1"/>
  <c r="O761" i="1"/>
  <c r="M761" i="1"/>
  <c r="P767" i="1"/>
  <c r="AF768" i="1"/>
  <c r="N769" i="1"/>
  <c r="O778" i="1"/>
  <c r="T780" i="1"/>
  <c r="O780" i="1"/>
  <c r="M783" i="1"/>
  <c r="N786" i="1"/>
  <c r="O793" i="1"/>
  <c r="AF840" i="1"/>
  <c r="N761" i="1"/>
  <c r="M763" i="1"/>
  <c r="T767" i="1"/>
  <c r="O769" i="1"/>
  <c r="N772" i="1"/>
  <c r="P778" i="1"/>
  <c r="M780" i="1"/>
  <c r="N783" i="1"/>
  <c r="P786" i="1"/>
  <c r="P793" i="1"/>
  <c r="T796" i="1"/>
  <c r="M796" i="1"/>
  <c r="O796" i="1"/>
  <c r="AF806" i="1"/>
  <c r="AF808" i="1"/>
  <c r="T826" i="1"/>
  <c r="P826" i="1"/>
  <c r="N826" i="1"/>
  <c r="M826" i="1"/>
  <c r="AF762" i="1"/>
  <c r="P769" i="1"/>
  <c r="T774" i="1"/>
  <c r="O774" i="1"/>
  <c r="T778" i="1"/>
  <c r="T793" i="1"/>
  <c r="N796" i="1"/>
  <c r="M800" i="1"/>
  <c r="N800" i="1"/>
  <c r="O800" i="1"/>
  <c r="O807" i="1"/>
  <c r="P807" i="1"/>
  <c r="M807" i="1"/>
  <c r="O826" i="1"/>
  <c r="T761" i="1"/>
  <c r="O763" i="1"/>
  <c r="N766" i="1"/>
  <c r="AF766" i="1"/>
  <c r="P772" i="1"/>
  <c r="M774" i="1"/>
  <c r="AF777" i="1"/>
  <c r="P780" i="1"/>
  <c r="M782" i="1"/>
  <c r="P796" i="1"/>
  <c r="P800" i="1"/>
  <c r="T857" i="1"/>
  <c r="P857" i="1"/>
  <c r="O857" i="1"/>
  <c r="N857" i="1"/>
  <c r="O785" i="1"/>
  <c r="M785" i="1"/>
  <c r="T792" i="1"/>
  <c r="O792" i="1"/>
  <c r="M806" i="1"/>
  <c r="P806" i="1"/>
  <c r="O806" i="1"/>
  <c r="N806" i="1"/>
  <c r="T806" i="1"/>
  <c r="T808" i="1"/>
  <c r="N808" i="1"/>
  <c r="M808" i="1"/>
  <c r="O808" i="1"/>
  <c r="P808" i="1"/>
  <c r="P809" i="1"/>
  <c r="O809" i="1"/>
  <c r="T809" i="1"/>
  <c r="M809" i="1"/>
  <c r="AF810" i="1"/>
  <c r="M857" i="1"/>
  <c r="P766" i="1"/>
  <c r="P774" i="1"/>
  <c r="N785" i="1"/>
  <c r="M787" i="1"/>
  <c r="M792" i="1"/>
  <c r="T798" i="1"/>
  <c r="P798" i="1"/>
  <c r="O798" i="1"/>
  <c r="N798" i="1"/>
  <c r="T804" i="1"/>
  <c r="P804" i="1"/>
  <c r="N804" i="1"/>
  <c r="T811" i="1"/>
  <c r="P811" i="1"/>
  <c r="O811" i="1"/>
  <c r="M811" i="1"/>
  <c r="M838" i="1"/>
  <c r="T838" i="1"/>
  <c r="O819" i="1"/>
  <c r="N819" i="1"/>
  <c r="P828" i="1"/>
  <c r="O828" i="1"/>
  <c r="P839" i="1"/>
  <c r="O839" i="1"/>
  <c r="N839" i="1"/>
  <c r="M839" i="1"/>
  <c r="T839" i="1"/>
  <c r="N853" i="1"/>
  <c r="M853" i="1"/>
  <c r="T853" i="1"/>
  <c r="P853" i="1"/>
  <c r="AF875" i="1"/>
  <c r="P815" i="1"/>
  <c r="O815" i="1"/>
  <c r="N817" i="1"/>
  <c r="P819" i="1"/>
  <c r="N828" i="1"/>
  <c r="AF834" i="1"/>
  <c r="AF849" i="1"/>
  <c r="O853" i="1"/>
  <c r="M829" i="1"/>
  <c r="N862" i="1"/>
  <c r="M862" i="1"/>
  <c r="O862" i="1"/>
  <c r="AF866" i="1"/>
  <c r="M889" i="1"/>
  <c r="O889" i="1"/>
  <c r="N889" i="1"/>
  <c r="M813" i="1"/>
  <c r="O825" i="1"/>
  <c r="N825" i="1"/>
  <c r="N829" i="1"/>
  <c r="AF830" i="1"/>
  <c r="T845" i="1"/>
  <c r="O845" i="1"/>
  <c r="N845" i="1"/>
  <c r="P862" i="1"/>
  <c r="T864" i="1"/>
  <c r="P864" i="1"/>
  <c r="O864" i="1"/>
  <c r="N864" i="1"/>
  <c r="M864" i="1"/>
  <c r="P889" i="1"/>
  <c r="M795" i="1"/>
  <c r="P801" i="1"/>
  <c r="N813" i="1"/>
  <c r="T815" i="1"/>
  <c r="M823" i="1"/>
  <c r="M825" i="1"/>
  <c r="O829" i="1"/>
  <c r="M835" i="1"/>
  <c r="T835" i="1"/>
  <c r="O835" i="1"/>
  <c r="N835" i="1"/>
  <c r="O836" i="1"/>
  <c r="N836" i="1"/>
  <c r="AF837" i="1"/>
  <c r="M845" i="1"/>
  <c r="T862" i="1"/>
  <c r="T863" i="1"/>
  <c r="P863" i="1"/>
  <c r="O863" i="1"/>
  <c r="N863" i="1"/>
  <c r="M863" i="1"/>
  <c r="AF871" i="1"/>
  <c r="T889" i="1"/>
  <c r="P813" i="1"/>
  <c r="AF818" i="1"/>
  <c r="T820" i="1"/>
  <c r="P820" i="1"/>
  <c r="N820" i="1"/>
  <c r="M820" i="1"/>
  <c r="N823" i="1"/>
  <c r="P825" i="1"/>
  <c r="P829" i="1"/>
  <c r="T834" i="1"/>
  <c r="P834" i="1"/>
  <c r="O834" i="1"/>
  <c r="N834" i="1"/>
  <c r="M834" i="1"/>
  <c r="P845" i="1"/>
  <c r="P848" i="1"/>
  <c r="O848" i="1"/>
  <c r="N848" i="1"/>
  <c r="T848" i="1"/>
  <c r="M877" i="1"/>
  <c r="T877" i="1"/>
  <c r="P877" i="1"/>
  <c r="O877" i="1"/>
  <c r="P892" i="1"/>
  <c r="N892" i="1"/>
  <c r="M892" i="1"/>
  <c r="T892" i="1"/>
  <c r="O892" i="1"/>
  <c r="P795" i="1"/>
  <c r="M797" i="1"/>
  <c r="T813" i="1"/>
  <c r="M818" i="1"/>
  <c r="O820" i="1"/>
  <c r="P821" i="1"/>
  <c r="O821" i="1"/>
  <c r="O823" i="1"/>
  <c r="T825" i="1"/>
  <c r="AF826" i="1"/>
  <c r="AF827" i="1"/>
  <c r="T829" i="1"/>
  <c r="O830" i="1"/>
  <c r="T830" i="1"/>
  <c r="P830" i="1"/>
  <c r="N830" i="1"/>
  <c r="M830" i="1"/>
  <c r="N841" i="1"/>
  <c r="M841" i="1"/>
  <c r="T841" i="1"/>
  <c r="P841" i="1"/>
  <c r="T849" i="1"/>
  <c r="P849" i="1"/>
  <c r="O849" i="1"/>
  <c r="N849" i="1"/>
  <c r="M849" i="1"/>
  <c r="M895" i="1"/>
  <c r="T895" i="1"/>
  <c r="P895" i="1"/>
  <c r="O895" i="1"/>
  <c r="N895" i="1"/>
  <c r="T795" i="1"/>
  <c r="N797" i="1"/>
  <c r="T816" i="1"/>
  <c r="N816" i="1"/>
  <c r="T823" i="1"/>
  <c r="T832" i="1"/>
  <c r="T836" i="1"/>
  <c r="O841" i="1"/>
  <c r="T873" i="1"/>
  <c r="P873" i="1"/>
  <c r="O873" i="1"/>
  <c r="N873" i="1"/>
  <c r="P860" i="1"/>
  <c r="O860" i="1"/>
  <c r="N860" i="1"/>
  <c r="AF879" i="1"/>
  <c r="T887" i="1"/>
  <c r="P887" i="1"/>
  <c r="O887" i="1"/>
  <c r="N887" i="1"/>
  <c r="T850" i="1"/>
  <c r="AF883" i="1"/>
  <c r="O890" i="1"/>
  <c r="N890" i="1"/>
  <c r="M890" i="1"/>
  <c r="T891" i="1"/>
  <c r="P891" i="1"/>
  <c r="O891" i="1"/>
  <c r="T837" i="1"/>
  <c r="P837" i="1"/>
  <c r="T861" i="1"/>
  <c r="P861" i="1"/>
  <c r="N871" i="1"/>
  <c r="M871" i="1"/>
  <c r="T879" i="1"/>
  <c r="P879" i="1"/>
  <c r="O879" i="1"/>
  <c r="N879" i="1"/>
  <c r="T885" i="1"/>
  <c r="O885" i="1"/>
  <c r="P896" i="1"/>
  <c r="T896" i="1"/>
  <c r="N896" i="1"/>
  <c r="M896" i="1"/>
  <c r="P866" i="1"/>
  <c r="O866" i="1"/>
  <c r="N866" i="1"/>
  <c r="AF872" i="1"/>
  <c r="O875" i="1"/>
  <c r="N875" i="1"/>
  <c r="M875" i="1"/>
  <c r="M885" i="1"/>
  <c r="O896" i="1"/>
  <c r="M897" i="1"/>
  <c r="O897" i="1"/>
  <c r="N897" i="1"/>
  <c r="N837" i="1"/>
  <c r="N844" i="1"/>
  <c r="AF847" i="1"/>
  <c r="N856" i="1"/>
  <c r="N859" i="1"/>
  <c r="M859" i="1"/>
  <c r="N861" i="1"/>
  <c r="M866" i="1"/>
  <c r="P871" i="1"/>
  <c r="P875" i="1"/>
  <c r="N881" i="1"/>
  <c r="N885" i="1"/>
  <c r="P897" i="1"/>
  <c r="O837" i="1"/>
  <c r="O844" i="1"/>
  <c r="N847" i="1"/>
  <c r="M847" i="1"/>
  <c r="AF852" i="1"/>
  <c r="P854" i="1"/>
  <c r="O854" i="1"/>
  <c r="N854" i="1"/>
  <c r="O856" i="1"/>
  <c r="O861" i="1"/>
  <c r="T866" i="1"/>
  <c r="T871" i="1"/>
  <c r="T875" i="1"/>
  <c r="O881" i="1"/>
  <c r="M883" i="1"/>
  <c r="P883" i="1"/>
  <c r="O883" i="1"/>
  <c r="N883" i="1"/>
  <c r="P885" i="1"/>
  <c r="AF893" i="1"/>
  <c r="T897" i="1"/>
  <c r="O898" i="1"/>
  <c r="M898" i="1"/>
  <c r="T898" i="1"/>
  <c r="P898" i="1"/>
  <c r="P844" i="1"/>
  <c r="P856" i="1"/>
  <c r="T876" i="1"/>
  <c r="P876" i="1"/>
  <c r="AF876" i="1"/>
  <c r="P881" i="1"/>
  <c r="T883" i="1"/>
  <c r="O886" i="1"/>
  <c r="N886" i="1"/>
  <c r="M886" i="1"/>
  <c r="AF887" i="1"/>
  <c r="N898" i="1"/>
  <c r="M833" i="1"/>
  <c r="T844" i="1"/>
  <c r="T854" i="1"/>
  <c r="T856" i="1"/>
  <c r="T859" i="1"/>
  <c r="T867" i="1"/>
  <c r="P867" i="1"/>
  <c r="AF867" i="1"/>
  <c r="O872" i="1"/>
  <c r="T872" i="1"/>
  <c r="P872" i="1"/>
  <c r="T881" i="1"/>
  <c r="O884" i="1"/>
  <c r="P886" i="1"/>
  <c r="P893" i="1"/>
  <c r="O893" i="1"/>
  <c r="O900" i="1"/>
  <c r="T900" i="1"/>
  <c r="P900" i="1"/>
  <c r="N900" i="1"/>
  <c r="M867" i="1"/>
  <c r="M872" i="1"/>
  <c r="M900" i="1"/>
  <c r="T843" i="1"/>
  <c r="P843" i="1"/>
  <c r="T855" i="1"/>
  <c r="P855" i="1"/>
  <c r="N865" i="1"/>
  <c r="M865" i="1"/>
  <c r="N884" i="1"/>
  <c r="N893" i="1"/>
  <c r="T907" i="1"/>
  <c r="O907" i="1"/>
  <c r="M907" i="1"/>
  <c r="P907" i="1"/>
  <c r="T915" i="1"/>
  <c r="O915" i="1"/>
  <c r="M915" i="1"/>
  <c r="P915" i="1"/>
  <c r="O923" i="1"/>
  <c r="M923" i="1"/>
  <c r="T923" i="1"/>
  <c r="P923" i="1"/>
  <c r="AF944" i="1"/>
  <c r="T960" i="1"/>
  <c r="O960" i="1"/>
  <c r="M960" i="1"/>
  <c r="P960" i="1"/>
  <c r="AF964" i="1"/>
  <c r="T908" i="1"/>
  <c r="O908" i="1"/>
  <c r="M908" i="1"/>
  <c r="P908" i="1"/>
  <c r="M916" i="1"/>
  <c r="T916" i="1"/>
  <c r="O916" i="1"/>
  <c r="P916" i="1"/>
  <c r="T924" i="1"/>
  <c r="O924" i="1"/>
  <c r="M924" i="1"/>
  <c r="P924" i="1"/>
  <c r="T932" i="1"/>
  <c r="O932" i="1"/>
  <c r="M932" i="1"/>
  <c r="P932" i="1"/>
  <c r="AF935" i="1"/>
  <c r="N908" i="1"/>
  <c r="AF911" i="1"/>
  <c r="N916" i="1"/>
  <c r="AF919" i="1"/>
  <c r="N924" i="1"/>
  <c r="AF927" i="1"/>
  <c r="N932" i="1"/>
  <c r="AF936" i="1"/>
  <c r="M952" i="1"/>
  <c r="T952" i="1"/>
  <c r="O952" i="1"/>
  <c r="P952" i="1"/>
  <c r="M894" i="1"/>
  <c r="AF904" i="1"/>
  <c r="AF912" i="1"/>
  <c r="AF920" i="1"/>
  <c r="AF928" i="1"/>
  <c r="N952" i="1"/>
  <c r="AF956" i="1"/>
  <c r="N894" i="1"/>
  <c r="O903" i="1"/>
  <c r="M903" i="1"/>
  <c r="T944" i="1"/>
  <c r="O944" i="1"/>
  <c r="M944" i="1"/>
  <c r="P944" i="1"/>
  <c r="M882" i="1"/>
  <c r="O894" i="1"/>
  <c r="AF899" i="1"/>
  <c r="N903" i="1"/>
  <c r="AF948" i="1"/>
  <c r="O965" i="1"/>
  <c r="N965" i="1"/>
  <c r="M965" i="1"/>
  <c r="T965" i="1"/>
  <c r="P965" i="1"/>
  <c r="M899" i="1"/>
  <c r="T899" i="1"/>
  <c r="P899" i="1"/>
  <c r="T901" i="1"/>
  <c r="N901" i="1"/>
  <c r="AF901" i="1"/>
  <c r="P903" i="1"/>
  <c r="O911" i="1"/>
  <c r="M911" i="1"/>
  <c r="T911" i="1"/>
  <c r="P911" i="1"/>
  <c r="T919" i="1"/>
  <c r="O919" i="1"/>
  <c r="M919" i="1"/>
  <c r="P919" i="1"/>
  <c r="T927" i="1"/>
  <c r="O927" i="1"/>
  <c r="M927" i="1"/>
  <c r="P927" i="1"/>
  <c r="T936" i="1"/>
  <c r="O936" i="1"/>
  <c r="M936" i="1"/>
  <c r="P936" i="1"/>
  <c r="AF939" i="1"/>
  <c r="M901" i="1"/>
  <c r="T903" i="1"/>
  <c r="M904" i="1"/>
  <c r="T904" i="1"/>
  <c r="O904" i="1"/>
  <c r="P904" i="1"/>
  <c r="N911" i="1"/>
  <c r="T912" i="1"/>
  <c r="O912" i="1"/>
  <c r="M912" i="1"/>
  <c r="P912" i="1"/>
  <c r="N919" i="1"/>
  <c r="T920" i="1"/>
  <c r="O920" i="1"/>
  <c r="M920" i="1"/>
  <c r="P920" i="1"/>
  <c r="N927" i="1"/>
  <c r="M928" i="1"/>
  <c r="T928" i="1"/>
  <c r="O928" i="1"/>
  <c r="P928" i="1"/>
  <c r="N936" i="1"/>
  <c r="AF940" i="1"/>
  <c r="T956" i="1"/>
  <c r="O956" i="1"/>
  <c r="M956" i="1"/>
  <c r="P956" i="1"/>
  <c r="AF907" i="1"/>
  <c r="AF915" i="1"/>
  <c r="AF923" i="1"/>
  <c r="AF931" i="1"/>
  <c r="AF960" i="1"/>
  <c r="P901" i="1"/>
  <c r="AF908" i="1"/>
  <c r="AF916" i="1"/>
  <c r="AF924" i="1"/>
  <c r="AF932" i="1"/>
  <c r="T948" i="1"/>
  <c r="O948" i="1"/>
  <c r="M948" i="1"/>
  <c r="P948" i="1"/>
  <c r="AF952" i="1"/>
  <c r="M940" i="1"/>
  <c r="T940" i="1"/>
  <c r="O940" i="1"/>
  <c r="P940" i="1"/>
  <c r="AF966" i="1"/>
  <c r="AF905" i="1"/>
  <c r="AF909" i="1"/>
  <c r="AF913" i="1"/>
  <c r="AF917" i="1"/>
  <c r="AF921" i="1"/>
  <c r="AF925" i="1"/>
  <c r="AF929" i="1"/>
  <c r="AF933" i="1"/>
  <c r="AF937" i="1"/>
  <c r="AF941" i="1"/>
  <c r="AF945" i="1"/>
  <c r="AF949" i="1"/>
  <c r="AF953" i="1"/>
  <c r="AF957" i="1"/>
  <c r="AF961" i="1"/>
  <c r="P902" i="1"/>
  <c r="AF906" i="1"/>
  <c r="AF910" i="1"/>
  <c r="AF914" i="1"/>
  <c r="AF918" i="1"/>
  <c r="AF922" i="1"/>
  <c r="AF926" i="1"/>
  <c r="AF930" i="1"/>
  <c r="AF934" i="1"/>
  <c r="AF938" i="1"/>
  <c r="AF942" i="1"/>
  <c r="AF946" i="1"/>
  <c r="AF950" i="1"/>
  <c r="AF954" i="1"/>
  <c r="AF958" i="1"/>
  <c r="AF962" i="1"/>
  <c r="O905" i="1"/>
  <c r="M905" i="1"/>
  <c r="T905" i="1"/>
  <c r="T909" i="1"/>
  <c r="O909" i="1"/>
  <c r="M909" i="1"/>
  <c r="T913" i="1"/>
  <c r="O913" i="1"/>
  <c r="M913" i="1"/>
  <c r="O917" i="1"/>
  <c r="M917" i="1"/>
  <c r="T917" i="1"/>
  <c r="T921" i="1"/>
  <c r="O921" i="1"/>
  <c r="M921" i="1"/>
  <c r="T925" i="1"/>
  <c r="O925" i="1"/>
  <c r="M925" i="1"/>
  <c r="O929" i="1"/>
  <c r="M929" i="1"/>
  <c r="T929" i="1"/>
  <c r="T933" i="1"/>
  <c r="O933" i="1"/>
  <c r="M933" i="1"/>
  <c r="T937" i="1"/>
  <c r="O937" i="1"/>
  <c r="M937" i="1"/>
  <c r="O941" i="1"/>
  <c r="M941" i="1"/>
  <c r="T941" i="1"/>
  <c r="T945" i="1"/>
  <c r="O945" i="1"/>
  <c r="M945" i="1"/>
  <c r="T949" i="1"/>
  <c r="O949" i="1"/>
  <c r="M949" i="1"/>
  <c r="O953" i="1"/>
  <c r="M953" i="1"/>
  <c r="T953" i="1"/>
  <c r="T957" i="1"/>
  <c r="O957" i="1"/>
  <c r="M957" i="1"/>
  <c r="T961" i="1"/>
  <c r="O961" i="1"/>
  <c r="M961" i="1"/>
  <c r="AF943" i="1"/>
  <c r="AF947" i="1"/>
  <c r="AF951" i="1"/>
  <c r="AF955" i="1"/>
  <c r="AF959" i="1"/>
  <c r="AF963" i="1"/>
  <c r="T906" i="1"/>
  <c r="O906" i="1"/>
  <c r="M906" i="1"/>
  <c r="M910" i="1"/>
  <c r="T910" i="1"/>
  <c r="O910" i="1"/>
  <c r="T914" i="1"/>
  <c r="O914" i="1"/>
  <c r="M914" i="1"/>
  <c r="T918" i="1"/>
  <c r="O918" i="1"/>
  <c r="M918" i="1"/>
  <c r="M922" i="1"/>
  <c r="T922" i="1"/>
  <c r="O922" i="1"/>
  <c r="T926" i="1"/>
  <c r="O926" i="1"/>
  <c r="M926" i="1"/>
  <c r="T930" i="1"/>
  <c r="O930" i="1"/>
  <c r="M930" i="1"/>
  <c r="M934" i="1"/>
  <c r="T934" i="1"/>
  <c r="O934" i="1"/>
  <c r="T938" i="1"/>
  <c r="O938" i="1"/>
  <c r="M938" i="1"/>
  <c r="T942" i="1"/>
  <c r="O942" i="1"/>
  <c r="M942" i="1"/>
  <c r="M946" i="1"/>
  <c r="T946" i="1"/>
  <c r="O946" i="1"/>
  <c r="T950" i="1"/>
  <c r="O950" i="1"/>
  <c r="M950" i="1"/>
  <c r="T954" i="1"/>
  <c r="O954" i="1"/>
  <c r="M954" i="1"/>
  <c r="M958" i="1"/>
  <c r="T958" i="1"/>
  <c r="O958" i="1"/>
  <c r="T962" i="1"/>
  <c r="O962" i="1"/>
  <c r="M962" i="1"/>
  <c r="T931" i="1"/>
  <c r="O931" i="1"/>
  <c r="M931" i="1"/>
  <c r="O935" i="1"/>
  <c r="M935" i="1"/>
  <c r="T935" i="1"/>
  <c r="T939" i="1"/>
  <c r="O939" i="1"/>
  <c r="M939" i="1"/>
  <c r="T943" i="1"/>
  <c r="O943" i="1"/>
  <c r="M943" i="1"/>
  <c r="O947" i="1"/>
  <c r="M947" i="1"/>
  <c r="T947" i="1"/>
  <c r="T951" i="1"/>
  <c r="O951" i="1"/>
  <c r="M951" i="1"/>
  <c r="T955" i="1"/>
  <c r="O955" i="1"/>
  <c r="M955" i="1"/>
  <c r="O959" i="1"/>
  <c r="M959" i="1"/>
  <c r="T959" i="1"/>
  <c r="AF965" i="1"/>
  <c r="N964" i="1"/>
  <c r="M963" i="1"/>
  <c r="O964" i="1"/>
  <c r="O963" i="1"/>
  <c r="T964" i="1"/>
  <c r="M968" i="1"/>
  <c r="N968" i="1"/>
  <c r="M967" i="1"/>
  <c r="O968" i="1"/>
  <c r="AF968" i="1"/>
  <c r="N967" i="1"/>
  <c r="P968" i="1"/>
  <c r="M966" i="1"/>
  <c r="O967" i="1"/>
  <c r="AF967" i="1"/>
  <c r="O966" i="1"/>
  <c r="T967" i="1"/>
  <c r="P966" i="1"/>
  <c r="T3" i="1" l="1"/>
  <c r="M112" i="1"/>
  <c r="N117" i="1"/>
  <c r="O160" i="1"/>
  <c r="P80" i="1"/>
  <c r="T80" i="1"/>
  <c r="P33" i="1"/>
  <c r="T163" i="1"/>
  <c r="M33" i="1"/>
  <c r="T343" i="1"/>
  <c r="O112" i="1"/>
  <c r="P112" i="1"/>
  <c r="N608" i="1"/>
  <c r="M2" i="1"/>
  <c r="N2" i="1"/>
  <c r="O453" i="1"/>
  <c r="O481" i="1"/>
  <c r="M472" i="1"/>
  <c r="P301" i="1"/>
  <c r="T304" i="1"/>
  <c r="P391" i="1"/>
  <c r="M455" i="1"/>
  <c r="T271" i="1"/>
  <c r="M235" i="1"/>
  <c r="P149" i="1"/>
  <c r="T96" i="1"/>
  <c r="P40" i="1"/>
  <c r="N18" i="1"/>
  <c r="T888" i="1"/>
  <c r="P635" i="1"/>
  <c r="O619" i="1"/>
  <c r="O399" i="1"/>
  <c r="P454" i="1"/>
  <c r="M137" i="1"/>
  <c r="O248" i="1"/>
  <c r="P160" i="1"/>
  <c r="O207" i="1"/>
  <c r="T37" i="1"/>
  <c r="P248" i="1"/>
  <c r="O2" i="1"/>
  <c r="T453" i="1"/>
  <c r="P433" i="1"/>
  <c r="M391" i="1"/>
  <c r="T391" i="1"/>
  <c r="N235" i="1"/>
  <c r="M73" i="1"/>
  <c r="O73" i="1"/>
  <c r="N33" i="1"/>
  <c r="N629" i="1"/>
  <c r="T399" i="1"/>
  <c r="M241" i="1"/>
  <c r="P236" i="1"/>
  <c r="P137" i="1"/>
  <c r="N433" i="1"/>
  <c r="T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64AFA4-E90E-4D1F-BB4C-9C69500D26D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4BFCB3A-649C-4960-ABDB-B367CA14671D}" name="WorksheetConnection_DAB#5_Data_Preparation_(Solution)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B5_Data_Preparation_Solution.xlsxTable11"/>
        </x15:connection>
      </ext>
    </extLst>
  </connection>
  <connection id="3" xr16:uid="{718432FC-E79C-4387-99E0-D1FE06B3255F}" name="WorksheetConnection_DAB#5_Data_Preparation_(Solution).xlsx!Table12" type="102" refreshedVersion="8" minRefreshableVersion="5">
    <extLst>
      <ext xmlns:x15="http://schemas.microsoft.com/office/spreadsheetml/2010/11/main" uri="{DE250136-89BD-433C-8126-D09CA5730AF9}">
        <x15:connection id="Table12">
          <x15:rangePr sourceName="_xlcn.WorksheetConnection_DAB5_Data_Preparation_Solution.xlsxTable121"/>
        </x15:connection>
      </ext>
    </extLst>
  </connection>
  <connection id="4" xr16:uid="{FD931EBC-E0B8-472A-9882-DF756F94980F}" name="WorksheetConnection_youtube_playlist!$A$1:$H$28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youtube_playlistA1H28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<sst xmlns="http://schemas.openxmlformats.org/spreadsheetml/2006/main" count="12564" uniqueCount="7456">
  <si>
    <t>web-scraper-orders</t>
  </si>
  <si>
    <t>web-scraper-start-url</t>
  </si>
  <si>
    <t>link</t>
  </si>
  <si>
    <t>link-href</t>
  </si>
  <si>
    <t>id1</t>
  </si>
  <si>
    <t>id2</t>
  </si>
  <si>
    <t>title</t>
  </si>
  <si>
    <t>showTitle</t>
  </si>
  <si>
    <t>channelTitle</t>
  </si>
  <si>
    <t>publishedAt</t>
  </si>
  <si>
    <t>dateStr</t>
  </si>
  <si>
    <t>date</t>
  </si>
  <si>
    <t>day</t>
  </si>
  <si>
    <t>month</t>
  </si>
  <si>
    <t>year</t>
  </si>
  <si>
    <t>dayStr</t>
  </si>
  <si>
    <t>monthStr</t>
  </si>
  <si>
    <t>commentCount</t>
  </si>
  <si>
    <t>viewCount</t>
  </si>
  <si>
    <t>view</t>
  </si>
  <si>
    <t>likeCount</t>
  </si>
  <si>
    <t>like</t>
  </si>
  <si>
    <t>duration</t>
  </si>
  <si>
    <t>secs</t>
  </si>
  <si>
    <t>mins</t>
  </si>
  <si>
    <t>hours</t>
  </si>
  <si>
    <t>industry1</t>
  </si>
  <si>
    <t>industry2</t>
  </si>
  <si>
    <t>download</t>
  </si>
  <si>
    <t>1668191700-352</t>
  </si>
  <si>
    <t>https://www.youtube.com/playlist?list=PL7vAomcmTSEpmM1ypem8XITGb2RVo1Ea4</t>
  </si>
  <si>
    <t>หมดยุค VUCA เข้าสู่ยุค BANI เมื่อโลกโกลาหลเกินคาด | Exclusive Espresso EP.392</t>
  </si>
  <si>
    <t>https://www.youtube.com/watch?v=FW0ZzwfHmws&amp;list=PL7vAomcmTSEpmM1ypem8XITGb2RVo1Ea4&amp;index=226&amp;t=8s</t>
  </si>
  <si>
    <t>THE SECRET SAUCE</t>
  </si>
  <si>
    <t>Nov 11, 2022</t>
  </si>
  <si>
    <t>6,163 views</t>
  </si>
  <si>
    <t>like this video along with 305 other people</t>
  </si>
  <si>
    <t>29:52</t>
  </si>
  <si>
    <t>1668191709-353</t>
  </si>
  <si>
    <t>สงครามโควิด-19 รอบใหม่ ล็อกดาวน์เป็นจุด วางแผนอย่างไรดี | Executive Espresso EP.166</t>
  </si>
  <si>
    <t>https://www.youtube.com/watch?v=Elfhwimd8y0&amp;list=PL7vAomcmTSEpmM1ypem8XITGb2RVo1Ea4&amp;index=225&amp;t=8s</t>
  </si>
  <si>
    <t>Premiered Jan 4, 2021</t>
  </si>
  <si>
    <t>9,646 views</t>
  </si>
  <si>
    <t>like this video along with 268 other people</t>
  </si>
  <si>
    <t>36:25</t>
  </si>
  <si>
    <t>1668191718-354</t>
  </si>
  <si>
    <t>รัฐเอาอยู่ไหม โควิด-19 ระบาดใหม่ คุยกับ หมอเลี้ยบ-สุรพงษ์ สืบวงศ์ลี | Executive Espresso EP.167</t>
  </si>
  <si>
    <t>https://www.youtube.com/watch?v=YZ196XbRU_8&amp;list=PL7vAomcmTSEpmM1ypem8XITGb2RVo1Ea4&amp;index=224&amp;t=12s</t>
  </si>
  <si>
    <t>Premiered Jan 5, 2021</t>
  </si>
  <si>
    <t>8,296 views</t>
  </si>
  <si>
    <t>like this video along with 159 other people</t>
  </si>
  <si>
    <t>38:14</t>
  </si>
  <si>
    <t>1668191729-355</t>
  </si>
  <si>
    <t>หายนะกำลังมา SMEs จะตายหนักกว่าเดิม เสียงสะท้อนจากเจ้าของ Class Cafe | Executive Espresso EP.168</t>
  </si>
  <si>
    <t>https://www.youtube.com/watch?v=gm6q1ktTgV0&amp;list=PL7vAomcmTSEpmM1ypem8XITGb2RVo1Ea4&amp;index=223&amp;t=8s</t>
  </si>
  <si>
    <t>Premiered Jan 7, 2021</t>
  </si>
  <si>
    <t>51,168 views</t>
  </si>
  <si>
    <t>like this video along with 780 other people</t>
  </si>
  <si>
    <t>47:10</t>
  </si>
  <si>
    <t>1668191738-356</t>
  </si>
  <si>
    <t>ถึงเวลา 'ยาแรง' เยียวยาเศรษฐกิจ กระสุนยังมี ต้องใช้ให้ตรงจุด | Executive Espresso EP.169</t>
  </si>
  <si>
    <t>https://www.youtube.com/watch?v=eoKqnsa3xTQ&amp;list=PL7vAomcmTSEpmM1ypem8XITGb2RVo1Ea4&amp;index=222&amp;t=7s</t>
  </si>
  <si>
    <t>Premiered Jan 10, 2021</t>
  </si>
  <si>
    <t>12,919 views</t>
  </si>
  <si>
    <t>like this video along with 274 other people</t>
  </si>
  <si>
    <t>41:47</t>
  </si>
  <si>
    <t>1668191747-357</t>
  </si>
  <si>
    <t>โควิด-19 รอบใหม่ฉุดท่องเที่ยวสาหัสซ้ำ โรงแรมบอบช้ำหนักกว่าเดิม | Executive Espresso EP.170</t>
  </si>
  <si>
    <t>https://www.youtube.com/watch?v=JqtMlkFngQg&amp;list=PL7vAomcmTSEpmM1ypem8XITGb2RVo1Ea4&amp;index=221&amp;t=12s</t>
  </si>
  <si>
    <t>Premiered Jan 14, 2021</t>
  </si>
  <si>
    <t>16,614 views</t>
  </si>
  <si>
    <t>like this video along with 323 other people</t>
  </si>
  <si>
    <t>40:36</t>
  </si>
  <si>
    <t>1668191756-358</t>
  </si>
  <si>
    <t>ทำไมอิสราเอลฉีดวัคซีนโควิด-19 อันดับ 1 ของโลก ไทยควรเรียนรู้อะไร | Executive Espresso EP.171</t>
  </si>
  <si>
    <t>https://www.youtube.com/watch?v=9flhETPssA4&amp;list=PL7vAomcmTSEpmM1ypem8XITGb2RVo1Ea4&amp;index=220&amp;t=1s</t>
  </si>
  <si>
    <t>Premiered Jan 19, 2021</t>
  </si>
  <si>
    <t>9,334 views</t>
  </si>
  <si>
    <t>like this video along with 196 other people</t>
  </si>
  <si>
    <t>47:14</t>
  </si>
  <si>
    <t>1668191766-359</t>
  </si>
  <si>
    <t>แจ็ค หม่า ปรากฏตัวครั้งแรกรอบ 2 เดือน! เขาหายไปไหน รัฐบาลจีนฮุบกิจการ? | Executive Espresso EP.172</t>
  </si>
  <si>
    <t>https://www.youtube.com/watch?v=SLnlrpAUMQc&amp;list=PL7vAomcmTSEpmM1ypem8XITGb2RVo1Ea4&amp;index=219&amp;t=5s</t>
  </si>
  <si>
    <t>Premiered Jan 20, 2021</t>
  </si>
  <si>
    <t>81,970 views</t>
  </si>
  <si>
    <t>like this video along with 1,198 other people</t>
  </si>
  <si>
    <t>31:08</t>
  </si>
  <si>
    <t>1668191775-360</t>
  </si>
  <si>
    <t>Tesla Effect ทำไมยักษ์ใหญ่เทคโนโลยีรุกตลาดรถยนต์ไฟฟ้า | Executive Espresso EP.173</t>
  </si>
  <si>
    <t>https://www.youtube.com/watch?v=O8ivaixEuUk&amp;list=PL7vAomcmTSEpmM1ypem8XITGb2RVo1Ea4&amp;index=218&amp;t=6s</t>
  </si>
  <si>
    <t>Premiered Jan 21, 2021</t>
  </si>
  <si>
    <t>24,249 views</t>
  </si>
  <si>
    <t>like this video along with 516 other people</t>
  </si>
  <si>
    <t>37:41</t>
  </si>
  <si>
    <t>1668191785-361</t>
  </si>
  <si>
    <t>เศรษฐกิจไทยปี 2564 อาจติดลบหรือโตแค่ 2% ทำไมหลุมเราลึกกว่าคนอื่น | Executive Espresso EP.174</t>
  </si>
  <si>
    <t>https://www.youtube.com/watch?v=h1Yry3fWDB8&amp;list=PL7vAomcmTSEpmM1ypem8XITGb2RVo1Ea4&amp;index=217&amp;t=4s</t>
  </si>
  <si>
    <t>Premiered Jan 22, 2021</t>
  </si>
  <si>
    <t>18,955 views</t>
  </si>
  <si>
    <t>like this video along with 387 other people</t>
  </si>
  <si>
    <t>57:36</t>
  </si>
  <si>
    <t>1668191794-362</t>
  </si>
  <si>
    <t>ปัจจัยเสี่ยงของหุ้น PTTOR มีอะไรบ้าง ชวนคิดก่อนลงทุน | Executive Espresso EP.175</t>
  </si>
  <si>
    <t>https://www.youtube.com/watch?v=Zyhv60L4M_o&amp;list=PL7vAomcmTSEpmM1ypem8XITGb2RVo1Ea4&amp;index=216&amp;t=4s</t>
  </si>
  <si>
    <t>Premiered Jan 26, 2021</t>
  </si>
  <si>
    <t>70,645 views</t>
  </si>
  <si>
    <t>like this video along with 1,442 other people</t>
  </si>
  <si>
    <t>31:10</t>
  </si>
  <si>
    <t>1668191804-363</t>
  </si>
  <si>
    <t>ยุคแห่งความสิ้นหวังของคนรุ่นใหม่ รายงานจาก World Economic Forum | Executive Espresso EP.176</t>
  </si>
  <si>
    <t>https://www.youtube.com/watch?v=_zllsCUazzA&amp;list=PL7vAomcmTSEpmM1ypem8XITGb2RVo1Ea4&amp;index=215&amp;t=5s</t>
  </si>
  <si>
    <t>Premiered Jan 29, 2021</t>
  </si>
  <si>
    <t>36,819 views</t>
  </si>
  <si>
    <t>like this video along with 821 other people</t>
  </si>
  <si>
    <t>39:09</t>
  </si>
  <si>
    <t>1668191814-364</t>
  </si>
  <si>
    <t>เปิดหน้าชก! ทิม คุก ซัด มาร์ก ซักเคอร์เบิร์ก Apple ทะเลาะอะไรกับ Facebook | ExecutiveEspresso EP.177</t>
  </si>
  <si>
    <t>https://www.youtube.com/watch?v=xYUqzqGk_U0&amp;list=PL7vAomcmTSEpmM1ypem8XITGb2RVo1Ea4&amp;index=214</t>
  </si>
  <si>
    <t>Premiered Feb 2, 2021</t>
  </si>
  <si>
    <t>62,442 views</t>
  </si>
  <si>
    <t>like this video along with 1,179 other people</t>
  </si>
  <si>
    <t>30:09</t>
  </si>
  <si>
    <t>1668191823-365</t>
  </si>
  <si>
    <t>Stakeholder Capitalism คืออะไร ทำไมทุนนิยมจะคำนึงแค่ผู้ถือหุ้นไม่ได้ | Executive Espresso EP.178</t>
  </si>
  <si>
    <t>https://www.youtube.com/watch?v=-PYvb8inkfE&amp;list=PL7vAomcmTSEpmM1ypem8XITGb2RVo1Ea4&amp;index=213&amp;t=4s</t>
  </si>
  <si>
    <t>Premiered Feb 3, 2021</t>
  </si>
  <si>
    <t>7,064 views</t>
  </si>
  <si>
    <t>like this video along with 151 other people</t>
  </si>
  <si>
    <t>26:29</t>
  </si>
  <si>
    <t>1668191832-366</t>
  </si>
  <si>
    <t>GameStop เม่าล้มยักษ์ สงครามหุ้นรายย่อยปฏิวัติ เพิ่งเริ่มเท่านั้น! | Executive Espresso EP.179</t>
  </si>
  <si>
    <t>https://www.youtube.com/watch?v=TjWDcz29AMA&amp;list=PL7vAomcmTSEpmM1ypem8XITGb2RVo1Ea4&amp;index=212&amp;t=4s</t>
  </si>
  <si>
    <t>Premiered Feb 4, 2021</t>
  </si>
  <si>
    <t>19,179 views</t>
  </si>
  <si>
    <t>like this video along with 397 other people</t>
  </si>
  <si>
    <t>41:42</t>
  </si>
  <si>
    <t>1668191842-367</t>
  </si>
  <si>
    <t>ขุมทรัพย์นักการตลาด! จับเทรนด์ผู้บริโภคไทยจากการเสิร์ช Google ปี 2020 | Executive Espresso EP.180</t>
  </si>
  <si>
    <t>https://www.youtube.com/watch?v=CVC2UWxrgHU&amp;list=PL7vAomcmTSEpmM1ypem8XITGb2RVo1Ea4&amp;index=211&amp;t=5s</t>
  </si>
  <si>
    <t>Premiered Feb 8, 2021</t>
  </si>
  <si>
    <t>26,391 views</t>
  </si>
  <si>
    <t>like this video along with 708 other people</t>
  </si>
  <si>
    <t>20:56</t>
  </si>
  <si>
    <t>1668191851-368</t>
  </si>
  <si>
    <t>15 โอกาสลงทุนชนะตลาด ดิสรัปต์อนาคต จาก ARK กองทุนโดดเด่นที่สุดแห่งยุค | Executive Espresso EP.181</t>
  </si>
  <si>
    <t>https://www.youtube.com/watch?v=mmXuqJkzfn8&amp;list=PL7vAomcmTSEpmM1ypem8XITGb2RVo1Ea4&amp;index=210</t>
  </si>
  <si>
    <t>Premiered Feb 10, 2021</t>
  </si>
  <si>
    <t>12,634 views</t>
  </si>
  <si>
    <t>like this video along with 306 other people</t>
  </si>
  <si>
    <t>39:16</t>
  </si>
  <si>
    <t>1668191859-369</t>
  </si>
  <si>
    <t>ทองคำดิจิทัล? ทำไม Tesla ทุ่ม 4.5 หมื่นล้านลุยบิตคอยน์ ไปต่อหรือพอแค่นี้ | Executive Espresso EP.182</t>
  </si>
  <si>
    <t>https://www.youtube.com/watch?v=1dX_UK7LHmw&amp;list=PL7vAomcmTSEpmM1ypem8XITGb2RVo1Ea4&amp;index=209</t>
  </si>
  <si>
    <t>34,962 views</t>
  </si>
  <si>
    <t>like this video along with 725 other people</t>
  </si>
  <si>
    <t>42:38</t>
  </si>
  <si>
    <t>1668191869-370</t>
  </si>
  <si>
    <t>Starlink อีลอน มัสก์ ฝันเป็นเศรษฐีอินเทอร์เน็ตดาวเทียม กระทบเราอย่างไร | Executive Espresso EP.183</t>
  </si>
  <si>
    <t>https://www.youtube.com/watch?v=ufxKfgqV0Hg&amp;list=PL7vAomcmTSEpmM1ypem8XITGb2RVo1Ea4&amp;index=208</t>
  </si>
  <si>
    <t>Premiered Feb 12, 2021</t>
  </si>
  <si>
    <t>80,958 views</t>
  </si>
  <si>
    <t>like this video along with 1,656 other people</t>
  </si>
  <si>
    <t>27:27</t>
  </si>
  <si>
    <t>1668191878-371</t>
  </si>
  <si>
    <t>ประเทศไทยหนี้ท่วม! แบงก์ชาติแก้อย่างไร มหกรรมไกล่เกลี่ยหนี้คืออะไร | Executive Espresso EP.184</t>
  </si>
  <si>
    <t>https://www.youtube.com/watch?v=DKIZiT7ENXI&amp;list=PL7vAomcmTSEpmM1ypem8XITGb2RVo1Ea4&amp;index=207</t>
  </si>
  <si>
    <t>Premiered Feb 15, 2021</t>
  </si>
  <si>
    <t>29,615 views</t>
  </si>
  <si>
    <t>like this video along with 765 other people</t>
  </si>
  <si>
    <t>57:32</t>
  </si>
  <si>
    <t>1668191889-372</t>
  </si>
  <si>
    <t>EEC 3 ปีคืบหน้าถึงไหน ยังมีอนาคตไหม เนื้อหอมอยู่หรือไม่ | Executive Espresso EP.185</t>
  </si>
  <si>
    <t>https://www.youtube.com/watch?v=XDBtrzUWZ38&amp;list=PL7vAomcmTSEpmM1ypem8XITGb2RVo1Ea4&amp;index=206</t>
  </si>
  <si>
    <t>Premiered Feb 16, 2021</t>
  </si>
  <si>
    <t>8,317 views</t>
  </si>
  <si>
    <t>like this video along with 156 other people</t>
  </si>
  <si>
    <t>1:24:21</t>
  </si>
  <si>
    <t>1668191897-373</t>
  </si>
  <si>
    <t>Clubhouse เกิดมาฆ่าพอดแคสต์ โค่นเฟซบุ๊ก จริงหรือ | Executive Espresso EP.186</t>
  </si>
  <si>
    <t>https://www.youtube.com/watch?v=_7BaXop0Tcg&amp;list=PL7vAomcmTSEpmM1ypem8XITGb2RVo1Ea4&amp;index=205</t>
  </si>
  <si>
    <t>Premiered Feb 17, 2021</t>
  </si>
  <si>
    <t>68,486 views</t>
  </si>
  <si>
    <t>like this video along with 1,212 other people</t>
  </si>
  <si>
    <t>47:44</t>
  </si>
  <si>
    <t>1668191906-374</t>
  </si>
  <si>
    <t>ถามตรงๆ กับ สุพัฒนพงษ์ แม่ทัพเศรษฐกิจไทย เราหมดบุญเก่า ต้องสร้างบุญใหม่ | Executive Espresso EP.187</t>
  </si>
  <si>
    <t>https://www.youtube.com/watch?v=Yr38AmpuyVg&amp;list=PL7vAomcmTSEpmM1ypem8XITGb2RVo1Ea4&amp;index=204</t>
  </si>
  <si>
    <t>Premiered Mar 9, 2021</t>
  </si>
  <si>
    <t>18,857 views</t>
  </si>
  <si>
    <t>like this video along with 281 other people</t>
  </si>
  <si>
    <t>55:06</t>
  </si>
  <si>
    <t>1668191916-375</t>
  </si>
  <si>
    <t>เศรษฐกิจวงจรลมปราณของจีนเปลี่ยนโลก กระทบไทยอย่างไร | Executive Espresso EP.188</t>
  </si>
  <si>
    <t>https://www.youtube.com/watch?v=Q4dfJ5EaJfU&amp;list=PL7vAomcmTSEpmM1ypem8XITGb2RVo1Ea4&amp;index=203</t>
  </si>
  <si>
    <t>Premiered Mar 10, 2021</t>
  </si>
  <si>
    <t>26,792 views</t>
  </si>
  <si>
    <t>like this video along with 466 other people</t>
  </si>
  <si>
    <t>59:18</t>
  </si>
  <si>
    <t>1668191926-376</t>
  </si>
  <si>
    <t>เข้าใจที่เดียวจบ Genome ปฏิวัติการแพทย์ พลิกชีวิตที่น่าลงทุนอย่างยิ่ง! | Executive Espresso EP.189</t>
  </si>
  <si>
    <t>https://www.youtube.com/watch?v=x2DbiKkC-lM&amp;list=PL7vAomcmTSEpmM1ypem8XITGb2RVo1Ea4&amp;index=202</t>
  </si>
  <si>
    <t>Premiered Mar 15, 2021</t>
  </si>
  <si>
    <t>26,215 views</t>
  </si>
  <si>
    <t>like this video along with 713 other people</t>
  </si>
  <si>
    <t>1:21:12</t>
  </si>
  <si>
    <t>1668191936-377</t>
  </si>
  <si>
    <t>รัฐบาลดิจิทัลทำได้จริงหรือ คนไทยได้อะไร ความยากคืออะไร | Executive Espresso Ep.190</t>
  </si>
  <si>
    <t>https://www.youtube.com/watch?v=9YwFMyNZB4U&amp;list=PL7vAomcmTSEpmM1ypem8XITGb2RVo1Ea4&amp;index=201</t>
  </si>
  <si>
    <t>Mar 22, 2021</t>
  </si>
  <si>
    <t>5,095 views</t>
  </si>
  <si>
    <t>like this video along with 92 other people</t>
  </si>
  <si>
    <t>55:39</t>
  </si>
  <si>
    <t>1668191944-378</t>
  </si>
  <si>
    <t>ภารกิจเปลี่ยนคนภาครัฐให้มี Digital Mindset | Executive Espresso EP.191</t>
  </si>
  <si>
    <t>https://www.youtube.com/watch?v=9gks97A1STc&amp;list=PL7vAomcmTSEpmM1ypem8XITGb2RVo1Ea4&amp;index=200</t>
  </si>
  <si>
    <t>Premiered Mar 23, 2021</t>
  </si>
  <si>
    <t>4,722 views</t>
  </si>
  <si>
    <t>like this video along with 84 other people</t>
  </si>
  <si>
    <t>46:59</t>
  </si>
  <si>
    <t>1668191954-379</t>
  </si>
  <si>
    <t>พักทรัพย์ พักหนี้-สินเชื่อฟื้นฟู บาซูก้าการเงิน 3.5 แสนล้าน ต่อลมหายใจ | Executive Espresso EP.192</t>
  </si>
  <si>
    <t>https://www.youtube.com/watch?v=HHwp5CqDI_w&amp;list=PL7vAomcmTSEpmM1ypem8XITGb2RVo1Ea4&amp;index=199</t>
  </si>
  <si>
    <t>Premiered Mar 30, 2021</t>
  </si>
  <si>
    <t>7,533 views</t>
  </si>
  <si>
    <t>like this video along with 144 other people</t>
  </si>
  <si>
    <t>50:46</t>
  </si>
  <si>
    <t>1668191964-380</t>
  </si>
  <si>
    <t>วิเคราะห์กัญชงแบบละเอียด โอกาสอยู่ตรงไหน ลงทุนอย่างไร | Executive Espresso EP.193</t>
  </si>
  <si>
    <t>https://www.youtube.com/watch?v=JiQ9wLZiqf8&amp;list=PL7vAomcmTSEpmM1ypem8XITGb2RVo1Ea4&amp;index=198</t>
  </si>
  <si>
    <t>Premiered Mar 31, 2021</t>
  </si>
  <si>
    <t>99,623 views</t>
  </si>
  <si>
    <t>like this video along with 1,833 other people</t>
  </si>
  <si>
    <t>51:12</t>
  </si>
  <si>
    <t>1668191974-381</t>
  </si>
  <si>
    <t>แค่หุ้นไทยไม่พอ อยากพอร์ตโต ต้องลุยต่างประเทศ | Executive Espresso EP.194</t>
  </si>
  <si>
    <t>https://www.youtube.com/watch?v=So7MGa-ler4&amp;list=PL7vAomcmTSEpmM1ypem8XITGb2RVo1Ea4&amp;index=197</t>
  </si>
  <si>
    <t>Premiered Apr 1, 2021</t>
  </si>
  <si>
    <t>27,684 views</t>
  </si>
  <si>
    <t>like this video along with 261 other people</t>
  </si>
  <si>
    <t>50:32</t>
  </si>
  <si>
    <t>1668191984-382</t>
  </si>
  <si>
    <t>เปิดเบื้องลึก ‘ม็อบคนรุ่นใหม่’  จากหนังสือ สงครามเย็น(ใน)ระหว่างโบว์ขาว | Executive Espresso EP.195</t>
  </si>
  <si>
    <t>https://www.youtube.com/watch?v=Sw3qnwX-200&amp;list=PL7vAomcmTSEpmM1ypem8XITGb2RVo1Ea4&amp;index=196</t>
  </si>
  <si>
    <t>Premiered Apr 7, 2021</t>
  </si>
  <si>
    <t>27,166 views</t>
  </si>
  <si>
    <t>like this video along with 808 other people</t>
  </si>
  <si>
    <t>1:40:37</t>
  </si>
  <si>
    <t>1668191993-383</t>
  </si>
  <si>
    <t>‘คลัสเตอร์ทองหล่อ’ โควิด-19 ระลอก 3 อาจรุนแรงกว่าเดิม 170 เท่า! | Executive Espresso EP.196</t>
  </si>
  <si>
    <t>https://www.youtube.com/watch?v=TtsSBRYf300&amp;list=PL7vAomcmTSEpmM1ypem8XITGb2RVo1Ea4&amp;index=195</t>
  </si>
  <si>
    <t>Premiered Apr 8, 2021</t>
  </si>
  <si>
    <t>43,887 views</t>
  </si>
  <si>
    <t>like this video along with 768 other people</t>
  </si>
  <si>
    <t>34:05</t>
  </si>
  <si>
    <t>1668192003-384</t>
  </si>
  <si>
    <t>โควิด-19 ระลอก 3 อาจฉุดเศรษฐกิจไทยลบ 1.7% นักท่องเที่ยวเหลือ 1 แสนคน | Executive Espresso EP.197</t>
  </si>
  <si>
    <t>https://www.youtube.com/watch?v=HtZr47_LZfA&amp;list=PL7vAomcmTSEpmM1ypem8XITGb2RVo1Ea4&amp;index=194</t>
  </si>
  <si>
    <t>Premiered Apr 10, 2021</t>
  </si>
  <si>
    <t>16,191 views</t>
  </si>
  <si>
    <t>like this video along with 275 other people</t>
  </si>
  <si>
    <t>28:36</t>
  </si>
  <si>
    <t>1668192012-385</t>
  </si>
  <si>
    <t>ประเทศไทยการ์ดตกเชิงบริหาร? วางแผนอย่างไรเมื่อวัคซีนโควิด-19 ยังไม่ทั่ว | Executive Espresso EP.198</t>
  </si>
  <si>
    <t>https://www.youtube.com/watch?v=JMizWMgBe8s&amp;list=PL7vAomcmTSEpmM1ypem8XITGb2RVo1Ea4&amp;index=193</t>
  </si>
  <si>
    <t>Premiered Apr 13, 2021</t>
  </si>
  <si>
    <t>9,878 views</t>
  </si>
  <si>
    <t>like this video along with 211 other people</t>
  </si>
  <si>
    <t>48:17</t>
  </si>
  <si>
    <t>1668192022-386</t>
  </si>
  <si>
    <t>เบื้องลึกยูโรเปียนซูเปอร์ลีก สงคราม 'เงิน' ครั้งใหญ่ที่สุดในโลกฟุตบอล | Executive Espresso EP.199</t>
  </si>
  <si>
    <t>https://www.youtube.com/watch?v=Qz3Glubf_V0&amp;list=PL7vAomcmTSEpmM1ypem8XITGb2RVo1Ea4&amp;index=192</t>
  </si>
  <si>
    <t>Apr 20, 2021</t>
  </si>
  <si>
    <t>7,490 views</t>
  </si>
  <si>
    <t>like this video along with 165 other people</t>
  </si>
  <si>
    <t>38:27</t>
  </si>
  <si>
    <t>1668192031-387</t>
  </si>
  <si>
    <t>วัคซีนคือทางรอดเดียว! ถอดบทเรียนอิสราเอลที่ไทยต้องทำให้ได้ | Executive Espresso EP.200</t>
  </si>
  <si>
    <t>https://www.youtube.com/watch?v=xPwPKsQj4kc&amp;list=PL7vAomcmTSEpmM1ypem8XITGb2RVo1Ea4&amp;index=191</t>
  </si>
  <si>
    <t>Premiered Apr 22, 2021</t>
  </si>
  <si>
    <t>11,406 views</t>
  </si>
  <si>
    <t>like this video along with 299 other people</t>
  </si>
  <si>
    <t>20:44</t>
  </si>
  <si>
    <t>1668192040-388</t>
  </si>
  <si>
    <t>ความเหลื่อมล้ำไทย แย่แค่ไหน เหตุคืออะไร แก้อย่างไร | Executive Espresso EP.201</t>
  </si>
  <si>
    <t>https://www.youtube.com/watch?v=kpSgq-g4tao&amp;list=PL7vAomcmTSEpmM1ypem8XITGb2RVo1Ea4&amp;index=190</t>
  </si>
  <si>
    <t>Premiered Apr 23, 2021</t>
  </si>
  <si>
    <t>58,025 views</t>
  </si>
  <si>
    <t>like this video along with 1,641 other people</t>
  </si>
  <si>
    <t>38:26</t>
  </si>
  <si>
    <t>1668192050-389</t>
  </si>
  <si>
    <t>ไม่ควรมีใครตายจากโควิด-19 เพราะการบริหารที่ไม่มีประสิทธิภาพเพียงพอ | Executive Espresso EP.202</t>
  </si>
  <si>
    <t>https://www.youtube.com/watch?v=cgClLzkMesE&amp;list=PL7vAomcmTSEpmM1ypem8XITGb2RVo1Ea4&amp;index=189</t>
  </si>
  <si>
    <t>Premiered Apr 27, 2021</t>
  </si>
  <si>
    <t>18,675 views</t>
  </si>
  <si>
    <t>like this video along with 801 other people</t>
  </si>
  <si>
    <t>33:09</t>
  </si>
  <si>
    <t>1668192059-390</t>
  </si>
  <si>
    <t>เศรษฐกิจไทยเสี่ยงถดถอยซ้ำซ้อน! | Executive Espresso EP.203</t>
  </si>
  <si>
    <t>https://www.youtube.com/watch?v=SqAuTwgSPa0&amp;list=PL7vAomcmTSEpmM1ypem8XITGb2RVo1Ea4&amp;index=188&amp;t=4s</t>
  </si>
  <si>
    <t>Premiered Apr 28, 2021</t>
  </si>
  <si>
    <t>22,877 views</t>
  </si>
  <si>
    <t>like this video along with 521 other people</t>
  </si>
  <si>
    <t>28:59</t>
  </si>
  <si>
    <t>1668192068-391</t>
  </si>
  <si>
    <t>รัฐสั่งเบรกเอกชนซื้อวัคซีน? แผนกระจายวัคซีนของทีมไทยแลนด์คืออะไร | Executive Espresso EP.204</t>
  </si>
  <si>
    <t>https://www.youtube.com/watch?v=LdOwHggpBgo&amp;list=PL7vAomcmTSEpmM1ypem8XITGb2RVo1Ea4&amp;index=187</t>
  </si>
  <si>
    <t>Premiered Apr 29, 2021</t>
  </si>
  <si>
    <t>20,075 views</t>
  </si>
  <si>
    <t>43:04</t>
  </si>
  <si>
    <t>1668192077-392</t>
  </si>
  <si>
    <t>วัคซีนไม่มาตามนัด แผนเปิดประเทศ ‘ภูเก็ต’ ส่อล่ม | Executive Espresso EP.205</t>
  </si>
  <si>
    <t>https://www.youtube.com/watch?v=ks0B587tcTg&amp;list=PL7vAomcmTSEpmM1ypem8XITGb2RVo1Ea4&amp;index=186</t>
  </si>
  <si>
    <t>Apr 30, 2021</t>
  </si>
  <si>
    <t>11,872 views</t>
  </si>
  <si>
    <t>like this video along with 193 other people</t>
  </si>
  <si>
    <t>42:31</t>
  </si>
  <si>
    <t>1668192086-393</t>
  </si>
  <si>
    <t>ร้านอาหารเจ็บสาหัส รัฐควรเร่งเยียวยา | Executive Espresso EP.206</t>
  </si>
  <si>
    <t>https://www.youtube.com/watch?v=zUV1KpsiRAc&amp;list=PL7vAomcmTSEpmM1ypem8XITGb2RVo1Ea4&amp;index=185</t>
  </si>
  <si>
    <t>Premiered May 1, 2021</t>
  </si>
  <si>
    <t>13,889 views</t>
  </si>
  <si>
    <t>like this video along with 288 other people</t>
  </si>
  <si>
    <t>14:46</t>
  </si>
  <si>
    <t>1668192096-394</t>
  </si>
  <si>
    <t>‘ย้ายประเทศกันเถอะ’ เมื่อคนรุ่นใหม่ไม่ไหว ไม่ทน | Executive Espresso EP.207</t>
  </si>
  <si>
    <t>https://www.youtube.com/watch?v=Rj79euNSCwg&amp;list=PL7vAomcmTSEpmM1ypem8XITGb2RVo1Ea4&amp;index=184</t>
  </si>
  <si>
    <t>May 3, 2021</t>
  </si>
  <si>
    <t>67,759 views</t>
  </si>
  <si>
    <t>like this video along with 2,455 other people</t>
  </si>
  <si>
    <t>53:54</t>
  </si>
  <si>
    <t>1668192105-395</t>
  </si>
  <si>
    <t>โจ ไบเดน ฉีดวัคซีน 220 ล้านเข็มใน 100 วันจนสหรัฐฯ พ้นวิกฤตได้อย่างไร | Executive Espresso EP.208</t>
  </si>
  <si>
    <t>https://www.youtube.com/watch?v=3kqNKCxyxSg&amp;list=PL7vAomcmTSEpmM1ypem8XITGb2RVo1Ea4&amp;index=183</t>
  </si>
  <si>
    <t>Premiered May 6, 2021</t>
  </si>
  <si>
    <t>117,145 views</t>
  </si>
  <si>
    <t>like this video along with 2,235 other people</t>
  </si>
  <si>
    <t>34:44</t>
  </si>
  <si>
    <t>1668192114-396</t>
  </si>
  <si>
    <t>ทำไมต้องฉีดวัคซีนโควิด-19 ทุกคำถามคาใจกับศิริราช | Executive Espresso EP.209</t>
  </si>
  <si>
    <t>https://www.youtube.com/watch?v=OydHcBVgfEw&amp;list=PL7vAomcmTSEpmM1ypem8XITGb2RVo1Ea4&amp;index=182</t>
  </si>
  <si>
    <t>Premiered May 11, 2021</t>
  </si>
  <si>
    <t>264,498 views</t>
  </si>
  <si>
    <t>like this video along with 3,794 other people</t>
  </si>
  <si>
    <t>1:11:19</t>
  </si>
  <si>
    <t>1668192124-397</t>
  </si>
  <si>
    <t>ชิปหาย! วิกฤตชิปขาดแคลนทั้งโลก กระทบเราอย่างไร | Executive Espresso EP.210</t>
  </si>
  <si>
    <t>https://www.youtube.com/watch?v=PtEVILHoJDo&amp;list=PL7vAomcmTSEpmM1ypem8XITGb2RVo1Ea4&amp;index=181</t>
  </si>
  <si>
    <t>Premiered May 13, 2021</t>
  </si>
  <si>
    <t>31,700 views</t>
  </si>
  <si>
    <t>like this video along with 743 other people</t>
  </si>
  <si>
    <t>21:56</t>
  </si>
  <si>
    <t>1668192133-398</t>
  </si>
  <si>
    <t>ไทยเสี่ยงภาวะ Stagflation? เศรษฐกิจแย่ รายได้ลด ว่างงานสูง แต่ของแพงขึ้น | Executive Espresso EP.211</t>
  </si>
  <si>
    <t>https://www.youtube.com/watch?v=4SYamX8X-Ec&amp;list=PL7vAomcmTSEpmM1ypem8XITGb2RVo1Ea4&amp;index=180</t>
  </si>
  <si>
    <t>Premiered May 14, 2021</t>
  </si>
  <si>
    <t>61,306 views</t>
  </si>
  <si>
    <t>like this video along with 1,286 other people</t>
  </si>
  <si>
    <t>26:05</t>
  </si>
  <si>
    <t>1668192142-399</t>
  </si>
  <si>
    <t>Dogecoin กำลังจะไปดวงจันทร์! เบื้องหลังความป๊อปของเหรียญหมาชิบะ | Executive Espresso EP.212</t>
  </si>
  <si>
    <t>https://www.youtube.com/watch?v=uWcJxZu2RkQ&amp;list=PL7vAomcmTSEpmM1ypem8XITGb2RVo1Ea4&amp;index=179</t>
  </si>
  <si>
    <t>Premiered May 15, 2021</t>
  </si>
  <si>
    <t>40,958 views</t>
  </si>
  <si>
    <t>like this video along with 830 other people</t>
  </si>
  <si>
    <t>26:47</t>
  </si>
  <si>
    <t>1668192152-400</t>
  </si>
  <si>
    <t>4 โค้งวัดอนาคตไทย ฉีดวัคซีนแล้วอย่างไรต่อ? กับ สมเกียรติ ตั้งกิจวานิชย์ | Executive Espresso EP.213</t>
  </si>
  <si>
    <t>https://www.youtube.com/watch?v=fIDARfuA5VY&amp;list=PL7vAomcmTSEpmM1ypem8XITGb2RVo1Ea4&amp;index=178</t>
  </si>
  <si>
    <t>Premiered May 17, 2021</t>
  </si>
  <si>
    <t>19,168 views</t>
  </si>
  <si>
    <t>like this video along with 459 other people</t>
  </si>
  <si>
    <t>44:54</t>
  </si>
  <si>
    <t>1668192162-401</t>
  </si>
  <si>
    <t>สรุป อิสราเอล-ปาเลสไตน์ ขัดแย้งอะไร รากของปัญหาคืออะไร | Executive Espresso EP.214</t>
  </si>
  <si>
    <t>https://www.youtube.com/watch?v=M-vafNoJ3Dk&amp;list=PL7vAomcmTSEpmM1ypem8XITGb2RVo1Ea4&amp;index=177</t>
  </si>
  <si>
    <t>Premiered May 18, 2021</t>
  </si>
  <si>
    <t>685,445 views</t>
  </si>
  <si>
    <t>like this video along with 10,517 other people</t>
  </si>
  <si>
    <t>52:27</t>
  </si>
  <si>
    <t>1668192171-402</t>
  </si>
  <si>
    <t>ลับมาก! กู้เพิ่ม 7 แสนล้าน ควรกู้จริงไหม เอาไปใช้ทำอะไร | Executive Espresso EP.215</t>
  </si>
  <si>
    <t>https://www.youtube.com/watch?v=mAbo8bsjHhI&amp;list=PL7vAomcmTSEpmM1ypem8XITGb2RVo1Ea4&amp;index=176</t>
  </si>
  <si>
    <t>Premiered May 20, 2021</t>
  </si>
  <si>
    <t>99,125 views</t>
  </si>
  <si>
    <t>like this video along with 2,456 other people</t>
  </si>
  <si>
    <t>40:30</t>
  </si>
  <si>
    <t>1668192180-403</t>
  </si>
  <si>
    <t>อีเทอเรียมคืออะไร จะฆ่าบิตคอยน์จริงหรือ ทำไมจึงเป็นคอมพิวเตอร์ของโลก | Executive Espresso EP.216</t>
  </si>
  <si>
    <t>https://www.youtube.com/watch?v=tFECKuV5zU8&amp;list=PL7vAomcmTSEpmM1ypem8XITGb2RVo1Ea4&amp;index=175</t>
  </si>
  <si>
    <t>Premiered May 21, 2021</t>
  </si>
  <si>
    <t>225,587 views</t>
  </si>
  <si>
    <t>like this video along with 5,346 other people</t>
  </si>
  <si>
    <t>1:01:35</t>
  </si>
  <si>
    <t>1668192190-404</t>
  </si>
  <si>
    <t>เมื่อโลกเข้าสู่ยุค Green Economy ถ้าไม่ปรับตัวอาจตกขบวน เตรียมตัวอย่างไร | Executive Espresso EP.217</t>
  </si>
  <si>
    <t>https://www.youtube.com/watch?v=lCxfaBRD2hk&amp;list=PL7vAomcmTSEpmM1ypem8XITGb2RVo1Ea4&amp;index=174</t>
  </si>
  <si>
    <t>Premiered May 24, 2021</t>
  </si>
  <si>
    <t>18,101 views</t>
  </si>
  <si>
    <t>like this video along with 301 other people</t>
  </si>
  <si>
    <t>40:33</t>
  </si>
  <si>
    <t>1668192200-405</t>
  </si>
  <si>
    <t>เมียนมา มาถึงจุดนี้ได้อย่างไร สรุปการเมืองเมียนมา 60 ปีใน 50 นาที | Executive Espresso EP.218</t>
  </si>
  <si>
    <t>https://www.youtube.com/watch?v=h0ETELtJC00&amp;list=PL7vAomcmTSEpmM1ypem8XITGb2RVo1Ea4&amp;index=173</t>
  </si>
  <si>
    <t>Premiered May 26, 2021</t>
  </si>
  <si>
    <t>379,924 views</t>
  </si>
  <si>
    <t>like this video along with 6,522 other people</t>
  </si>
  <si>
    <t>44:04</t>
  </si>
  <si>
    <t>1668192209-406</t>
  </si>
  <si>
    <t>วัคซีนทิพย์? เมื่อวัคซีนอาจไม่มาตามนัด | Executive Espresso EP.219</t>
  </si>
  <si>
    <t>https://www.youtube.com/watch?v=8r-6rx83k6g&amp;list=PL7vAomcmTSEpmM1ypem8XITGb2RVo1Ea4&amp;index=172</t>
  </si>
  <si>
    <t>May 27, 2021</t>
  </si>
  <si>
    <t>10,279 views</t>
  </si>
  <si>
    <t>like this video along with 228 other people</t>
  </si>
  <si>
    <t>36:33</t>
  </si>
  <si>
    <t>1668192218-407</t>
  </si>
  <si>
    <t>NFT คืออะไร ศิลปะพันล้านบนคริปโตฯ หรือแค่ของเล่นดิจิทัล | Executive Espresso EP.220</t>
  </si>
  <si>
    <t>https://www.youtube.com/watch?v=N3BGV3XJm0Y&amp;list=PL7vAomcmTSEpmM1ypem8XITGb2RVo1Ea4&amp;index=171</t>
  </si>
  <si>
    <t>Premiered May 31, 2021</t>
  </si>
  <si>
    <t>50,396 views</t>
  </si>
  <si>
    <t>like this video along with 1,507 other people</t>
  </si>
  <si>
    <t>21:37</t>
  </si>
  <si>
    <t>1668192227-408</t>
  </si>
  <si>
    <t>ชำแหละงบฯ 65 เงินน้อย หนี้เยอะ ใช้ไม่ถูกจุด? | Executive Espresso EP.221</t>
  </si>
  <si>
    <t>https://www.youtube.com/watch?v=y8eEH3HtuRo&amp;list=PL7vAomcmTSEpmM1ypem8XITGb2RVo1Ea4&amp;index=170</t>
  </si>
  <si>
    <t>Jun 2, 2021</t>
  </si>
  <si>
    <t>20,246 views</t>
  </si>
  <si>
    <t>like this video along with 413 other people</t>
  </si>
  <si>
    <t>46:16</t>
  </si>
  <si>
    <t>1668192237-409</t>
  </si>
  <si>
    <t>สรุปคดีสินบน Toyota ภาษีหมื่นล้าน พาดพิงผู้พิพากษาไทย | Executive Espresso EP.222</t>
  </si>
  <si>
    <t>https://www.youtube.com/watch?v=zfYp6GF4HGw&amp;list=PL7vAomcmTSEpmM1ypem8XITGb2RVo1Ea4&amp;index=169</t>
  </si>
  <si>
    <t>Premiered Jun 3, 2021</t>
  </si>
  <si>
    <t>74,159 views</t>
  </si>
  <si>
    <t>like this video along with 1,535 other people</t>
  </si>
  <si>
    <t>40:01</t>
  </si>
  <si>
    <t>1668192247-410</t>
  </si>
  <si>
    <t>G7 รื้อภาษีโลกครั้งประวัติศาสตร์! สะเทือนยักษ์ใหญ่เทคฯ ไทยเกี่ยวอะไร | Executive Espresso EP.223</t>
  </si>
  <si>
    <t>https://www.youtube.com/watch?v=5MCREaYMKe4&amp;list=PL7vAomcmTSEpmM1ypem8XITGb2RVo1Ea4&amp;index=168</t>
  </si>
  <si>
    <t>Premiered Jun 8, 2021</t>
  </si>
  <si>
    <t>56,856 views</t>
  </si>
  <si>
    <t>like this video along with 1,310 other people</t>
  </si>
  <si>
    <t>30:23</t>
  </si>
  <si>
    <t>1668192256-411</t>
  </si>
  <si>
    <t>Plant-based Food เนื้อไร้เนื้อ! เทรนด์อาหารหมื่นล้าน คว้าโอกาสอย่างไร | Executive Espresso EP.224</t>
  </si>
  <si>
    <t>https://www.youtube.com/watch?v=NyACiHSN6nw&amp;list=PL7vAomcmTSEpmM1ypem8XITGb2RVo1Ea4&amp;index=167</t>
  </si>
  <si>
    <t>Premiered Jun 9, 2021</t>
  </si>
  <si>
    <t>67,348 views</t>
  </si>
  <si>
    <t>like this video along with 1,711 other people</t>
  </si>
  <si>
    <t>28:49</t>
  </si>
  <si>
    <t>1668192266-412</t>
  </si>
  <si>
    <t>เจาะลึก 8 เหรียญคริปโตฯ พร้อมหลักคิดการลงทุน จากผู้เชี่ยวชาญตัวจริง | Executive Espresso EP.225</t>
  </si>
  <si>
    <t>https://www.youtube.com/watch?v=QzEgQeqlUCc&amp;list=PL7vAomcmTSEpmM1ypem8XITGb2RVo1Ea4&amp;index=166</t>
  </si>
  <si>
    <t>Premiered Jun 11, 2021</t>
  </si>
  <si>
    <t>295,042 views</t>
  </si>
  <si>
    <t>like this video along with 7,374 other people</t>
  </si>
  <si>
    <t>1:00:31</t>
  </si>
  <si>
    <t>1668192275-413</t>
  </si>
  <si>
    <t>Asset Tokenization คืออะไร เหมาะกับใคร ใช้อย่างไร เปลี่ยนโลกจริงหรือ | Executive Espresso EP.226</t>
  </si>
  <si>
    <t>https://www.youtube.com/watch?v=zMNd3clCa1Q&amp;list=PL7vAomcmTSEpmM1ypem8XITGb2RVo1Ea4&amp;index=165</t>
  </si>
  <si>
    <t>Premiered Jun 16, 2021</t>
  </si>
  <si>
    <t>21,648 views</t>
  </si>
  <si>
    <t>56:12</t>
  </si>
  <si>
    <t>1668192285-414</t>
  </si>
  <si>
    <t>นายกฯ สั่งเปิดประเทศ 120 วัน ทำได้จริงไหม เตรียมตัวอย่างไร | Executive Espresso EP.227</t>
  </si>
  <si>
    <t>https://www.youtube.com/watch?v=orzBtZv2fCg&amp;list=PL7vAomcmTSEpmM1ypem8XITGb2RVo1Ea4&amp;index=164</t>
  </si>
  <si>
    <t>Premiered Jun 18, 2021</t>
  </si>
  <si>
    <t>19,101 views</t>
  </si>
  <si>
    <t>like this video along with 384 other people</t>
  </si>
  <si>
    <t>25:11</t>
  </si>
  <si>
    <t>1668192295-415</t>
  </si>
  <si>
    <t>หมากล้อมของไบเดน รุก-ล้อม-สลายจีน | Executive Espresso EP.228</t>
  </si>
  <si>
    <t>https://www.youtube.com/watch?v=uujIVbc9CDw&amp;list=PL7vAomcmTSEpmM1ypem8XITGb2RVo1Ea4&amp;index=163</t>
  </si>
  <si>
    <t>Premiered Jun 21, 2021</t>
  </si>
  <si>
    <t>765,814 views</t>
  </si>
  <si>
    <t>like this video along with 9,848 other people</t>
  </si>
  <si>
    <t>59:13</t>
  </si>
  <si>
    <t>1668192305-416</t>
  </si>
  <si>
    <t>ทำไม เจฟฟ์ เบ​โซส์ เงินเดือน 2 แสนบาท วิธีคนรวยเลี่ยงภาษี ‘ซื้อ-กู้-ตาย’ Executive Espresso EP.229</t>
  </si>
  <si>
    <t>https://www.youtube.com/watch?v=AP6HkUt9oLk&amp;list=PL7vAomcmTSEpmM1ypem8XITGb2RVo1Ea4&amp;index=162</t>
  </si>
  <si>
    <t>Premiered Jun 23, 2021</t>
  </si>
  <si>
    <t>57,737 views</t>
  </si>
  <si>
    <t>like this video along with 1,297 other people</t>
  </si>
  <si>
    <t>25:38</t>
  </si>
  <si>
    <t>1668192314-417</t>
  </si>
  <si>
    <t>วิกฤตซ้ำซ้อน! ระลอก 4 มา เดลตาพุ่ง วัคซีนคุณภาพอยู่ไหน | Executive Espresso EP.230</t>
  </si>
  <si>
    <t>https://www.youtube.com/watch?v=3Pnk-m1vNl8&amp;list=PL7vAomcmTSEpmM1ypem8XITGb2RVo1Ea4&amp;index=161</t>
  </si>
  <si>
    <t>Premiered Jun 25, 2021</t>
  </si>
  <si>
    <t>70,845 views</t>
  </si>
  <si>
    <t>like this video along with 1,269 other people</t>
  </si>
  <si>
    <t>43:09</t>
  </si>
  <si>
    <t>1668192323-418</t>
  </si>
  <si>
    <t>วิกฤตเตียงเต็ม ผู้ป่วยล้น ใกล้ถึงจุดล่มสลายจริงหรือ | Executive Espresso EP.231</t>
  </si>
  <si>
    <t>https://www.youtube.com/watch?v=VBLPMS1B-5k&amp;list=PL7vAomcmTSEpmM1ypem8XITGb2RVo1Ea4&amp;index=160</t>
  </si>
  <si>
    <t>25,084 views</t>
  </si>
  <si>
    <t>like this video along with 693 other people</t>
  </si>
  <si>
    <t>43:21</t>
  </si>
  <si>
    <t>1668192332-419</t>
  </si>
  <si>
    <t>ประกาศกึ่งล็อกดาวน์กลางดึก ลมหายใจเฮือกสุดท้ายของผู้ประกอบการ | Executive Espresso EP.232</t>
  </si>
  <si>
    <t>https://www.youtube.com/watch?v=zJiVwcCpML8&amp;list=PL7vAomcmTSEpmM1ypem8XITGb2RVo1Ea4&amp;index=159</t>
  </si>
  <si>
    <t>Premiered Jun 27, 2021</t>
  </si>
  <si>
    <t>37,709 views</t>
  </si>
  <si>
    <t>like this video along with 631 other people</t>
  </si>
  <si>
    <t>53:34</t>
  </si>
  <si>
    <t>1668192341-420</t>
  </si>
  <si>
    <t>แผนผังกู้วิกฤตโควิดระลอกใหม่ฉบับเข้าใจง่าย | Executive Espresso EP.233</t>
  </si>
  <si>
    <t>https://www.youtube.com/watch?v=dm1BDM9jD7Q&amp;list=PL7vAomcmTSEpmM1ypem8XITGb2RVo1Ea4&amp;index=158</t>
  </si>
  <si>
    <t>Premiered Jun 29, 2021</t>
  </si>
  <si>
    <t>24,950 views</t>
  </si>
  <si>
    <t>46:21</t>
  </si>
  <si>
    <t>1668192351-421</t>
  </si>
  <si>
    <t>ภูเก็ต แซนด์บ็อกซ์ วันแรก รู้ว่าเสี่ยงแต่คงต้องขอลอง | Executive Espresso EP.234</t>
  </si>
  <si>
    <t>https://www.youtube.com/watch?v=Dkvkf8Z5xPU&amp;list=PL7vAomcmTSEpmM1ypem8XITGb2RVo1Ea4&amp;index=157</t>
  </si>
  <si>
    <t>Premiered Jul 1, 2021</t>
  </si>
  <si>
    <t>33,079 views</t>
  </si>
  <si>
    <t>like this video along with 446 other people</t>
  </si>
  <si>
    <t>49:45</t>
  </si>
  <si>
    <t>1668192361-422</t>
  </si>
  <si>
    <t>เหลือทางออกอะไรอีกบ้าง เมื่อผู้ติดเชื้อ-เสียชีวิต นิวไฮต่อเนื่อง | Executive Espresso EP.235</t>
  </si>
  <si>
    <t>https://www.youtube.com/watch?v=9eJhV7xTy_c&amp;list=PL7vAomcmTSEpmM1ypem8XITGb2RVo1Ea4&amp;index=156</t>
  </si>
  <si>
    <t>Streamed live on Jul 2, 2021</t>
  </si>
  <si>
    <t>23,248 views</t>
  </si>
  <si>
    <t>like this video along with 362 other people</t>
  </si>
  <si>
    <t>1:00:03</t>
  </si>
  <si>
    <t>1668192369-423</t>
  </si>
  <si>
    <t>อ่านเกม ‘Disney+ Hotstar’ ฮอตจริงไหม กลยุทธ์ธุรกิจต่างจากคนอื่นอย่างไร? | Executive Espresso EP.236</t>
  </si>
  <si>
    <t>https://www.youtube.com/watch?v=AYX2s8byrlk&amp;list=PL7vAomcmTSEpmM1ypem8XITGb2RVo1Ea4&amp;index=155</t>
  </si>
  <si>
    <t>Premiered Jul 5, 2021</t>
  </si>
  <si>
    <t>22,260 views</t>
  </si>
  <si>
    <t>like this video along with 390 other people</t>
  </si>
  <si>
    <t>27:31</t>
  </si>
  <si>
    <t>1668192379-424</t>
  </si>
  <si>
    <t>#โรงงานกิ่งแก้วไฟไหม้ ควรแก้อะไร ผู้นำ การจัดการ การสื่อสาร หรือผังเมือง | Executive Espresso EP.237</t>
  </si>
  <si>
    <t>https://www.youtube.com/watch?v=VWuq7neLbVM&amp;list=PL7vAomcmTSEpmM1ypem8XITGb2RVo1Ea4&amp;index=154</t>
  </si>
  <si>
    <t>Premiered Jul 7, 2021</t>
  </si>
  <si>
    <t>10,664 views</t>
  </si>
  <si>
    <t>like this video along with 226 other people</t>
  </si>
  <si>
    <t>1:10:20</t>
  </si>
  <si>
    <t>1668192390-425</t>
  </si>
  <si>
    <t>วิสัยทัศน์ผู้นำสิงคโปร์ มองข้ามช็อต ‘ใช้ชีวิตกับโควิด’ | Executive Espresso EP.238</t>
  </si>
  <si>
    <t>https://www.youtube.com/watch?v=O14mqVY5Iyg&amp;list=PL7vAomcmTSEpmM1ypem8XITGb2RVo1Ea4&amp;index=153</t>
  </si>
  <si>
    <t>Premiered Jul 8, 2021</t>
  </si>
  <si>
    <t>131,282 views</t>
  </si>
  <si>
    <t>like this video along with 2,750 other people</t>
  </si>
  <si>
    <t>50:55</t>
  </si>
  <si>
    <t>1668192400-426</t>
  </si>
  <si>
    <t>เตรียมล็อกดาวน์สกัดระลอก 4 เศรษฐกิจอาจโตเหลือ 0% | Executive Espresso EP.239</t>
  </si>
  <si>
    <t>https://www.youtube.com/watch?v=96CiVEN_YV0&amp;list=PL7vAomcmTSEpmM1ypem8XITGb2RVo1Ea4&amp;index=152</t>
  </si>
  <si>
    <t>Streamed live on Jul 8, 2021</t>
  </si>
  <si>
    <t>53,620 views</t>
  </si>
  <si>
    <t>like this video along with 1,043 other people</t>
  </si>
  <si>
    <t>1:04:55</t>
  </si>
  <si>
    <t>1668192409-427</t>
  </si>
  <si>
    <t>สูตรสร้างนโยบาย 'อนาคตไทยศึกษา' ทำน้อยได้มาก กระจาย ยืดหยุ่น | Executive Espresso EP.240</t>
  </si>
  <si>
    <t>https://www.youtube.com/watch?v=6B5JXvZEMA4&amp;list=PL7vAomcmTSEpmM1ypem8XITGb2RVo1Ea4&amp;index=151</t>
  </si>
  <si>
    <t>Premiered Jul 9, 2021</t>
  </si>
  <si>
    <t>9,399 views</t>
  </si>
  <si>
    <t>like this video along with 250 other people</t>
  </si>
  <si>
    <t>53:04</t>
  </si>
  <si>
    <t>1668192418-428</t>
  </si>
  <si>
    <t>ล็อกดาวน์ ‘เจ็บ’ แต่อาจจะ ‘ไม่จบ’ | Executive Espresso [LIVE] EP. 241</t>
  </si>
  <si>
    <t>https://www.youtube.com/watch?v=RoPgoZBPO4Q&amp;list=PL7vAomcmTSEpmM1ypem8XITGb2RVo1Ea4&amp;index=150</t>
  </si>
  <si>
    <t>Streamed live on Jul 11, 2021</t>
  </si>
  <si>
    <t>48,380 views</t>
  </si>
  <si>
    <t>like this video along with 869 other people</t>
  </si>
  <si>
    <t>51:30</t>
  </si>
  <si>
    <t>1668192428-429</t>
  </si>
  <si>
    <t>Space Tourism ทัวร์อวกาศไม่ไกลเกินฝัน! เมื่อ ริชาร์ด แบรนสัน ปักธงคนแรก | Executive Espresso EP.242</t>
  </si>
  <si>
    <t>https://www.youtube.com/watch?v=VuJyFd1SmiU&amp;list=PL7vAomcmTSEpmM1ypem8XITGb2RVo1Ea4&amp;index=149</t>
  </si>
  <si>
    <t>Premiered Jul 14, 2021</t>
  </si>
  <si>
    <t>21,638 views</t>
  </si>
  <si>
    <t>like this video along with 477 other people</t>
  </si>
  <si>
    <t>29:46</t>
  </si>
  <si>
    <t>1668192437-430</t>
  </si>
  <si>
    <t>สรุปล็อกดาวน์รอบใหม่ ปมจดหมาย AstraZeneca คืบหน้า Pfizer มาจริงไหม | Executive Espresso EP.243</t>
  </si>
  <si>
    <t>https://www.youtube.com/watch?v=qlPNlXzE07o&amp;list=PL7vAomcmTSEpmM1ypem8XITGb2RVo1Ea4&amp;index=148</t>
  </si>
  <si>
    <t>Streamed live on Jul 18, 2021</t>
  </si>
  <si>
    <t>52,179 views</t>
  </si>
  <si>
    <t>like this video along with 1,372 other people</t>
  </si>
  <si>
    <t>1:05:12</t>
  </si>
  <si>
    <t>1668192447-431</t>
  </si>
  <si>
    <t>ธนาคารปรับตัวสู้ DeFi อย่างไร เมื่อโลกการเงินไร้ตัวกลาง ไม่ต้องการสถาบัน | Executive Espresso EP.244</t>
  </si>
  <si>
    <t>https://www.youtube.com/watch?v=8vrFAXOAhV4&amp;list=PL7vAomcmTSEpmM1ypem8XITGb2RVo1Ea4&amp;index=147</t>
  </si>
  <si>
    <t>Premiered Jul 19, 2021</t>
  </si>
  <si>
    <t>12,155 views</t>
  </si>
  <si>
    <t>like this video along with 207 other people</t>
  </si>
  <si>
    <t>34:57</t>
  </si>
  <si>
    <t>1668192456-432</t>
  </si>
  <si>
    <t>กรณีศึกษา ‘foodpanda’ เร็วไม่ได้แปลว่าดีเสมอไป | Executive Espresso EP.245</t>
  </si>
  <si>
    <t>https://www.youtube.com/watch?v=87bS-FmgZ1Y&amp;list=PL7vAomcmTSEpmM1ypem8XITGb2RVo1Ea4&amp;index=146&amp;t=1s</t>
  </si>
  <si>
    <t>Premiered Jul 21, 2021</t>
  </si>
  <si>
    <t>74,308 views</t>
  </si>
  <si>
    <t>like this video along with 1,710 other people</t>
  </si>
  <si>
    <t>16:04</t>
  </si>
  <si>
    <t>1668192476-434</t>
  </si>
  <si>
    <t>สรุปจีนคุมเข้ม Didi เล่นงานบริษัทเทคฯ ‘เหนือฟ้ายังมีฟ้า’ | Executive Espresso EP.246</t>
  </si>
  <si>
    <t>https://www.youtube.com/watch?v=WU3r7OCFKwo&amp;list=PL7vAomcmTSEpmM1ypem8XITGb2RVo1Ea4&amp;index=144</t>
  </si>
  <si>
    <t>Premiered Jul 24, 2021</t>
  </si>
  <si>
    <t>74,699 views</t>
  </si>
  <si>
    <t>like this video along with 1,148 other people</t>
  </si>
  <si>
    <t>28:08</t>
  </si>
  <si>
    <t>1668192486-435</t>
  </si>
  <si>
    <t>ส่องเทรนด์-พฤติกรรมผู้บริโภคหลังโควิดระลอก 4 ไปจนถึงปี 2022 | Executive Espresso EP.247</t>
  </si>
  <si>
    <t>https://www.youtube.com/watch?v=9mTXrnQVG08&amp;list=PL7vAomcmTSEpmM1ypem8XITGb2RVo1Ea4&amp;index=143</t>
  </si>
  <si>
    <t>Premiered Jul 30, 2021</t>
  </si>
  <si>
    <t>179,814 views</t>
  </si>
  <si>
    <t>like this video along with 4,171 other people</t>
  </si>
  <si>
    <t>30:51</t>
  </si>
  <si>
    <t>1668192495-436</t>
  </si>
  <si>
    <t>'อังกฤษโมเดล' เปิดเมืองแต่ยอดลด ไทยควรเรียนรู้อย่างไร | Executive Espresso EP.248</t>
  </si>
  <si>
    <t>https://www.youtube.com/watch?v=ZVY1b3-7NGk&amp;list=PL7vAomcmTSEpmM1ypem8XITGb2RVo1Ea4&amp;index=142&amp;t=4s</t>
  </si>
  <si>
    <t>Premiered Aug 6, 2021</t>
  </si>
  <si>
    <t>59,229 views</t>
  </si>
  <si>
    <t>like this video along with 1,052 other people</t>
  </si>
  <si>
    <t>37:40</t>
  </si>
  <si>
    <t>1668192505-437</t>
  </si>
  <si>
    <t>สงครามโควิดเปลี่ยนไปแล้ว จุดพีกประเทศไทยอยู่ตรงไหน | Executive Espresso EP.249</t>
  </si>
  <si>
    <t>https://www.youtube.com/watch?v=8n-K1MrlFo4&amp;list=PL7vAomcmTSEpmM1ypem8XITGb2RVo1Ea4&amp;index=141&amp;t=4s</t>
  </si>
  <si>
    <t>Premiered Aug 9, 2021</t>
  </si>
  <si>
    <t>64,950 views</t>
  </si>
  <si>
    <t>like this video along with 1,122 other people</t>
  </si>
  <si>
    <t>35:11</t>
  </si>
  <si>
    <t>1668192514-438</t>
  </si>
  <si>
    <t>เราจะสร้างการเติบโตเศรษฐกิจไทยระยะยาว ‘หลังโควิด’ อย่างไร | Executive Espresso EP.250</t>
  </si>
  <si>
    <t>https://www.youtube.com/watch?v=EGcahOS4h-Q&amp;list=PL7vAomcmTSEpmM1ypem8XITGb2RVo1Ea4&amp;index=140&amp;t=4s</t>
  </si>
  <si>
    <t>Premiered Aug 10, 2021</t>
  </si>
  <si>
    <t>48,010 views</t>
  </si>
  <si>
    <t>like this video along with 1,127 other people</t>
  </si>
  <si>
    <t>53:52</t>
  </si>
  <si>
    <t>1668192524-439</t>
  </si>
  <si>
    <t>อัฟกานิสถานมาถึงจุดนี้ได้อย่างไร ครบ 20 ปี เหตุ 9/11 สหรัฐฯ ถอนทัพ | Executive Espresso EP.251</t>
  </si>
  <si>
    <t>https://www.youtube.com/watch?v=akC3HwXk8yA&amp;list=PL7vAomcmTSEpmM1ypem8XITGb2RVo1Ea4&amp;index=139</t>
  </si>
  <si>
    <t>Premiered Aug 12, 2021</t>
  </si>
  <si>
    <t>204,812 views</t>
  </si>
  <si>
    <t>like this video along with 5,418 other people</t>
  </si>
  <si>
    <t>46:30</t>
  </si>
  <si>
    <t>1668192534-440</t>
  </si>
  <si>
    <t>วิเคราะห์ปรากฏการณ์ม็อบเดือด เสถียรภาพรัฐบาล เราจะเดินไปสู่จุดไหน | Executive Espresso EP.252</t>
  </si>
  <si>
    <t>https://www.youtube.com/watch?v=lrAzXlfM6IE&amp;list=PL7vAomcmTSEpmM1ypem8XITGb2RVo1Ea4&amp;index=138</t>
  </si>
  <si>
    <t>Premiered Aug 14, 2021</t>
  </si>
  <si>
    <t>141,624 views</t>
  </si>
  <si>
    <t>like this video along with 3,455 other people</t>
  </si>
  <si>
    <t>44:32</t>
  </si>
  <si>
    <t>1668192543-441</t>
  </si>
  <si>
    <t>เศรษฐกิจไทยเสี่ยงติดลบ 2 ปีซ้อน ฟื้นตัวรั้งท้ายโลก | Executive Espresso EP.253</t>
  </si>
  <si>
    <t>https://www.youtube.com/watch?v=buY-bWCquNo&amp;list=PL7vAomcmTSEpmM1ypem8XITGb2RVo1Ea4&amp;index=137</t>
  </si>
  <si>
    <t>Premiered Aug 17, 2021</t>
  </si>
  <si>
    <t>50,347 views</t>
  </si>
  <si>
    <t>like this video along with 1,227 other people</t>
  </si>
  <si>
    <t>33:32</t>
  </si>
  <si>
    <t>1668192553-442</t>
  </si>
  <si>
    <t>เงินบาทอ่อนสุดในภูมิภาค ต่ำสุดในรอบ 3 ปี ที่มา-ทิศทาง-ทางออก | Executive Espresso EP.254</t>
  </si>
  <si>
    <t>https://www.youtube.com/watch?v=Gbh_tgVKesI&amp;list=PL7vAomcmTSEpmM1ypem8XITGb2RVo1Ea4&amp;index=136</t>
  </si>
  <si>
    <t>Premiered Aug 19, 2021</t>
  </si>
  <si>
    <t>48,790 views</t>
  </si>
  <si>
    <t>like this video along with 1,162 other people</t>
  </si>
  <si>
    <t>25:28</t>
  </si>
  <si>
    <t>1668192562-443</t>
  </si>
  <si>
    <t>ปฏิรูปราชการทำได้จริงหรือ ความท้าทายอยู่ตรงไหน | Executive Espresso EP.255</t>
  </si>
  <si>
    <t>https://www.youtube.com/watch?v=JK0eSr3gEiw&amp;list=PL7vAomcmTSEpmM1ypem8XITGb2RVo1Ea4&amp;index=135</t>
  </si>
  <si>
    <t>Aug 20, 2021</t>
  </si>
  <si>
    <t>37,920 views</t>
  </si>
  <si>
    <t>37:16</t>
  </si>
  <si>
    <t>1668192571-444</t>
  </si>
  <si>
    <t>โลกร้อนส่งผลแล้ว ‘สัญญาณเตือนสีแดง’ ของมนุษยชาติ ไทยทำอะไรอยู่ | Executive Espresso EP.256</t>
  </si>
  <si>
    <t>https://www.youtube.com/watch?v=vWg9YLg9zwk&amp;list=PL7vAomcmTSEpmM1ypem8XITGb2RVo1Ea4&amp;index=134</t>
  </si>
  <si>
    <t>Premiered Aug 21, 2021</t>
  </si>
  <si>
    <t>137,664 views</t>
  </si>
  <si>
    <t>like this video along with 4,027 other people</t>
  </si>
  <si>
    <t>28:33</t>
  </si>
  <si>
    <t>1668192581-445</t>
  </si>
  <si>
    <t>เบื้องหลัง จีนเชือดคนรวย คุมบริษัทเทคฯ ปราบติวเตอร์ ฟันเหล้าบุหรี่ | Executive Espresso EP.257</t>
  </si>
  <si>
    <t>https://www.youtube.com/watch?v=67ebBoG58X0&amp;list=PL7vAomcmTSEpmM1ypem8XITGb2RVo1Ea4&amp;index=133</t>
  </si>
  <si>
    <t>Premiered Aug 25, 2021</t>
  </si>
  <si>
    <t>565,112 views</t>
  </si>
  <si>
    <t>like this video along with 9,563 other people</t>
  </si>
  <si>
    <t>1:06:52</t>
  </si>
  <si>
    <t>1668192590-446</t>
  </si>
  <si>
    <t>เปิดเมือง เปิดประเทศ ไขว้วัคซีน ได้จริงหรือ กับ หมออุดม คชินทร | Executive Espresso EP.258</t>
  </si>
  <si>
    <t>https://www.youtube.com/watch?v=00MZs0P1Atg&amp;list=PL7vAomcmTSEpmM1ypem8XITGb2RVo1Ea4&amp;index=132</t>
  </si>
  <si>
    <t>Premiered Aug 27, 2021</t>
  </si>
  <si>
    <t>17,067 views</t>
  </si>
  <si>
    <t>like this video along with 319 other people</t>
  </si>
  <si>
    <t>1:21:26</t>
  </si>
  <si>
    <t>1668192601-447</t>
  </si>
  <si>
    <t>จับตา Fed ถอนคันเร่ง ดูดเงินออกไทยจริงหรือ? | Executive Espresso EP.259</t>
  </si>
  <si>
    <t>https://www.youtube.com/watch?v=KIZhEpNN9Go&amp;list=PL7vAomcmTSEpmM1ypem8XITGb2RVo1Ea4&amp;index=131</t>
  </si>
  <si>
    <t>Streamed live on Aug 27, 2021</t>
  </si>
  <si>
    <t>63,214 views</t>
  </si>
  <si>
    <t>like this video along with 1,101 other people</t>
  </si>
  <si>
    <t>1:39:49</t>
  </si>
  <si>
    <t>1668192611-448</t>
  </si>
  <si>
    <t>โรนัลโดกลับแมนยูฯ ดีลเขย่าโลก หุ้นพุ่งกระฉูด | Executive Espresso EP.260</t>
  </si>
  <si>
    <t>https://www.youtube.com/watch?v=d9UM8M3iluM&amp;list=PL7vAomcmTSEpmM1ypem8XITGb2RVo1Ea4&amp;index=130</t>
  </si>
  <si>
    <t>Streamed live on Aug 28, 2021</t>
  </si>
  <si>
    <t>27,426 views</t>
  </si>
  <si>
    <t>like this video along with 572 other people</t>
  </si>
  <si>
    <t>1:03:31</t>
  </si>
  <si>
    <t>1668192621-449</t>
  </si>
  <si>
    <t>5 ปมปัญหา ระเบิดเวลาประเทศไทย | Executive Espresso EP.261</t>
  </si>
  <si>
    <t>https://www.youtube.com/watch?v=m9f4ondxaco&amp;list=PL7vAomcmTSEpmM1ypem8XITGb2RVo1Ea4&amp;index=129</t>
  </si>
  <si>
    <t>Premiered Aug 29, 2021</t>
  </si>
  <si>
    <t>103,998 views</t>
  </si>
  <si>
    <t>like this video along with 3,156 other people</t>
  </si>
  <si>
    <t>50:17</t>
  </si>
  <si>
    <t>1668192631-450</t>
  </si>
  <si>
    <t>สรุปวิกฤตแฮมเบอร์เกอร์ เกือบอวสานทุนนิยม ปฐมบทพิมพ์เงิน QE | Executive Espresso EP.262</t>
  </si>
  <si>
    <t>https://www.youtube.com/watch?v=xAddbaNSc24&amp;list=PL7vAomcmTSEpmM1ypem8XITGb2RVo1Ea4&amp;index=128</t>
  </si>
  <si>
    <t>Premiered Sep 1, 2021</t>
  </si>
  <si>
    <t>40,696 views</t>
  </si>
  <si>
    <t>like this video along with 852 other people</t>
  </si>
  <si>
    <t>1:12:58</t>
  </si>
  <si>
    <t>1668192640-451</t>
  </si>
  <si>
    <t>สรุปบาทดิจิทัล มาแน่ปีหน้า เตรียมพร้อมอย่างไร? | Executive Espresso EP.263</t>
  </si>
  <si>
    <t>https://www.youtube.com/watch?v=kczQosiwAxw&amp;list=PL7vAomcmTSEpmM1ypem8XITGb2RVo1Ea4&amp;index=127</t>
  </si>
  <si>
    <t>Streamed live on Sep 2, 2021</t>
  </si>
  <si>
    <t>47,706 views</t>
  </si>
  <si>
    <t>like this video along with 1,338 other people</t>
  </si>
  <si>
    <t>1:47:21</t>
  </si>
  <si>
    <t>1668192650-452</t>
  </si>
  <si>
    <t>ม็อบดินแดงคือใคร ทำไมต้องรุนแรง ทางออกคืออะไร | Executive Espresso EP.264</t>
  </si>
  <si>
    <t>https://www.youtube.com/watch?v=vLPnRWZDEBM&amp;list=PL7vAomcmTSEpmM1ypem8XITGb2RVo1Ea4&amp;index=126</t>
  </si>
  <si>
    <t>Premiered Sep 3, 2021</t>
  </si>
  <si>
    <t>51,261 views</t>
  </si>
  <si>
    <t>like this video along with 1,431 other people</t>
  </si>
  <si>
    <t>1:13:26</t>
  </si>
  <si>
    <t>1668192660-453</t>
  </si>
  <si>
    <t>Workation ทำงานไป เที่ยวไป เทรนด์ใหม่ โอกาสใหญ่ | Executive Espresso EP.265</t>
  </si>
  <si>
    <t>https://www.youtube.com/watch?v=U-xpBVYykHE&amp;list=PL7vAomcmTSEpmM1ypem8XITGb2RVo1Ea4&amp;index=125</t>
  </si>
  <si>
    <t>Premiered Sep 4, 2021</t>
  </si>
  <si>
    <t>87,880 views</t>
  </si>
  <si>
    <t>like this video along with 2,643 other people</t>
  </si>
  <si>
    <t>29:14</t>
  </si>
  <si>
    <t>1668192669-454</t>
  </si>
  <si>
    <t>วัคซีนโควิดคนไทย ทำไมต้องมี จะได้ฉีดเมื่อไร | Executive Espresso EP.266</t>
  </si>
  <si>
    <t>https://www.youtube.com/watch?v=tKLlCiXao1M&amp;list=PL7vAomcmTSEpmM1ypem8XITGb2RVo1Ea4&amp;index=124</t>
  </si>
  <si>
    <t>Premiered Sep 6, 2021</t>
  </si>
  <si>
    <t>19,625 views</t>
  </si>
  <si>
    <t>like this video along with 416 other people</t>
  </si>
  <si>
    <t>1:05:14</t>
  </si>
  <si>
    <t>1668192679-455</t>
  </si>
  <si>
    <t>ทางออกความขัดแย้งสังคมไทย ต้องคิดนอกกรอบ | Executive Espresso EP.267</t>
  </si>
  <si>
    <t>https://www.youtube.com/watch?v=j0Y8PSEIYpY&amp;list=PL7vAomcmTSEpmM1ypem8XITGb2RVo1Ea4&amp;index=123</t>
  </si>
  <si>
    <t>Premiered Sep 7, 2021</t>
  </si>
  <si>
    <t>22,326 views</t>
  </si>
  <si>
    <t>like this video along with 513 other people</t>
  </si>
  <si>
    <t>1:04:31</t>
  </si>
  <si>
    <t>1668192689-456</t>
  </si>
  <si>
    <t>The Great Resignation อภิมหาการลาออก เมื่อมนุษย์เงินเดือนต้องการชีวิตคืน Executive Espresso EP.268</t>
  </si>
  <si>
    <t>https://www.youtube.com/watch?v=7M04iONOfDI&amp;list=PL7vAomcmTSEpmM1ypem8XITGb2RVo1Ea4&amp;index=122</t>
  </si>
  <si>
    <t>Premiered Sep 8, 2021</t>
  </si>
  <si>
    <t>256,552 views</t>
  </si>
  <si>
    <t>like this video along with 5,075 other people</t>
  </si>
  <si>
    <t>32:43</t>
  </si>
  <si>
    <t>1668192698-457</t>
  </si>
  <si>
    <t>เอลซัลวาดอร์ ใช้ Bitcoin ประเทศแรกในโลก กระทบเราอย่างไร กับ อ.ตั๊ม-พิริยะ Executive Espresso EP.270</t>
  </si>
  <si>
    <t>https://www.youtube.com/watch?v=kfkg1JeYQxw&amp;list=PL7vAomcmTSEpmM1ypem8XITGb2RVo1Ea4&amp;index=121</t>
  </si>
  <si>
    <t>Premiered Sep 14, 2021</t>
  </si>
  <si>
    <t>77,982 views</t>
  </si>
  <si>
    <t>like this video along with 2,104 other people</t>
  </si>
  <si>
    <t>1:21:37</t>
  </si>
  <si>
    <t>1668192708-458</t>
  </si>
  <si>
    <t>Quantum Technology เปลี่ยนโลกอย่างไร คืบหน้าถึงไหน คนไทยพร้อมไหม | Executive Espresso EP.271</t>
  </si>
  <si>
    <t>https://www.youtube.com/watch?v=Dh9qsDvbfY8&amp;list=PL7vAomcmTSEpmM1ypem8XITGb2RVo1Ea4&amp;index=120</t>
  </si>
  <si>
    <t>Premiered Sep 16, 2021</t>
  </si>
  <si>
    <t>522,320 views</t>
  </si>
  <si>
    <t>like this video along with 12,241 other people</t>
  </si>
  <si>
    <t>48:59</t>
  </si>
  <si>
    <t>1668192718-459</t>
  </si>
  <si>
    <t>Evergrande หนี้ 10 ล้านล้าน ระเบิดอสังหาฯ จีน ลามวิกฤตเอเชียจริงหรือ | Executive Espresso EP.272</t>
  </si>
  <si>
    <t>https://www.youtube.com/watch?v=CdDa8kWH3bY&amp;list=PL7vAomcmTSEpmM1ypem8XITGb2RVo1Ea4&amp;index=119</t>
  </si>
  <si>
    <t>Premiered Sep 23, 2021</t>
  </si>
  <si>
    <t>42,640 views</t>
  </si>
  <si>
    <t>47:41</t>
  </si>
  <si>
    <t>1668192728-460</t>
  </si>
  <si>
    <t>ดูดต่างชาติซื้อบ้านในไทย ‘กฎหมายขายชาติ’ หรือ ‘ทางรอดเศรษฐกิจ’ | Executive Espresso EP.273</t>
  </si>
  <si>
    <t>https://www.youtube.com/watch?v=DsSI24VuANU&amp;list=PL7vAomcmTSEpmM1ypem8XITGb2RVo1Ea4&amp;index=118</t>
  </si>
  <si>
    <t>Premiered Sep 25, 2021</t>
  </si>
  <si>
    <t>103,349 views</t>
  </si>
  <si>
    <t>like this video along with 2,596 other people</t>
  </si>
  <si>
    <t>29:05</t>
  </si>
  <si>
    <t>1668192738-461</t>
  </si>
  <si>
    <t>เหรียญ 2 ด้าน Ascend Money ฟินเทคยูนิคอร์นรายแรกของไทย | Executive Espresso EP.274</t>
  </si>
  <si>
    <t>https://www.youtube.com/watch?v=m1trnVm0l8Y&amp;list=PL7vAomcmTSEpmM1ypem8XITGb2RVo1Ea4&amp;index=117</t>
  </si>
  <si>
    <t>Premiered Sep 29, 2021</t>
  </si>
  <si>
    <t>26,040 views</t>
  </si>
  <si>
    <t>34:11</t>
  </si>
  <si>
    <t>1668192747-462</t>
  </si>
  <si>
    <t>Ray-Ban Stories แว่นตา มาร์ก ซักเคอร์เบิร์ก บุกโลก Metaverse | Executive Espresso EP.275</t>
  </si>
  <si>
    <t>https://www.youtube.com/watch?v=96bo0Wxugog&amp;list=PL7vAomcmTSEpmM1ypem8XITGb2RVo1Ea4&amp;index=116</t>
  </si>
  <si>
    <t>Premiered Oct 2, 2021</t>
  </si>
  <si>
    <t>44,699 views</t>
  </si>
  <si>
    <t>like this video along with 924 other people</t>
  </si>
  <si>
    <t>25:49</t>
  </si>
  <si>
    <t>1668192756-463</t>
  </si>
  <si>
    <t>ความเหลื่อมล้ำไทยพุ่ง รวยล้านโอกาส จนไร้อากาศ แก้อย่างไร  | Executive Espresso EP.276</t>
  </si>
  <si>
    <t>https://www.youtube.com/watch?v=OTGlufNgiN4&amp;list=PL7vAomcmTSEpmM1ypem8XITGb2RVo1Ea4&amp;index=115</t>
  </si>
  <si>
    <t>Premiered Oct 6, 2021</t>
  </si>
  <si>
    <t>44,817 views</t>
  </si>
  <si>
    <t>like this video along with 1,037 other people</t>
  </si>
  <si>
    <t>48:34</t>
  </si>
  <si>
    <t>1668192765-464</t>
  </si>
  <si>
    <t>คิดต่าง แตกแยก แบ่งขั้ว ความเปราะบางเศรษฐกิจไทย | Executive Espresso EP.277</t>
  </si>
  <si>
    <t>https://www.youtube.com/watch?v=SOr5Fard2bM&amp;list=PL7vAomcmTSEpmM1ypem8XITGb2RVo1Ea4&amp;index=114</t>
  </si>
  <si>
    <t>Premiered Oct 8, 2021</t>
  </si>
  <si>
    <t>19,309 views</t>
  </si>
  <si>
    <t>like this video along with 496 other people</t>
  </si>
  <si>
    <t>28:22</t>
  </si>
  <si>
    <t>1668192774-465</t>
  </si>
  <si>
    <t>เงินสดจะสูญพันธุ์? อนาคตการชำระเงินจาก Mastercard และ Central Retail | Executive Espresso EP 278</t>
  </si>
  <si>
    <t>https://www.youtube.com/watch?v=HxOY1La7e-s&amp;list=PL7vAomcmTSEpmM1ypem8XITGb2RVo1Ea4&amp;index=113</t>
  </si>
  <si>
    <t>Premiered Oct 9, 2021</t>
  </si>
  <si>
    <t>35,795 views</t>
  </si>
  <si>
    <t>like this video along with 711 other people</t>
  </si>
  <si>
    <t>42:52</t>
  </si>
  <si>
    <t>1668192784-466</t>
  </si>
  <si>
    <t>Squid Game: Soft Power เกาหลี ส่งออกแสนล้าน ขับเคลื่อนเศรษฐกิจประเทศ | Executive Espresso EP.279</t>
  </si>
  <si>
    <t>https://www.youtube.com/watch?v=fcrDmLZDANU&amp;list=PL7vAomcmTSEpmM1ypem8XITGb2RVo1Ea4&amp;index=112</t>
  </si>
  <si>
    <t>Premiered Oct 12, 2021</t>
  </si>
  <si>
    <t>73,130 views</t>
  </si>
  <si>
    <t>like this video along with 1,562 other people</t>
  </si>
  <si>
    <t>33:36</t>
  </si>
  <si>
    <t>1668192794-467</t>
  </si>
  <si>
    <t>Future of Work 2030 หุ่นยนต์ รัฐสวัสดิการ เศรษฐกิจแบบมี ‘กิ๊ก’ | Executive Espresso EP.280</t>
  </si>
  <si>
    <t>https://www.youtube.com/watch?v=e3sdcIussYg&amp;list=PL7vAomcmTSEpmM1ypem8XITGb2RVo1Ea4&amp;index=111</t>
  </si>
  <si>
    <t>Premiered Oct 13, 2021</t>
  </si>
  <si>
    <t>57,749 views</t>
  </si>
  <si>
    <t>like this video along with 1,566 other people</t>
  </si>
  <si>
    <t>1668192805-468</t>
  </si>
  <si>
    <t>Future of Learning 2030 ครูจะหายไป ปริญญาจะไร้ความหมาย? | Executive Espresso EP.281</t>
  </si>
  <si>
    <t>https://www.youtube.com/watch?v=roIRVJ7eSYE&amp;list=PL7vAomcmTSEpmM1ypem8XITGb2RVo1Ea4&amp;index=110</t>
  </si>
  <si>
    <t>Premiered Oct 17, 2021</t>
  </si>
  <si>
    <t>381,430 views</t>
  </si>
  <si>
    <t>like this video along with 11,393 other people</t>
  </si>
  <si>
    <t>36:58</t>
  </si>
  <si>
    <t>1668192815-469</t>
  </si>
  <si>
    <t>Future of Play 2030 เกมซ้อนเกม ชีวิตจริงหลอมรวมโลกเสมือน | Executive Espresso EP.282</t>
  </si>
  <si>
    <t>https://www.youtube.com/watch?v=JF2ujR9XLAw&amp;list=PL7vAomcmTSEpmM1ypem8XITGb2RVo1Ea4&amp;index=109</t>
  </si>
  <si>
    <t>Premiered Oct 21, 2021</t>
  </si>
  <si>
    <t>21,235 views</t>
  </si>
  <si>
    <t>like this video along with 505 other people</t>
  </si>
  <si>
    <t>37:39</t>
  </si>
  <si>
    <t>1668192824-470</t>
  </si>
  <si>
    <t>ไทยจะไปดวงจันทร์ ไปทำไม ได้อะไร | Executive Espresso EP.283</t>
  </si>
  <si>
    <t>https://www.youtube.com/watch?v=kF4tFB3fX90&amp;list=PL7vAomcmTSEpmM1ypem8XITGb2RVo1Ea4&amp;index=108</t>
  </si>
  <si>
    <t>Premiered Oct 28, 2021</t>
  </si>
  <si>
    <t>15,266 views</t>
  </si>
  <si>
    <t>32:40</t>
  </si>
  <si>
    <t>1668192835-471</t>
  </si>
  <si>
    <t>Facebook เปลี่ยนชื่อเป็น Meta ย้ายมนุษย์สู่โลก Metaverse เต็มตัว | Executive Espresso EP.284</t>
  </si>
  <si>
    <t>https://www.youtube.com/watch?v=JNhQOO7lvrg&amp;list=PL7vAomcmTSEpmM1ypem8XITGb2RVo1Ea4&amp;index=107</t>
  </si>
  <si>
    <t>Premiered Oct 30, 2021</t>
  </si>
  <si>
    <t>463,861 views</t>
  </si>
  <si>
    <t>like this video along with 10,511 other people</t>
  </si>
  <si>
    <t>34:39</t>
  </si>
  <si>
    <t>1668192845-472</t>
  </si>
  <si>
    <t>Net Zero ก๊าซเรือนกระจกเป็นศูนย์ ทางรอดของมนุษยชาติ | Executive Espresso EP.286</t>
  </si>
  <si>
    <t>https://www.youtube.com/watch?v=0GVoVBYBPOY&amp;list=PL7vAomcmTSEpmM1ypem8XITGb2RVo1Ea4&amp;index=106</t>
  </si>
  <si>
    <t>Premiered Nov 2, 2021</t>
  </si>
  <si>
    <t>22,861 views</t>
  </si>
  <si>
    <t>like this video along with 594 other people</t>
  </si>
  <si>
    <t>38:02</t>
  </si>
  <si>
    <t>1668192855-473</t>
  </si>
  <si>
    <t>นายกฯ ประกาศสู้โลกร้อน Net Zero ปี 2065 ทำได้จริงหรือเพ้อฝัน | Executive Espresso EP.287</t>
  </si>
  <si>
    <t>https://www.youtube.com/watch?v=udj0caU2Y-M&amp;list=PL7vAomcmTSEpmM1ypem8XITGb2RVo1Ea4&amp;index=105</t>
  </si>
  <si>
    <t>Premiered Nov 3, 2021</t>
  </si>
  <si>
    <t>9,110 views</t>
  </si>
  <si>
    <t>like this video along with 227 other people</t>
  </si>
  <si>
    <t>1668192864-474</t>
  </si>
  <si>
    <t>SCB ซื้อ Bitkub 17,850 ล้านบาท ส่งเสริมหรือทำลายวงการ | Executive Espresso EP.288</t>
  </si>
  <si>
    <t>https://www.youtube.com/watch?v=xB2h30Xau2U&amp;list=PL7vAomcmTSEpmM1ypem8XITGb2RVo1Ea4&amp;index=104</t>
  </si>
  <si>
    <t>226,986 views</t>
  </si>
  <si>
    <t>like this video along with 4,612 other people</t>
  </si>
  <si>
    <t>48:41</t>
  </si>
  <si>
    <t>1668192874-475</t>
  </si>
  <si>
    <t>ปฏิวัติเงินดิจิทัลไทย หลังดีลยักษ์ ใครอยู่ใครไป | Executive Espresso EP.289</t>
  </si>
  <si>
    <t>https://www.youtube.com/watch?v=i0K0jNemmQY&amp;list=PL7vAomcmTSEpmM1ypem8XITGb2RVo1Ea4&amp;index=103</t>
  </si>
  <si>
    <t>Premiered Nov 11, 2021</t>
  </si>
  <si>
    <t>22,754 views</t>
  </si>
  <si>
    <t>like this video along with 569 other people</t>
  </si>
  <si>
    <t>1:00:01</t>
  </si>
  <si>
    <t>1668192883-476</t>
  </si>
  <si>
    <t>สุทธิชัย หยุ่น มหกรรมการสนทนา THE STANDARD ECONOMIC FORUM 2021 | Executive Espresso EP.290</t>
  </si>
  <si>
    <t>https://www.youtube.com/watch?v=HxMT5CKAkGA&amp;list=PL7vAomcmTSEpmM1ypem8XITGb2RVo1Ea4&amp;index=102</t>
  </si>
  <si>
    <t>Premiered Nov 14, 2021</t>
  </si>
  <si>
    <t>19,615 views</t>
  </si>
  <si>
    <t>like this video along with 435 other people</t>
  </si>
  <si>
    <t>49:04</t>
  </si>
  <si>
    <t>1668192893-477</t>
  </si>
  <si>
    <t>บทสรุปประชุมโลกร้อน COP26 คืบหน้าหรือล้มเหลว | Executive Espresso EP.291</t>
  </si>
  <si>
    <t>https://www.youtube.com/watch?v=aVyfKLTn4CY&amp;list=PL7vAomcmTSEpmM1ypem8XITGb2RVo1Ea4&amp;index=101</t>
  </si>
  <si>
    <t>Premiered Nov 17, 2021</t>
  </si>
  <si>
    <t>10,930 views</t>
  </si>
  <si>
    <t>like this video along with 313 other people</t>
  </si>
  <si>
    <t>37:52</t>
  </si>
  <si>
    <t>1668192904-478</t>
  </si>
  <si>
    <t>เจาะลึก Metaverse เปิดโลก GameFi จากผู้เชี่ยวชาญ | Executive Espresso EP.292</t>
  </si>
  <si>
    <t>https://www.youtube.com/watch?v=cQAuPaqUGMo&amp;list=PL7vAomcmTSEpmM1ypem8XITGb2RVo1Ea4&amp;index=100</t>
  </si>
  <si>
    <t>Premiered Nov 20, 2021</t>
  </si>
  <si>
    <t>76,531 views</t>
  </si>
  <si>
    <t>like this video along with 1,804 other people</t>
  </si>
  <si>
    <t>1:06:15</t>
  </si>
  <si>
    <t>1668192913-479</t>
  </si>
  <si>
    <t>TRUE และ DTAC ประกาศควบรวมกิจการ กระทบเราอย่างไร | Executive Espresso EP.293</t>
  </si>
  <si>
    <t>https://www.youtube.com/watch?v=NVFgwFJU-ao&amp;list=PL7vAomcmTSEpmM1ypem8XITGb2RVo1Ea4&amp;index=99</t>
  </si>
  <si>
    <t>Streamed live on Nov 22, 2021</t>
  </si>
  <si>
    <t>76,509 views</t>
  </si>
  <si>
    <t>like this video along with 1,506 other people</t>
  </si>
  <si>
    <t>45:44</t>
  </si>
  <si>
    <t>1668192923-480</t>
  </si>
  <si>
    <t>ดร.นิเวศน์ วิเคราะห์ TRUE ควบรวม DTAC สะเทือนแค่ไหน ผูกขาดไหม | Executive Espresso EP.294</t>
  </si>
  <si>
    <t>https://www.youtube.com/watch?v=VdgK1DW9NDM&amp;list=PL7vAomcmTSEpmM1ypem8XITGb2RVo1Ea4&amp;index=98</t>
  </si>
  <si>
    <t>69,084 views</t>
  </si>
  <si>
    <t>like this video along with 1,352 other people</t>
  </si>
  <si>
    <t>1:28:19</t>
  </si>
  <si>
    <t>1668192933-481</t>
  </si>
  <si>
    <t>นิธิ เอียวศรีวงศ์ “ระบบอุปถัมภ์ ทำเศรษฐกิจไทยเจ๊ง” | Executive Espresso EP.295</t>
  </si>
  <si>
    <t>https://www.youtube.com/watch?v=tmR6JJwbmfg&amp;list=PL7vAomcmTSEpmM1ypem8XITGb2RVo1Ea4&amp;index=97</t>
  </si>
  <si>
    <t>Premiered Nov 25, 2021</t>
  </si>
  <si>
    <t>305,312 views</t>
  </si>
  <si>
    <t>like this video along with 7,256 other people</t>
  </si>
  <si>
    <t>44:11</t>
  </si>
  <si>
    <t>1668192942-482</t>
  </si>
  <si>
    <t>TRUE ควบ DTAC กสทช. หรือใครรับผิดชอบ ผู้บริโภคเลือกได้ไหม | Executive Espresso EP.296</t>
  </si>
  <si>
    <t>https://www.youtube.com/watch?v=vvpNkehbCAQ&amp;list=PL7vAomcmTSEpmM1ypem8XITGb2RVo1Ea4&amp;index=96</t>
  </si>
  <si>
    <t>Premiered Nov 27, 2021</t>
  </si>
  <si>
    <t>19,599 views</t>
  </si>
  <si>
    <t>like this video along with 412 other people</t>
  </si>
  <si>
    <t>40:04</t>
  </si>
  <si>
    <t>1668192952-483</t>
  </si>
  <si>
    <t>ทักษะและงานในโลกใหม่ รู้ก่อน รวยก่อน ไม่ตกงาน | Executive Espresso EP.297</t>
  </si>
  <si>
    <t>https://www.youtube.com/watch?v=FxDJ0WTS1kg&amp;list=PL7vAomcmTSEpmM1ypem8XITGb2RVo1Ea4&amp;index=95</t>
  </si>
  <si>
    <t>Premiered Dec 2, 2021</t>
  </si>
  <si>
    <t>632,056 views</t>
  </si>
  <si>
    <t>like this video along with 21,157 other people</t>
  </si>
  <si>
    <t>27:19</t>
  </si>
  <si>
    <t>1668192961-484</t>
  </si>
  <si>
    <t>Tokenomics เศรษฐศาสตร์คริปโต วิธีดูเหรียญไหนน่าลงทุน | Executive Espresso EP.298</t>
  </si>
  <si>
    <t>https://www.youtube.com/watch?v=KK7TXFmAtZg&amp;list=PL7vAomcmTSEpmM1ypem8XITGb2RVo1Ea4&amp;index=94</t>
  </si>
  <si>
    <t>Premiered Dec 13, 2021</t>
  </si>
  <si>
    <t>71,603 views</t>
  </si>
  <si>
    <t>like this video along with 1,999 other people</t>
  </si>
  <si>
    <t>1:11:20</t>
  </si>
  <si>
    <t>1668192970-485</t>
  </si>
  <si>
    <t>เศรษฐกิจและการลงทุน 2022 เงินเฟ้อสูงสุด 39 ปี ถอน QE ส่งผลอย่างไร | Executive Espresso EP.299</t>
  </si>
  <si>
    <t>https://www.youtube.com/watch?v=yZyRjxcvmnw&amp;list=PL7vAomcmTSEpmM1ypem8XITGb2RVo1Ea4&amp;index=93</t>
  </si>
  <si>
    <t>Premiered Dec 17, 2021</t>
  </si>
  <si>
    <t>42,659 views</t>
  </si>
  <si>
    <t>like this video along with 709 other people</t>
  </si>
  <si>
    <t>1:23:36</t>
  </si>
  <si>
    <t>1668192980-486</t>
  </si>
  <si>
    <t>12 เทรนด์เทคโนโลยีเชิงกลยุทธ์ปี 2022 โดย Gartner | Executive Espresso EP.300</t>
  </si>
  <si>
    <t>https://www.youtube.com/watch?v=Q_A14Bc5p5I&amp;list=PL7vAomcmTSEpmM1ypem8XITGb2RVo1Ea4&amp;index=92</t>
  </si>
  <si>
    <t>Premiered Dec 19, 2021</t>
  </si>
  <si>
    <t>36,430 views</t>
  </si>
  <si>
    <t>like this video along with 834 other people</t>
  </si>
  <si>
    <t>41:07</t>
  </si>
  <si>
    <t>1668192989-487</t>
  </si>
  <si>
    <t>เทรนด์สื่อและผู้บริโภค 2022 คู่มือ SMEs ชนะในโลกใหม่ | Executive Espresso EP.301</t>
  </si>
  <si>
    <t>https://www.youtube.com/watch?v=V2rgDWN-F2c&amp;list=PL7vAomcmTSEpmM1ypem8XITGb2RVo1Ea4&amp;index=91</t>
  </si>
  <si>
    <t>Premiered Dec 27, 2021</t>
  </si>
  <si>
    <t>68,200 views</t>
  </si>
  <si>
    <t>like this video along with 1,745 other people</t>
  </si>
  <si>
    <t>41:55</t>
  </si>
  <si>
    <t>1668192998-488</t>
  </si>
  <si>
    <t>ตำราพิชัยส่งออก อาวุธลับ SMEs ไทยต้องไม่ตกขบวน | Executive Espresso EP.302</t>
  </si>
  <si>
    <t>https://www.youtube.com/watch?v=ON8LRlvl6fU&amp;list=PL7vAomcmTSEpmM1ypem8XITGb2RVo1Ea4&amp;index=90</t>
  </si>
  <si>
    <t>Premiered Dec 28, 2021</t>
  </si>
  <si>
    <t>10,388 views</t>
  </si>
  <si>
    <t>like this video along with 280 other people</t>
  </si>
  <si>
    <t>43:51</t>
  </si>
  <si>
    <t>1668193007-489</t>
  </si>
  <si>
    <t>เทรนด์การตลาด 2022 ตอน 1 ทำดิจิทัลช้าไป 1 เดือน ตกขบวนไป 1 ปี | Executive Espresso EP.303</t>
  </si>
  <si>
    <t>https://www.youtube.com/watch?v=tYRfAJr0Xcg&amp;list=PL7vAomcmTSEpmM1ypem8XITGb2RVo1Ea4&amp;index=89</t>
  </si>
  <si>
    <t>Premiered Jan 8, 2022</t>
  </si>
  <si>
    <t>148,115 views</t>
  </si>
  <si>
    <t>like this video along with 3,664 other people</t>
  </si>
  <si>
    <t>1:21:09</t>
  </si>
  <si>
    <t>1668193017-490</t>
  </si>
  <si>
    <t>เทรนด์การตลาด 2022 ตอน 2 คู่มือบุก Metaverse สำหรับนักการตลาด | Executive Espresso EP.304</t>
  </si>
  <si>
    <t>https://www.youtube.com/watch?v=H963AZYWlQc&amp;list=PL7vAomcmTSEpmM1ypem8XITGb2RVo1Ea4&amp;index=88</t>
  </si>
  <si>
    <t>Premiered Jan 10, 2022</t>
  </si>
  <si>
    <t>37,107 views</t>
  </si>
  <si>
    <t>like this video along with 1,019 other people</t>
  </si>
  <si>
    <t>40:16</t>
  </si>
  <si>
    <t>1668193027-491</t>
  </si>
  <si>
    <t>เราอยู่ตรงไหนในโลก AI คุยกับนักวิจัย AI ไทย 5 ห้องแล็บ | Executive Espresso EP.305</t>
  </si>
  <si>
    <t>https://www.youtube.com/watch?v=pFpqg2wQTlw&amp;list=PL7vAomcmTSEpmM1ypem8XITGb2RVo1Ea4&amp;index=87</t>
  </si>
  <si>
    <t>Premiered Jan 11, 2022</t>
  </si>
  <si>
    <t>39,010 views</t>
  </si>
  <si>
    <t>like this video along with 1,055 other people</t>
  </si>
  <si>
    <t>47:21</t>
  </si>
  <si>
    <t>1668193038-492</t>
  </si>
  <si>
    <t>10 เทรนด์อีคอมเมิร์ซ 2022 พ่อค้าแม่ค้าวางแผนได้ทันที | Executive Espresso EP.306</t>
  </si>
  <si>
    <t>https://www.youtube.com/watch?v=nNgPXUsOF1o&amp;list=PL7vAomcmTSEpmM1ypem8XITGb2RVo1Ea4&amp;index=86</t>
  </si>
  <si>
    <t>Premiered Jan 12, 2022</t>
  </si>
  <si>
    <t>234,988 views</t>
  </si>
  <si>
    <t>like this video along with 5,817 other people</t>
  </si>
  <si>
    <t>39:00</t>
  </si>
  <si>
    <t>1668193047-493</t>
  </si>
  <si>
    <t>ภาษีคริปโต เอาไงแน่ ขาลง Bitcoin จริงหรือ | Executive Espresso EP.307</t>
  </si>
  <si>
    <t>https://www.youtube.com/watch?v=T86iHKwGaWY&amp;list=PL7vAomcmTSEpmM1ypem8XITGb2RVo1Ea4&amp;index=85</t>
  </si>
  <si>
    <t>25,610 views</t>
  </si>
  <si>
    <t>like this video along with 590 other people</t>
  </si>
  <si>
    <t>1:16:43</t>
  </si>
  <si>
    <t>1668193056-494</t>
  </si>
  <si>
    <t>โอมิครอน เกมใกล้จบ โรคประจำถิ่นจริงหรือ | Executive Espresso EP.308</t>
  </si>
  <si>
    <t>https://www.youtube.com/watch?v=ugbCdLKD3IY&amp;list=PL7vAomcmTSEpmM1ypem8XITGb2RVo1Ea4&amp;index=84</t>
  </si>
  <si>
    <t>Streamed live on Jan 13, 2022</t>
  </si>
  <si>
    <t>25,022 views</t>
  </si>
  <si>
    <t>like this video along with 454 other people</t>
  </si>
  <si>
    <t>46:53</t>
  </si>
  <si>
    <t>1668193065-495</t>
  </si>
  <si>
    <t>หมูแพง เงินเฟ้อ ซ้ำเติมคนจน เหลื่อมล้ำพุ่ง | Executive Espresso EP.309</t>
  </si>
  <si>
    <t>https://www.youtube.com/watch?v=_Rgdpf1-0EI&amp;list=PL7vAomcmTSEpmM1ypem8XITGb2RVo1Ea4&amp;index=83</t>
  </si>
  <si>
    <t>Premiered Jan 18, 2022</t>
  </si>
  <si>
    <t>67,941 views</t>
  </si>
  <si>
    <t>like this video along with 1,273 other people</t>
  </si>
  <si>
    <t>50:29</t>
  </si>
  <si>
    <t>1668193074-496</t>
  </si>
  <si>
    <t>GULF จับมือ Binance สงครามคริปโตเดือด! ซีอีโอคิดอะไรอยู่ | Executive Espresso EP.310</t>
  </si>
  <si>
    <t>https://www.youtube.com/watch?v=zcpCLhTKQbM&amp;list=PL7vAomcmTSEpmM1ypem8XITGb2RVo1Ea4&amp;index=82</t>
  </si>
  <si>
    <t>Premiered Jan 19, 2022</t>
  </si>
  <si>
    <t>39,805 views</t>
  </si>
  <si>
    <t>like this video along with 984 other people</t>
  </si>
  <si>
    <t>42:32</t>
  </si>
  <si>
    <t>1668193084-497</t>
  </si>
  <si>
    <t>ทำงานหนักเพื่อ? Lying Flat คนรุ่นใหม่ นอนทอดหุ่ย ประท้วงสังคม | Executive Espresso EP.311</t>
  </si>
  <si>
    <t>https://www.youtube.com/watch?v=FCSF-M0Sv2s&amp;list=PL7vAomcmTSEpmM1ypem8XITGb2RVo1Ea4&amp;index=81</t>
  </si>
  <si>
    <t>Premiered Jan 21, 2022</t>
  </si>
  <si>
    <t>98,507 views</t>
  </si>
  <si>
    <t>like this video along with 2,061 other people</t>
  </si>
  <si>
    <t>34:41</t>
  </si>
  <si>
    <t>1668193093-498</t>
  </si>
  <si>
    <t>ดวงอาทิตย์เทียม พลังงานนิวเคลียร์ฟิวชันเปลี่ยนโลก! | Executive Espresso EP.312</t>
  </si>
  <si>
    <t>https://www.youtube.com/watch?v=RuPZ2SbRGI4&amp;list=PL7vAomcmTSEpmM1ypem8XITGb2RVo1Ea4&amp;index=80</t>
  </si>
  <si>
    <t>Premiered Jan 22, 2022</t>
  </si>
  <si>
    <t>161,976 views</t>
  </si>
  <si>
    <t>like this video along with 2,971 other people</t>
  </si>
  <si>
    <t>53:56</t>
  </si>
  <si>
    <t>1668193103-499</t>
  </si>
  <si>
    <t>บิทคอยน์ถึงจุดต่ำสุดหรือยัง อ.ตั๊ม พิริยะ | Executive Espresso EP.313</t>
  </si>
  <si>
    <t>https://www.youtube.com/watch?v=t80IwuvWqMw&amp;list=PL7vAomcmTSEpmM1ypem8XITGb2RVo1Ea4&amp;index=79</t>
  </si>
  <si>
    <t>Streamed live on Jan 24, 2022</t>
  </si>
  <si>
    <t>139,700 views</t>
  </si>
  <si>
    <t>like this video along with 3,452 other people</t>
  </si>
  <si>
    <t>1:19:40</t>
  </si>
  <si>
    <t>1668193112-500</t>
  </si>
  <si>
    <t>ทำไมคนรุ่นใหม่ไม่เล่นหุ้นและเกลียดบริษัทที่ไม่เป็นธรรม | Executive Espresso EP.314</t>
  </si>
  <si>
    <t>https://www.youtube.com/watch?v=UzmO3DRlLoI&amp;list=PL7vAomcmTSEpmM1ypem8XITGb2RVo1Ea4&amp;index=78</t>
  </si>
  <si>
    <t>Premiered Jan 26, 2022</t>
  </si>
  <si>
    <t>103,406 views</t>
  </si>
  <si>
    <t>like this video along with 2,514 other people</t>
  </si>
  <si>
    <t>29:45</t>
  </si>
  <si>
    <t>1668193123-501</t>
  </si>
  <si>
    <t>จีนเตรียมโตต่ำเตี้ย สีจิ้นผิงเปลี่ยนทิศ ฟองสบู่ใครจะแตกก่อนกัน | Executive Espresso EP.315</t>
  </si>
  <si>
    <t>https://www.youtube.com/watch?v=p3pwAxyMw2k&amp;list=PL7vAomcmTSEpmM1ypem8XITGb2RVo1Ea4&amp;index=77</t>
  </si>
  <si>
    <t>Premiered Jan 27, 2022</t>
  </si>
  <si>
    <t>328,713 views</t>
  </si>
  <si>
    <t>like this video along with 3,933 other people</t>
  </si>
  <si>
    <t>1:07:02</t>
  </si>
  <si>
    <t>1668193133-502</t>
  </si>
  <si>
    <t>Fed ย้ำ ขึ้นดอก ถอน QE ลดงบดุล ปาร์ตี้ใกล้เลิก? | Executive Espresso EP.316</t>
  </si>
  <si>
    <t>https://www.youtube.com/watch?v=rqtCz-Oc5Jo&amp;list=PL7vAomcmTSEpmM1ypem8XITGb2RVo1Ea4&amp;index=76</t>
  </si>
  <si>
    <t>Streamed live on Jan 27, 2022</t>
  </si>
  <si>
    <t>16,010 views</t>
  </si>
  <si>
    <t>like this video along with 303 other people</t>
  </si>
  <si>
    <t>1:08:06</t>
  </si>
  <si>
    <t>1668193142-503</t>
  </si>
  <si>
    <t>เศรษฐกิจสร้างสรรค์ ทำไมไทยไม่ถึงฝั่งฝัน | Executive Espresso EP.317</t>
  </si>
  <si>
    <t>https://www.youtube.com/watch?v=rxboF-pFysM&amp;list=PL7vAomcmTSEpmM1ypem8XITGb2RVo1Ea4&amp;index=75&amp;t=5s</t>
  </si>
  <si>
    <t>Premiered Jan 28, 2022</t>
  </si>
  <si>
    <t>14,796 views</t>
  </si>
  <si>
    <t>like this video along with 398 other people</t>
  </si>
  <si>
    <t>42:20</t>
  </si>
  <si>
    <t>1668193152-504</t>
  </si>
  <si>
    <t>ดีเบตคริปโต รัฐ vs. เอกชน ทำไมคริปโตชำระสินค้าไม่ได้? | Executive Espresso EP.318</t>
  </si>
  <si>
    <t>https://www.youtube.com/watch?v=mBiUXaa7tAc&amp;list=PL7vAomcmTSEpmM1ypem8XITGb2RVo1Ea4&amp;index=74</t>
  </si>
  <si>
    <t>Streamed live on Jan 31, 2022</t>
  </si>
  <si>
    <t>32,139 views</t>
  </si>
  <si>
    <t>like this video along with 630 other people</t>
  </si>
  <si>
    <t>1:46:54</t>
  </si>
  <si>
    <t>1668193161-505</t>
  </si>
  <si>
    <t>Bored Ape Yacht Club ปรากฏการณ์ลิงหน้าเบื่อ NFT มูลค่าสูงที่สุดในโลก | Executive Espresso EP.319</t>
  </si>
  <si>
    <t>https://www.youtube.com/watch?v=3fwd2XLGK-g&amp;list=PL7vAomcmTSEpmM1ypem8XITGb2RVo1Ea4&amp;index=73</t>
  </si>
  <si>
    <t>Feb 1, 2022</t>
  </si>
  <si>
    <t>31,641 views</t>
  </si>
  <si>
    <t>like this video along with 767 other people</t>
  </si>
  <si>
    <t>21:21</t>
  </si>
  <si>
    <t>1668193170-506</t>
  </si>
  <si>
    <t>เด็กไทยเกิดใหม่ ต่ำสุดเป็นประวัติการณ์ แก่ก่อนรวย จะอยู่อย่างไร | Executive Espresso EP.320</t>
  </si>
  <si>
    <t>https://www.youtube.com/watch?v=k1KIa_Vklq4&amp;list=PL7vAomcmTSEpmM1ypem8XITGb2RVo1Ea4&amp;index=72</t>
  </si>
  <si>
    <t>Premiered Feb 2, 2022</t>
  </si>
  <si>
    <t>56,716 views</t>
  </si>
  <si>
    <t>58:50</t>
  </si>
  <si>
    <t>1668193180-507</t>
  </si>
  <si>
    <t>ทำไม Facebook หุ้นร่วง 27% ดิ่ง 6.6 ล้านล้าน มากสุดในประวัติศาสตร์ | Executive Espresso EP.321</t>
  </si>
  <si>
    <t>https://www.youtube.com/watch?v=8fbQlQzM7-A&amp;list=PL7vAomcmTSEpmM1ypem8XITGb2RVo1Ea4&amp;index=71</t>
  </si>
  <si>
    <t>Premiered Feb 4, 2022</t>
  </si>
  <si>
    <t>144,999 views</t>
  </si>
  <si>
    <t>like this video along with 2,825 other people</t>
  </si>
  <si>
    <t>20:26</t>
  </si>
  <si>
    <t>1668193190-508</t>
  </si>
  <si>
    <t>สรุปความขัดแย้งยูเครน-รัสเซีย ที่มา ผลกระทบ เสี่ยงสงครามโลกครั้งที่ 3? | Executive Espresso EP.322</t>
  </si>
  <si>
    <t>https://www.youtube.com/watch?v=GtzNG5qvLKI&amp;list=PL7vAomcmTSEpmM1ypem8XITGb2RVo1Ea4&amp;index=70</t>
  </si>
  <si>
    <t>Feb 9, 2022</t>
  </si>
  <si>
    <t>306,643 views</t>
  </si>
  <si>
    <t>like this video along with 4,526 other people</t>
  </si>
  <si>
    <t>35:56</t>
  </si>
  <si>
    <t>1668193200-509</t>
  </si>
  <si>
    <t>จากต้มยำกุ้งสู่ต้มกบ อนาคตเศรษฐกิจไทย ใกล้ตายจริงหรือ | Executive Espresso EP.323</t>
  </si>
  <si>
    <t>https://www.youtube.com/watch?v=jzpCMmh69QU&amp;list=PL7vAomcmTSEpmM1ypem8XITGb2RVo1Ea4&amp;index=69</t>
  </si>
  <si>
    <t>Feb 13, 2022</t>
  </si>
  <si>
    <t>215,350 views</t>
  </si>
  <si>
    <t>like this video along with 4,535 other people</t>
  </si>
  <si>
    <t>1:04:01</t>
  </si>
  <si>
    <t>1668193210-510</t>
  </si>
  <si>
    <t>อ่านใจปูติน คิดอะไรอยู่ | Executive Espresso EP.324</t>
  </si>
  <si>
    <t>https://www.youtube.com/watch?v=Mj1PdEp3KeA&amp;list=PL7vAomcmTSEpmM1ypem8XITGb2RVo1Ea4&amp;index=68</t>
  </si>
  <si>
    <t>Mar 5, 2022</t>
  </si>
  <si>
    <t>1,343,306 views</t>
  </si>
  <si>
    <t>like this video along with 18,306 other people</t>
  </si>
  <si>
    <t>48:03</t>
  </si>
  <si>
    <t>1668193220-511</t>
  </si>
  <si>
    <t>คว่ำบาตรรัสเซีย สู่สงครามคริปโต | Executive Espresso EP.325</t>
  </si>
  <si>
    <t>https://www.youtube.com/watch?v=gyBgPCtlwm8&amp;list=PL7vAomcmTSEpmM1ypem8XITGb2RVo1Ea4&amp;index=67</t>
  </si>
  <si>
    <t>Mar 7, 2022</t>
  </si>
  <si>
    <t>85,693 views</t>
  </si>
  <si>
    <t>like this video along with 1,651 other people</t>
  </si>
  <si>
    <t>28:55</t>
  </si>
  <si>
    <t>1668193230-512</t>
  </si>
  <si>
    <t>เงินเฟ้อไทยสูงสุดในรอบ 13 ปี น้ำมันแพงไม่หยุด | Executive Espresso EP.326</t>
  </si>
  <si>
    <t>https://www.youtube.com/watch?v=W_LMdswAA48&amp;list=PL7vAomcmTSEpmM1ypem8XITGb2RVo1Ea4&amp;index=66</t>
  </si>
  <si>
    <t>Mar 9, 2022</t>
  </si>
  <si>
    <t>80,809 views</t>
  </si>
  <si>
    <t>like this video along with 1,522 other people</t>
  </si>
  <si>
    <t>38:11</t>
  </si>
  <si>
    <t>1668193238-513</t>
  </si>
  <si>
    <t>โลกหลังสงครามยูเครน-รัสเซีย Yuval Noah Harari ผู้เขียน Sapiens | Executive Espresso EP.327</t>
  </si>
  <si>
    <t>https://www.youtube.com/watch?v=48Ei3K5Iy1A&amp;list=PL7vAomcmTSEpmM1ypem8XITGb2RVo1Ea4&amp;index=65</t>
  </si>
  <si>
    <t>Mar 12, 2022</t>
  </si>
  <si>
    <t>490,276 views</t>
  </si>
  <si>
    <t>like this video along with 10,066 other people</t>
  </si>
  <si>
    <t>34:48</t>
  </si>
  <si>
    <t>1668193248-514</t>
  </si>
  <si>
    <t>สรุปเงินเฟ้อ น้ำมันพุ่ง ของแพง เอาไงดีกับชีวิต | Executive Espresso EP.328</t>
  </si>
  <si>
    <t>https://www.youtube.com/watch?v=gCw-ydcFcCI&amp;list=PL7vAomcmTSEpmM1ypem8XITGb2RVo1Ea4&amp;index=64</t>
  </si>
  <si>
    <t>Mar 21, 2022</t>
  </si>
  <si>
    <t>457,250 views</t>
  </si>
  <si>
    <t>like this video along with 7,556 other people</t>
  </si>
  <si>
    <t>43:40</t>
  </si>
  <si>
    <t>1668193257-515</t>
  </si>
  <si>
    <t>จับตาการแลกหุ้นครั้งประวัติศาสตร์ของไทย กับ SCBX | Executive Espresso EP.329</t>
  </si>
  <si>
    <t>https://www.youtube.com/watch?v=lwl_PzKooWI&amp;list=PL7vAomcmTSEpmM1ypem8XITGb2RVo1Ea4&amp;index=63</t>
  </si>
  <si>
    <t>Mar 24, 2022</t>
  </si>
  <si>
    <t>40,350 views</t>
  </si>
  <si>
    <t>like this video along with 748 other people</t>
  </si>
  <si>
    <t>34:15</t>
  </si>
  <si>
    <t>1668193266-516</t>
  </si>
  <si>
    <t>หยวนปะทะดอลลาร์ จีนวัดพลังสหรัฐฯ อวสานโลกาภิวัตน์? | Executive Espresso EP.330</t>
  </si>
  <si>
    <t>https://www.youtube.com/watch?v=MwXleZlG_OI&amp;list=PL7vAomcmTSEpmM1ypem8XITGb2RVo1Ea4&amp;index=62</t>
  </si>
  <si>
    <t>Mar 26, 2022</t>
  </si>
  <si>
    <t>697,483 views</t>
  </si>
  <si>
    <t>like this video along with 9,178 other people</t>
  </si>
  <si>
    <t>1:06:41</t>
  </si>
  <si>
    <t>1668193276-517</t>
  </si>
  <si>
    <t>Will Smith ตบหน้า Chris Rock องค์กรรับมือ bully อย่างไร | Executive Espresso EP.331</t>
  </si>
  <si>
    <t>https://www.youtube.com/watch?v=ECw97TH6Rx4&amp;list=PL7vAomcmTSEpmM1ypem8XITGb2RVo1Ea4&amp;index=61</t>
  </si>
  <si>
    <t>Mar 30, 2022</t>
  </si>
  <si>
    <t>38,707 views</t>
  </si>
  <si>
    <t>like this video along with 854 other people</t>
  </si>
  <si>
    <t>26:13</t>
  </si>
  <si>
    <t>1668193285-518</t>
  </si>
  <si>
    <t>เด็กจบใหม่ตกงาน ตลาดไม่มี หรือการศึกษาไม่ดี | Executive Espresso EP.332</t>
  </si>
  <si>
    <t>https://www.youtube.com/watch?v=xehHsHQvT5Q&amp;list=PL7vAomcmTSEpmM1ypem8XITGb2RVo1Ea4&amp;index=60</t>
  </si>
  <si>
    <t>Mar 31, 2022</t>
  </si>
  <si>
    <t>217,504 views</t>
  </si>
  <si>
    <t>like this video along with 5,280 other people</t>
  </si>
  <si>
    <t>37:18</t>
  </si>
  <si>
    <t>1668193294-519</t>
  </si>
  <si>
    <t>สรุปหนังสือใหม่ Ray Dalio วิธีรับมือระเบียบโลกรุ่งและร่วง | The Secret Sauce EP.518</t>
  </si>
  <si>
    <t>https://www.youtube.com/watch?v=pkBY-V_cH2I&amp;list=PL7vAomcmTSEpmM1ypem8XITGb2RVo1Ea4&amp;index=59</t>
  </si>
  <si>
    <t>Apr 3, 2022</t>
  </si>
  <si>
    <t>424,006 views</t>
  </si>
  <si>
    <t>like this video along with 8,595 other people</t>
  </si>
  <si>
    <t>1:04:40</t>
  </si>
  <si>
    <t>1668193304-520</t>
  </si>
  <si>
    <t>ผวา Inverted Yield Curve เศรษฐกิจโลกถดถอยจริงหรือ? | Executive Espresso EP.333</t>
  </si>
  <si>
    <t>https://www.youtube.com/watch?v=HPv-_VbhtTU&amp;list=PL7vAomcmTSEpmM1ypem8XITGb2RVo1Ea4&amp;index=58</t>
  </si>
  <si>
    <t>Apr 4, 2022</t>
  </si>
  <si>
    <t>38,303 views</t>
  </si>
  <si>
    <t>1668193313-521</t>
  </si>
  <si>
    <t>กฎยานเต้ ทำไมฟินแลนด์มีความสุขที่สุดในโลก | Executive Espresso EP.334</t>
  </si>
  <si>
    <t>https://www.youtube.com/watch?v=fnrYmMtniuU&amp;list=PL7vAomcmTSEpmM1ypem8XITGb2RVo1Ea4&amp;index=57</t>
  </si>
  <si>
    <t>Apr 6, 2022</t>
  </si>
  <si>
    <t>49,247 views</t>
  </si>
  <si>
    <t>like this video along with 1,274 other people</t>
  </si>
  <si>
    <t>35:57</t>
  </si>
  <si>
    <t>1668193322-522</t>
  </si>
  <si>
    <t>THE GREAT REBALANCING ผู้นำต้องปรับสมดุลในโลกใหม่ | Executive Espresso EP.335</t>
  </si>
  <si>
    <t>https://www.youtube.com/watch?v=TK7LHnGpvyY&amp;list=PL7vAomcmTSEpmM1ypem8XITGb2RVo1Ea4&amp;index=56</t>
  </si>
  <si>
    <t>Apr 7, 2022</t>
  </si>
  <si>
    <t>23,975 views</t>
  </si>
  <si>
    <t>like this video along with 489 other people</t>
  </si>
  <si>
    <t>1:00:16</t>
  </si>
  <si>
    <t>1668193332-523</t>
  </si>
  <si>
    <t>ระเบียบโลกหลังสงครามยูเครน หมดยุคสันติภาพ? | Executive Espresso EP.336</t>
  </si>
  <si>
    <t>https://www.youtube.com/watch?v=wFSSDVQc3M8&amp;list=PL7vAomcmTSEpmM1ypem8XITGb2RVo1Ea4&amp;index=55</t>
  </si>
  <si>
    <t>Apr 12, 2022</t>
  </si>
  <si>
    <t>682,023 views</t>
  </si>
  <si>
    <t>like this video along with 8,086 other people</t>
  </si>
  <si>
    <t>1:08:21</t>
  </si>
  <si>
    <t>1668193341-524</t>
  </si>
  <si>
    <t>12 เหตุผลที่คนลาออก vs. 12 เหตุผลที่คนอยากเข้า | Executive Espresso EP.337</t>
  </si>
  <si>
    <t>https://www.youtube.com/watch?v=DcBQQUQoSlk&amp;list=PL7vAomcmTSEpmM1ypem8XITGb2RVo1Ea4&amp;index=54</t>
  </si>
  <si>
    <t>Apr 19, 2022</t>
  </si>
  <si>
    <t>100,224 views</t>
  </si>
  <si>
    <t>like this video along with 2,276 other people</t>
  </si>
  <si>
    <t>34:56</t>
  </si>
  <si>
    <t>1668193351-525</t>
  </si>
  <si>
    <t>จักรวาล Robotics 4.0 หุ่นยนต์ฉลาดกว่าคน เราอยู่อย่างไร | Executive Espresso EP.338</t>
  </si>
  <si>
    <t>https://www.youtube.com/watch?v=fxMlDQU1Tvk&amp;list=PL7vAomcmTSEpmM1ypem8XITGb2RVo1Ea4&amp;index=53</t>
  </si>
  <si>
    <t>Apr 25, 2022</t>
  </si>
  <si>
    <t>20,998 views</t>
  </si>
  <si>
    <t>like this video along with 534 other people</t>
  </si>
  <si>
    <t>47:05</t>
  </si>
  <si>
    <t>1668193361-526</t>
  </si>
  <si>
    <t>อีลอน มัสก์ ฮุบ ทวิตเตอร์ 100% 4.4 หมื่นล้าน กระทบเราอย่างไร | Executive Espresso EP.339</t>
  </si>
  <si>
    <t>https://www.youtube.com/watch?v=r-FBuFOGURc&amp;list=PL7vAomcmTSEpmM1ypem8XITGb2RVo1Ea4&amp;index=52</t>
  </si>
  <si>
    <t>Apr 28, 2022</t>
  </si>
  <si>
    <t>176,592 views</t>
  </si>
  <si>
    <t>like this video along with 3,417 other people</t>
  </si>
  <si>
    <t>30:22</t>
  </si>
  <si>
    <t>1668193370-527</t>
  </si>
  <si>
    <t>ทำไม Netflix หุ้นร่วง 35% สมาชิกหายครั้งแรกใน 10 ปี | Executive Espresso EP.340</t>
  </si>
  <si>
    <t>https://www.youtube.com/watch?v=30DHJ7Hrbow&amp;list=PL7vAomcmTSEpmM1ypem8XITGb2RVo1Ea4&amp;index=51</t>
  </si>
  <si>
    <t>Apr 30, 2022</t>
  </si>
  <si>
    <t>178,531 views</t>
  </si>
  <si>
    <t>like this video along with 2,792 other people</t>
  </si>
  <si>
    <t>22:15</t>
  </si>
  <si>
    <t>1668193379-528</t>
  </si>
  <si>
    <t>5 เรื่องต้องรู้ ก่อนตัดสินใจเลือกผู้ว่าฯ กทม. | Executive Espresso EP.34</t>
  </si>
  <si>
    <t>https://www.youtube.com/watch?v=jAiInLQtJAs&amp;list=PL7vAomcmTSEpmM1ypem8XITGb2RVo1Ea4&amp;index=50</t>
  </si>
  <si>
    <t>May 4, 2022</t>
  </si>
  <si>
    <t>33,326 views</t>
  </si>
  <si>
    <t>like this video along with 646 other people</t>
  </si>
  <si>
    <t>18:35</t>
  </si>
  <si>
    <t>1668193388-529</t>
  </si>
  <si>
    <t>อีลอน มัสก์ มองอนาคต หุ่นยนต์ มนุษย์ไซบอร์ก และดาวอังคาร | Executive Espresso EP. 342</t>
  </si>
  <si>
    <t>https://www.youtube.com/watch?v=wUNsnDn4xPY&amp;list=PL7vAomcmTSEpmM1ypem8XITGb2RVo1Ea4&amp;index=49</t>
  </si>
  <si>
    <t>May 9, 2022</t>
  </si>
  <si>
    <t>101,348 views</t>
  </si>
  <si>
    <t>like this video along with 2,484 other people</t>
  </si>
  <si>
    <t>1:13:46</t>
  </si>
  <si>
    <t>1668193398-530</t>
  </si>
  <si>
    <t>ประเทศไทยปี 2585 กิ้งกือในเขาวงกต? | Executive Espresso EP.343</t>
  </si>
  <si>
    <t>https://www.youtube.com/watch?v=kWIFYX4LKHw&amp;list=PL7vAomcmTSEpmM1ypem8XITGb2RVo1Ea4&amp;index=48</t>
  </si>
  <si>
    <t>May 10, 2022</t>
  </si>
  <si>
    <t>75,342 views</t>
  </si>
  <si>
    <t>like this video along with 1,781 other people</t>
  </si>
  <si>
    <t>45:21</t>
  </si>
  <si>
    <t>1668193408-531</t>
  </si>
  <si>
    <t>3 มรสุมซัดเศรษฐกิจโลกถดถอยจริงหรือ? | Executive Espresso EP.344</t>
  </si>
  <si>
    <t>https://www.youtube.com/watch?v=wDs69FolBVc&amp;list=PL7vAomcmTSEpmM1ypem8XITGb2RVo1Ea4&amp;index=47</t>
  </si>
  <si>
    <t>May 17, 2022</t>
  </si>
  <si>
    <t>87,773 views</t>
  </si>
  <si>
    <t>like this video along with 1,627 other people</t>
  </si>
  <si>
    <t>37:50</t>
  </si>
  <si>
    <t>1668193418-532</t>
  </si>
  <si>
    <t>ลงทุนอย่างไร ชนะตลาดหมี สู้เงินเฟ้อ เศรษฐกิจถดถอย | Executive Espresso EP.345</t>
  </si>
  <si>
    <t>https://www.youtube.com/watch?v=OoLpusEybEc&amp;list=PL7vAomcmTSEpmM1ypem8XITGb2RVo1Ea4&amp;index=46</t>
  </si>
  <si>
    <t>May 21, 2022</t>
  </si>
  <si>
    <t>49,429 views</t>
  </si>
  <si>
    <t>like this video along with 1,169 other people</t>
  </si>
  <si>
    <t>54:33</t>
  </si>
  <si>
    <t>1668193427-533</t>
  </si>
  <si>
    <t>ชัชชาติ ชนะผู้ว่าฯ กทม. ถล่มทลายล้านเสียง สะท้อนอะไร | Executive Espresso EP.346</t>
  </si>
  <si>
    <t>https://www.youtube.com/watch?v=lZBW0GWuukA&amp;list=PL7vAomcmTSEpmM1ypem8XITGb2RVo1Ea4&amp;index=45</t>
  </si>
  <si>
    <t>May 24, 2022</t>
  </si>
  <si>
    <t>93,491 views</t>
  </si>
  <si>
    <t>like this video along with 2,207 other people</t>
  </si>
  <si>
    <t>29:50</t>
  </si>
  <si>
    <t>1668193438-534</t>
  </si>
  <si>
    <t>Tesla บุกไทย ใครได้ใครเสีย | Executive Espresso EP.347</t>
  </si>
  <si>
    <t>https://www.youtube.com/watch?v=mwMCwEmzfcA&amp;list=PL7vAomcmTSEpmM1ypem8XITGb2RVo1Ea4&amp;index=44</t>
  </si>
  <si>
    <t>Jun 8, 2022</t>
  </si>
  <si>
    <t>264,651 views</t>
  </si>
  <si>
    <t>like this video along with 5,357 other people</t>
  </si>
  <si>
    <t>42:14</t>
  </si>
  <si>
    <t>1668193448-535</t>
  </si>
  <si>
    <t>เงินเฟ้อไทยสูงสุดรอบ 13 ปี! ของแพงสุดแล้วหรือยัง? | Executive Espresso EP.348</t>
  </si>
  <si>
    <t>https://www.youtube.com/watch?v=nDDfdufPabM&amp;list=PL7vAomcmTSEpmM1ypem8XITGb2RVo1Ea4&amp;index=43</t>
  </si>
  <si>
    <t>Jun 10, 2022</t>
  </si>
  <si>
    <t>173,229 views</t>
  </si>
  <si>
    <t>like this video along with 3,358 other people</t>
  </si>
  <si>
    <t>36:03</t>
  </si>
  <si>
    <t>1668193458-536</t>
  </si>
  <si>
    <t>6 ดัชนีวัดฟองสบู่แตก จาก Ray Dalio | Executive Espresso EP.349</t>
  </si>
  <si>
    <t>https://www.youtube.com/watch?v=_iMd-98sHFM&amp;list=PL7vAomcmTSEpmM1ypem8XITGb2RVo1Ea4&amp;index=42</t>
  </si>
  <si>
    <t>Jun 14, 2022</t>
  </si>
  <si>
    <t>65,024 views</t>
  </si>
  <si>
    <t>like this video along with 1,480 other people</t>
  </si>
  <si>
    <t>26:16</t>
  </si>
  <si>
    <t>1668193469-537</t>
  </si>
  <si>
    <t>กัญชาเสรี เศรษฐกิจบูม หรือปัญหาบาน? | Executive Espresso EP.350</t>
  </si>
  <si>
    <t>https://www.youtube.com/watch?v=y05PgL4y84M&amp;list=PL7vAomcmTSEpmM1ypem8XITGb2RVo1Ea4&amp;index=41</t>
  </si>
  <si>
    <t>Jun 16, 2022</t>
  </si>
  <si>
    <t>33,266 views</t>
  </si>
  <si>
    <t>like this video along with 990 other people</t>
  </si>
  <si>
    <t>47:53</t>
  </si>
  <si>
    <t>1668193479-538</t>
  </si>
  <si>
    <t>F.I.R.E เทรนด์ใหม่ เกษียณตอน 30 เก็บเงินบ้าคลั่ง | Executive Espresso EP.351</t>
  </si>
  <si>
    <t>https://www.youtube.com/watch?v=sYEGuzVgLt4&amp;list=PL7vAomcmTSEpmM1ypem8XITGb2RVo1Ea4&amp;index=40</t>
  </si>
  <si>
    <t>Jun 17, 2022</t>
  </si>
  <si>
    <t>222,765 views</t>
  </si>
  <si>
    <t>like this video along with 5,487 other people</t>
  </si>
  <si>
    <t>1668193489-539</t>
  </si>
  <si>
    <t>โลกร้อนอาจทำเศรษฐกิจไทยพัง! GDP ลด 40% | Executive Espresso EP.352</t>
  </si>
  <si>
    <t>https://www.youtube.com/watch?v=0UgGhaUQ09I&amp;list=PL7vAomcmTSEpmM1ypem8XITGb2RVo1Ea4&amp;index=39</t>
  </si>
  <si>
    <t>Jun 23, 2022</t>
  </si>
  <si>
    <t>53,712 views</t>
  </si>
  <si>
    <t>like this video along with 1,246 other people</t>
  </si>
  <si>
    <t>44:14</t>
  </si>
  <si>
    <t>1668193498-540</t>
  </si>
  <si>
    <t>เข้าสู่ยุคดอกเบี้ยขาขึ้น แก้เงินเฟ้อหรือระเบิดหนี้ครัวเรือน | Executive Espresso EP.353</t>
  </si>
  <si>
    <t>https://www.youtube.com/watch?v=xWu7ZB8oeN0&amp;list=PL7vAomcmTSEpmM1ypem8XITGb2RVo1Ea4&amp;index=38</t>
  </si>
  <si>
    <t>Jul 4, 2022</t>
  </si>
  <si>
    <t>109,735 views</t>
  </si>
  <si>
    <t>like this video along with 2,468 other people</t>
  </si>
  <si>
    <t>42:37</t>
  </si>
  <si>
    <t>1668193508-541</t>
  </si>
  <si>
    <t>อวสานโลกาภิวัตน์จริงหรือ? ผู้เขียนหนังสือ The World is Flat | Executive Espresso EP.354</t>
  </si>
  <si>
    <t>https://www.youtube.com/watch?v=8knLSz5P7PU&amp;list=PL7vAomcmTSEpmM1ypem8XITGb2RVo1Ea4&amp;index=37</t>
  </si>
  <si>
    <t>Jul 5, 2022</t>
  </si>
  <si>
    <t>39,998 views</t>
  </si>
  <si>
    <t>like this video along with 923 other people</t>
  </si>
  <si>
    <t>39:44</t>
  </si>
  <si>
    <t>1668193517-542</t>
  </si>
  <si>
    <t>AIS ซื้อ 3BB ใครได้ ใครเสีย กระทบผู้บริโภคอย่างไร | Executive Espresso EP.355</t>
  </si>
  <si>
    <t>https://www.youtube.com/watch?v=yN8fjgL7zO4&amp;list=PL7vAomcmTSEpmM1ypem8XITGb2RVo1Ea4&amp;index=36</t>
  </si>
  <si>
    <t>Jul 7, 2022</t>
  </si>
  <si>
    <t>117,683 views</t>
  </si>
  <si>
    <t>like this video along with 1,973 other people</t>
  </si>
  <si>
    <t>19:49</t>
  </si>
  <si>
    <t>1668193527-543</t>
  </si>
  <si>
    <t>ศรีลังกาล่มสลาย โดมิโนวิกฤตหนี้ประเทศเกิดใหม่? | Executive Espresso EP.356</t>
  </si>
  <si>
    <t>https://www.youtube.com/watch?v=cXqF_l1K-sw&amp;list=PL7vAomcmTSEpmM1ypem8XITGb2RVo1Ea4&amp;index=35</t>
  </si>
  <si>
    <t>Jul 9, 2022</t>
  </si>
  <si>
    <t>635,934 views</t>
  </si>
  <si>
    <t>like this video along with 9,294 other people</t>
  </si>
  <si>
    <t>28:40</t>
  </si>
  <si>
    <t>1668193536-544</t>
  </si>
  <si>
    <t>Smooth Takeoff โจทย์ใหม่ โจทย์ใหญ่เศรษฐกิจไทย | Executive Espresso EP.357</t>
  </si>
  <si>
    <t>https://www.youtube.com/watch?v=F8CnTPHH9CA&amp;list=PL7vAomcmTSEpmM1ypem8XITGb2RVo1Ea4&amp;index=34</t>
  </si>
  <si>
    <t>Jul 14, 2022</t>
  </si>
  <si>
    <t>32,658 views</t>
  </si>
  <si>
    <t>like this video along with 651 other people</t>
  </si>
  <si>
    <t>21:27</t>
  </si>
  <si>
    <t>1668193546-545</t>
  </si>
  <si>
    <t>1 ยูโร = 1 ดอลลาร์ ทำไมยูโรอ่อนค่าสุดรอบ 20 ปี | Executive Espresso EP.358</t>
  </si>
  <si>
    <t>https://www.youtube.com/watch?v=8I-ecrHzQxo&amp;list=PL7vAomcmTSEpmM1ypem8XITGb2RVo1Ea4&amp;index=33</t>
  </si>
  <si>
    <t>Jul 15, 2022</t>
  </si>
  <si>
    <t>137,455 views</t>
  </si>
  <si>
    <t>like this video along with 2,143 other people</t>
  </si>
  <si>
    <t>14:24</t>
  </si>
  <si>
    <t>1668193556-546</t>
  </si>
  <si>
    <t>เงินเยนเริ่มไม่เย็น! อ่อนค่าที่สุดใน 20 ปี | Executive Espresso EP.359</t>
  </si>
  <si>
    <t>https://www.youtube.com/watch?v=ThU2D8armkg&amp;list=PL7vAomcmTSEpmM1ypem8XITGb2RVo1Ea4&amp;index=32</t>
  </si>
  <si>
    <t>Jul 18, 2022</t>
  </si>
  <si>
    <t>70,886 views</t>
  </si>
  <si>
    <t>25:21</t>
  </si>
  <si>
    <t>1668193565-547</t>
  </si>
  <si>
    <t>พนักงาน Burnout ผู้นำควรแก้ไขอย่างไร | Executive Espresso EP.360</t>
  </si>
  <si>
    <t>https://www.youtube.com/watch?v=FKVc2o8ghhc&amp;list=PL7vAomcmTSEpmM1ypem8XITGb2RVo1Ea4&amp;index=31</t>
  </si>
  <si>
    <t>Jul 20, 2022</t>
  </si>
  <si>
    <t>43,077 views</t>
  </si>
  <si>
    <t>like this video along with 967 other people</t>
  </si>
  <si>
    <t>28:44</t>
  </si>
  <si>
    <t>1668193574-548</t>
  </si>
  <si>
    <t>วิกฤตพลังงานอาจทำให้เราเจ็บ แต่วิกฤตโลกร้อนอาจทำให้เราตาย | Executive Espresso EP.361</t>
  </si>
  <si>
    <t>https://www.youtube.com/watch?v=rorKVg742M0&amp;list=PL7vAomcmTSEpmM1ypem8XITGb2RVo1Ea4&amp;index=30</t>
  </si>
  <si>
    <t>Jul 24, 2022</t>
  </si>
  <si>
    <t>40,735 views</t>
  </si>
  <si>
    <t>like this video along with 916 other people</t>
  </si>
  <si>
    <t>1668193585-549</t>
  </si>
  <si>
    <t>Hybrid work ทำยังไงให้เวิร์ก | Executive Espresso EP.362</t>
  </si>
  <si>
    <t>https://www.youtube.com/watch?v=BdTW-mf0PL0&amp;list=PL7vAomcmTSEpmM1ypem8XITGb2RVo1Ea4&amp;index=29</t>
  </si>
  <si>
    <t>Jul 25, 2022</t>
  </si>
  <si>
    <t>21,479 views</t>
  </si>
  <si>
    <t>like this video along with 447 other people</t>
  </si>
  <si>
    <t>38:37</t>
  </si>
  <si>
    <t>1668193594-550</t>
  </si>
  <si>
    <t>Neurotech ตอน 1 สมอง 84,000 ล้านเซลล์ โอกาสธุรกิจ | Executive Espresso EP.363</t>
  </si>
  <si>
    <t>https://www.youtube.com/watch?v=lx-s1fPygRM&amp;list=PL7vAomcmTSEpmM1ypem8XITGb2RVo1Ea4&amp;index=28</t>
  </si>
  <si>
    <t>Jul 28, 2022</t>
  </si>
  <si>
    <t>56,070 views</t>
  </si>
  <si>
    <t>like this video along with 1,606 other people</t>
  </si>
  <si>
    <t>51:57</t>
  </si>
  <si>
    <t>1668193604-551</t>
  </si>
  <si>
    <t>Neurotech ตอน 2 จิตคืออะไร สมาธิมาจากไหน ตอบโดยนักวิทยาศาสตร์สมอง | Executive Espresso EP.364</t>
  </si>
  <si>
    <t>https://www.youtube.com/watch?v=XCRPH1zyhXI&amp;list=PL7vAomcmTSEpmM1ypem8XITGb2RVo1Ea4&amp;index=27</t>
  </si>
  <si>
    <t>Jul 29, 2022</t>
  </si>
  <si>
    <t>160,460 views</t>
  </si>
  <si>
    <t>like this video along with 4,201 other people</t>
  </si>
  <si>
    <t>26:58</t>
  </si>
  <si>
    <t>1668193614-552</t>
  </si>
  <si>
    <t>ทำไมประเทศจึงล้มละลาย ไทยเสี่ยงไหม? | Executive Espresso EP.365</t>
  </si>
  <si>
    <t>https://www.youtube.com/watch?v=KtVswWxWuZ0&amp;list=PL7vAomcmTSEpmM1ypem8XITGb2RVo1Ea4&amp;index=26</t>
  </si>
  <si>
    <t>Jul 30, 2022</t>
  </si>
  <si>
    <t>328,256 views</t>
  </si>
  <si>
    <t>like this video along with 6,231 other people</t>
  </si>
  <si>
    <t>1:07:34</t>
  </si>
  <si>
    <t>1668193623-553</t>
  </si>
  <si>
    <t>TikTok เปลี่ยนโลก! ทำไม มาร์ก ซักเคอร์เบิร์ก กลัว | Executive Espresso EP.366</t>
  </si>
  <si>
    <t>https://www.youtube.com/watch?v=wQMgSIaqgTc&amp;list=PL7vAomcmTSEpmM1ypem8XITGb2RVo1Ea4&amp;index=25</t>
  </si>
  <si>
    <t>Aug 2, 2022</t>
  </si>
  <si>
    <t>372,008 views</t>
  </si>
  <si>
    <t>like this video along with 6,559 other people</t>
  </si>
  <si>
    <t>41:41</t>
  </si>
  <si>
    <t>1668193633-554</t>
  </si>
  <si>
    <t>Facebook กำลังจะล่มสลายจริงหรือ? | Executive Espresso EP.367</t>
  </si>
  <si>
    <t>https://www.youtube.com/watch?v=WsrGi2bMorQ&amp;list=PL7vAomcmTSEpmM1ypem8XITGb2RVo1Ea4&amp;index=24</t>
  </si>
  <si>
    <t>Aug 4, 2022</t>
  </si>
  <si>
    <t>257,133 views</t>
  </si>
  <si>
    <t>like this video along with 5,310 other people</t>
  </si>
  <si>
    <t>48:37</t>
  </si>
  <si>
    <t>1668193642-555</t>
  </si>
  <si>
    <t>สรุปไต้หวัน สหรัฐฯ จีน เล่นกับไฟ เผาเศรษฐกิจโลก ไทยเอาไง | Executive Espresso EP.368</t>
  </si>
  <si>
    <t>https://www.youtube.com/watch?v=azkeIma44ec&amp;list=PL7vAomcmTSEpmM1ypem8XITGb2RVo1Ea4&amp;index=23</t>
  </si>
  <si>
    <t>Aug 5, 2022</t>
  </si>
  <si>
    <t>317,840 views</t>
  </si>
  <si>
    <t>like this video along with 5,585 other people</t>
  </si>
  <si>
    <t>33:05</t>
  </si>
  <si>
    <t>1668193653-556</t>
  </si>
  <si>
    <t>ประวัติศาสตร์สามเส้า จีน ไต้หวัน สหรัฐฯ | Executive Espresso EP.369</t>
  </si>
  <si>
    <t>https://www.youtube.com/watch?v=kkW0xucXCU8&amp;list=PL7vAomcmTSEpmM1ypem8XITGb2RVo1Ea4&amp;index=22</t>
  </si>
  <si>
    <t>Aug 9, 2022</t>
  </si>
  <si>
    <t>425,567 views</t>
  </si>
  <si>
    <t>like this video along with 6,477 other people</t>
  </si>
  <si>
    <t>1:07:37</t>
  </si>
  <si>
    <t>1668193663-557</t>
  </si>
  <si>
    <t>ไต้หวัน จุดแตกหักสงครามโลก 3 เดือด 3 เปลี่ยน 3 สิ้นสุด | Executive Espresso EP.370</t>
  </si>
  <si>
    <t>https://www.youtube.com/watch?v=B-o0wOKJOFw&amp;list=PL7vAomcmTSEpmM1ypem8XITGb2RVo1Ea4&amp;index=21</t>
  </si>
  <si>
    <t>Aug 11, 2022</t>
  </si>
  <si>
    <t>363,129 views</t>
  </si>
  <si>
    <t>like this video along with 3,990 other people</t>
  </si>
  <si>
    <t>1:20:41</t>
  </si>
  <si>
    <t>1668193672-558</t>
  </si>
  <si>
    <t>วิกฤตเมียนมาเบี้ยวหนี้ เศรษฐกิจล้ม การเมืองล่ม | Executive Espresso EP.371</t>
  </si>
  <si>
    <t>https://www.youtube.com/watch?v=8lDjdQD-vFU&amp;list=PL7vAomcmTSEpmM1ypem8XITGb2RVo1Ea4&amp;index=20</t>
  </si>
  <si>
    <t>Aug 12, 2022</t>
  </si>
  <si>
    <t>159,913 views</t>
  </si>
  <si>
    <t>like this video along with 2,958 other people</t>
  </si>
  <si>
    <t>36:52</t>
  </si>
  <si>
    <t>1668193681-559</t>
  </si>
  <si>
    <t>ทำไมบริษัทเทคยักษ์ใหญ่ไล่คนออก | Executive Espresso EP.372</t>
  </si>
  <si>
    <t>https://www.youtube.com/watch?v=QILIOC89Q1E&amp;list=PL7vAomcmTSEpmM1ypem8XITGb2RVo1Ea4&amp;index=19</t>
  </si>
  <si>
    <t>Aug 16, 2022</t>
  </si>
  <si>
    <t>127,958 views</t>
  </si>
  <si>
    <t>like this video along with 2,256 other people</t>
  </si>
  <si>
    <t>31:06</t>
  </si>
  <si>
    <t>1668193692-560</t>
  </si>
  <si>
    <t>ทำไมมาม่าขึ้นราคา ครั้งแรกรอบ 15 ปี | Executive Espresso EP.373</t>
  </si>
  <si>
    <t>https://www.youtube.com/watch?v=MZtfBCDZqhU&amp;list=PL7vAomcmTSEpmM1ypem8XITGb2RVo1Ea4&amp;index=18</t>
  </si>
  <si>
    <t>Aug 23, 2022</t>
  </si>
  <si>
    <t>112,533 views</t>
  </si>
  <si>
    <t>like this video along with 2,111 other people</t>
  </si>
  <si>
    <t>27:36</t>
  </si>
  <si>
    <t>1668193700-561</t>
  </si>
  <si>
    <t>สงครามยังไม่จบ ยุโรปวิกฤตหนัก ค่าไฟแพง 10 เท่า | Executive Espresso EP.375</t>
  </si>
  <si>
    <t>https://www.youtube.com/watch?v=b8EJM5UllAk&amp;list=PL7vAomcmTSEpmM1ypem8XITGb2RVo1Ea4&amp;index=17&amp;t=80s</t>
  </si>
  <si>
    <t>Sep 8, 2022</t>
  </si>
  <si>
    <t>107,326 views</t>
  </si>
  <si>
    <t>like this video along with 1,842 other people</t>
  </si>
  <si>
    <t>23:50</t>
  </si>
  <si>
    <t>1668193711-562</t>
  </si>
  <si>
    <t>Quiet Quitting คนรุ่นใหม่ไม่เชื่อ การทำงานหนัก แล้วจะได้ดี...จริงหรือ | Executive Espresso EP.376</t>
  </si>
  <si>
    <t>https://www.youtube.com/watch?v=Ev6dfOQ4B7I&amp;list=PL7vAomcmTSEpmM1ypem8XITGb2RVo1Ea4&amp;index=16</t>
  </si>
  <si>
    <t>Sep 14, 2022</t>
  </si>
  <si>
    <t>101,114 views</t>
  </si>
  <si>
    <t>like this video along with 2,383 other people</t>
  </si>
  <si>
    <t>1668193720-563</t>
  </si>
  <si>
    <t>BYD รถ EV อันดับ 3 ของโลก ทุ่ม 17,900 ล้านบาท ตั้งฐานผลิตในไทย! | Executive Espresso EP.377</t>
  </si>
  <si>
    <t>https://www.youtube.com/watch?v=_tqIYkIjRmM&amp;list=PL7vAomcmTSEpmM1ypem8XITGb2RVo1Ea4&amp;index=15</t>
  </si>
  <si>
    <t>Sep 16, 2022</t>
  </si>
  <si>
    <t>146,802 views</t>
  </si>
  <si>
    <t>like this video along with 2,844 other people</t>
  </si>
  <si>
    <t>23:42</t>
  </si>
  <si>
    <t>1668193729-564</t>
  </si>
  <si>
    <t>Growth Recession Fed ไม่หยุดบดขยี้เงินเฟ้อ เติบโตท่ามกลางความเจ็บปวด | Executive Espresso EP.378</t>
  </si>
  <si>
    <t>https://www.youtube.com/watch?v=qiiIH1KMMGI&amp;list=PL7vAomcmTSEpmM1ypem8XITGb2RVo1Ea4&amp;index=14</t>
  </si>
  <si>
    <t>Sep 18, 2022</t>
  </si>
  <si>
    <t>22,162 views</t>
  </si>
  <si>
    <t>like this video along with 424 other people</t>
  </si>
  <si>
    <t>33:01</t>
  </si>
  <si>
    <t>1668193738-565</t>
  </si>
  <si>
    <t>ทำไมทายาทซัมซุงพ้นคุก เจ้าสัวแชโบล ผูกขาดเศรษฐกิจเกาหลีใต้? | Executive Espresso EP.379</t>
  </si>
  <si>
    <t>https://www.youtube.com/watch?v=HNx5qDcaJhw&amp;list=PL7vAomcmTSEpmM1ypem8XITGb2RVo1Ea4&amp;index=13</t>
  </si>
  <si>
    <t>Sep 30, 2022</t>
  </si>
  <si>
    <t>61,452 views</t>
  </si>
  <si>
    <t>like this video along with 1,159 other people</t>
  </si>
  <si>
    <t>32:34</t>
  </si>
  <si>
    <t>1668193748-566</t>
  </si>
  <si>
    <t>ดอลลาร์แข็งไปไหน บาทอ่อนอีกเท่าไร | Executive Espresso EP.380</t>
  </si>
  <si>
    <t>https://www.youtube.com/watch?v=T3BPHT5WDW4&amp;list=PL7vAomcmTSEpmM1ypem8XITGb2RVo1Ea4&amp;index=12</t>
  </si>
  <si>
    <t>Oct 6, 2022</t>
  </si>
  <si>
    <t>59,158 views</t>
  </si>
  <si>
    <t>like this video along with 1,233 other people</t>
  </si>
  <si>
    <t>34:18</t>
  </si>
  <si>
    <t>1668193758-567</t>
  </si>
  <si>
    <t>ปอนด์อ่อนสุดในรอบ 37 ปี! นโยบายผิดพลาดของอังกฤษ? | Executive Espresso EP.381</t>
  </si>
  <si>
    <t>https://www.youtube.com/watch?v=MM41V2Gxpv4&amp;list=PL7vAomcmTSEpmM1ypem8XITGb2RVo1Ea4&amp;index=11</t>
  </si>
  <si>
    <t>Oct 7, 2022</t>
  </si>
  <si>
    <t>20,324 views</t>
  </si>
  <si>
    <t>like this video along with 388 other people</t>
  </si>
  <si>
    <t>22:51</t>
  </si>
  <si>
    <t>1668193767-568</t>
  </si>
  <si>
    <t>อยากรวยเร็ว ให้คบเพื่อนรวย จริงหรือ | Executive Espresso EP.382</t>
  </si>
  <si>
    <t>https://www.youtube.com/watch?v=gfFtjKy-MXE&amp;list=PL7vAomcmTSEpmM1ypem8XITGb2RVo1Ea4&amp;index=10</t>
  </si>
  <si>
    <t>Oct 10, 2022</t>
  </si>
  <si>
    <t>80,960 views</t>
  </si>
  <si>
    <t>like this video along with 2,481 other people</t>
  </si>
  <si>
    <t>20:57</t>
  </si>
  <si>
    <t>1668193776-569</t>
  </si>
  <si>
    <t>IMF เตือน ปีหน้าเศรษฐกิจโลกถดถอย ลามชีวิตจริง | Executive Espresso EP.383</t>
  </si>
  <si>
    <t>https://www.youtube.com/watch?v=-78vDnRvKxM&amp;list=PL7vAomcmTSEpmM1ypem8XITGb2RVo1Ea4&amp;index=9</t>
  </si>
  <si>
    <t>Oct 16, 2022</t>
  </si>
  <si>
    <t>225,379 views</t>
  </si>
  <si>
    <t>like this video along with 4,458 other people</t>
  </si>
  <si>
    <t>1668193785-570</t>
  </si>
  <si>
    <t>รัสเซีย-ยูเครน เฟส 2 วันโลกาวินาศ? | Executive Espresso EP.384</t>
  </si>
  <si>
    <t>https://www.youtube.com/watch?v=D0Yr1D7X-nw&amp;list=PL7vAomcmTSEpmM1ypem8XITGb2RVo1Ea4&amp;index=8</t>
  </si>
  <si>
    <t>Oct 20, 2022</t>
  </si>
  <si>
    <t>218,535 views</t>
  </si>
  <si>
    <t>like this video along with 3,292 other people</t>
  </si>
  <si>
    <t>36:20</t>
  </si>
  <si>
    <t>1668193795-571</t>
  </si>
  <si>
    <t>ความฝันใหม่ สีจิ้นผิง พาจีนเป็นเจ้าโลก? | Executive Espresso EP.385</t>
  </si>
  <si>
    <t>https://www.youtube.com/watch?v=d16HyKeY-IU&amp;list=PL7vAomcmTSEpmM1ypem8XITGb2RVo1Ea4&amp;index=7</t>
  </si>
  <si>
    <t>Oct 21, 2022</t>
  </si>
  <si>
    <t>109,185 views</t>
  </si>
  <si>
    <t>like this video along with 2,019 other people</t>
  </si>
  <si>
    <t>1:07:18</t>
  </si>
  <si>
    <t>1668193804-572</t>
  </si>
  <si>
    <t>ทรู-ดีแทค ควบรวมฉลุย กสทช. รับทราบ vs. ไม่อนุญาต? | Exclusive Espresso EP.386</t>
  </si>
  <si>
    <t>https://www.youtube.com/watch?v=5zGa9h_s8kw&amp;list=PL7vAomcmTSEpmM1ypem8XITGb2RVo1Ea4&amp;index=6</t>
  </si>
  <si>
    <t>Oct 23, 2022</t>
  </si>
  <si>
    <t>20,629 views</t>
  </si>
  <si>
    <t>like this video along with 437 other people</t>
  </si>
  <si>
    <t>29:39</t>
  </si>
  <si>
    <t>1668193813-573</t>
  </si>
  <si>
    <t>สหรัฐฯ ตัดกล่องดวงใจจีน เปิดสงครามเซมิคอนดักเตอร์ | Executive Espresso EP.387</t>
  </si>
  <si>
    <t>https://www.youtube.com/watch?v=6QlBTCdWEws&amp;list=PL7vAomcmTSEpmM1ypem8XITGb2RVo1Ea4&amp;index=5</t>
  </si>
  <si>
    <t>Oct 29, 2022</t>
  </si>
  <si>
    <t>231,187 views</t>
  </si>
  <si>
    <t>like this video along with 4,071 other people</t>
  </si>
  <si>
    <t>33:56</t>
  </si>
  <si>
    <t>1668193823-574</t>
  </si>
  <si>
    <t>Elon Musk จะพาทวิตเตอร์ไปทางไหน? | Executive Espresso EP.388</t>
  </si>
  <si>
    <t>https://www.youtube.com/watch?v=7hHuym2c2Oc&amp;list=PL7vAomcmTSEpmM1ypem8XITGb2RVo1Ea4&amp;index=4</t>
  </si>
  <si>
    <t>Nov 4, 2022</t>
  </si>
  <si>
    <t>53,271 views</t>
  </si>
  <si>
    <t>like this video along with 1,200 other people</t>
  </si>
  <si>
    <t>1668193832-575</t>
  </si>
  <si>
    <t>เศรษฐกิจไทย 2023 ฟื้นสั้น แต่แก่และป่วยยาว | Executive Espresso EP.389</t>
  </si>
  <si>
    <t>https://www.youtube.com/watch?v=RhmAzZEPpzg&amp;list=PL7vAomcmTSEpmM1ypem8XITGb2RVo1Ea4&amp;index=3</t>
  </si>
  <si>
    <t>Nov 7, 2022</t>
  </si>
  <si>
    <t>31,325 views</t>
  </si>
  <si>
    <t>like this video along with 653 other people</t>
  </si>
  <si>
    <t>1:08:30</t>
  </si>
  <si>
    <t>1668193841-576</t>
  </si>
  <si>
    <t>เทรนด์การทำงานปี 2023 | Executive Espresso EP.390</t>
  </si>
  <si>
    <t>https://www.youtube.com/watch?v=RZgpttoPIQo&amp;list=PL7vAomcmTSEpmM1ypem8XITGb2RVo1Ea4&amp;index=2</t>
  </si>
  <si>
    <t>Nov 8, 2022</t>
  </si>
  <si>
    <t>43,866 views</t>
  </si>
  <si>
    <t>like this video along with 1,022 other people</t>
  </si>
  <si>
    <t>35:50</t>
  </si>
  <si>
    <t>1668193850-577</t>
  </si>
  <si>
    <t>การเมืองไทย 2023 นายกฯ ใหม่ รัฐบาลใหม่? | Executive Espresso EP.391</t>
  </si>
  <si>
    <t>https://www.youtube.com/watch?v=sc9a6ZwXqP0&amp;list=PL7vAomcmTSEpmM1ypem8XITGb2RVo1Ea4&amp;index=1&amp;t=45s</t>
  </si>
  <si>
    <t>Nov 9, 2022</t>
  </si>
  <si>
    <t>26,868 views</t>
  </si>
  <si>
    <t>like this video along with 627 other people</t>
  </si>
  <si>
    <t>1:06:23</t>
  </si>
  <si>
    <t>1668193880-578</t>
  </si>
  <si>
    <t>https://www.youtube.com/playlist?list=PLZ0vRaBzdrQ12KViTY71wi4bzrgsCA_TI</t>
  </si>
  <si>
    <t>5D เทรนด์โลกการเงิน หนี้ท่วม-เหลื่อมล้ำ-เอเชีย-ดิจิทัล-สิ่งแวดล้อม | Executive Espresso EP.165</t>
  </si>
  <si>
    <t>https://www.youtube.com/watch?v=fladWERrGhI&amp;list=PLZ0vRaBzdrQ12KViTY71wi4bzrgsCA_TI&amp;index=166</t>
  </si>
  <si>
    <t>THE STANDARD</t>
  </si>
  <si>
    <t>Dec 24, 2020</t>
  </si>
  <si>
    <t>24,303 views</t>
  </si>
  <si>
    <t>like this video along with 545 other people</t>
  </si>
  <si>
    <t>29:02</t>
  </si>
  <si>
    <t>1668193888-579</t>
  </si>
  <si>
    <t>โควิด-19 ระบาดใหม่ ฉุดเศรษฐกิจไทยแค่ไหน นักธุรกิจควรรับมืออย่างไร | Executive Espresso EP.164</t>
  </si>
  <si>
    <t>https://www.youtube.com/watch?v=6bq1QnPkTWc&amp;list=PLZ0vRaBzdrQ12KViTY71wi4bzrgsCA_TI&amp;index=165</t>
  </si>
  <si>
    <t>Premiered Dec 21, 2020</t>
  </si>
  <si>
    <t>18,316 views</t>
  </si>
  <si>
    <t>like this video along with 392 other people</t>
  </si>
  <si>
    <t>27:14</t>
  </si>
  <si>
    <t>1668193898-580</t>
  </si>
  <si>
    <t>ดิจิทัลเทรนด์ 2021 เทรนด์การตลาดโลกใหม่ที่ยังไม่มีใครเขียน! ตอนที่ 2 | Executive Espresso EP.163</t>
  </si>
  <si>
    <t>https://www.youtube.com/watch?v=jbh8it3STzc&amp;list=PLZ0vRaBzdrQ12KViTY71wi4bzrgsCA_TI&amp;index=164</t>
  </si>
  <si>
    <t>Dec 19, 2020</t>
  </si>
  <si>
    <t>52,033 views</t>
  </si>
  <si>
    <t>like this video along with 1,217 other people</t>
  </si>
  <si>
    <t>1668193906-581</t>
  </si>
  <si>
    <t>ดิจิทัลเทรนด์ 2021 เทรนด์การตลาดโลกใหม่ที่ยังไม่มีใครเขียน! ตอนที่ 1| Executive Espresso EP.162</t>
  </si>
  <si>
    <t>https://www.youtube.com/watch?v=Fbcvmv0VJQM&amp;list=PLZ0vRaBzdrQ12KViTY71wi4bzrgsCA_TI&amp;index=163</t>
  </si>
  <si>
    <t>Dec 18, 2020</t>
  </si>
  <si>
    <t>218,091 views</t>
  </si>
  <si>
    <t>like this video along with 5,161 other people</t>
  </si>
  <si>
    <t>53:45</t>
  </si>
  <si>
    <t>1668193915-582</t>
  </si>
  <si>
    <t>แนวโน้มเศรษฐกิจหลังวัคซีนเข็มแรกมาแล้ว ลงทุนอย่างไรต่อดี | Executive Espresso EP.161</t>
  </si>
  <si>
    <t>https://www.youtube.com/watch?v=7mLT6J9uCwc&amp;list=PLZ0vRaBzdrQ12KViTY71wi4bzrgsCA_TI&amp;index=162</t>
  </si>
  <si>
    <t>Dec 17, 2020</t>
  </si>
  <si>
    <t>12,652 views</t>
  </si>
  <si>
    <t>like this video along with 232 other people</t>
  </si>
  <si>
    <t>51:33</t>
  </si>
  <si>
    <t>1668193924-583</t>
  </si>
  <si>
    <t>ดร.เศรษฐพุฒิ ผู้ว่าแบงก์ชาติ แก้บาทแข็ง หนี้เสีย ความเหลื่อมล้ำ ดิสรัปชัน Executive Espresso EP.160</t>
  </si>
  <si>
    <t>https://www.youtube.com/watch?v=gVH5fluFjQM&amp;list=PLZ0vRaBzdrQ12KViTY71wi4bzrgsCA_TI&amp;index=161</t>
  </si>
  <si>
    <t>Premiered Dec 15, 2020</t>
  </si>
  <si>
    <t>60,562 views</t>
  </si>
  <si>
    <t>1:24:17</t>
  </si>
  <si>
    <t>1668193932-584</t>
  </si>
  <si>
    <t>จุรินทร์ รมว.พาณิชย์ แผนรับมือวิกฤตส่งออก กลยุทธ์ FTA ยุทธศาสตร์ข้าว 5 ปี Executive Espresso EP.159</t>
  </si>
  <si>
    <t>https://www.youtube.com/watch?v=II1BussN4xc&amp;list=PLZ0vRaBzdrQ12KViTY71wi4bzrgsCA_TI&amp;index=160</t>
  </si>
  <si>
    <t>Premiered Dec 14, 2020</t>
  </si>
  <si>
    <t>2,244 views</t>
  </si>
  <si>
    <t>like this video along with 50 other people</t>
  </si>
  <si>
    <t>1:14:15</t>
  </si>
  <si>
    <t>1668193941-585</t>
  </si>
  <si>
    <t>เศรษฐกิจไทยสิ้นสุดทางเลื่อน? มองอนาคต 2021 | Executive Espresso EP.158</t>
  </si>
  <si>
    <t>https://www.youtube.com/watch?v=YBmcC1rpjCI&amp;list=PLZ0vRaBzdrQ12KViTY71wi4bzrgsCA_TI&amp;index=159</t>
  </si>
  <si>
    <t>Dec 4, 2020</t>
  </si>
  <si>
    <t>33,226 views</t>
  </si>
  <si>
    <t>like this video along with 561 other people</t>
  </si>
  <si>
    <t>30:29</t>
  </si>
  <si>
    <t>1668193951-586</t>
  </si>
  <si>
    <t>ไทยกับเวียดนาม กระต่ายกับเต่า ใครกำลังโดนแซง? | Executive Espresso EP.157</t>
  </si>
  <si>
    <t>https://www.youtube.com/watch?v=ySc6serDPz8&amp;list=PLZ0vRaBzdrQ12KViTY71wi4bzrgsCA_TI&amp;index=158</t>
  </si>
  <si>
    <t>Dec 1, 2020</t>
  </si>
  <si>
    <t>51,548 views</t>
  </si>
  <si>
    <t>like this video along with 1,087 other people</t>
  </si>
  <si>
    <t>29:31</t>
  </si>
  <si>
    <t>1668193960-587</t>
  </si>
  <si>
    <t>ประเทศที่ดีที่สุด และแย่ที่สุดในยุคโควิด-19 จาก Bloomberg | Executive Espresso EP.156</t>
  </si>
  <si>
    <t>https://www.youtube.com/watch?v=kW04cBDnsPE&amp;list=PLZ0vRaBzdrQ12KViTY71wi4bzrgsCA_TI&amp;index=157</t>
  </si>
  <si>
    <t>Nov 30, 2020</t>
  </si>
  <si>
    <t>10,961 views</t>
  </si>
  <si>
    <t>like this video along with 154 other people</t>
  </si>
  <si>
    <t>22:30</t>
  </si>
  <si>
    <t>1668193969-588</t>
  </si>
  <si>
    <t>ไทยได้อะไรจาก RCEP กรอบการค้าเสรีที่ใหญ่และใหม่ที่สุดในโลก | Executive Espresso EP.155</t>
  </si>
  <si>
    <t>https://www.youtube.com/watch?v=C-FHciWlavY&amp;list=PLZ0vRaBzdrQ12KViTY71wi4bzrgsCA_TI&amp;index=156</t>
  </si>
  <si>
    <t>Nov 18, 2020</t>
  </si>
  <si>
    <t>15,419 views</t>
  </si>
  <si>
    <t>like this video along with 381 other people</t>
  </si>
  <si>
    <t>24:16</t>
  </si>
  <si>
    <t>1668193979-589</t>
  </si>
  <si>
    <t>เศรษฐกิจไทย ไร้เทคโนโลยี ไร้อนาคต จริงหรือ | Executive Espresso EP.154</t>
  </si>
  <si>
    <t>https://www.youtube.com/watch?v=JpYjpCheIeY&amp;list=PLZ0vRaBzdrQ12KViTY71wi4bzrgsCA_TI&amp;index=155</t>
  </si>
  <si>
    <t>Nov 15, 2020</t>
  </si>
  <si>
    <t>45,334 views</t>
  </si>
  <si>
    <t>like this video along with 1,069 other people</t>
  </si>
  <si>
    <t>37:37</t>
  </si>
  <si>
    <t>1668193987-590</t>
  </si>
  <si>
    <t>เศรษฐกิจดิจิทัลไทยปี 2563 รุ่งจริงหรือ โอกาสอยู่ตรงไหน | Executive Espresso EP.153</t>
  </si>
  <si>
    <t>https://www.youtube.com/watch?v=pp6xhfqjpYc&amp;list=PLZ0vRaBzdrQ12KViTY71wi4bzrgsCA_TI&amp;index=154</t>
  </si>
  <si>
    <t>Nov 14, 2020</t>
  </si>
  <si>
    <t>9,414 views</t>
  </si>
  <si>
    <t>like this video along with 191 other people</t>
  </si>
  <si>
    <t>20:18</t>
  </si>
  <si>
    <t>1668193997-591</t>
  </si>
  <si>
    <t>เราเปิดประเทศแล้วหรือยัง สรุปสถานการณ์ท่องเที่ยวไทยและแนวโน้มอนาคต | Executive Espresso EP.152</t>
  </si>
  <si>
    <t>https://www.youtube.com/watch?v=uGGZ7Q1pWv4&amp;list=PLZ0vRaBzdrQ12KViTY71wi4bzrgsCA_TI&amp;index=153</t>
  </si>
  <si>
    <t>Nov 13, 2020</t>
  </si>
  <si>
    <t>9,265 views</t>
  </si>
  <si>
    <t>like this video along with 163 other people</t>
  </si>
  <si>
    <t>19:02</t>
  </si>
  <si>
    <t>1668194005-592</t>
  </si>
  <si>
    <t>วัคซีนไฟเซอร์ได้ผล 90% กลยุทธ์การลงทุนควรเป็นอย่างไร | Executive Espresso EP.151</t>
  </si>
  <si>
    <t>https://www.youtube.com/watch?v=-A_eTdd9NCY&amp;list=PLZ0vRaBzdrQ12KViTY71wi4bzrgsCA_TI&amp;index=152</t>
  </si>
  <si>
    <t>Premiered Nov 10, 2020</t>
  </si>
  <si>
    <t>15,414 views</t>
  </si>
  <si>
    <t>like this video along with 339 other people</t>
  </si>
  <si>
    <t>47:30</t>
  </si>
  <si>
    <t>1668194014-593</t>
  </si>
  <si>
    <t>นักธุรกิจ-นักลงทุนควรรับมือกับผลเลือกตั้งสหรัฐฯ อย่างไร | Executive Espresso EP.150</t>
  </si>
  <si>
    <t>https://www.youtube.com/watch?v=vzaeuDFgX0A&amp;list=PLZ0vRaBzdrQ12KViTY71wi4bzrgsCA_TI&amp;index=151</t>
  </si>
  <si>
    <t>Premiered Nov 6, 2020</t>
  </si>
  <si>
    <t>8,249 views</t>
  </si>
  <si>
    <t>like this video along with 145 other people</t>
  </si>
  <si>
    <t>27:07</t>
  </si>
  <si>
    <t>1668194023-594</t>
  </si>
  <si>
    <t>ทำไมทรัมป์หักปากกาเซียน อาจพลิกแซงไบเดนเป็นประธานาธิบดี | Executive Espresso EP.149</t>
  </si>
  <si>
    <t>https://www.youtube.com/watch?v=-dFtFUzMhow&amp;list=PLZ0vRaBzdrQ12KViTY71wi4bzrgsCA_TI&amp;index=150</t>
  </si>
  <si>
    <t>Premiered Nov 4, 2020</t>
  </si>
  <si>
    <t>95,567 views</t>
  </si>
  <si>
    <t>like this video along with 957 other people</t>
  </si>
  <si>
    <t>1668194031-595</t>
  </si>
  <si>
    <t>เจาะลึก Ant Group ของแจ็ค หม่า ฟินเทคไอพีโอมูลค่าสูงสุดในประวัติศาสตร์ | Executive Espresso EP.148</t>
  </si>
  <si>
    <t>https://www.youtube.com/watch?v=q2jXvkXi9Ok&amp;list=PLZ0vRaBzdrQ12KViTY71wi4bzrgsCA_TI&amp;index=149</t>
  </si>
  <si>
    <t>Nov 2, 2020</t>
  </si>
  <si>
    <t>26,725 views</t>
  </si>
  <si>
    <t>like this video along with 530 other people</t>
  </si>
  <si>
    <t>19:26</t>
  </si>
  <si>
    <t>1668194041-596</t>
  </si>
  <si>
    <t>ลงทุนอย่างไรให้เกษียณได้ก่อนอายุ 40 ปี | Executive Espresso EP.147</t>
  </si>
  <si>
    <t>https://www.youtube.com/watch?v=aT5sig2eiNQ&amp;list=PLZ0vRaBzdrQ12KViTY71wi4bzrgsCA_TI&amp;index=148</t>
  </si>
  <si>
    <t>Oct 30, 2020</t>
  </si>
  <si>
    <t>337,895 views</t>
  </si>
  <si>
    <t>like this video along with 7,794 other people</t>
  </si>
  <si>
    <t>1:00:02</t>
  </si>
  <si>
    <t>1668194051-597</t>
  </si>
  <si>
    <t>สัมภาษณ์ที่ปรึกษาทีมเศรษฐกิจรัฐบาล กำลังคิดและวางแผนอะไร | Executive Espresso EP.146</t>
  </si>
  <si>
    <t>https://www.youtube.com/watch?v=q1nLRvm6mh4&amp;list=PLZ0vRaBzdrQ12KViTY71wi4bzrgsCA_TI&amp;index=147</t>
  </si>
  <si>
    <t>Oct 24, 2020</t>
  </si>
  <si>
    <t>19,629 views</t>
  </si>
  <si>
    <t>like this video along with 355 other people</t>
  </si>
  <si>
    <t>1:07:17</t>
  </si>
  <si>
    <t>1668194059-598</t>
  </si>
  <si>
    <t>5 โจทย์ใหญ่ผู้ว่าฯ แบงก์ชาติคนใหม่ 'ไม่ใช่กองหน้า แต่เป็นกองหลัง | Executive Espresso EP.145</t>
  </si>
  <si>
    <t>https://www.youtube.com/watch?v=cptqgbtFSLc&amp;list=PLZ0vRaBzdrQ12KViTY71wi4bzrgsCA_TI&amp;index=146</t>
  </si>
  <si>
    <t>Oct 22, 2020</t>
  </si>
  <si>
    <t>10,629 views</t>
  </si>
  <si>
    <t>like this video along with 192 other people</t>
  </si>
  <si>
    <t>21:38</t>
  </si>
  <si>
    <t>1668194068-599</t>
  </si>
  <si>
    <t>คุยเสรีภาพสื่อกับสุทธิชัย หยุ่น | Executive Espresso EP.144</t>
  </si>
  <si>
    <t>https://www.youtube.com/watch?v=gcaYXXOEtHI&amp;list=PLZ0vRaBzdrQ12KViTY71wi4bzrgsCA_TI&amp;index=145</t>
  </si>
  <si>
    <t>Premiered Oct 21, 2020</t>
  </si>
  <si>
    <t>43,238 views</t>
  </si>
  <si>
    <t>like this video along with 675 other people</t>
  </si>
  <si>
    <t>54:21</t>
  </si>
  <si>
    <t>1668194077-600</t>
  </si>
  <si>
    <t>เลือกตั้งสหรัฐฯ 101 ทำไมครั้งนี้จึงวุ่นวายที่สุดในประวัติศาสตร์ | Executive Espresso EP.143</t>
  </si>
  <si>
    <t>https://www.youtube.com/watch?v=5hklHotrj2k&amp;list=PLZ0vRaBzdrQ12KViTY71wi4bzrgsCA_TI&amp;index=144</t>
  </si>
  <si>
    <t>Oct 20, 2020</t>
  </si>
  <si>
    <t>66,638 views</t>
  </si>
  <si>
    <t>like this video along with 935 other people</t>
  </si>
  <si>
    <t>1:08:01</t>
  </si>
  <si>
    <t>1668194086-601</t>
  </si>
  <si>
    <t>รัฐกระตุ้นเศรษฐกิจตรงจุดหรือไม่ กู้เพิ่มได้ไหม การตกหน้าผาการคลังคืออะไร | Executive Espresso EP.142</t>
  </si>
  <si>
    <t>https://www.youtube.com/watch?v=6dscy6kGCKE&amp;list=PLZ0vRaBzdrQ12KViTY71wi4bzrgsCA_TI&amp;index=143</t>
  </si>
  <si>
    <t>Oct 19, 2020</t>
  </si>
  <si>
    <t>11,886 views</t>
  </si>
  <si>
    <t>like this video along with 183 other people</t>
  </si>
  <si>
    <t>43:25</t>
  </si>
  <si>
    <t>1668194095-602</t>
  </si>
  <si>
    <t>ETF คืออะไร ทำไมบัฟเฟตต์ยังต้องลงทุน | Executive Espresso EP.141</t>
  </si>
  <si>
    <t>https://www.youtube.com/watch?v=YsTUJrVjSqM&amp;list=PLZ0vRaBzdrQ12KViTY71wi4bzrgsCA_TI&amp;index=142</t>
  </si>
  <si>
    <t>Oct 17, 2020</t>
  </si>
  <si>
    <t>170,421 views</t>
  </si>
  <si>
    <t>like this video along with 3,723 other people</t>
  </si>
  <si>
    <t>57:05</t>
  </si>
  <si>
    <t>1668194104-603</t>
  </si>
  <si>
    <t>แนวโน้มเศรษฐกิจไทยปี 2021 ฟื้นตัวช้ากว่าโลก แผลเป็นลึกกว่าใคร | Executive Espresso EP.140</t>
  </si>
  <si>
    <t>https://www.youtube.com/watch?v=HSolgRlInXM&amp;list=PLZ0vRaBzdrQ12KViTY71wi4bzrgsCA_TI&amp;index=141</t>
  </si>
  <si>
    <t>Oct 16, 2020</t>
  </si>
  <si>
    <t>54,721 views</t>
  </si>
  <si>
    <t>like this video along with 757 other people</t>
  </si>
  <si>
    <t>53:13</t>
  </si>
  <si>
    <t>1668194114-604</t>
  </si>
  <si>
    <t>แนวโน้มเศรษฐกิจโลกปี 2021 ฟื้นตัวช้า ไม่เท่าเทียม และเสี่ยงหนักหลายปัจจัย Executive Espresso EP.139</t>
  </si>
  <si>
    <t>https://www.youtube.com/watch?v=ELTQMvmlwX0&amp;list=PLZ0vRaBzdrQ12KViTY71wi4bzrgsCA_TI&amp;index=140</t>
  </si>
  <si>
    <t>Oct 14, 2020</t>
  </si>
  <si>
    <t>39,068 views</t>
  </si>
  <si>
    <t>like this video along with 574 other people</t>
  </si>
  <si>
    <t>43:34</t>
  </si>
  <si>
    <t>1668194123-605</t>
  </si>
  <si>
    <t>คนไทย 40% กำลังเข้าสู่วัยเกษียณ ความท้าทายใหญ่ที่ต้องรับมือ | Executive Espresso EP.138</t>
  </si>
  <si>
    <t>https://www.youtube.com/watch?v=x9cJ9OrTW_4&amp;list=PLZ0vRaBzdrQ12KViTY71wi4bzrgsCA_TI&amp;index=139</t>
  </si>
  <si>
    <t>Oct 13, 2020</t>
  </si>
  <si>
    <t>52,415 views</t>
  </si>
  <si>
    <t>like this video along with 1,051 other people</t>
  </si>
  <si>
    <t>36:35</t>
  </si>
  <si>
    <t>1668194131-606</t>
  </si>
  <si>
    <t>ภาคอุตสาหกรรมไทยเจ็บหนักแค่ไหน และยังแข่งขันกับโลกได้หรือไม่ | Executive Espresso EP.137</t>
  </si>
  <si>
    <t>https://www.youtube.com/watch?v=eV_wy081P7A&amp;list=PLZ0vRaBzdrQ12KViTY71wi4bzrgsCA_TI&amp;index=138</t>
  </si>
  <si>
    <t>Oct 12, 2020</t>
  </si>
  <si>
    <t>6,608 views</t>
  </si>
  <si>
    <t>like this video along with 111 other people</t>
  </si>
  <si>
    <t>1:05:20</t>
  </si>
  <si>
    <t>1668194140-607</t>
  </si>
  <si>
    <t>จีนอยากได้ทรัมป์หรือไบเดน ถอดรหัสนโยบายจีนหลังโควิด-19 | Executive Espresso EP.136</t>
  </si>
  <si>
    <t>https://www.youtube.com/watch?v=pbbQgWzicrI&amp;list=PLZ0vRaBzdrQ12KViTY71wi4bzrgsCA_TI&amp;index=137</t>
  </si>
  <si>
    <t>Oct 10, 2020</t>
  </si>
  <si>
    <t>28,232 views</t>
  </si>
  <si>
    <t>like this video along with 410 other people</t>
  </si>
  <si>
    <t>53:39</t>
  </si>
  <si>
    <t>1668194150-608</t>
  </si>
  <si>
    <t>เลือกตั้งสหรัฐฯ กระทบตลาดหุ้นอย่างไร กลุ่มไหนได้-เสียประโยชน์ | Executive Espresso EP.135</t>
  </si>
  <si>
    <t>https://www.youtube.com/watch?v=8BpRcJJb648&amp;list=PLZ0vRaBzdrQ12KViTY71wi4bzrgsCA_TI&amp;index=136</t>
  </si>
  <si>
    <t>Oct 9, 2020</t>
  </si>
  <si>
    <t>9,102 views</t>
  </si>
  <si>
    <t>like this video along with 200 other people</t>
  </si>
  <si>
    <t>40:26</t>
  </si>
  <si>
    <t>1668194158-609</t>
  </si>
  <si>
    <t>หนี้ครัวเรือนไทย 83.8% สูงสุดในรอบ 18 ปี ระเบิดเวลาที่ต้องเร่งแก้ไข! | Executive Espresso EP.134</t>
  </si>
  <si>
    <t>https://www.youtube.com/watch?v=tM-wDICqEOY&amp;list=PLZ0vRaBzdrQ12KViTY71wi4bzrgsCA_TI&amp;index=135</t>
  </si>
  <si>
    <t>Oct 5, 2020</t>
  </si>
  <si>
    <t>22,925 views</t>
  </si>
  <si>
    <t>like this video along with 472 other people</t>
  </si>
  <si>
    <t>26:28</t>
  </si>
  <si>
    <t>1668194168-610</t>
  </si>
  <si>
    <t>3 แผลเป็นที่ทำให้เศรษฐกิจไทยปีหน้าไม่ฟื้นและซึมยาว 2 ปี | Executive Espresso EP.133</t>
  </si>
  <si>
    <t>https://www.youtube.com/watch?v=IOi3n4T5TMA&amp;list=PLZ0vRaBzdrQ12KViTY71wi4bzrgsCA_TI&amp;index=134</t>
  </si>
  <si>
    <t>Sep 29, 2020</t>
  </si>
  <si>
    <t>81,358 views</t>
  </si>
  <si>
    <t>like this video along with 1,315 other people</t>
  </si>
  <si>
    <t>36:04</t>
  </si>
  <si>
    <t>1668194177-611</t>
  </si>
  <si>
    <t>แบรนด์ควรแสดงจุดยืนทางการเมืองหรือไม่ ต้องรับมืออย่างไร | Executive Espresso EP.132</t>
  </si>
  <si>
    <t>https://www.youtube.com/watch?v=qR9WAOJX9dM&amp;list=PLZ0vRaBzdrQ12KViTY71wi4bzrgsCA_TI&amp;index=133</t>
  </si>
  <si>
    <t>Sep 26, 2020</t>
  </si>
  <si>
    <t>5,723 views</t>
  </si>
  <si>
    <t>like this video along with 105 other people</t>
  </si>
  <si>
    <t>40:23</t>
  </si>
  <si>
    <t>1668194186-612</t>
  </si>
  <si>
    <t>ทรัมป์ vs ไบเดน เลือกตั้งสหรัฐฯ จะเปลี่ยนเศรษฐกิจและการลงทุนอย่างไร | Executive Espresso EP.131</t>
  </si>
  <si>
    <t>https://www.youtube.com/watch?v=RErF34ag57M&amp;list=PLZ0vRaBzdrQ12KViTY71wi4bzrgsCA_TI&amp;index=132</t>
  </si>
  <si>
    <t>Sep 21, 2020</t>
  </si>
  <si>
    <t>19,024 views</t>
  </si>
  <si>
    <t>like this video along with 351 other people</t>
  </si>
  <si>
    <t>45:22</t>
  </si>
  <si>
    <t>1668194195-613</t>
  </si>
  <si>
    <t>Fed ปรับนโยบาย หมดยุคเป้าหมายเงินเฟ้อ กระทบเราอย่างไร | Executive Espresso EP.130</t>
  </si>
  <si>
    <t>https://www.youtube.com/watch?v=nG76HeVgH5g&amp;list=PLZ0vRaBzdrQ12KViTY71wi4bzrgsCA_TI&amp;index=131</t>
  </si>
  <si>
    <t>Sep 18, 2020</t>
  </si>
  <si>
    <t>22,021 views</t>
  </si>
  <si>
    <t>like this video along with 468 other people</t>
  </si>
  <si>
    <t>1668194203-614</t>
  </si>
  <si>
    <t>ไทยอยู่ตรงไหนในแผนที่การลงทุนของโลก | Executive Espresso EP.129</t>
  </si>
  <si>
    <t>https://www.youtube.com/watch?v=Cc56JxF1TSw&amp;list=PLZ0vRaBzdrQ12KViTY71wi4bzrgsCA_TI&amp;index=130</t>
  </si>
  <si>
    <t>Sep 17, 2020</t>
  </si>
  <si>
    <t>15,588 views</t>
  </si>
  <si>
    <t>like this video along with 272 other people</t>
  </si>
  <si>
    <t>44:50</t>
  </si>
  <si>
    <t>1668194213-615</t>
  </si>
  <si>
    <t>หุ้นเทคฯ สหรัฐฯ ร่วงหนัก ฟองสบู่แตกหรือไม่ | Executive Espresso EP.128</t>
  </si>
  <si>
    <t>https://www.youtube.com/watch?v=K-qd_EPGgi8&amp;list=PLZ0vRaBzdrQ12KViTY71wi4bzrgsCA_TI&amp;index=129</t>
  </si>
  <si>
    <t>Sep 14, 2020</t>
  </si>
  <si>
    <t>18,000 views</t>
  </si>
  <si>
    <t>19:50</t>
  </si>
  <si>
    <t>1668194221-616</t>
  </si>
  <si>
    <t>วิกฤตว่างงาน ทำไมแรงงานไทยน่ากังวลกว่าที่คิด | Executive Espresso EP.127</t>
  </si>
  <si>
    <t>https://www.youtube.com/watch?v=3i2rTe30YPw&amp;list=PLZ0vRaBzdrQ12KViTY71wi4bzrgsCA_TI&amp;index=128</t>
  </si>
  <si>
    <t>Sep 6, 2020</t>
  </si>
  <si>
    <t>62,701 views</t>
  </si>
  <si>
    <t>like this video along with 972 other people</t>
  </si>
  <si>
    <t>52:04</t>
  </si>
  <si>
    <t>1668194231-617</t>
  </si>
  <si>
    <t>เศรษฐกิจฟื้นตัวแบบ K-Shaped คืออะไร ทำไมต้องเฝ้าระวัง | Executive Espresso EP.126</t>
  </si>
  <si>
    <t>https://www.youtube.com/watch?v=nkSE2LEFFSo&amp;list=PLZ0vRaBzdrQ12KViTY71wi4bzrgsCA_TI&amp;index=127</t>
  </si>
  <si>
    <t>Sep 4, 2020</t>
  </si>
  <si>
    <t>24,080 views</t>
  </si>
  <si>
    <t>like this video along with 470 other people</t>
  </si>
  <si>
    <t>16:36</t>
  </si>
  <si>
    <t>1668194240-618</t>
  </si>
  <si>
    <t>เบื้องหลัง ‘เปลี่ยนม้ากลางศึก’ ปรีดี ดาวฉาย ลาออกฟ้าผ่า รมว.คลัง | Executive Espresso EP.125</t>
  </si>
  <si>
    <t>https://www.youtube.com/watch?v=KsrJj5HhsAs&amp;list=PLZ0vRaBzdrQ12KViTY71wi4bzrgsCA_TI&amp;index=126</t>
  </si>
  <si>
    <t>Sep 2, 2020</t>
  </si>
  <si>
    <t>81,459 views</t>
  </si>
  <si>
    <t>like this video along with 795 other people</t>
  </si>
  <si>
    <t>19:09</t>
  </si>
  <si>
    <t>1668194249-619</t>
  </si>
  <si>
    <t>ทำไมเวียดนามจึงเป็นประเทศเดียวในอาเซียนที่เศรษฐกิจยังโตในไตรมาส 2 | Executive Espresso EP.124</t>
  </si>
  <si>
    <t>https://www.youtube.com/watch?v=USANqcZu3NQ&amp;list=PLZ0vRaBzdrQ12KViTY71wi4bzrgsCA_TI&amp;index=125</t>
  </si>
  <si>
    <t>Sep 1, 2020</t>
  </si>
  <si>
    <t>76,555 views</t>
  </si>
  <si>
    <t>like this video along with 1,300 other people</t>
  </si>
  <si>
    <t>59:50</t>
  </si>
  <si>
    <t>1668194259-620</t>
  </si>
  <si>
    <t>เจาะลึกกำลังซื้อ ‘วัยแซ่บสูงวัย’ รู้ก่อน เห็นก่อน ชนะก่อน | Executive Espresso EP.123</t>
  </si>
  <si>
    <t>https://www.youtube.com/watch?v=w-UsJ2YPW7c&amp;list=PLZ0vRaBzdrQ12KViTY71wi4bzrgsCA_TI&amp;index=124</t>
  </si>
  <si>
    <t>Aug 30, 2020</t>
  </si>
  <si>
    <t>30,107 views</t>
  </si>
  <si>
    <t>like this video along with 731 other people</t>
  </si>
  <si>
    <t>35:48</t>
  </si>
  <si>
    <t>1668194268-621</t>
  </si>
  <si>
    <t>Xinomics โมเดลใหม่นำจีนสู่มหาอำนาจเศรษฐกิจโลกท้าทายสหรัฐฯ | Executive Espresso EP.122</t>
  </si>
  <si>
    <t>https://www.youtube.com/watch?v=4Q3LX4SXDV0&amp;list=PLZ0vRaBzdrQ12KViTY71wi4bzrgsCA_TI&amp;index=123&amp;t=32s</t>
  </si>
  <si>
    <t>Aug 23, 2020</t>
  </si>
  <si>
    <t>58,780 views</t>
  </si>
  <si>
    <t>like this video along with 930 other people</t>
  </si>
  <si>
    <t>31:04</t>
  </si>
  <si>
    <t>1668194285-623</t>
  </si>
  <si>
    <t>Apple บริษัทสหรัฐฯ แห่งแรกที่มีมูลค่าทะลุ 2 ล้านล้าน โตเท่าตัวใน 2 ปี | Executive Espresso EP.121</t>
  </si>
  <si>
    <t>https://www.youtube.com/watch?v=JiJLXNf47zc&amp;list=PLZ0vRaBzdrQ12KViTY71wi4bzrgsCA_TI&amp;index=121</t>
  </si>
  <si>
    <t>Aug 21, 2020</t>
  </si>
  <si>
    <t>4,501 views</t>
  </si>
  <si>
    <t>like this video along with 99 other people</t>
  </si>
  <si>
    <t>19:58</t>
  </si>
  <si>
    <t>1668194294-624</t>
  </si>
  <si>
    <t>ทำไมดอลลาร์อ่อนค่า และจะล่มสลายเป็นเศษกระดาษจริงหรือ | Executive Espresso EP.120</t>
  </si>
  <si>
    <t>https://www.youtube.com/watch?v=VlN-W4aNRew&amp;list=PLZ0vRaBzdrQ12KViTY71wi4bzrgsCA_TI&amp;index=120</t>
  </si>
  <si>
    <t>Premiered Aug 19, 2020</t>
  </si>
  <si>
    <t>50,598 views</t>
  </si>
  <si>
    <t>like this video along with 766 other people</t>
  </si>
  <si>
    <t>33:40</t>
  </si>
  <si>
    <t>1668194303-625</t>
  </si>
  <si>
    <t>ชำแหละจีดีพีไทยไตรมาส 2 ติดลบ 12.2 % แนวทางนโยบายที่เหลือของปี 63 ไปทางไหน Executive Espresso EP.119</t>
  </si>
  <si>
    <t>https://www.youtube.com/watch?v=xdUcgg7XLOc&amp;list=PLZ0vRaBzdrQ12KViTY71wi4bzrgsCA_TI&amp;index=119</t>
  </si>
  <si>
    <t>Premiered Aug 18, 2020</t>
  </si>
  <si>
    <t>9,016 views</t>
  </si>
  <si>
    <t>like this video along with 188 other people</t>
  </si>
  <si>
    <t>37:00</t>
  </si>
  <si>
    <t>1668194312-626</t>
  </si>
  <si>
    <t>วัคซีนรัสเซีย Sputnik V ความหวังมวลมนุษยชาติหรือแค่เกมการเมือง? | Executive Espresso EP.118</t>
  </si>
  <si>
    <t>https://www.youtube.com/watch?v=9rA3TktvXwE&amp;list=PLZ0vRaBzdrQ12KViTY71wi4bzrgsCA_TI&amp;index=118</t>
  </si>
  <si>
    <t>Aug 14, 2020</t>
  </si>
  <si>
    <t>7,334 views</t>
  </si>
  <si>
    <t>like this video along with 129 other people</t>
  </si>
  <si>
    <t>15:27</t>
  </si>
  <si>
    <t>1668194321-627</t>
  </si>
  <si>
    <t>จับชีพจรคนรุ่นใหม่อาเซียน 70,000 คน ปรับตัวอย่างไรกับวิกฤตโควิด-19 | Executive Espresso EP.117</t>
  </si>
  <si>
    <t>https://www.youtube.com/watch?v=BhRZkaEQnbc&amp;list=PLZ0vRaBzdrQ12KViTY71wi4bzrgsCA_TI&amp;index=117</t>
  </si>
  <si>
    <t>Aug 13, 2020</t>
  </si>
  <si>
    <t>9,449 views</t>
  </si>
  <si>
    <t>like this video along with 175 other people</t>
  </si>
  <si>
    <t>40:14</t>
  </si>
  <si>
    <t>1668194331-628</t>
  </si>
  <si>
    <t>ทรัมป์สั่งแบน TikTok และ WeChat สงครามเย็น 2.0 ใช่หรือไม่ | Executive Espresso EP.116</t>
  </si>
  <si>
    <t>https://www.youtube.com/watch?v=nXBx2CAaS4Q&amp;list=PLZ0vRaBzdrQ12KViTY71wi4bzrgsCA_TI&amp;index=116</t>
  </si>
  <si>
    <t>Aug 12, 2020</t>
  </si>
  <si>
    <t>9,213 views</t>
  </si>
  <si>
    <t>like this video along with 139 other people</t>
  </si>
  <si>
    <t>23:03</t>
  </si>
  <si>
    <t>1668194339-629</t>
  </si>
  <si>
    <t>4 ยักษ์ใหญ่เทคโนโลยีถูกซักฟอกเรื่องการผูกขาด กระทบเราอย่างไร | Executive Espresso EP.115</t>
  </si>
  <si>
    <t>https://www.youtube.com/watch?v=zunko7Jmxyo&amp;list=PLZ0vRaBzdrQ12KViTY71wi4bzrgsCA_TI&amp;index=115</t>
  </si>
  <si>
    <t>Aug 4, 2020</t>
  </si>
  <si>
    <t>30,449 views</t>
  </si>
  <si>
    <t>like this video along with 529 other people</t>
  </si>
  <si>
    <t>29:37</t>
  </si>
  <si>
    <t>1668194348-630</t>
  </si>
  <si>
    <t>เลือดข้นตระกูลอยู่วิทยา ผ่าอาณาจักรกระทิงแดงและ Red Bull | Executive Espresso EP.114</t>
  </si>
  <si>
    <t>https://www.youtube.com/watch?v=RF1GCSyhg3M&amp;list=PLZ0vRaBzdrQ12KViTY71wi4bzrgsCA_TI&amp;index=114</t>
  </si>
  <si>
    <t>Aug 3, 2020</t>
  </si>
  <si>
    <t>81,631 views</t>
  </si>
  <si>
    <t>like this video along with 846 other people</t>
  </si>
  <si>
    <t>25:30</t>
  </si>
  <si>
    <t>1668194358-631</t>
  </si>
  <si>
    <t>ภูเก็ตยังไม่ฟื้น ท่องเที่ยวกระทบสาหัส | Executive Espresso EP.113</t>
  </si>
  <si>
    <t>https://www.youtube.com/watch?v=0p14yH5_HF8&amp;list=PLZ0vRaBzdrQ12KViTY71wi4bzrgsCA_TI&amp;index=113</t>
  </si>
  <si>
    <t>Jul 31, 2020</t>
  </si>
  <si>
    <t>24,302 views</t>
  </si>
  <si>
    <t>like this video along with 580 other people</t>
  </si>
  <si>
    <t>27:45</t>
  </si>
  <si>
    <t>1668194367-632</t>
  </si>
  <si>
    <t>ทำไมทองคำราคาพุ่ง จะขึ้นอีกไหม นักลงทุนทำอย่างไร | Executive Espresso EP.112</t>
  </si>
  <si>
    <t>https://www.youtube.com/watch?v=VYNl9XJ-_mY&amp;list=PLZ0vRaBzdrQ12KViTY71wi4bzrgsCA_TI&amp;index=112</t>
  </si>
  <si>
    <t>Jul 30, 2020</t>
  </si>
  <si>
    <t>54,625 views</t>
  </si>
  <si>
    <t>like this video along with 892 other people</t>
  </si>
  <si>
    <t>12:20</t>
  </si>
  <si>
    <t>1668194376-633</t>
  </si>
  <si>
    <t>ทรานส์ฟอร์มราชการให้ Agile ได้จริงหรือ กรณีศึกษาจากกรมสรรพากร | Executive Espresso EP.111</t>
  </si>
  <si>
    <t>https://www.youtube.com/watch?v=EmI8hUh0mHs&amp;list=PLZ0vRaBzdrQ12KViTY71wi4bzrgsCA_TI&amp;index=111</t>
  </si>
  <si>
    <t>Jul 29, 2020</t>
  </si>
  <si>
    <t>13,931 views</t>
  </si>
  <si>
    <t>36:40</t>
  </si>
  <si>
    <t>1668194385-634</t>
  </si>
  <si>
    <t>Security และ Privacy สิ่งที่องค์กรต้องรีบปรับตัวก่อนสายเกินไป | Executive Espresso EP.110</t>
  </si>
  <si>
    <t>https://www.youtube.com/watch?v=QMiks2ibEP0&amp;list=PLZ0vRaBzdrQ12KViTY71wi4bzrgsCA_TI&amp;index=110</t>
  </si>
  <si>
    <t>Jul 25, 2020</t>
  </si>
  <si>
    <t>7,846 views</t>
  </si>
  <si>
    <t>like this video along with 155 other people</t>
  </si>
  <si>
    <t>50:48</t>
  </si>
  <si>
    <t>1668194394-635</t>
  </si>
  <si>
    <t>งบแบงก์ไตรมาส 2 ทรุด หนี้เสียเพิ่ม น่ากังวลไหม วางแผนอย่างไร | Executive Espresso EP.109</t>
  </si>
  <si>
    <t>https://www.youtube.com/watch?v=6cTHpmMtrKQ&amp;list=PLZ0vRaBzdrQ12KViTY71wi4bzrgsCA_TI&amp;index=109</t>
  </si>
  <si>
    <t>Jul 22, 2020</t>
  </si>
  <si>
    <t>22,697 views</t>
  </si>
  <si>
    <t>like this video along with 352 other people</t>
  </si>
  <si>
    <t>42:02</t>
  </si>
  <si>
    <t>1668194403-636</t>
  </si>
  <si>
    <t>คืบหน้าวัคซีนโควิด-19 สิ่งที่นักธุรกิจควรรู้ | Executive Espresso EP.108</t>
  </si>
  <si>
    <t>https://www.youtube.com/watch?v=_9MMviRy564&amp;list=PLZ0vRaBzdrQ12KViTY71wi4bzrgsCA_TI&amp;index=108</t>
  </si>
  <si>
    <t>Premiered Jul 21, 2020</t>
  </si>
  <si>
    <t>12,807 views</t>
  </si>
  <si>
    <t>like this video along with 225 other people</t>
  </si>
  <si>
    <t>23:55</t>
  </si>
  <si>
    <t>1668194412-637</t>
  </si>
  <si>
    <t>ทำไมต่างชาติเทขายหุ้นไทยไม่หยุด 8 แสนล้านบาทใน 7 ปี | Executive Espresso EP.107</t>
  </si>
  <si>
    <t>https://www.youtube.com/watch?v=Tf6GVFYKUK8&amp;list=PLZ0vRaBzdrQ12KViTY71wi4bzrgsCA_TI&amp;index=107</t>
  </si>
  <si>
    <t>Jul 20, 2020</t>
  </si>
  <si>
    <t>79,935 views</t>
  </si>
  <si>
    <t>like this video along with 1,580 other people</t>
  </si>
  <si>
    <t>39:37</t>
  </si>
  <si>
    <t>1668194422-638</t>
  </si>
  <si>
    <t>หุ้นจีนพุ่งแรง มังกรสยายปีกหรือฟองสบู่ใกล้แตก? | Executive Espresso EP.106</t>
  </si>
  <si>
    <t>https://www.youtube.com/watch?v=xbK4GyFfyLQ&amp;list=PLZ0vRaBzdrQ12KViTY71wi4bzrgsCA_TI&amp;index=106</t>
  </si>
  <si>
    <t>Jul 19, 2020</t>
  </si>
  <si>
    <t>48,291 views</t>
  </si>
  <si>
    <t>like this video along with 796 other people</t>
  </si>
  <si>
    <t>30:31</t>
  </si>
  <si>
    <t>1668194431-639</t>
  </si>
  <si>
    <t>ทำไมหุ้นเทคฯ Nasdaq ขึ้นไม่หยุด ไปต่อหรือพอแค่นี้? | Executive Espresso EP.105</t>
  </si>
  <si>
    <t>https://www.youtube.com/watch?v=rcQOtgEsQZA&amp;list=PLZ0vRaBzdrQ12KViTY71wi4bzrgsCA_TI&amp;index=105</t>
  </si>
  <si>
    <t>Jul 18, 2020</t>
  </si>
  <si>
    <t>21,444 views</t>
  </si>
  <si>
    <t>like this video along with 467 other people</t>
  </si>
  <si>
    <t>1668194440-640</t>
  </si>
  <si>
    <t>ศบค. การ์ดตก กระทบท่องเที่ยวระยองเกือบ 100% ทางออกคืออะไร | Executive Espresso EP.104</t>
  </si>
  <si>
    <t>https://www.youtube.com/watch?v=Ht0koV1GkXE&amp;list=PLZ0vRaBzdrQ12KViTY71wi4bzrgsCA_TI&amp;index=104</t>
  </si>
  <si>
    <t>Premiered Jul 17, 2020</t>
  </si>
  <si>
    <t>8,146 views</t>
  </si>
  <si>
    <t>32:16</t>
  </si>
  <si>
    <t>1668194449-641</t>
  </si>
  <si>
    <t>เศรษฐกิจไทยครึ่งปีหลัง จับตา 4 ปัจจัย R.E.S.T | Executive Espresso EP.103</t>
  </si>
  <si>
    <t>https://www.youtube.com/watch?v=wrnSCaRriEk&amp;list=PLZ0vRaBzdrQ12KViTY71wi4bzrgsCA_TI&amp;index=103</t>
  </si>
  <si>
    <t>Premiered Jul 15, 2020</t>
  </si>
  <si>
    <t>65,737 views</t>
  </si>
  <si>
    <t>like this video along with 1,064 other people</t>
  </si>
  <si>
    <t>52:13</t>
  </si>
  <si>
    <t>1668194458-642</t>
  </si>
  <si>
    <t>ตลาดหุ้นไทยไตรมาส 3 ยังเห็นแสงที่ปลายอุโมงค์? | Executive Espresso EP.102</t>
  </si>
  <si>
    <t>https://www.youtube.com/watch?v=SpkR4rbO8ys&amp;list=PLZ0vRaBzdrQ12KViTY71wi4bzrgsCA_TI&amp;index=102</t>
  </si>
  <si>
    <t>Premiered Jul 14, 2020</t>
  </si>
  <si>
    <t>8,968 views</t>
  </si>
  <si>
    <t>like this video along with 148 other people</t>
  </si>
  <si>
    <t>38:33</t>
  </si>
  <si>
    <t>1668194467-643</t>
  </si>
  <si>
    <t>มรสุม TikTok ขวัญใจวัยรุ่น แต่ขัดใจรัฐบาล | Executive Espresso EP.101</t>
  </si>
  <si>
    <t>https://www.youtube.com/watch?v=U9cgS4zMnaY&amp;list=PLZ0vRaBzdrQ12KViTY71wi4bzrgsCA_TI&amp;index=101</t>
  </si>
  <si>
    <t>Jul 12, 2020</t>
  </si>
  <si>
    <t>30,288 views</t>
  </si>
  <si>
    <t>like this video along with 514 other people</t>
  </si>
  <si>
    <t>29:00</t>
  </si>
  <si>
    <t>1668194476-644</t>
  </si>
  <si>
    <t>มอง CPTPP ให้ลึกกว่า ‘เข้า’ หรือ ‘ไม่เข้า’ กับอธิบดีกรมเจรจาการค้าฯ | Executive Espresso EP.100</t>
  </si>
  <si>
    <t>https://www.youtube.com/watch?v=DaUGoiw1AWg&amp;list=PLZ0vRaBzdrQ12KViTY71wi4bzrgsCA_TI&amp;index=100</t>
  </si>
  <si>
    <t>Jul 8, 2020</t>
  </si>
  <si>
    <t>6,154 views</t>
  </si>
  <si>
    <t>like this video along with 109 other people</t>
  </si>
  <si>
    <t>55:00</t>
  </si>
  <si>
    <t>1668194484-645</t>
  </si>
  <si>
    <t>แผลเป็นเศรษฐกิจไทย กับโจทย์นโยบายการเงินยุคโควิด-19 | Executive Espresso EP.99</t>
  </si>
  <si>
    <t>https://www.youtube.com/watch?v=n-uel6jxYeA&amp;list=PLZ0vRaBzdrQ12KViTY71wi4bzrgsCA_TI&amp;index=99</t>
  </si>
  <si>
    <t>Jul 7, 2020</t>
  </si>
  <si>
    <t>44,330 views</t>
  </si>
  <si>
    <t>like this video along with 506 other people</t>
  </si>
  <si>
    <t>50:26</t>
  </si>
  <si>
    <t>1668194493-646</t>
  </si>
  <si>
    <t>เจาะลึก พ.ร.บ. e-Service เก็บภาษีแพลตฟอร์มต่างประเทศกับอธิบดีกรมสรรพากร | Executive Espresso EP.98</t>
  </si>
  <si>
    <t>https://www.youtube.com/watch?v=kHNY-5Wo5N8&amp;list=PLZ0vRaBzdrQ12KViTY71wi4bzrgsCA_TI&amp;index=98</t>
  </si>
  <si>
    <t>Jul 6, 2020</t>
  </si>
  <si>
    <t>16,220 views</t>
  </si>
  <si>
    <t>like this video along with 322 other people</t>
  </si>
  <si>
    <t>39:41</t>
  </si>
  <si>
    <t>1668194502-647</t>
  </si>
  <si>
    <t>ดร.นิเวศน์ วิเคราะห์หุ้นอุตสาหกรรมตัวไหนร่วง-รุ่งครึ่งปีหลัง หลังเปิดประเทศ Executive Espresso EP.97</t>
  </si>
  <si>
    <t>https://www.youtube.com/watch?v=oGeWY10UGsQ&amp;list=PLZ0vRaBzdrQ12KViTY71wi4bzrgsCA_TI&amp;index=97</t>
  </si>
  <si>
    <t>Premiered Jul 3, 2020</t>
  </si>
  <si>
    <t>122,230 views</t>
  </si>
  <si>
    <t>like this video along with 2,080 other people</t>
  </si>
  <si>
    <t>32:53</t>
  </si>
  <si>
    <t>1668194512-648</t>
  </si>
  <si>
    <t>ดร.นิเวศน์ มองตลาดหุ้นไทยคือภาพลวงตา? วิธีดูหุ้นถูก-หุ้นแพง | Executive Espresso EP.96</t>
  </si>
  <si>
    <t>https://www.youtube.com/watch?v=J4GRtVi1h6Q&amp;list=PLZ0vRaBzdrQ12KViTY71wi4bzrgsCA_TI&amp;index=96</t>
  </si>
  <si>
    <t>Premiered Jul 2, 2020</t>
  </si>
  <si>
    <t>170,789 views</t>
  </si>
  <si>
    <t>like this video along with 2,697 other people</t>
  </si>
  <si>
    <t>34:17</t>
  </si>
  <si>
    <t>1668194522-649</t>
  </si>
  <si>
    <t>อยากทำธุรกิจบุกเมียนมา เริ่มอย่างไรดี โอกาสอยู่ตรงไหน | Executive Espresso EP.95</t>
  </si>
  <si>
    <t>https://www.youtube.com/watch?v=xAxyBC5-92c&amp;list=PLZ0vRaBzdrQ12KViTY71wi4bzrgsCA_TI&amp;index=95</t>
  </si>
  <si>
    <t>Jun 30, 2020</t>
  </si>
  <si>
    <t>6,736 views</t>
  </si>
  <si>
    <t>like this video along with 171 other people</t>
  </si>
  <si>
    <t>39:59</t>
  </si>
  <si>
    <t>1668194531-650</t>
  </si>
  <si>
    <t>คว่ำบาตรเฟซบุ๊ก กรณีศึกษา Hate Speech ทำซักเคอร์เบิร์ก สูญ 2 แสนล้าน | Executive Espresso EP.94</t>
  </si>
  <si>
    <t>https://www.youtube.com/watch?v=Ic7QTiwvgUQ&amp;list=PLZ0vRaBzdrQ12KViTY71wi4bzrgsCA_TI&amp;index=94</t>
  </si>
  <si>
    <t>Jun 29, 2020</t>
  </si>
  <si>
    <t>86,020 views</t>
  </si>
  <si>
    <t>like this video along with 1,371 other people</t>
  </si>
  <si>
    <t>27:03</t>
  </si>
  <si>
    <t>1668194541-651</t>
  </si>
  <si>
    <t>แบงก์ชาติสั่งงดจ่ายปันผลระหว่างกาลและงดซื้อหุ้นคืน ส่งสัญญาณอะไร กระทบใคร | Executive Espresso EP.93</t>
  </si>
  <si>
    <t>https://www.youtube.com/watch?v=Bm5HjLonSi4&amp;list=PLZ0vRaBzdrQ12KViTY71wi4bzrgsCA_TI&amp;index=93</t>
  </si>
  <si>
    <t>Jun 22, 2020</t>
  </si>
  <si>
    <t>22,368 views</t>
  </si>
  <si>
    <t>like this video along with 359 other people</t>
  </si>
  <si>
    <t>23:36</t>
  </si>
  <si>
    <t>1668194550-652</t>
  </si>
  <si>
    <t>กับดักสภาพคล่องคืออะไร ทำไมหุ้นขึ้นไม่ได้แปลว่าเศรษฐกิจดี | Executive Espresso EP.92</t>
  </si>
  <si>
    <t>https://www.youtube.com/watch?v=iCqlq7X7uIk&amp;list=PLZ0vRaBzdrQ12KViTY71wi4bzrgsCA_TI&amp;index=92</t>
  </si>
  <si>
    <t>Jun 20, 2020</t>
  </si>
  <si>
    <t>30,102 views</t>
  </si>
  <si>
    <t>like this video along with 540 other people</t>
  </si>
  <si>
    <t>46:50</t>
  </si>
  <si>
    <t>1668194560-653</t>
  </si>
  <si>
    <t>ทำไม Tesla จึงเป็นผู้ผลิตรถยนต์มูลค่าอันดับ 1 ของโลกแซง Toyota | Executive Espresso EP.91</t>
  </si>
  <si>
    <t>https://www.youtube.com/watch?v=8-SfvVhwgwY&amp;list=PLZ0vRaBzdrQ12KViTY71wi4bzrgsCA_TI&amp;index=91</t>
  </si>
  <si>
    <t>Jun 15, 2020</t>
  </si>
  <si>
    <t>248,167 views</t>
  </si>
  <si>
    <t>like this video along with 4,213 other people</t>
  </si>
  <si>
    <t>17:55</t>
  </si>
  <si>
    <t>1668194570-654</t>
  </si>
  <si>
    <t>กสิกรไทยและไทยพาณิชย์ การเดินเกมเทคโนโลยีที่น่าจับตา | Executive Espresso EP.90</t>
  </si>
  <si>
    <t>https://www.youtube.com/watch?v=ihtYadN-AKw&amp;list=PLZ0vRaBzdrQ12KViTY71wi4bzrgsCA_TI&amp;index=90</t>
  </si>
  <si>
    <t>Jun 10, 2020</t>
  </si>
  <si>
    <t>84,440 views</t>
  </si>
  <si>
    <t>like this video along with 1,488 other people</t>
  </si>
  <si>
    <t>25:35</t>
  </si>
  <si>
    <t>1668194579-655</t>
  </si>
  <si>
    <t>Travel Bubble ทางรอดของท่องเที่ยวไทยจริงหรือ | Executive Espresso EP.89</t>
  </si>
  <si>
    <t>https://www.youtube.com/watch?v=UQwXCI7h5NY&amp;list=PLZ0vRaBzdrQ12KViTY71wi4bzrgsCA_TI&amp;index=89</t>
  </si>
  <si>
    <t>Jun 7, 2020</t>
  </si>
  <si>
    <t>16,609 views</t>
  </si>
  <si>
    <t>like this video along with 296 other people</t>
  </si>
  <si>
    <t>16:52</t>
  </si>
  <si>
    <t>1668194588-656</t>
  </si>
  <si>
    <t>หนี้สาธารณะของไทยน่ากังวลจริงไหม ชำแหละ พ.ร.ก. เงินกู้ 3 ฉบับแบบเข้าใจง่าย Executive Espresso EP.88</t>
  </si>
  <si>
    <t>https://www.youtube.com/watch?v=B1-Mmk36Jyk&amp;list=PLZ0vRaBzdrQ12KViTY71wi4bzrgsCA_TI&amp;index=88</t>
  </si>
  <si>
    <t>Premiered Jun 4, 2020</t>
  </si>
  <si>
    <t>13,470 views</t>
  </si>
  <si>
    <t>1:01:47</t>
  </si>
  <si>
    <t>1668194596-657</t>
  </si>
  <si>
    <t>เศรษฐกิจสามสี อนาคตทุนนิยมไทยควรเดินไปทางไหน | Executive Espresso EP.87</t>
  </si>
  <si>
    <t>https://www.youtube.com/watch?v=2eGgj8rCEJY&amp;list=PLZ0vRaBzdrQ12KViTY71wi4bzrgsCA_TI&amp;index=87</t>
  </si>
  <si>
    <t>Premiered Jun 3, 2020</t>
  </si>
  <si>
    <t>40,399 views</t>
  </si>
  <si>
    <t>like this video along with 583 other people</t>
  </si>
  <si>
    <t>1:04:25</t>
  </si>
  <si>
    <t>1668194605-658</t>
  </si>
  <si>
    <t>ลิบรา 2.0 VS ดิจิทัลหยวน อนาคตการเงินและบิตคอยน์จาก ท็อป จิรายุส (ตอน 2) | Executive Espresso EP.86</t>
  </si>
  <si>
    <t>https://www.youtube.com/watch?v=dQm9wRQYaes&amp;list=PLZ0vRaBzdrQ12KViTY71wi4bzrgsCA_TI&amp;index=86</t>
  </si>
  <si>
    <t>May 31, 2020</t>
  </si>
  <si>
    <t>12,441 views</t>
  </si>
  <si>
    <t>like this video along with 214 other people</t>
  </si>
  <si>
    <t>53:48</t>
  </si>
  <si>
    <t>1668194614-659</t>
  </si>
  <si>
    <t>ลิบรา 2.0 VS ดิจิทัลหยวน อนาคตการเงินและบิตคอยน์จาก ท๊อป จิรายุส (ตอน 1) | Executive Espresso EP.85</t>
  </si>
  <si>
    <t>https://www.youtube.com/watch?v=Trd5F0429a4&amp;list=PLZ0vRaBzdrQ12KViTY71wi4bzrgsCA_TI&amp;index=85</t>
  </si>
  <si>
    <t>May 30, 2020</t>
  </si>
  <si>
    <t>26,583 views</t>
  </si>
  <si>
    <t>like this video along with 557 other people</t>
  </si>
  <si>
    <t>52:55</t>
  </si>
  <si>
    <t>1668194623-660</t>
  </si>
  <si>
    <t>วิเคราะห์ พล.อ. ประยุทธ์ และการเมืองไทยหลังโควิด-19 กับ สรกล อดุลยานนท์ | Executive Espresso EP.84</t>
  </si>
  <si>
    <t>https://www.youtube.com/watch?v=pX3bAJhdB1g&amp;list=PLZ0vRaBzdrQ12KViTY71wi4bzrgsCA_TI&amp;index=84</t>
  </si>
  <si>
    <t>May 27, 2020</t>
  </si>
  <si>
    <t>98,206 views</t>
  </si>
  <si>
    <t>like this video along with 1,234 other people</t>
  </si>
  <si>
    <t>53:12</t>
  </si>
  <si>
    <t>1668194632-661</t>
  </si>
  <si>
    <t>สงครามเย็นใหม่? สรุปประชุมสองสภาจีน ดันกฎหมายคุมฮ่องกง ชนวนสหรัฐ-จีนปะทุ | Executive Espresso EP.83</t>
  </si>
  <si>
    <t>https://www.youtube.com/watch?v=-d3zrOLgSBs&amp;list=PLZ0vRaBzdrQ12KViTY71wi4bzrgsCA_TI&amp;index=83</t>
  </si>
  <si>
    <t>Premiered May 26, 2020</t>
  </si>
  <si>
    <t>228,706 views</t>
  </si>
  <si>
    <t>like this video along with 2,311 other people</t>
  </si>
  <si>
    <t>1:06:38</t>
  </si>
  <si>
    <t>1668194640-662</t>
  </si>
  <si>
    <t>บัฟเฟตต์ vs เรย์ ดาลิโอ vs ซอฟต์แบงก์ สามก๊กโลกการลงทุนที่น่าเรียนรู้ | Executive Espresso EP.82</t>
  </si>
  <si>
    <t>https://www.youtube.com/watch?v=_V404ibkmVI&amp;list=PLZ0vRaBzdrQ12KViTY71wi4bzrgsCA_TI&amp;index=82</t>
  </si>
  <si>
    <t>41,511 views</t>
  </si>
  <si>
    <t>like this video along with 884 other people</t>
  </si>
  <si>
    <t>37:08</t>
  </si>
  <si>
    <t>1668194649-663</t>
  </si>
  <si>
    <t>บัฟเฟตต์สิ้นมนต์ขลังแล้วจริงหรือ นักลงทุนสาย VI ยังมีอนาคตไหม | Executive Espresso EP.81</t>
  </si>
  <si>
    <t>https://www.youtube.com/watch?v=G9-E-sms_PA&amp;list=PLZ0vRaBzdrQ12KViTY71wi4bzrgsCA_TI&amp;index=81</t>
  </si>
  <si>
    <t>Premiered May 25, 2020</t>
  </si>
  <si>
    <t>35,955 views</t>
  </si>
  <si>
    <t>like this video along with 715 other people</t>
  </si>
  <si>
    <t>33:53</t>
  </si>
  <si>
    <t>1668194658-664</t>
  </si>
  <si>
    <t>สุทธิชัย หยุ่น มองระเบียบโลกและประเทศไทยหลังโควิด-19 | Executive Espresso EP.80</t>
  </si>
  <si>
    <t>https://www.youtube.com/watch?v=PaVmrEfaVfA&amp;list=PLZ0vRaBzdrQ12KViTY71wi4bzrgsCA_TI&amp;index=80</t>
  </si>
  <si>
    <t>May 24, 2020</t>
  </si>
  <si>
    <t>136,730 views</t>
  </si>
  <si>
    <t>like this video along with 1,801 other people</t>
  </si>
  <si>
    <t>55:24</t>
  </si>
  <si>
    <t>1668194667-665</t>
  </si>
  <si>
    <t>สิ่งที่เจ้าสัวธนินท์อยากบอกนายกฯ “ประเทศไทยต้องเป็นศูนย์กลางเศรษฐกิจโลก” | Executive Espresso EP.79</t>
  </si>
  <si>
    <t>https://www.youtube.com/watch?v=pJkv4EnA5ZA&amp;list=PLZ0vRaBzdrQ12KViTY71wi4bzrgsCA_TI&amp;index=79</t>
  </si>
  <si>
    <t>Premiered May 23, 2020</t>
  </si>
  <si>
    <t>494,781 views</t>
  </si>
  <si>
    <t>like this video along with 7,671 other people</t>
  </si>
  <si>
    <t>1:00:26</t>
  </si>
  <si>
    <t>1668194676-666</t>
  </si>
  <si>
    <t>พานาโซนิคย้ายฐานการผลิตจากไทยไปเวียดนาม เราจะโดนแซงแล้วจริงหรือ | Executive Espresso EP.78</t>
  </si>
  <si>
    <t>https://www.youtube.com/watch?v=bVZEqxXCB10&amp;list=PLZ0vRaBzdrQ12KViTY71wi4bzrgsCA_TI&amp;index=78</t>
  </si>
  <si>
    <t>Premiered May 22, 2020</t>
  </si>
  <si>
    <t>63,590 views</t>
  </si>
  <si>
    <t>like this video along with 897 other people</t>
  </si>
  <si>
    <t>40:19</t>
  </si>
  <si>
    <t>1668194685-667</t>
  </si>
  <si>
    <t>เช็กตัวเลขจริงเศรษฐกิจไทยไตรมาส 1 หดตัวมากสุดในรอบทศวรรษ | Executive Espresso EP.77</t>
  </si>
  <si>
    <t>https://www.youtube.com/watch?v=EhwZ4p8ZQO4&amp;list=PLZ0vRaBzdrQ12KViTY71wi4bzrgsCA_TI&amp;index=77</t>
  </si>
  <si>
    <t>May 21, 2020</t>
  </si>
  <si>
    <t>8,890 views</t>
  </si>
  <si>
    <t>21:44</t>
  </si>
  <si>
    <t>1668194694-668</t>
  </si>
  <si>
    <t>สงครามไวรัส สหรัฐ-จีน เดือด! ทรัมป์จะสอบตกเลือกตั้งไหม ถอดบทเรียนวิกฤตผู้นำ Executive Espresso EP.76</t>
  </si>
  <si>
    <t>https://www.youtube.com/watch?v=0l0J35fR-OA&amp;list=PLZ0vRaBzdrQ12KViTY71wi4bzrgsCA_TI&amp;index=76</t>
  </si>
  <si>
    <t>May 20, 2020</t>
  </si>
  <si>
    <t>147,943 views</t>
  </si>
  <si>
    <t>like this video along with 1,413 other people</t>
  </si>
  <si>
    <t>1:07:28</t>
  </si>
  <si>
    <t>1668194703-669</t>
  </si>
  <si>
    <t>หยวนดิจิทัลคืออะไร เปลี่ยนโลกจริงหรือ จะล้มแชมป์ดอลลาร์ได้ไหม | Executive Espresso EP.75</t>
  </si>
  <si>
    <t>https://www.youtube.com/watch?v=YAGoQrDsC9k&amp;list=PLZ0vRaBzdrQ12KViTY71wi4bzrgsCA_TI&amp;index=75</t>
  </si>
  <si>
    <t>May 19, 2020</t>
  </si>
  <si>
    <t>121,661 views</t>
  </si>
  <si>
    <t>like this video along with 1,771 other people</t>
  </si>
  <si>
    <t>58:24</t>
  </si>
  <si>
    <t>1668194712-670</t>
  </si>
  <si>
    <t>สุดยอดคู่มือทำธุรกิจท่องเที่ยวรับมือ New Era of Tourism จากผู้ว่าฯ ททท. | Executive Espresso EP.74</t>
  </si>
  <si>
    <t>https://www.youtube.com/watch?v=NNBR84195uA&amp;list=PLZ0vRaBzdrQ12KViTY71wi4bzrgsCA_TI&amp;index=74</t>
  </si>
  <si>
    <t>May 18, 2020</t>
  </si>
  <si>
    <t>9,759 views</t>
  </si>
  <si>
    <t>like this video along with 162 other people</t>
  </si>
  <si>
    <t>58:09</t>
  </si>
  <si>
    <t>1668194722-671</t>
  </si>
  <si>
    <t>ออฟฟิศแห่งอนาคตหลังโควิด-19 จุดจบ Co-working Space จริงหรือไม่ | Executive Espresso EP.73</t>
  </si>
  <si>
    <t>https://www.youtube.com/watch?v=N3ijQ07g4XM&amp;list=PLZ0vRaBzdrQ12KViTY71wi4bzrgsCA_TI&amp;index=73</t>
  </si>
  <si>
    <t>May 15, 2020</t>
  </si>
  <si>
    <t>27,141 views</t>
  </si>
  <si>
    <t>like this video along with 338 other people</t>
  </si>
  <si>
    <t>40:39</t>
  </si>
  <si>
    <t>1668194731-672</t>
  </si>
  <si>
    <t>อุ้มการบินไทย คนไทยได้อะไร หรือควรปล่อยให้ล้มละลาย? Feat. บรรยง พงษ์พานิช | Executive Espresso EP.72</t>
  </si>
  <si>
    <t>https://www.youtube.com/watch?v=fVAPUJwfBIo&amp;list=PLZ0vRaBzdrQ12KViTY71wi4bzrgsCA_TI&amp;index=72</t>
  </si>
  <si>
    <t>May 13, 2020</t>
  </si>
  <si>
    <t>187,019 views</t>
  </si>
  <si>
    <t>like this video along with 2,821 other people</t>
  </si>
  <si>
    <t>1:15:52</t>
  </si>
  <si>
    <t>1668194741-673</t>
  </si>
  <si>
    <t>หมอเลี้ยบ เบื้องหลังยุทธศาสตร์สู้โควิด เมื่อผีเศรษฐกิจน่ากลัวกว่าผีโรคระบาด Executive Espresso EP.71</t>
  </si>
  <si>
    <t>https://www.youtube.com/watch?v=pL5tC6FJ52Q&amp;list=PLZ0vRaBzdrQ12KViTY71wi4bzrgsCA_TI&amp;index=71</t>
  </si>
  <si>
    <t>May 12, 2020</t>
  </si>
  <si>
    <t>5,293 views</t>
  </si>
  <si>
    <t>like this video along with 76 other people</t>
  </si>
  <si>
    <t>59:03</t>
  </si>
  <si>
    <t>1668194751-674</t>
  </si>
  <si>
    <t>Tik-Tok มาแรงแค่ไหน เจาะลึกพฤติกรรมการเสพสื่อที่แตกเป็นเสี้ยวหลังโควิด-19 | Executive Espresso EP.70</t>
  </si>
  <si>
    <t>https://www.youtube.com/watch?v=F1aRxC2ebS8&amp;list=PLZ0vRaBzdrQ12KViTY71wi4bzrgsCA_TI&amp;index=70</t>
  </si>
  <si>
    <t>May 11, 2020</t>
  </si>
  <si>
    <t>21,161 views</t>
  </si>
  <si>
    <t>like this video along with 350 other people</t>
  </si>
  <si>
    <t>55:48</t>
  </si>
  <si>
    <t>1668194759-675</t>
  </si>
  <si>
    <t>เลย์ออฟแต่ยังได้ใจ เปิดจดหมายปลดพนักงาน 1,900 คนจากซีอีโอ Airbnb | Executive Espresso EP.69</t>
  </si>
  <si>
    <t>https://www.youtube.com/watch?v=bYmFNDihD68&amp;list=PLZ0vRaBzdrQ12KViTY71wi4bzrgsCA_TI&amp;index=69</t>
  </si>
  <si>
    <t>May 10, 2020</t>
  </si>
  <si>
    <t>20,748 views</t>
  </si>
  <si>
    <t>like this video along with 371 other people</t>
  </si>
  <si>
    <t>1668194769-676</t>
  </si>
  <si>
    <t>J.Crew ยื่นล้มละลาย ภาพสะท้อนจุดเปลี่ยนค้าปลีกที่ต้องปรับตัว | Executive Espresso EP.68</t>
  </si>
  <si>
    <t>https://www.youtube.com/watch?v=HKerj4z-Al4&amp;list=PLZ0vRaBzdrQ12KViTY71wi4bzrgsCA_TI&amp;index=68</t>
  </si>
  <si>
    <t>May 9, 2020</t>
  </si>
  <si>
    <t>27,836 views</t>
  </si>
  <si>
    <t>like this video along with 453 other people</t>
  </si>
  <si>
    <t>27:44</t>
  </si>
  <si>
    <t>1668194778-677</t>
  </si>
  <si>
    <t>จากโลกาภิวัตน์สู่ภูมิภาควิวัฒน์ ถึงเวลากระจายความเสี่ยงรับมือ New Normal | Executive Espresso EP.67</t>
  </si>
  <si>
    <t>https://www.youtube.com/watch?v=dv752rTrZrM&amp;list=PLZ0vRaBzdrQ12KViTY71wi4bzrgsCA_TI&amp;index=67</t>
  </si>
  <si>
    <t>May 7, 2020</t>
  </si>
  <si>
    <t>21,567 views</t>
  </si>
  <si>
    <t>like this video along with 290 other people</t>
  </si>
  <si>
    <t>1:07:08</t>
  </si>
  <si>
    <t>1668194787-678</t>
  </si>
  <si>
    <t>ไทยอยู่ตรงไหนในซัพพลายเชนโลก EEC เนื้อหอมอยู่ไหม ปรับตัวกับโลกาภิวัตน์ใหม่ Executive Espresso EP.66</t>
  </si>
  <si>
    <t>https://www.youtube.com/watch?v=HZeTEHoN7Es&amp;list=PLZ0vRaBzdrQ12KViTY71wi4bzrgsCA_TI&amp;index=66</t>
  </si>
  <si>
    <t>May 6, 2020</t>
  </si>
  <si>
    <t>49,169 views</t>
  </si>
  <si>
    <t>like this video along with 817 other people</t>
  </si>
  <si>
    <t>39:21</t>
  </si>
  <si>
    <t>1668194796-679</t>
  </si>
  <si>
    <t>ปริญญ์ พานิชภักดิ์ New Normal การส่งออก การค้าระหว่างประเทศ เศรษฐกิจทันสมัย Executive Espresso EP.65</t>
  </si>
  <si>
    <t>https://www.youtube.com/watch?v=UtpU8VcLWyo&amp;list=PLZ0vRaBzdrQ12KViTY71wi4bzrgsCA_TI&amp;index=65</t>
  </si>
  <si>
    <t>May 5, 2020</t>
  </si>
  <si>
    <t>16,788 views</t>
  </si>
  <si>
    <t>like this video along with 239 other people</t>
  </si>
  <si>
    <t>1:08:22</t>
  </si>
  <si>
    <t>1668194805-680</t>
  </si>
  <si>
    <t>เมื่อใบปริญญาไม่มีความหมาย โมเดลการเรียนรู้และ Mindset แห่งอนาคตคืออะไร | Executive Espresso EP.64</t>
  </si>
  <si>
    <t>https://www.youtube.com/watch?v=-H5CK0JCKTE&amp;list=PLZ0vRaBzdrQ12KViTY71wi4bzrgsCA_TI&amp;index=64</t>
  </si>
  <si>
    <t>May 4, 2020</t>
  </si>
  <si>
    <t>29,339 views</t>
  </si>
  <si>
    <t>like this video along with 625 other people</t>
  </si>
  <si>
    <t>48:39</t>
  </si>
  <si>
    <t>1668194814-681</t>
  </si>
  <si>
    <t>'ศุภชัย เจียรวนนท์' ท้ารัฐ ตั้งเป้าเมืองไทยเป็นศูนย์กลางเทคโนโลยีของโลก | Executive Espresso EP.63</t>
  </si>
  <si>
    <t>https://www.youtube.com/watch?v=auWoVKIDjPQ&amp;list=PLZ0vRaBzdrQ12KViTY71wi4bzrgsCA_TI&amp;index=63</t>
  </si>
  <si>
    <t>May 3, 2020</t>
  </si>
  <si>
    <t>64,580 views</t>
  </si>
  <si>
    <t>like this video along with 1,012 other people</t>
  </si>
  <si>
    <t>49:20</t>
  </si>
  <si>
    <t>1668194823-682</t>
  </si>
  <si>
    <t>New Normal ของการท่องเที่ยว โอกาสอยู่ที่การท่องเที่ยวเชิงสุขภาพ-การแพทย์? | Executive Espresso EP.62</t>
  </si>
  <si>
    <t>https://www.youtube.com/watch?v=KY9soF_TPDs&amp;list=PLZ0vRaBzdrQ12KViTY71wi4bzrgsCA_TI&amp;index=62</t>
  </si>
  <si>
    <t>May 1, 2020</t>
  </si>
  <si>
    <t>36,936 views</t>
  </si>
  <si>
    <t>like this video along with 558 other people</t>
  </si>
  <si>
    <t>52:03</t>
  </si>
  <si>
    <t>1668194832-683</t>
  </si>
  <si>
    <t>เมื่อโควิด-19 ฉีกตำราเศรษฐศาสตร์ โลกหนี้ท่วม-ดอกเบี้ยต่ำส่งผลกับเราอย่างไร Executive Espresso EP.61</t>
  </si>
  <si>
    <t>https://www.youtube.com/watch?v=GZ2G_uEQWG4&amp;list=PLZ0vRaBzdrQ12KViTY71wi4bzrgsCA_TI&amp;index=61</t>
  </si>
  <si>
    <t>Apr 30, 2020</t>
  </si>
  <si>
    <t>94,360 views</t>
  </si>
  <si>
    <t>like this video along with 1,220 other people</t>
  </si>
  <si>
    <t>47:42</t>
  </si>
  <si>
    <t>1668194842-684</t>
  </si>
  <si>
    <t>กรณ์ จาติกวณิช เมื่อไวรัสเปิดแผลเศรษฐกิจไทย และอนาคตไล่ล่าตลาดการเงิน | Executive Espresso EP.60</t>
  </si>
  <si>
    <t>https://www.youtube.com/watch?v=HxbNHeNmb88&amp;list=PLZ0vRaBzdrQ12KViTY71wi4bzrgsCA_TI&amp;index=60</t>
  </si>
  <si>
    <t>Apr 29, 2020</t>
  </si>
  <si>
    <t>54,662 views</t>
  </si>
  <si>
    <t>like this video along with 849 other people</t>
  </si>
  <si>
    <t>59:19</t>
  </si>
  <si>
    <t>1668194852-685</t>
  </si>
  <si>
    <t>เตรียมรับมือ The New Abnormal ทำธุรกิจอย่างไรในยุคเปิดๆ ปิดๆ เมือง | Executive Espresso EP.59</t>
  </si>
  <si>
    <t>https://www.youtube.com/watch?v=po03-0iTKqY&amp;list=PLZ0vRaBzdrQ12KViTY71wi4bzrgsCA_TI&amp;index=59</t>
  </si>
  <si>
    <t>Apr 28, 2020</t>
  </si>
  <si>
    <t>54,878 views</t>
  </si>
  <si>
    <t>53:55</t>
  </si>
  <si>
    <t>1668194861-686</t>
  </si>
  <si>
    <t>เปิดใจ ดร.วิรไท ผู้ว่าแบงก์ชาติ วิวาทะอุ้มหุ้นกู้เอกชน และอนาคตตลาดการเงิน Executive Espresso EP.58</t>
  </si>
  <si>
    <t>https://www.youtube.com/watch?v=eGhYnJq3rQ4&amp;list=PLZ0vRaBzdrQ12KViTY71wi4bzrgsCA_TI&amp;index=58</t>
  </si>
  <si>
    <t>Apr 27, 2020</t>
  </si>
  <si>
    <t>43,200 views</t>
  </si>
  <si>
    <t>like this video along with 626 other people</t>
  </si>
  <si>
    <t>55:59</t>
  </si>
  <si>
    <t>1668194870-687</t>
  </si>
  <si>
    <t>เทรนด์พฤติกรรมผู้บริโภคไทยในก้าวต่อไป หลังโควิด-19 กับ LINE for Business | Executive Espresso EP.57</t>
  </si>
  <si>
    <t>https://www.youtube.com/watch?v=vGGieNU3ImE&amp;list=PLZ0vRaBzdrQ12KViTY71wi4bzrgsCA_TI&amp;index=57</t>
  </si>
  <si>
    <t>Apr 24, 2020</t>
  </si>
  <si>
    <t>81,850 views</t>
  </si>
  <si>
    <t>like this video along with 1,458 other people</t>
  </si>
  <si>
    <t>52:05</t>
  </si>
  <si>
    <t>1668194879-688</t>
  </si>
  <si>
    <t>เปิดเมืองแบบค้อนทุบแล้วเต้น สิ่งที่คุณต้องทำเมื่อเมืองไม่มีทางเปิด 100% | Executive Espresso EP.56</t>
  </si>
  <si>
    <t>https://www.youtube.com/watch?v=rkc1E5Mk8uo&amp;list=PLZ0vRaBzdrQ12KViTY71wi4bzrgsCA_TI&amp;index=56</t>
  </si>
  <si>
    <t>Apr 23, 2020</t>
  </si>
  <si>
    <t>12,880 views</t>
  </si>
  <si>
    <t>like this video along with 153 other people</t>
  </si>
  <si>
    <t>46:11</t>
  </si>
  <si>
    <t>1668194889-689</t>
  </si>
  <si>
    <t>Scenario ของเศรษฐกิจไทยในอนาคต บริษัทจะฟื้นช้าหรือเร็ว ขึ้นอยู่กับอะไร | Executive Espresso EP.55</t>
  </si>
  <si>
    <t>https://www.youtube.com/watch?v=BN2ZDpKTOa4&amp;list=PLZ0vRaBzdrQ12KViTY71wi4bzrgsCA_TI&amp;index=55</t>
  </si>
  <si>
    <t>Apr 22, 2020</t>
  </si>
  <si>
    <t>41,107 views</t>
  </si>
  <si>
    <t>like this video along with 649 other people</t>
  </si>
  <si>
    <t>40:41</t>
  </si>
  <si>
    <t>1668194898-690</t>
  </si>
  <si>
    <t>น้ำมันดิบสหรัฐ ติดลบครั้งแรกในประวัติศาสตร์ ดิ่ง 300% เกิดอะไรขึ้นกันแน่ | Executive Espresso EP.54</t>
  </si>
  <si>
    <t>https://www.youtube.com/watch?v=4loitaItCdc&amp;list=PLZ0vRaBzdrQ12KViTY71wi4bzrgsCA_TI&amp;index=54</t>
  </si>
  <si>
    <t>Apr 21, 2020</t>
  </si>
  <si>
    <t>44,236 views</t>
  </si>
  <si>
    <t>like this video along with 623 other people</t>
  </si>
  <si>
    <t>52:44</t>
  </si>
  <si>
    <t>1668194908-691</t>
  </si>
  <si>
    <t>ชีวิตคนเมืองและการอยู่อาศัยหลังโควิด-19 ถึงเวลาออกแบบเมืองใหม่หรือยัง? | Executive Espresso EP.53</t>
  </si>
  <si>
    <t>https://www.youtube.com/watch?v=-Rf-HM2PDmg&amp;list=PLZ0vRaBzdrQ12KViTY71wi4bzrgsCA_TI&amp;index=53</t>
  </si>
  <si>
    <t>Apr 20, 2020</t>
  </si>
  <si>
    <t>34,672 views</t>
  </si>
  <si>
    <t>like this video along with 531 other people</t>
  </si>
  <si>
    <t>51:17</t>
  </si>
  <si>
    <t>1668194917-692</t>
  </si>
  <si>
    <t>5G และโลกหุ่นยนต์หลังโควิด-19 เมื่อทุกคนถูกบังคับให้ทรานส์ฟอร์ม | Executive Espresso EP.52</t>
  </si>
  <si>
    <t>https://www.youtube.com/watch?v=SpWvEdUumXA&amp;list=PLZ0vRaBzdrQ12KViTY71wi4bzrgsCA_TI&amp;index=52</t>
  </si>
  <si>
    <t>Apr 19, 2020</t>
  </si>
  <si>
    <t>28,188 views</t>
  </si>
  <si>
    <t>like this video along with 482 other people</t>
  </si>
  <si>
    <t>52:51</t>
  </si>
  <si>
    <t>1668194926-693</t>
  </si>
  <si>
    <t>เกมชิงบัลลังก์โลกหลังโควิด-19 อำนาจใหม่จะอยู่ในมือใคร คุยกับ ศ.ดร.สุรชาติ | Executive Espresso EP.51</t>
  </si>
  <si>
    <t>https://www.youtube.com/watch?v=BDqG3pZnwps&amp;list=PLZ0vRaBzdrQ12KViTY71wi4bzrgsCA_TI&amp;index=51</t>
  </si>
  <si>
    <t>Apr 16, 2020</t>
  </si>
  <si>
    <t>250,293 views</t>
  </si>
  <si>
    <t>like this video along with 2,842 other people</t>
  </si>
  <si>
    <t>1:23:07</t>
  </si>
  <si>
    <t>1668194935-694</t>
  </si>
  <si>
    <t>เราผ่านจุดต่ำสุดไปแล้วหรือยัง ตรวจชีพจรเศรษฐกิจในอีก 18 เดือนข้างหน้า | Executive Espresso EP.50</t>
  </si>
  <si>
    <t>https://www.youtube.com/watch?v=MBDXb4BnDwY&amp;list=PLZ0vRaBzdrQ12KViTY71wi4bzrgsCA_TI&amp;index=50</t>
  </si>
  <si>
    <t>Apr 15, 2020</t>
  </si>
  <si>
    <t>32,149 views</t>
  </si>
  <si>
    <t>like this video along with 439 other people</t>
  </si>
  <si>
    <t>39:14</t>
  </si>
  <si>
    <t>1668194945-695</t>
  </si>
  <si>
    <t>การกลายพันธุ์ของเศรษฐกิจโลก ซัพพลายเชน และโลกาภิวัตน์ที่ไม่หวนกลับอีกต่อไป Executive Espresso EP.49</t>
  </si>
  <si>
    <t>https://www.youtube.com/watch?v=NzoGVe1ecDw&amp;list=PLZ0vRaBzdrQ12KViTY71wi4bzrgsCA_TI&amp;index=49</t>
  </si>
  <si>
    <t>Apr 14, 2020</t>
  </si>
  <si>
    <t>79,563 views</t>
  </si>
  <si>
    <t>like this video along with 1,318 other people</t>
  </si>
  <si>
    <t>52:40</t>
  </si>
  <si>
    <t>1668194953-696</t>
  </si>
  <si>
    <t>เปิดเมืองอย่างไรให้เศรษฐกิจฟื้นโรคไม่ระบาด ถกข้อเสนอให้คน 20-30 ปีออกมาก่อน Executive Espresso EP.48</t>
  </si>
  <si>
    <t>https://www.youtube.com/watch?v=rzzkcDkPFlg&amp;list=PLZ0vRaBzdrQ12KViTY71wi4bzrgsCA_TI&amp;index=48</t>
  </si>
  <si>
    <t>Apr 12, 2020</t>
  </si>
  <si>
    <t>20,872 views</t>
  </si>
  <si>
    <t>45:17</t>
  </si>
  <si>
    <t>1668194963-697</t>
  </si>
  <si>
    <t>มาตรการเยียวยาชุด 3 มูลค่า 1.9 ล้านล้าน ช่วยเศรษฐกิจไทยจริงหรือไม่ | Executive Espresso EP.47</t>
  </si>
  <si>
    <t>https://www.youtube.com/watch?v=G0uUWm1VAKs&amp;list=PLZ0vRaBzdrQ12KViTY71wi4bzrgsCA_TI&amp;index=47</t>
  </si>
  <si>
    <t>Apr 10, 2020</t>
  </si>
  <si>
    <t>9,088 views</t>
  </si>
  <si>
    <t>like this video along with 124 other people</t>
  </si>
  <si>
    <t>56:07</t>
  </si>
  <si>
    <t>1668194972-698</t>
  </si>
  <si>
    <t>ขั้วอำนาจโลกหลังโควิด-19 สหรัฐฯ ติดเชื้อสูงสุด เศรษฐกิจแย่สุดในรอบ 100 ปี | Executive Espresso EP.46</t>
  </si>
  <si>
    <t>https://www.youtube.com/watch?v=C-NJODg1jJM&amp;list=PLZ0vRaBzdrQ12KViTY71wi4bzrgsCA_TI&amp;index=46</t>
  </si>
  <si>
    <t>Apr 6, 2020</t>
  </si>
  <si>
    <t>151,889 views</t>
  </si>
  <si>
    <t>like this video along with 1,160 other people</t>
  </si>
  <si>
    <t>1668194981-699</t>
  </si>
  <si>
    <t>กองทุน SSF และ SSFX คิดก่อนซื้อ เลือกอย่างไรให้โดนใจ | Executive Espresso EP.45</t>
  </si>
  <si>
    <t>https://www.youtube.com/watch?v=VGEqjcslcGo&amp;list=PLZ0vRaBzdrQ12KViTY71wi4bzrgsCA_TI&amp;index=45</t>
  </si>
  <si>
    <t>Apr 4, 2020</t>
  </si>
  <si>
    <t>26,396 views</t>
  </si>
  <si>
    <t>like this video along with 500 other people</t>
  </si>
  <si>
    <t>58:18</t>
  </si>
  <si>
    <t>1668194991-700</t>
  </si>
  <si>
    <t>บาซูก้าการคลัง! สิงคโปร์ยิงชุดใหญ่แล้ว ไทยควรหรือยัง | Executive Espresso EP.44</t>
  </si>
  <si>
    <t>https://www.youtube.com/watch?v=jqVJR9cmARc&amp;list=PLZ0vRaBzdrQ12KViTY71wi4bzrgsCA_TI&amp;index=44</t>
  </si>
  <si>
    <t>Apr 3, 2020</t>
  </si>
  <si>
    <t>27,989 views</t>
  </si>
  <si>
    <t>42:13</t>
  </si>
  <si>
    <t>1668195000-701</t>
  </si>
  <si>
    <t>ระเบียบโลกหลังวิกฤตโควิด-19 สหรัฐฯ จะไม่ใช่มหาอำนาจเบอร์ 1 อีกต่อไป? Executive Espresso EP.43</t>
  </si>
  <si>
    <t>https://www.youtube.com/watch?v=aiNpVjUPz5Q&amp;list=PLZ0vRaBzdrQ12KViTY71wi4bzrgsCA_TI&amp;index=43</t>
  </si>
  <si>
    <t>Mar 31, 2020</t>
  </si>
  <si>
    <t>193,483 views</t>
  </si>
  <si>
    <t>like this video along with 2,094 other people</t>
  </si>
  <si>
    <t>46:17</t>
  </si>
  <si>
    <t>1668195010-702</t>
  </si>
  <si>
    <t>โลกหลังโควิด-19 ในมุมมองของผู้เขียนหนังสือ Sapiens โลกาภิวัตน์มาถึงจุดจบ? | Executive Espresso EP.42</t>
  </si>
  <si>
    <t>https://www.youtube.com/watch?v=F5OIQicD694&amp;list=PLZ0vRaBzdrQ12KViTY71wi4bzrgsCA_TI&amp;index=42</t>
  </si>
  <si>
    <t>Mar 30, 2020</t>
  </si>
  <si>
    <t>203,344 views</t>
  </si>
  <si>
    <t>like this video along with 3,756 other people</t>
  </si>
  <si>
    <t>31:13</t>
  </si>
  <si>
    <t>1668195019-703</t>
  </si>
  <si>
    <t>วิธีใช้ BCP แผนสำรองเอาตัวรอดในสถานการณ์ฉุกเฉินและความปกติใหม่ | Executive Espresso EP.41</t>
  </si>
  <si>
    <t>https://www.youtube.com/watch?v=jINNgagf3II&amp;list=PLZ0vRaBzdrQ12KViTY71wi4bzrgsCA_TI&amp;index=41</t>
  </si>
  <si>
    <t>Mar 29, 2020</t>
  </si>
  <si>
    <t>13,073 views</t>
  </si>
  <si>
    <t>like this video along with 273 other people</t>
  </si>
  <si>
    <t>1668195027-704</t>
  </si>
  <si>
    <t>คู่มือขอความช่วยเหลือภาครัฐสู้โควิด-19 แบบเข้าใจง่ายที่สุด กับ TaxBugnoms | Executive Espresso EP.40</t>
  </si>
  <si>
    <t>https://www.youtube.com/watch?v=rarLwJ27hhs&amp;list=PLZ0vRaBzdrQ12KViTY71wi4bzrgsCA_TI&amp;index=40</t>
  </si>
  <si>
    <t>Mar 28, 2020</t>
  </si>
  <si>
    <t>2,433 views</t>
  </si>
  <si>
    <t>like this video along with 45 other people</t>
  </si>
  <si>
    <t>47:01</t>
  </si>
  <si>
    <t>1668195036-705</t>
  </si>
  <si>
    <t>อยากลดหนี้ คุยกับธนาคารอย่างไร คู่มือย่อยง่ายฉบับลูกจ้าง-นายจ้าง | Executive Espresso EP.39</t>
  </si>
  <si>
    <t>https://www.youtube.com/watch?v=ma1fkK_S44o&amp;list=PLZ0vRaBzdrQ12KViTY71wi4bzrgsCA_TI&amp;index=39</t>
  </si>
  <si>
    <t>Mar 26, 2020</t>
  </si>
  <si>
    <t>4,937 views</t>
  </si>
  <si>
    <t>like this video along with 130 other people</t>
  </si>
  <si>
    <t>49:33</t>
  </si>
  <si>
    <t>1668195045-706</t>
  </si>
  <si>
    <t>พ.ร.ก. ฉุกเฉิน Lockdown กระทบเกือบ 3 แสนล้าน รัฐเยียวยาทันไหม | Executive Espresso EP.38</t>
  </si>
  <si>
    <t>https://www.youtube.com/watch?v=syYO9Ukwj48&amp;list=PLZ0vRaBzdrQ12KViTY71wi4bzrgsCA_TI&amp;index=38</t>
  </si>
  <si>
    <t>Mar 24, 2020</t>
  </si>
  <si>
    <t>23,826 views</t>
  </si>
  <si>
    <t>like this video along with 333 other people</t>
  </si>
  <si>
    <t>26:21</t>
  </si>
  <si>
    <t>1668195054-707</t>
  </si>
  <si>
    <t>Lockdown กระทบเศรษฐกิจ ตลาดหุ้น และพันธบัตรมากแค่ไหน เราต้องปรับตัวอย่างไร Executive Espresso EP.37</t>
  </si>
  <si>
    <t>https://www.youtube.com/watch?v=T6pV0cpKGwA&amp;list=PLZ0vRaBzdrQ12KViTY71wi4bzrgsCA_TI&amp;index=37</t>
  </si>
  <si>
    <t>Mar 23, 2020</t>
  </si>
  <si>
    <t>20,353 views</t>
  </si>
  <si>
    <t>like this video along with 224 other people</t>
  </si>
  <si>
    <t>42:33</t>
  </si>
  <si>
    <t>1668195063-708</t>
  </si>
  <si>
    <t>6 เช็กลิสต์ฉุกเฉินที่ซีอีโอต้องทำเดี๋ยวนี้ #ฝ่าวิกฤตโควิด19 | Executive Espresso EP.36</t>
  </si>
  <si>
    <t>https://www.youtube.com/watch?v=wb7xMHBGjks&amp;list=PLZ0vRaBzdrQ12KViTY71wi4bzrgsCA_TI&amp;index=36</t>
  </si>
  <si>
    <t>23,863 views</t>
  </si>
  <si>
    <t>like this video along with 368 other people</t>
  </si>
  <si>
    <t>28:23</t>
  </si>
  <si>
    <t>1668195072-709</t>
  </si>
  <si>
    <t>สื่อสารอย่างไรให้ Empathy ในสภาวะวิกฤต | Executive Espresso EP.35</t>
  </si>
  <si>
    <t>https://www.youtube.com/watch?v=f6Fsx8WBf-8&amp;list=PLZ0vRaBzdrQ12KViTY71wi4bzrgsCA_TI&amp;index=35</t>
  </si>
  <si>
    <t>Mar 19, 2020</t>
  </si>
  <si>
    <t>6,267 views</t>
  </si>
  <si>
    <t>like this video along with 106 other people</t>
  </si>
  <si>
    <t>1668195081-710</t>
  </si>
  <si>
    <t>Work from Home เคล็ดลับทำงานที่บ้านให้สำเร็จจากผู้มีประสบการณ์มาแล้ว 15 ปี Executive Espresso EP.34</t>
  </si>
  <si>
    <t>https://www.youtube.com/watch?v=IyKCRZW9rQI&amp;list=PLZ0vRaBzdrQ12KViTY71wi4bzrgsCA_TI&amp;index=34</t>
  </si>
  <si>
    <t>Mar 18, 2020</t>
  </si>
  <si>
    <t>57,640 views</t>
  </si>
  <si>
    <t>like this video along with 826 other people</t>
  </si>
  <si>
    <t>56:48</t>
  </si>
  <si>
    <t>1668195090-711</t>
  </si>
  <si>
    <t>ผู้นำประเทศอื่นฝ่าวิกฤตโควิด-19 กันอย่างไร | Executive Espresso EP.33</t>
  </si>
  <si>
    <t>https://www.youtube.com/watch?v=T1OyP1gxEhI&amp;list=PLZ0vRaBzdrQ12KViTY71wi4bzrgsCA_TI&amp;index=33</t>
  </si>
  <si>
    <t>Mar 17, 2020</t>
  </si>
  <si>
    <t>19,948 views</t>
  </si>
  <si>
    <t>like this video along with 293 other people</t>
  </si>
  <si>
    <t>21:30</t>
  </si>
  <si>
    <t>1668195099-712</t>
  </si>
  <si>
    <t>เตรียมรับมือเฟส 3 วิกฤตโควิด-19 ทำจีดีพีไทยปี 63 ติดลบ คนตกงานหลายแสน | Executive Espresso EP.32</t>
  </si>
  <si>
    <t>https://www.youtube.com/watch?v=_AKal0gwO08&amp;list=PLZ0vRaBzdrQ12KViTY71wi4bzrgsCA_TI&amp;index=32</t>
  </si>
  <si>
    <t>Mar 16, 2020</t>
  </si>
  <si>
    <t>48,190 views</t>
  </si>
  <si>
    <t>like this video along with 535 other people</t>
  </si>
  <si>
    <t>42:47</t>
  </si>
  <si>
    <t>1668195108-713</t>
  </si>
  <si>
    <t>7 สิ่งช่วยธุรกิจในช่วงโควิด-19 จาก McKinsey &amp; Company | Executive Espresso EP.31</t>
  </si>
  <si>
    <t>https://www.youtube.com/watch?v=bdPyMSfbPGQ&amp;list=PLZ0vRaBzdrQ12KViTY71wi4bzrgsCA_TI&amp;index=31</t>
  </si>
  <si>
    <t>Mar 15, 2020</t>
  </si>
  <si>
    <t>18,518 views</t>
  </si>
  <si>
    <t>like this video along with 308 other people</t>
  </si>
  <si>
    <t>26:01</t>
  </si>
  <si>
    <t>1668195117-714</t>
  </si>
  <si>
    <t>ปรับตัวอย่างไรเมื่อตลาดหุ้นไทยโคม่า ใช้ Circuit Breaker 2 ครั้ง ใน 2 วัน | Executive Espresso EP.30</t>
  </si>
  <si>
    <t>https://www.youtube.com/watch?v=u1umHlGWRMA&amp;list=PLZ0vRaBzdrQ12KViTY71wi4bzrgsCA_TI&amp;index=30</t>
  </si>
  <si>
    <t>Mar 13, 2020</t>
  </si>
  <si>
    <t>24,702 views</t>
  </si>
  <si>
    <t>like this video along with 361 other people</t>
  </si>
  <si>
    <t>37:35</t>
  </si>
  <si>
    <t>1668195126-715</t>
  </si>
  <si>
    <t>สงครามราคาน้ำมันถล่มตลาดทุนเลวร้ายแค่ไหน ยืดเยื้อหรือไม่ รับมืออย่างไร | Executive Espresso EP.29</t>
  </si>
  <si>
    <t>https://www.youtube.com/watch?v=RJW3CfFvDhQ&amp;list=PLZ0vRaBzdrQ12KViTY71wi4bzrgsCA_TI&amp;index=29</t>
  </si>
  <si>
    <t>Mar 11, 2020</t>
  </si>
  <si>
    <t>88,768 views</t>
  </si>
  <si>
    <t>like this video along with 1,102 other people</t>
  </si>
  <si>
    <t>41:23</t>
  </si>
  <si>
    <t>1668195136-716</t>
  </si>
  <si>
    <t>ทำไม COVID-19 ทำเศรษฐกิจไทยโคม่ากว่าหลายประเทศ และจะถดถอยหรือไม่ | Executive Espresso EP.28</t>
  </si>
  <si>
    <t>https://www.youtube.com/watch?v=wxU9zI5RgMM&amp;list=PLZ0vRaBzdrQ12KViTY71wi4bzrgsCA_TI&amp;index=28</t>
  </si>
  <si>
    <t>Mar 7, 2020</t>
  </si>
  <si>
    <t>47,029 views</t>
  </si>
  <si>
    <t>like this video along with 652 other people</t>
  </si>
  <si>
    <t>24:37</t>
  </si>
  <si>
    <t>1668195145-717</t>
  </si>
  <si>
    <t>วิชาฝ่าวิกฤต COVID-19 จากผู้บริหารตัวจริง เจ็บจริง ผ่านมาจริง | Executive Espresso EP.27</t>
  </si>
  <si>
    <t>https://www.youtube.com/watch?v=9NtE9Msp2mU&amp;list=PLZ0vRaBzdrQ12KViTY71wi4bzrgsCA_TI&amp;index=27</t>
  </si>
  <si>
    <t>Mar 6, 2020</t>
  </si>
  <si>
    <t>34,163 views</t>
  </si>
  <si>
    <t>like this video along with 484 other people</t>
  </si>
  <si>
    <t>40:38</t>
  </si>
  <si>
    <t>1668195154-718</t>
  </si>
  <si>
    <t>เปิดกลยุทธ์ BDMS เครือ รพ.กรุงเทพ ปรับตัวสู่ธุรกิจสุขภาพแห่งอนาคต | Executive Espresso EP.26</t>
  </si>
  <si>
    <t>https://www.youtube.com/watch?v=xjLMDkhrMPY&amp;list=PLZ0vRaBzdrQ12KViTY71wi4bzrgsCA_TI&amp;index=26</t>
  </si>
  <si>
    <t>Mar 1, 2020</t>
  </si>
  <si>
    <t>19,318 views</t>
  </si>
  <si>
    <t>like this video along with 364 other people</t>
  </si>
  <si>
    <t>40:35</t>
  </si>
  <si>
    <t>1668195163-719</t>
  </si>
  <si>
    <t>ถอดบทเรียน GM ยุติการขาย-ผลิต Chevrolet ในไทย | Executive Espresso EP.25</t>
  </si>
  <si>
    <t>https://www.youtube.com/watch?v=IULpr3QtE_I&amp;list=PLZ0vRaBzdrQ12KViTY71wi4bzrgsCA_TI&amp;index=25</t>
  </si>
  <si>
    <t>Feb 22, 2020</t>
  </si>
  <si>
    <t>45,296 views</t>
  </si>
  <si>
    <t>like this video along with 620 other people</t>
  </si>
  <si>
    <t>23:41</t>
  </si>
  <si>
    <t>1668195172-720</t>
  </si>
  <si>
    <t>วิเคราะห์ประมูล 5G แสนล้านบาทแบบเข้าใจง่าย ใครได้ ใครเสีย กระทบเราอย่างไร | Executive Espresso EP.24</t>
  </si>
  <si>
    <t>https://www.youtube.com/watch?v=U17Tu1IKEgY&amp;list=PLZ0vRaBzdrQ12KViTY71wi4bzrgsCA_TI&amp;index=24</t>
  </si>
  <si>
    <t>Feb 18, 2020</t>
  </si>
  <si>
    <t>14,012 views</t>
  </si>
  <si>
    <t>37:36</t>
  </si>
  <si>
    <t>1668195181-721</t>
  </si>
  <si>
    <t>12 เทรนด์อีคอมเมิร์ซไทยปี 2020 รีบรู้ก่อนจะปรับตัวไม่ทัน | Executive Espresso EP.23</t>
  </si>
  <si>
    <t>https://www.youtube.com/watch?v=-EXpUIET8XY&amp;list=PLZ0vRaBzdrQ12KViTY71wi4bzrgsCA_TI&amp;index=23</t>
  </si>
  <si>
    <t>Feb 8, 2020</t>
  </si>
  <si>
    <t>58,778 views</t>
  </si>
  <si>
    <t>like this video along with 1,485 other people</t>
  </si>
  <si>
    <t>1:02:07</t>
  </si>
  <si>
    <t>1668195190-722</t>
  </si>
  <si>
    <t>9 เทรนด์เทคโนโลยีกระทบคนทำงานปี 2020 ผลวิจัยจากเทเลนอร์กรุ๊ป | Executive Espresso EP.22</t>
  </si>
  <si>
    <t>https://www.youtube.com/watch?v=BAPa3VS09dU&amp;list=PLZ0vRaBzdrQ12KViTY71wi4bzrgsCA_TI&amp;index=22</t>
  </si>
  <si>
    <t>Feb 7, 2020</t>
  </si>
  <si>
    <t>26,248 views</t>
  </si>
  <si>
    <t>like this video along with 443 other people</t>
  </si>
  <si>
    <t>1668195199-723</t>
  </si>
  <si>
    <t>คู่มือตั้งรับไวรัสโคโรนาพ่นพิษเศรษฐกิจไทย | Executive Espresso EP.21</t>
  </si>
  <si>
    <t>https://www.youtube.com/watch?v=3DVBw8v7CCs&amp;list=PLZ0vRaBzdrQ12KViTY71wi4bzrgsCA_TI&amp;index=21</t>
  </si>
  <si>
    <t>Feb 5, 2020</t>
  </si>
  <si>
    <t>3,156 views</t>
  </si>
  <si>
    <t>like this video along with 62 other people</t>
  </si>
  <si>
    <t>44:21</t>
  </si>
  <si>
    <t>1668195208-724</t>
  </si>
  <si>
    <t>ฝุ่น ไวรัส ภัยแล้ง กระทบเศรษฐกิจไทยอย่างไร | Executive Espresso EP.20</t>
  </si>
  <si>
    <t>https://www.youtube.com/watch?v=zagbwK24mvk&amp;list=PLZ0vRaBzdrQ12KViTY71wi4bzrgsCA_TI&amp;index=20</t>
  </si>
  <si>
    <t>Jan 27, 2020</t>
  </si>
  <si>
    <t>7,742 views</t>
  </si>
  <si>
    <t>like this video along with 123 other people</t>
  </si>
  <si>
    <t>47:09</t>
  </si>
  <si>
    <t>1668195216-725</t>
  </si>
  <si>
    <t>วิเคราะห์ดีลเทสโก้ โลตัส ทำไมบิ๊กซี-เซ็นทรัล-ซีพี อยากซื้อ กระทบเราอย่างไร Executive Espresso EP.19</t>
  </si>
  <si>
    <t>https://www.youtube.com/watch?v=q_AUIE1OlMU&amp;list=PLZ0vRaBzdrQ12KViTY71wi4bzrgsCA_TI&amp;index=19</t>
  </si>
  <si>
    <t>Jan 23, 2020</t>
  </si>
  <si>
    <t>27,109 views</t>
  </si>
  <si>
    <t>like this video along with 431 other people</t>
  </si>
  <si>
    <t>43:15</t>
  </si>
  <si>
    <t>1668195225-726</t>
  </si>
  <si>
    <t>5 เทรนด์กระทบเราจาก CES 2020 งานนวัตกรรมเครื่องใช้ไฟฟ้าที่ใหญ่ที่สุดในโลก | Executive Espresso EP.18</t>
  </si>
  <si>
    <t>https://www.youtube.com/watch?v=kcOMqcCTd9Q&amp;list=PLZ0vRaBzdrQ12KViTY71wi4bzrgsCA_TI&amp;index=18</t>
  </si>
  <si>
    <t>Jan 21, 2020</t>
  </si>
  <si>
    <t>7,701 views</t>
  </si>
  <si>
    <t>like this video along with 127 other people</t>
  </si>
  <si>
    <t>29:33</t>
  </si>
  <si>
    <t>1668195235-727</t>
  </si>
  <si>
    <t>ถอดบทเรียนจีนสู้ฝุ่น PM2.5 ในมุมการบริหารจัดการ ไทยเรียนรู้อะไร | Executive Espresso EP.17</t>
  </si>
  <si>
    <t>https://www.youtube.com/watch?v=_NQi18nWcG8&amp;list=PLZ0vRaBzdrQ12KViTY71wi4bzrgsCA_TI&amp;index=17</t>
  </si>
  <si>
    <t>Jan 20, 2020</t>
  </si>
  <si>
    <t>24,877 views</t>
  </si>
  <si>
    <t>31:48</t>
  </si>
  <si>
    <t>1668195244-728</t>
  </si>
  <si>
    <t>ความขัดแย้งสหรัฐฯ-อิหร่าน กระทบเราแค่ไหน นักธุรกิจ นักลงทุนควรจับตาอย่างไร Executive Espresso EP.16</t>
  </si>
  <si>
    <t>https://www.youtube.com/watch?v=VBVMennfF4c&amp;list=PLZ0vRaBzdrQ12KViTY71wi4bzrgsCA_TI&amp;index=16</t>
  </si>
  <si>
    <t>Jan 8, 2020</t>
  </si>
  <si>
    <t>46,789 views</t>
  </si>
  <si>
    <t>like this video along with 816 other people</t>
  </si>
  <si>
    <t>26:07</t>
  </si>
  <si>
    <t>1668195253-729</t>
  </si>
  <si>
    <t>3 เมกะเทรนด์ชี้ชะตากรรมเศรษฐกิจไทยปี 2020 และอนาคต | Executive Espresso EP.15</t>
  </si>
  <si>
    <t>https://www.youtube.com/watch?v=jNDFCzWCJC4&amp;list=PLZ0vRaBzdrQ12KViTY71wi4bzrgsCA_TI&amp;index=15</t>
  </si>
  <si>
    <t>Jan 3, 2020</t>
  </si>
  <si>
    <t>33,797 views</t>
  </si>
  <si>
    <t>like this video along with 562 other people</t>
  </si>
  <si>
    <t>1668195262-730</t>
  </si>
  <si>
    <t>อนาคตพลังงานไทยไปทางไหน ต้องปรับตัวอย่างไร สัมภาษณ์ สนธิรัตน์ รมว.พลังงาน Executive Espresso EP.14</t>
  </si>
  <si>
    <t>https://www.youtube.com/watch?v=KLrIlsLqurg&amp;list=PLZ0vRaBzdrQ12KViTY71wi4bzrgsCA_TI&amp;index=14</t>
  </si>
  <si>
    <t>Dec 27, 2019</t>
  </si>
  <si>
    <t>17,627 views</t>
  </si>
  <si>
    <t>like this video along with 179 other people</t>
  </si>
  <si>
    <t>1:22:28</t>
  </si>
  <si>
    <t>1668195271-731</t>
  </si>
  <si>
    <t>ไทยกำลังเข้าสู่สังคมผู้สูงอายุโดยสมบูรณ์ อะไรคือโอกาสและความท้าทาย | Executive Espresso EP.13</t>
  </si>
  <si>
    <t>https://www.youtube.com/watch?v=TZvOkZDz88M&amp;list=PLZ0vRaBzdrQ12KViTY71wi4bzrgsCA_TI&amp;index=13</t>
  </si>
  <si>
    <t>Dec 14, 2019</t>
  </si>
  <si>
    <t>36,142 views</t>
  </si>
  <si>
    <t>like this video along with 640 other people</t>
  </si>
  <si>
    <t>26:09</t>
  </si>
  <si>
    <t>1668195281-732</t>
  </si>
  <si>
    <t>EEC เปลี่ยนประเทศไทยจริงหรือ กระทบเราอย่างไร คุยกับ ดร.คณิศ แสงสุพรรณ | Executive Espresso EP.12</t>
  </si>
  <si>
    <t>https://www.youtube.com/watch?v=CZoGUjIt-mU&amp;list=PLZ0vRaBzdrQ12KViTY71wi4bzrgsCA_TI&amp;index=12</t>
  </si>
  <si>
    <t>Nov 30, 2019</t>
  </si>
  <si>
    <t>10,529 views</t>
  </si>
  <si>
    <t>like this video along with 195 other people</t>
  </si>
  <si>
    <t>1:16:08</t>
  </si>
  <si>
    <t>1668195289-733</t>
  </si>
  <si>
    <t>เมื่อ Disney ท้าทาย Netflix ใครจะอยู่ ใครจะไป | TSS Executive Espresso EP.11</t>
  </si>
  <si>
    <t>https://www.youtube.com/watch?v=Kd7qmrb1E7Q&amp;list=PLZ0vRaBzdrQ12KViTY71wi4bzrgsCA_TI&amp;index=11</t>
  </si>
  <si>
    <t>Nov 21, 2019</t>
  </si>
  <si>
    <t>20,358 views</t>
  </si>
  <si>
    <t>1668195298-734</t>
  </si>
  <si>
    <t>RCEP เขตการค้าเสรีที่ใหญ่ที่สุดในโลกกระทบไทยอย่างไร เราควรเตรียมตัวอย่างไร Executive Espresso EP.10</t>
  </si>
  <si>
    <t>https://www.youtube.com/watch?v=CLDOFD0E1oM&amp;list=PLZ0vRaBzdrQ12KViTY71wi4bzrgsCA_TI&amp;index=10</t>
  </si>
  <si>
    <t>Nov 7, 2019</t>
  </si>
  <si>
    <t>8,829 views</t>
  </si>
  <si>
    <t>24:56</t>
  </si>
  <si>
    <t>1668195308-735</t>
  </si>
  <si>
    <t>เมื่อสหรัฐฯ ตัด GSP เราควรวางยุทธศาสตร์อย่างไรต่อไปในอนาคต | Executive Espresso EP.9</t>
  </si>
  <si>
    <t>https://www.youtube.com/watch?v=eaOmuvRY2H0&amp;list=PLZ0vRaBzdrQ12KViTY71wi4bzrgsCA_TI&amp;index=9</t>
  </si>
  <si>
    <t>Nov 1, 2019</t>
  </si>
  <si>
    <t>8,857 views</t>
  </si>
  <si>
    <t>like this video along with 152 other people</t>
  </si>
  <si>
    <t>22:59</t>
  </si>
  <si>
    <t>1668195317-736</t>
  </si>
  <si>
    <t>ดีลประวัติศาสตร์รถไฟความเร็วสูงเชื่อม 3 สนามบิน กระทบเราอย่างไร | Executive Espresso EP.8</t>
  </si>
  <si>
    <t>https://www.youtube.com/watch?v=BydWDT6qDbw&amp;list=PLZ0vRaBzdrQ12KViTY71wi4bzrgsCA_TI&amp;index=8</t>
  </si>
  <si>
    <t>Oct 31, 2019</t>
  </si>
  <si>
    <t>37,145 views</t>
  </si>
  <si>
    <t>like this video along with 543 other people</t>
  </si>
  <si>
    <t>28:21</t>
  </si>
  <si>
    <t>1668195326-737</t>
  </si>
  <si>
    <t>วิกฤตเศรษฐกิจจะเกิดขึ้นจริงไหม แนวโน้มเศรษฐกิจปี 2020 เป็นอย่างไร | Executive Espresso EP.7</t>
  </si>
  <si>
    <t>https://www.youtube.com/watch?v=vYU4xsKXv2w&amp;list=PLZ0vRaBzdrQ12KViTY71wi4bzrgsCA_TI&amp;index=7</t>
  </si>
  <si>
    <t>Oct 25, 2019</t>
  </si>
  <si>
    <t>119,860 views</t>
  </si>
  <si>
    <t>like this video along with 1,276 other people</t>
  </si>
  <si>
    <t>1:05:57</t>
  </si>
  <si>
    <t>1668195335-738</t>
  </si>
  <si>
    <t>ทำไมเศรษฐศาสตร์แก้จนได้รับรางวัลโนเบล และเราจะปรับใช้มันอย่างไร | Executive Espresso EP.6</t>
  </si>
  <si>
    <t>https://www.youtube.com/watch?v=DFnqduWykT8&amp;list=PLZ0vRaBzdrQ12KViTY71wi4bzrgsCA_TI&amp;index=6</t>
  </si>
  <si>
    <t>Oct 18, 2019</t>
  </si>
  <si>
    <t>65,277 views</t>
  </si>
  <si>
    <t>like this video along with 1,817 other people</t>
  </si>
  <si>
    <t>1668195343-739</t>
  </si>
  <si>
    <t>ชิมช้อปใช้ กระตุ้นเศรษฐกิจจริงหรือ ใครได้ประโยชน์ ประเทศได้อะไร | Executive Espresso EP.5</t>
  </si>
  <si>
    <t>https://www.youtube.com/watch?v=_OCbrrt6qlM&amp;list=PLZ0vRaBzdrQ12KViTY71wi4bzrgsCA_TI&amp;index=5</t>
  </si>
  <si>
    <t>Oct 16, 2019</t>
  </si>
  <si>
    <t>15,968 views</t>
  </si>
  <si>
    <t>like this video along with 257 other people</t>
  </si>
  <si>
    <t>31:35</t>
  </si>
  <si>
    <t>1668195352-740</t>
  </si>
  <si>
    <t>บทเรียนวิกฤตเวเนซุเอลา กับการบริหารงานที่ผิดพลาดของผู้นำ | Executive Espresso EP.4</t>
  </si>
  <si>
    <t>https://www.youtube.com/watch?v=MNLmEtX2Iig&amp;list=PLZ0vRaBzdrQ12KViTY71wi4bzrgsCA_TI&amp;index=4</t>
  </si>
  <si>
    <t>Oct 11, 2019</t>
  </si>
  <si>
    <t>144,911 views</t>
  </si>
  <si>
    <t>like this video along with 2,480 other people</t>
  </si>
  <si>
    <t>1668195362-741</t>
  </si>
  <si>
    <t>ค่าเงินบาทแข็งสุดในรอบ 6 ปี รับมืออย่างไรดี | Executive Espresso EP.3</t>
  </si>
  <si>
    <t>https://www.youtube.com/watch?v=RTPdJkj11DI&amp;list=PLZ0vRaBzdrQ12KViTY71wi4bzrgsCA_TI&amp;index=3</t>
  </si>
  <si>
    <t>Oct 1, 2019</t>
  </si>
  <si>
    <t>like this video along with 475 other people</t>
  </si>
  <si>
    <t>16:39</t>
  </si>
  <si>
    <t>1668195372-742</t>
  </si>
  <si>
    <t>เจาะลึก AWC ของเจ้าสัวเจริญ เตรียม IPO ใหญ่สุดในรอบ 6 ปี แตะ 1.9 แสนล้านบาท Executive Espresso EP.2</t>
  </si>
  <si>
    <t>https://www.youtube.com/watch?v=WudiXOhw4gk&amp;list=PLZ0vRaBzdrQ12KViTY71wi4bzrgsCA_TI&amp;index=2</t>
  </si>
  <si>
    <t>Sep 25, 2019</t>
  </si>
  <si>
    <t>19,232 views</t>
  </si>
  <si>
    <t>like this video along with 283 other people</t>
  </si>
  <si>
    <t>22:55</t>
  </si>
  <si>
    <t>1668195381-743</t>
  </si>
  <si>
    <t>ท่องเที่ยวไทย 62 ยังไหวไหม ธุรกิจไทยควรปรับตัวอย่างไร | Executive Espresso EP.1</t>
  </si>
  <si>
    <t>https://www.youtube.com/watch?v=sTzVlA6ImMU&amp;list=PLZ0vRaBzdrQ12KViTY71wi4bzrgsCA_TI&amp;index=1</t>
  </si>
  <si>
    <t>Sep 24, 2019</t>
  </si>
  <si>
    <t>10,148 views</t>
  </si>
  <si>
    <t>1668195415-744</t>
  </si>
  <si>
    <t>https://www.youtube.com/playlist?list=PL7vAomcmTSEoVYnaHnbI4mBIYNBoGUpRc</t>
  </si>
  <si>
    <t>สิ่งที่เริ่มและเลิกทำปี 2021 ตอน ซีอีโอยามออกศึก [1/4] The Secret Sauce EP.330</t>
  </si>
  <si>
    <t>https://www.youtube.com/watch?v=P1-eC8LFC34&amp;list=PL7vAomcmTSEoVYnaHnbI4mBIYNBoGUpRc&amp;index=250</t>
  </si>
  <si>
    <t>Premiered Dec 29, 2020</t>
  </si>
  <si>
    <t>27,594 views</t>
  </si>
  <si>
    <t>like this video along with 779 other people</t>
  </si>
  <si>
    <t>28:06</t>
  </si>
  <si>
    <t>1668195425-745</t>
  </si>
  <si>
    <t>สิ่งที่เริ่มและเลิกทำปี 2021 ตอน ลงทุนในอนาคต [2/4] The Secret Sauce EP.331</t>
  </si>
  <si>
    <t>https://www.youtube.com/watch?v=PMmk4EQ4obc&amp;list=PL7vAomcmTSEoVYnaHnbI4mBIYNBoGUpRc&amp;index=249</t>
  </si>
  <si>
    <t>Premiered Dec 30, 2020</t>
  </si>
  <si>
    <t>69,085 views</t>
  </si>
  <si>
    <t>like this video along with 2,033 other people</t>
  </si>
  <si>
    <t>51:08</t>
  </si>
  <si>
    <t>1668195434-746</t>
  </si>
  <si>
    <t>สิ่งที่เริ่มและเลิกทำปี 2021 ตอน ไม่ต่างก็ตาย [3/4] The Secret Sauce EP.332</t>
  </si>
  <si>
    <t>https://www.youtube.com/watch?v=GhX0LFT0Df4&amp;list=PL7vAomcmTSEoVYnaHnbI4mBIYNBoGUpRc&amp;index=248</t>
  </si>
  <si>
    <t>Premiered Dec 31, 2020</t>
  </si>
  <si>
    <t>91,048 views</t>
  </si>
  <si>
    <t>like this video along with 3,246 other people</t>
  </si>
  <si>
    <t>47:28</t>
  </si>
  <si>
    <t>1668195443-747</t>
  </si>
  <si>
    <t>สิ่งที่เริ่มและเลิกทำปี 2021 ตอน ผู้นำต้องถ่อมตัว [4/4] The Secret Sauce EP.333</t>
  </si>
  <si>
    <t>https://www.youtube.com/watch?v=EZoJaIcNmmI&amp;list=PL7vAomcmTSEoVYnaHnbI4mBIYNBoGUpRc&amp;index=247</t>
  </si>
  <si>
    <t>Premiered Jan 1, 2021</t>
  </si>
  <si>
    <t>19,645 views</t>
  </si>
  <si>
    <t>like this video along with 702 other people</t>
  </si>
  <si>
    <t>12:53</t>
  </si>
  <si>
    <t>1668195453-748</t>
  </si>
  <si>
    <t>เจาะกลยุทธ์ คาราบาวแดง กินทีละคำ ทำทีละเมือง จาก 0 สู่อันดับ 1 อาเซียน [1/2] The Secret Sauce EP.334</t>
  </si>
  <si>
    <t>https://www.youtube.com/watch?v=81T4aJB907Q&amp;list=PL7vAomcmTSEoVYnaHnbI4mBIYNBoGUpRc&amp;index=246</t>
  </si>
  <si>
    <t>Premiered Jan 9, 2021</t>
  </si>
  <si>
    <t>218,631 views</t>
  </si>
  <si>
    <t>like this video along with 3,703 other people</t>
  </si>
  <si>
    <t>1:12:18</t>
  </si>
  <si>
    <t>1668195463-749</t>
  </si>
  <si>
    <t>4 ขั้นตอนการตัดสินใจของผู้นำ ฉบับโอบามา | The Secret Sauce EP.335</t>
  </si>
  <si>
    <t>https://www.youtube.com/watch?v=9QrENOlotHE&amp;list=PL7vAomcmTSEoVYnaHnbI4mBIYNBoGUpRc&amp;index=245</t>
  </si>
  <si>
    <t>Premiered Jan 11, 2021</t>
  </si>
  <si>
    <t>40,208 views</t>
  </si>
  <si>
    <t>like this video along with 1,026 other people</t>
  </si>
  <si>
    <t>23:31</t>
  </si>
  <si>
    <t>1668195472-750</t>
  </si>
  <si>
    <t>Social Banking จะฆ่าธนาคารจริงหรือ เจาะลึกธนาคารยุคดิสรัปชันกับ LINE BK | The Secret Sauce EP.336</t>
  </si>
  <si>
    <t>https://www.youtube.com/watch?v=n4K1c0m2kU4&amp;list=PL7vAomcmTSEoVYnaHnbI4mBIYNBoGUpRc&amp;index=244</t>
  </si>
  <si>
    <t>Jan 12, 2021</t>
  </si>
  <si>
    <t>19,314 views</t>
  </si>
  <si>
    <t>like this video along with 420 other people</t>
  </si>
  <si>
    <t>55:03</t>
  </si>
  <si>
    <t>1668195481-751</t>
  </si>
  <si>
    <t>ทำไมผู้บริหารมือใหม่ส่วนใหญ่มักล้มเหลว | The Secret Sauce EP.337</t>
  </si>
  <si>
    <t>https://www.youtube.com/watch?v=0AkmS8G69P8&amp;list=PL7vAomcmTSEoVYnaHnbI4mBIYNBoGUpRc&amp;index=243</t>
  </si>
  <si>
    <t>Premiered Jan 13, 2021</t>
  </si>
  <si>
    <t>113,264 views</t>
  </si>
  <si>
    <t>like this video along with 3,131 other people</t>
  </si>
  <si>
    <t>1668195490-752</t>
  </si>
  <si>
    <t>กลยุทธ์ ‘คาราบาวแดง’ กินทีละคำ ทำทีละเมือง จาก 0 สู่อันดับ 1 อาเซียน [2/2] The Secret Sauce EP.338</t>
  </si>
  <si>
    <t>https://www.youtube.com/watch?v=oqKbpSdDcAY&amp;list=PL7vAomcmTSEoVYnaHnbI4mBIYNBoGUpRc&amp;index=242</t>
  </si>
  <si>
    <t>Premiered Jan 16, 2021</t>
  </si>
  <si>
    <t>45,674 views</t>
  </si>
  <si>
    <t>like this video along with 946 other people</t>
  </si>
  <si>
    <t>56:49</t>
  </si>
  <si>
    <t>1668195499-753</t>
  </si>
  <si>
    <t>เครียดอย่างไรให้สุขภาพดี | The Secret Sauce EP.339</t>
  </si>
  <si>
    <t>https://www.youtube.com/watch?v=OJsPm3vXhDo&amp;list=PL7vAomcmTSEoVYnaHnbI4mBIYNBoGUpRc&amp;index=241&amp;t=14s</t>
  </si>
  <si>
    <t>Premiered Jan 24, 2021</t>
  </si>
  <si>
    <t>21,663 views</t>
  </si>
  <si>
    <t>18:40</t>
  </si>
  <si>
    <t>1668195508-754</t>
  </si>
  <si>
    <t>บทเรียนราคาแพงในการพัฒนาคน เคสจริงจาก 15 บริษัทไทย | The Secret Sauce EP.340</t>
  </si>
  <si>
    <t>https://www.youtube.com/watch?v=laLi13xinpk&amp;list=PL7vAomcmTSEoVYnaHnbI4mBIYNBoGUpRc&amp;index=240</t>
  </si>
  <si>
    <t>Premiered Jan 25, 2021</t>
  </si>
  <si>
    <t>78,202 views</t>
  </si>
  <si>
    <t>like this video along with 1,728 other people</t>
  </si>
  <si>
    <t>42:24</t>
  </si>
  <si>
    <t>1668195518-755</t>
  </si>
  <si>
    <t>จงทำเรื่องไม่ด่วน แต่สำคัญ เฟรมเวิร์กบริหารเวลาของ Eisenhower Matrix | The Secret Sauce EP.341</t>
  </si>
  <si>
    <t>https://www.youtube.com/watch?v=TkGwViqnxXE&amp;list=PL7vAomcmTSEoVYnaHnbI4mBIYNBoGUpRc&amp;index=239</t>
  </si>
  <si>
    <t>Premiered Jan 27, 2021</t>
  </si>
  <si>
    <t>56,231 views</t>
  </si>
  <si>
    <t>like this video along with 2,015 other people</t>
  </si>
  <si>
    <t>18:21</t>
  </si>
  <si>
    <t>1668195527-756</t>
  </si>
  <si>
    <t>เทรนด์อาหารแห่งอนาคตกับ 7 เรื่องที่ผู้ประกอบการต้องนำไปปรับใช้ | The Secret Sauce EP.342</t>
  </si>
  <si>
    <t>https://www.youtube.com/watch?v=nC7HFamq1_A&amp;list=PL7vAomcmTSEoVYnaHnbI4mBIYNBoGUpRc&amp;index=238</t>
  </si>
  <si>
    <t>Premiered Jan 28, 2021</t>
  </si>
  <si>
    <t>30,011 views</t>
  </si>
  <si>
    <t>like this video along with 698 other people</t>
  </si>
  <si>
    <t>21:39</t>
  </si>
  <si>
    <t>1668195537-757</t>
  </si>
  <si>
    <t>สูตรลับ 'ทองสมิทธ์' ทำร้านอาหารยุค New Normal อย่างไรให้รอดและรวย | The Secret Sauce EP.343</t>
  </si>
  <si>
    <t>https://www.youtube.com/watch?v=kTpwx9w6YUM&amp;list=PL7vAomcmTSEoVYnaHnbI4mBIYNBoGUpRc&amp;index=237</t>
  </si>
  <si>
    <t>Premiered Jan 30, 2021</t>
  </si>
  <si>
    <t>61,429 views</t>
  </si>
  <si>
    <t>like this video along with 1,001 other people</t>
  </si>
  <si>
    <t>1668195546-758</t>
  </si>
  <si>
    <t>4 วิธีบริหารหัวหน้าให้อยู่หมัด | The Secret Sauce EP.344</t>
  </si>
  <si>
    <t>https://www.youtube.com/watch?v=bpyDjJQUdQE&amp;list=PL7vAomcmTSEoVYnaHnbI4mBIYNBoGUpRc&amp;index=236</t>
  </si>
  <si>
    <t>Premiered Feb 1, 2021</t>
  </si>
  <si>
    <t>36,260 views</t>
  </si>
  <si>
    <t>like this video along with 912 other people</t>
  </si>
  <si>
    <t>1668195555-759</t>
  </si>
  <si>
    <t>เศรษฐา ทวีสิน วิเคราะห์เศรษฐกิจ วิพากษ์การเมือง "ผู้นำต้องกล้าหาญ" | The Secret Sauce EP.346</t>
  </si>
  <si>
    <t>https://www.youtube.com/watch?v=NnfaxirSWm8&amp;list=PL7vAomcmTSEoVYnaHnbI4mBIYNBoGUpRc&amp;index=235</t>
  </si>
  <si>
    <t>Premiered Feb 5, 2021</t>
  </si>
  <si>
    <t>95,718 views</t>
  </si>
  <si>
    <t>like this video along with 1,997 other people</t>
  </si>
  <si>
    <t>1:03:47</t>
  </si>
  <si>
    <t>1668195565-760</t>
  </si>
  <si>
    <t>เศรษฐา ทวีสิน แนะคนรุ่นใหม่ ก่อนเป็นนาย คุณต้องไปเป็นขี้ข้าคน | The Secret Sauce EP.346</t>
  </si>
  <si>
    <t>https://www.youtube.com/watch?v=6lmODdAxm1g&amp;list=PL7vAomcmTSEoVYnaHnbI4mBIYNBoGUpRc&amp;index=234</t>
  </si>
  <si>
    <t>Premiered Feb 6, 2021</t>
  </si>
  <si>
    <t>278,884 views</t>
  </si>
  <si>
    <t>like this video along with 5,642 other people</t>
  </si>
  <si>
    <t>1668195576-761</t>
  </si>
  <si>
    <t>ศิลปะของการทำสิ่งสำคัญให้สำเร็จ | The Secret Sauce EP.347</t>
  </si>
  <si>
    <t>https://www.youtube.com/watch?v=NiQCydDqPUM&amp;list=PL7vAomcmTSEoVYnaHnbI4mBIYNBoGUpRc&amp;index=233</t>
  </si>
  <si>
    <t>Premiered Feb 9, 2021</t>
  </si>
  <si>
    <t>127,310 views</t>
  </si>
  <si>
    <t>like this video along with 3,080 other people</t>
  </si>
  <si>
    <t>29:30</t>
  </si>
  <si>
    <t>1668195585-762</t>
  </si>
  <si>
    <t>น้ำตา น้าเน็ก บริษัทเจ๊ง ไล่คนออก บทเรียนถึงคนทำธุรกิจ [1/3] | The Secret Sauce EP.348</t>
  </si>
  <si>
    <t>https://www.youtube.com/watch?v=yscLlkACE-0&amp;list=PL7vAomcmTSEoVYnaHnbI4mBIYNBoGUpRc&amp;index=232</t>
  </si>
  <si>
    <t>1,222,316 views</t>
  </si>
  <si>
    <t>like this video along with 18,184 other people</t>
  </si>
  <si>
    <t>47:25</t>
  </si>
  <si>
    <t>1668195595-763</t>
  </si>
  <si>
    <t>น้าเน็ก ทำคอนเทนต์อย่างไรให้ปังและรวย! [2/3] | The Secret Sauce EP.349</t>
  </si>
  <si>
    <t>https://www.youtube.com/watch?v=fIhkLjWApb0&amp;list=PL7vAomcmTSEoVYnaHnbI4mBIYNBoGUpRc&amp;index=231</t>
  </si>
  <si>
    <t>Premiered Feb 13, 2021</t>
  </si>
  <si>
    <t>451,224 views</t>
  </si>
  <si>
    <t>like this video along with 8,607 other people</t>
  </si>
  <si>
    <t>1:00:21</t>
  </si>
  <si>
    <t>1668195604-764</t>
  </si>
  <si>
    <t>ชีวิตออกแบบได้ ปรัชญาเดินดินฉบับ น้าเน็ก [3/3] | The Secret Sauce EP.350</t>
  </si>
  <si>
    <t>https://www.youtube.com/watch?v=24ZkyW-0xcQ&amp;list=PL7vAomcmTSEoVYnaHnbI4mBIYNBoGUpRc&amp;index=230</t>
  </si>
  <si>
    <t>Premiered Feb 14, 2021</t>
  </si>
  <si>
    <t>298,010 views</t>
  </si>
  <si>
    <t>like this video along with 6,226 other people</t>
  </si>
  <si>
    <t>45:57</t>
  </si>
  <si>
    <t>1668195614-765</t>
  </si>
  <si>
    <t>เคล็ดลับ Work from Home จากไมโครซอฟท์ ยืดหยุ่นคือหัวใจ | The Secret Sauce EP.351</t>
  </si>
  <si>
    <t>https://www.youtube.com/watch?v=dkjq9w2SFnY&amp;list=PL7vAomcmTSEoVYnaHnbI4mBIYNBoGUpRc&amp;index=229</t>
  </si>
  <si>
    <t>Premiered Feb 18, 2021</t>
  </si>
  <si>
    <t>6,343 views</t>
  </si>
  <si>
    <t>36:09</t>
  </si>
  <si>
    <t>1668195624-766</t>
  </si>
  <si>
    <t>Band Protocol สตาร์ทอัพคริปโตฯ 5 หมื่นล้าน ฝีมือคนไทยอายุ 28 ปี | The Secret Sauce EP.352</t>
  </si>
  <si>
    <t>https://www.youtube.com/watch?v=QthndrO-_UU&amp;list=PL7vAomcmTSEoVYnaHnbI4mBIYNBoGUpRc&amp;index=228</t>
  </si>
  <si>
    <t>Premiered Feb 20, 2021</t>
  </si>
  <si>
    <t>126,971 views</t>
  </si>
  <si>
    <t>like this video along with 3,369 other people</t>
  </si>
  <si>
    <t>1:28:26</t>
  </si>
  <si>
    <t>1668195633-767</t>
  </si>
  <si>
    <t>DeFi ปฏิวัติธนาคาร? Yield Farming ทำนากินกำไรบนคริปโตคืออะไร | The Secret Sauce EP.353</t>
  </si>
  <si>
    <t>https://www.youtube.com/watch?v=OJ-1jps-OZA&amp;list=PL7vAomcmTSEoVYnaHnbI4mBIYNBoGUpRc&amp;index=227</t>
  </si>
  <si>
    <t>Premiered Feb 22, 2021</t>
  </si>
  <si>
    <t>216,792 views</t>
  </si>
  <si>
    <t>like this video along with 5,044 other people</t>
  </si>
  <si>
    <t>59:14</t>
  </si>
  <si>
    <t>1668195643-768</t>
  </si>
  <si>
    <t>คำเตือนจากกระทิง "5 ปีนี้ถ้าทรานส์ฟอร์มไม่ทัน คุณอาจถูกทิ้งทันที" | The Secret Sauce EP.354</t>
  </si>
  <si>
    <t>https://www.youtube.com/watch?v=qCvVy7aueUo&amp;list=PL7vAomcmTSEoVYnaHnbI4mBIYNBoGUpRc&amp;index=226</t>
  </si>
  <si>
    <t>Premiered Feb 24, 2021</t>
  </si>
  <si>
    <t>63,345 views</t>
  </si>
  <si>
    <t>like this video along with 1,635 other people</t>
  </si>
  <si>
    <t>58:05</t>
  </si>
  <si>
    <t>1668195652-769</t>
  </si>
  <si>
    <t>ภารกิจกู้ชีพ '7 ปีที่สูญหายของ Noble' โดยธงชัย ซีอีโอที่หวนคืนถิ่นอีกครั้ง | The Secret Sauce EP.355</t>
  </si>
  <si>
    <t>https://www.youtube.com/watch?v=aWiFAZBZV4g&amp;list=PL7vAomcmTSEoVYnaHnbI4mBIYNBoGUpRc&amp;index=225</t>
  </si>
  <si>
    <t>Premiered Feb 27, 2021</t>
  </si>
  <si>
    <t>32,145 views</t>
  </si>
  <si>
    <t>like this video along with 593 other people</t>
  </si>
  <si>
    <t>1:12:24</t>
  </si>
  <si>
    <t>1668195662-770</t>
  </si>
  <si>
    <t>พลังของคำถาม เราจะตั้งคำถามที่ดีได้อย่างไร | The Secret Sauce EP.356</t>
  </si>
  <si>
    <t>https://www.youtube.com/watch?v=jE-LknVwnPY&amp;list=PL7vAomcmTSEoVYnaHnbI4mBIYNBoGUpRc&amp;index=224</t>
  </si>
  <si>
    <t>Premiered Mar 2, 2021</t>
  </si>
  <si>
    <t>114,885 views</t>
  </si>
  <si>
    <t>like this video along with 3,010 other people</t>
  </si>
  <si>
    <t>44:52</t>
  </si>
  <si>
    <t>1668195672-771</t>
  </si>
  <si>
    <t>Blockchain กับปรัชญาการเมือง เมื่อ Crypto ปฏิวัติทุนนิยม! | The Secret Sauce EP.357</t>
  </si>
  <si>
    <t>https://www.youtube.com/watch?v=12fSbXztj1E&amp;list=PL7vAomcmTSEoVYnaHnbI4mBIYNBoGUpRc&amp;index=223</t>
  </si>
  <si>
    <t>Premiered Mar 3, 2021</t>
  </si>
  <si>
    <t>23,305 views</t>
  </si>
  <si>
    <t>like this video along with 677 other people</t>
  </si>
  <si>
    <t>32:48</t>
  </si>
  <si>
    <t>1668195681-772</t>
  </si>
  <si>
    <t>เรียนรู้ทุกอย่างได้ภายใน 20 ชั่วโมง! | The Secret Sauce EP.358</t>
  </si>
  <si>
    <t>https://www.youtube.com/watch?v=YIdNVcYugjI&amp;list=PL7vAomcmTSEoVYnaHnbI4mBIYNBoGUpRc&amp;index=222</t>
  </si>
  <si>
    <t>Premiered Mar 4, 2021</t>
  </si>
  <si>
    <t>68,975 views</t>
  </si>
  <si>
    <t>like this video along with 2,457 other people</t>
  </si>
  <si>
    <t>21:58</t>
  </si>
  <si>
    <t>1668195691-773</t>
  </si>
  <si>
    <t>ซีอีโอ OR เผยที่แรก รับมือการดิสรัปต์น้ำมันและสงครามค้าปลีก อย่างไร | The Secret Sauce EP.359</t>
  </si>
  <si>
    <t>https://www.youtube.com/watch?v=Be8xYTeR-1U&amp;list=PL7vAomcmTSEoVYnaHnbI4mBIYNBoGUpRc&amp;index=221</t>
  </si>
  <si>
    <t>Premiered Mar 5, 2021</t>
  </si>
  <si>
    <t>54,839 views</t>
  </si>
  <si>
    <t>like this video along with 1,138 other people</t>
  </si>
  <si>
    <t>56:44</t>
  </si>
  <si>
    <t>1668195700-774</t>
  </si>
  <si>
    <t>วะบิ ซะบิ ออกเดินทางสู่ความไม่สมบูรณ์แบบ ตอน 0 | The Secret Sauce EP.360</t>
  </si>
  <si>
    <t>https://www.youtube.com/watch?v=bgXKwj7qnzg&amp;list=PL7vAomcmTSEoVYnaHnbI4mBIYNBoGUpRc&amp;index=220</t>
  </si>
  <si>
    <t>Premiered Mar 6, 2021</t>
  </si>
  <si>
    <t>38,123 views</t>
  </si>
  <si>
    <t>like this video along with 1,299 other people</t>
  </si>
  <si>
    <t>1668195709-775</t>
  </si>
  <si>
    <t>วะบิ ซะบิ สรรพสิ่งล้วนไม่เที่ยง ไม่สมบูรณ์ ไม่เสร็จสิ้น ตอน 1 | The Secret Sauce EP.361</t>
  </si>
  <si>
    <t>https://www.youtube.com/watch?v=2Dwm2jn9zfM&amp;list=PL7vAomcmTSEoVYnaHnbI4mBIYNBoGUpRc&amp;index=219</t>
  </si>
  <si>
    <t>Premiered Mar 7, 2021</t>
  </si>
  <si>
    <t>40,662 views</t>
  </si>
  <si>
    <t>like this video along with 1,261 other people</t>
  </si>
  <si>
    <t>24:43</t>
  </si>
  <si>
    <t>1668195719-776</t>
  </si>
  <si>
    <t>'จงวัดผลด้วยโมเมนตัม' Roche บริษัทยาที่ใช้ Agile แห่งแรกของโลก | The Secret Sauce EP.362</t>
  </si>
  <si>
    <t>https://www.youtube.com/watch?v=sojyItqNi-s&amp;list=PL7vAomcmTSEoVYnaHnbI4mBIYNBoGUpRc&amp;index=218</t>
  </si>
  <si>
    <t>Premiered Mar 11, 2021</t>
  </si>
  <si>
    <t>7,971 views</t>
  </si>
  <si>
    <t>like this video along with 158 other people</t>
  </si>
  <si>
    <t>1668195729-777</t>
  </si>
  <si>
    <t>Omotenashi จิตวิญญาณการบริการแบบญี่ปุ่น คนไทยทำได้ไหม | The Secret Sauce EP.363</t>
  </si>
  <si>
    <t>https://www.youtube.com/watch?v=TdTGo7POcNk&amp;list=PL7vAomcmTSEoVYnaHnbI4mBIYNBoGUpRc&amp;index=217</t>
  </si>
  <si>
    <t>Premiered Mar 12, 2021</t>
  </si>
  <si>
    <t>44,107 views</t>
  </si>
  <si>
    <t>like this video along with 1,236 other people</t>
  </si>
  <si>
    <t>44:17</t>
  </si>
  <si>
    <t>1668195739-778</t>
  </si>
  <si>
    <t>ริเน็น หลักคิดญี่ปุ่น สร้างธุรกิจ 100 ปี ด้วยการถาม 'คุณเกิดมาทำไม' | The Secret Sauce EP.364</t>
  </si>
  <si>
    <t>https://www.youtube.com/watch?v=s0SJcSamlx0&amp;list=PL7vAomcmTSEoVYnaHnbI4mBIYNBoGUpRc&amp;index=216</t>
  </si>
  <si>
    <t>Premiered Mar 13, 2021</t>
  </si>
  <si>
    <t>55,405 views</t>
  </si>
  <si>
    <t>like this video along with 1,577 other people</t>
  </si>
  <si>
    <t>42:15</t>
  </si>
  <si>
    <t>1668195748-779</t>
  </si>
  <si>
    <t>สุชัชวีร์ พลิกวิกฤต 'ลาดกระบัง' จากคดี 1,600 ล้าน สู่มหาวิทยาลัยท็อปของไทย | The Secret Sauce EP.365</t>
  </si>
  <si>
    <t>https://www.youtube.com/watch?v=X1heV-ykLtc&amp;list=PL7vAomcmTSEoVYnaHnbI4mBIYNBoGUpRc&amp;index=215</t>
  </si>
  <si>
    <t>Premiered Mar 16, 2021</t>
  </si>
  <si>
    <t>322,962 views</t>
  </si>
  <si>
    <t>like this video along with 6,278 other people</t>
  </si>
  <si>
    <t>1:06:47</t>
  </si>
  <si>
    <t>1668195758-780</t>
  </si>
  <si>
    <t>อริยะ พนมยงค์ "คุณเหลือเวลาเพียง 1 ปีในการทรานส์ฟอร์ม" | The Secret Sauce EP.366</t>
  </si>
  <si>
    <t>https://www.youtube.com/watch?v=zlXbbfSpkxQ&amp;list=PL7vAomcmTSEoVYnaHnbI4mBIYNBoGUpRc&amp;index=214</t>
  </si>
  <si>
    <t>Premiered Mar 17, 2021</t>
  </si>
  <si>
    <t>54,690 views</t>
  </si>
  <si>
    <t>like this video along with 807 other people</t>
  </si>
  <si>
    <t>1:10:45</t>
  </si>
  <si>
    <t>1668195768-781</t>
  </si>
  <si>
    <t>วะบิซะบิ ล้มเจ็ดครั้ง ลุกขึ้นแปดครั้ง ตอน 2 | The Secret Sauce EP.367</t>
  </si>
  <si>
    <t>https://www.youtube.com/watch?v=p6CpRYVKeTc&amp;list=PL7vAomcmTSEoVYnaHnbI4mBIYNBoGUpRc&amp;index=213</t>
  </si>
  <si>
    <t>Premiered Mar 20, 2021</t>
  </si>
  <si>
    <t>31,238 views</t>
  </si>
  <si>
    <t>like this video along with 831 other people</t>
  </si>
  <si>
    <t>31:32</t>
  </si>
  <si>
    <t>1668195779-782</t>
  </si>
  <si>
    <t>LEGO SERIOUS PLAY  รู้จักตัวเอง เข้าใจผู้อื่น สร้างกลยุทธ์ พัฒนาธุรกิจ | The Secret Sauce EP.368</t>
  </si>
  <si>
    <t>https://www.youtube.com/watch?v=t3KfKt5AoL4&amp;list=PL7vAomcmTSEoVYnaHnbI4mBIYNBoGUpRc&amp;index=212</t>
  </si>
  <si>
    <t>Premiered Mar 24, 2021</t>
  </si>
  <si>
    <t>12,189 views</t>
  </si>
  <si>
    <t>1:08:27</t>
  </si>
  <si>
    <t>1668195788-783</t>
  </si>
  <si>
    <t>Mercedes-Benz ทวงคืนบัลลังก์ตลาดรถหรู หลังหลุดแชมป์ครั้งแรกรอบ 20 ปี | The Secret Sauce EP.369</t>
  </si>
  <si>
    <t>https://www.youtube.com/watch?v=GcYO1BrMiuI&amp;list=PL7vAomcmTSEoVYnaHnbI4mBIYNBoGUpRc&amp;index=211</t>
  </si>
  <si>
    <t>Premiered Mar 25, 2021</t>
  </si>
  <si>
    <t>35,680 views</t>
  </si>
  <si>
    <t>1:06:30</t>
  </si>
  <si>
    <t>1668195798-784</t>
  </si>
  <si>
    <t>ขายดีเพราะขึ้นราคา! ศิลปะการตั้งราคาสวนกระแสที่คุณก็ทำได้ | The Secret Sauce EP.370</t>
  </si>
  <si>
    <t>https://www.youtube.com/watch?v=ogWD4ONqnos&amp;list=PL7vAomcmTSEoVYnaHnbI4mBIYNBoGUpRc&amp;index=210</t>
  </si>
  <si>
    <t>Premiered Mar 26, 2021</t>
  </si>
  <si>
    <t>75,518 views</t>
  </si>
  <si>
    <t>like this video along with 2,288 other people</t>
  </si>
  <si>
    <t>36:51</t>
  </si>
  <si>
    <t>1668195808-785</t>
  </si>
  <si>
    <t>Sabina ยกทรง 3 พันล้าน ด้วยทฤษฎีดาร์วิน ครัวซองต์ เทนนิส และโรนัลโด! | The Secret Sauce EP.371</t>
  </si>
  <si>
    <t>https://www.youtube.com/watch?v=Wg7pcfYl3MY&amp;list=PL7vAomcmTSEoVYnaHnbI4mBIYNBoGUpRc&amp;index=209</t>
  </si>
  <si>
    <t>Premiered Mar 27, 2021</t>
  </si>
  <si>
    <t>28,368 views</t>
  </si>
  <si>
    <t>1:10:34</t>
  </si>
  <si>
    <t>1668195817-786</t>
  </si>
  <si>
    <t>เงินติดล้อ จากปล่อยกู้ห้องแถวสู่สินเชื่อทะเบียนรถหมื่นล้าน ด้วย Strong Why | The Secret Sauce EP.372</t>
  </si>
  <si>
    <t>https://www.youtube.com/watch?v=8ULJviE4s4E&amp;list=PL7vAomcmTSEoVYnaHnbI4mBIYNBoGUpRc&amp;index=208</t>
  </si>
  <si>
    <t>Mar 29, 2021</t>
  </si>
  <si>
    <t>283,991 views</t>
  </si>
  <si>
    <t>like this video along with 5,148 other people</t>
  </si>
  <si>
    <t>1:07:54</t>
  </si>
  <si>
    <t>1668195827-787</t>
  </si>
  <si>
    <t>ประวัติศาสตร์เศรษฐกิจยุคใหม่เริ่มแล้ว! ถ้าไม่เร่ง Reform คุณอาจตายได้ | The Secret Sauce EP.373</t>
  </si>
  <si>
    <t>https://www.youtube.com/watch?v=az270hZzzcM&amp;list=PL7vAomcmTSEoVYnaHnbI4mBIYNBoGUpRc&amp;index=207</t>
  </si>
  <si>
    <t>Premiered Apr 2, 2021</t>
  </si>
  <si>
    <t>106,269 views</t>
  </si>
  <si>
    <t>like this video along with 2,662 other people</t>
  </si>
  <si>
    <t>45:39</t>
  </si>
  <si>
    <t>1668195836-788</t>
  </si>
  <si>
    <t>ทำไมผู้นำทุกคนต้องยกระดับภาวะ 'ผู้นำของผู้นำ' | The Secret Sauce EP.374</t>
  </si>
  <si>
    <t>https://www.youtube.com/watch?v=ssQJLM7ArMU&amp;list=PL7vAomcmTSEoVYnaHnbI4mBIYNBoGUpRc&amp;index=206</t>
  </si>
  <si>
    <t>Premiered Apr 5, 2021</t>
  </si>
  <si>
    <t>82,980 views</t>
  </si>
  <si>
    <t>like this video along with 2,198 other people</t>
  </si>
  <si>
    <t>33:24</t>
  </si>
  <si>
    <t>1668195845-789</t>
  </si>
  <si>
    <t>Flow สภาวะจดจ่อจนลืมหายใจ เคล็ดลับความสุขและความสำเร็จ | The Secret Sauce EP.375</t>
  </si>
  <si>
    <t>https://www.youtube.com/watch?v=32Jk40W7iis&amp;list=PL7vAomcmTSEoVYnaHnbI4mBIYNBoGUpRc&amp;index=205&amp;t=14s</t>
  </si>
  <si>
    <t>Premiered Apr 17, 2021</t>
  </si>
  <si>
    <t>35,523 views</t>
  </si>
  <si>
    <t>like this video along with 1,142 other people</t>
  </si>
  <si>
    <t>38:21</t>
  </si>
  <si>
    <t>1668195855-790</t>
  </si>
  <si>
    <t>3-2-2 สูตรการทำงานยืดหยุ่นแบบใหม่หลังโควิด-19 | The Secret Sauce EP.376</t>
  </si>
  <si>
    <t>https://www.youtube.com/watch?v=cskjNWeyPOY&amp;list=PL7vAomcmTSEoVYnaHnbI4mBIYNBoGUpRc&amp;index=204</t>
  </si>
  <si>
    <t>Premiered Apr 20, 2021</t>
  </si>
  <si>
    <t>18,712 views</t>
  </si>
  <si>
    <t>like this video along with 337 other people</t>
  </si>
  <si>
    <t>21:23</t>
  </si>
  <si>
    <t>1668195864-791</t>
  </si>
  <si>
    <t>พลังของการคิดอีกครั้งและกล้า Unlearn จากหนังสือ Think Again | The Secret Sauce EP.377</t>
  </si>
  <si>
    <t>https://www.youtube.com/watch?v=CdkYOrW0BVw&amp;list=PL7vAomcmTSEoVYnaHnbI4mBIYNBoGUpRc&amp;index=203</t>
  </si>
  <si>
    <t>Premiered Apr 26, 2021</t>
  </si>
  <si>
    <t>224,399 views</t>
  </si>
  <si>
    <t>like this video along with 5,236 other people</t>
  </si>
  <si>
    <t>43:07</t>
  </si>
  <si>
    <t>1668195874-792</t>
  </si>
  <si>
    <t>ทำการตลาดบน ‘โซเชียลเกิดใหม่’ ยังไงให้ปัง | The Secret Sauce EP.378</t>
  </si>
  <si>
    <t>https://www.youtube.com/watch?v=h65ObZPR35Q&amp;list=PL7vAomcmTSEoVYnaHnbI4mBIYNBoGUpRc&amp;index=202</t>
  </si>
  <si>
    <t>19,925 views</t>
  </si>
  <si>
    <t>like this video along with 486 other people</t>
  </si>
  <si>
    <t>50:41</t>
  </si>
  <si>
    <t>1668195883-793</t>
  </si>
  <si>
    <t>เลขาธิการทรานส์ฟอร์ม จิ๊กซอว์ชิ้นสำคัญในการทรานส์ฟอร์มของ KBTG | The Secret Sauce EP.379</t>
  </si>
  <si>
    <t>https://www.youtube.com/watch?v=jv_uOUBryfk&amp;list=PL7vAomcmTSEoVYnaHnbI4mBIYNBoGUpRc&amp;index=201</t>
  </si>
  <si>
    <t>3,745 views</t>
  </si>
  <si>
    <t>like this video along with 68 other people</t>
  </si>
  <si>
    <t>39:51</t>
  </si>
  <si>
    <t>1668195893-794</t>
  </si>
  <si>
    <t>Performance Marketing คืออะไร ยิงโฆษณาอย่างไรให้ได้ยอดขายมากที่สุด | The Secret Sauce EP.380</t>
  </si>
  <si>
    <t>https://www.youtube.com/watch?v=_goxZXA-UOA&amp;list=PL7vAomcmTSEoVYnaHnbI4mBIYNBoGUpRc&amp;index=200</t>
  </si>
  <si>
    <t>12,442 views</t>
  </si>
  <si>
    <t>like this video along with 263 other people</t>
  </si>
  <si>
    <t>40:42</t>
  </si>
  <si>
    <t>1668195902-795</t>
  </si>
  <si>
    <t>‘ก้าวทีละ 3 ก้าว’ GC เดินหน้า คว้าโอกาส พร้อมปรับพอร์ตลุยเคมียั่งยืน | The Secret Sauce EP.381</t>
  </si>
  <si>
    <t>https://www.youtube.com/watch?v=wo1QrS0c0ZA&amp;list=PL7vAomcmTSEoVYnaHnbI4mBIYNBoGUpRc&amp;index=199</t>
  </si>
  <si>
    <t>Premiered Apr 30, 2021</t>
  </si>
  <si>
    <t>6,120 views</t>
  </si>
  <si>
    <t>55:43</t>
  </si>
  <si>
    <t>1668195912-796</t>
  </si>
  <si>
    <t>Thinking, Fast and Slow ตอน 1 ระบบ 1 จอมเผด็จการกับระบบ 2 จอมขี้เกียจ | The Secret Sauce EP.382</t>
  </si>
  <si>
    <t>https://www.youtube.com/watch?v=rKQQkuJ9iCo&amp;list=PL7vAomcmTSEoVYnaHnbI4mBIYNBoGUpRc&amp;index=198</t>
  </si>
  <si>
    <t>Premiered May 3, 2021</t>
  </si>
  <si>
    <t>73,495 views</t>
  </si>
  <si>
    <t>like this video along with 2,005 other people</t>
  </si>
  <si>
    <t>37:11</t>
  </si>
  <si>
    <t>1668195922-797</t>
  </si>
  <si>
    <t>Thinking, Fast and Slow ตอน 2 พวกเราล้วนอคติ ด่วนสรุป และมั่นใจเกินไป | The Secret Sauce EP.383</t>
  </si>
  <si>
    <t>https://www.youtube.com/watch?v=y45Nuw7SKto&amp;list=PL7vAomcmTSEoVYnaHnbI4mBIYNBoGUpRc&amp;index=197</t>
  </si>
  <si>
    <t>Premiered May 4, 2021</t>
  </si>
  <si>
    <t>43,957 views</t>
  </si>
  <si>
    <t>like this video along with 932 other people</t>
  </si>
  <si>
    <t>44:33</t>
  </si>
  <si>
    <t>1668195931-798</t>
  </si>
  <si>
    <t>Thinking, Fast and Slow ตอน 3 ทฤษฎีความคาดหวังกับการเกลียดความสูญเสีย | The Secret Sauce EP.384</t>
  </si>
  <si>
    <t>https://www.youtube.com/watch?v=rv6s5xvre5A&amp;list=PL7vAomcmTSEoVYnaHnbI4mBIYNBoGUpRc&amp;index=196</t>
  </si>
  <si>
    <t>Premiered May 5, 2021</t>
  </si>
  <si>
    <t>30,257 views</t>
  </si>
  <si>
    <t>like this video along with 659 other people</t>
  </si>
  <si>
    <t>37:22</t>
  </si>
  <si>
    <t>1668195941-799</t>
  </si>
  <si>
    <t>12 ปัจจัย ทำไมบางประเทศรอดพ้นวิกฤต บางประเทศล่มสลาย จากหนังสือ Upheaval | The Secret Sauce EP.385</t>
  </si>
  <si>
    <t>https://www.youtube.com/watch?v=TRUutESnJhE&amp;list=PL7vAomcmTSEoVYnaHnbI4mBIYNBoGUpRc&amp;index=195</t>
  </si>
  <si>
    <t>Premiered May 7, 2021</t>
  </si>
  <si>
    <t>19,920 views</t>
  </si>
  <si>
    <t>like this video along with 518 other people</t>
  </si>
  <si>
    <t>43:41</t>
  </si>
  <si>
    <t>1668195950-800</t>
  </si>
  <si>
    <t>วะบิ ซะบิ เยียวยาตัวเองในโลกที่สิ้นหวัง ตอนจบ | The Secret Sauce EP.386</t>
  </si>
  <si>
    <t>https://www.youtube.com/watch?v=y953O8TPtB8&amp;list=PL7vAomcmTSEoVYnaHnbI4mBIYNBoGUpRc&amp;index=194</t>
  </si>
  <si>
    <t>Premiered May 8, 2021</t>
  </si>
  <si>
    <t>16,273 views</t>
  </si>
  <si>
    <t>like this video along with 480 other people</t>
  </si>
  <si>
    <t>1668195960-801</t>
  </si>
  <si>
    <t>Thinking, Fast and Slow ตอน 4 ความสุขในนิยามของนักจิตวิทยารางวัลโนเบล | The Secret Sauce EP.387</t>
  </si>
  <si>
    <t>https://www.youtube.com/watch?v=qfO_NLAybmM&amp;list=PL7vAomcmTSEoVYnaHnbI4mBIYNBoGUpRc&amp;index=193</t>
  </si>
  <si>
    <t>Premiered May 10, 2021</t>
  </si>
  <si>
    <t>29,458 views</t>
  </si>
  <si>
    <t>36:16</t>
  </si>
  <si>
    <t>1668195969-802</t>
  </si>
  <si>
    <t>ซีอีโอ Pfizer เผยความลับวัคซีนโควิด-19 ทำสิ่งที่เป็นไปไม่ได้ ให้เป็นไปได้ | The Secret Sauce EP.388</t>
  </si>
  <si>
    <t>https://www.youtube.com/watch?v=hbeWja_W1zw&amp;list=PL7vAomcmTSEoVYnaHnbI4mBIYNBoGUpRc&amp;index=192</t>
  </si>
  <si>
    <t>Premiered May 12, 2021</t>
  </si>
  <si>
    <t>86,602 views</t>
  </si>
  <si>
    <t>like this video along with 1,734 other people</t>
  </si>
  <si>
    <t>18:53</t>
  </si>
  <si>
    <t>1668195979-803</t>
  </si>
  <si>
    <t>คมสันต์ ลี Flash Express ยูนิคอร์นรายแรกของไทย ตอน 1 เด็กดอยไม่มีรองเท้าใส่ The Secret Sauce EP.389</t>
  </si>
  <si>
    <t>https://www.youtube.com/watch?v=OF-T2tOZq-g&amp;list=PL7vAomcmTSEoVYnaHnbI4mBIYNBoGUpRc&amp;index=191</t>
  </si>
  <si>
    <t>Premiered May 28, 2021</t>
  </si>
  <si>
    <t>942,742 views</t>
  </si>
  <si>
    <t>like this video along with 22,697 other people</t>
  </si>
  <si>
    <t>1668195988-804</t>
  </si>
  <si>
    <t>คมสันต์ ลี Flash Express ยูนิคอร์นรายแรกของไทย ตอน 2 อันธพาลในสนามโลจิสติกส์ The Secret Sauce EP.390</t>
  </si>
  <si>
    <t>https://www.youtube.com/watch?v=xHHFDPuto64&amp;list=PL7vAomcmTSEoVYnaHnbI4mBIYNBoGUpRc&amp;index=190</t>
  </si>
  <si>
    <t>Premiered May 29, 2021</t>
  </si>
  <si>
    <t>674,932 views</t>
  </si>
  <si>
    <t>like this video along with 14,908 other people</t>
  </si>
  <si>
    <t>45:58</t>
  </si>
  <si>
    <t>1668195998-805</t>
  </si>
  <si>
    <t>คมสันต์ ลี Flash Express ยูนิคอร์นรายแรกของไทย ตอน 3 สูตรลับระดมทุนหมื่นล้าน The Secret Sauce EP.391</t>
  </si>
  <si>
    <t>https://www.youtube.com/watch?v=g20l1JIfQUY&amp;list=PL7vAomcmTSEoVYnaHnbI4mBIYNBoGUpRc&amp;index=189</t>
  </si>
  <si>
    <t>Premiered May 30, 2021</t>
  </si>
  <si>
    <t>406,698 views</t>
  </si>
  <si>
    <t>like this video along with 10,288 other people</t>
  </si>
  <si>
    <t>56:03</t>
  </si>
  <si>
    <t>1668196008-806</t>
  </si>
  <si>
    <t>‘ตั้งชื่อหมาให้เพราะ’ 9 วิธีเปลี่ยนใจคนโดยไม่โกรธกัน จาก เดล คาร์เนกี | The Secret Sauce EP.392</t>
  </si>
  <si>
    <t>https://www.youtube.com/watch?v=4O6gVa4ay2E&amp;list=PL7vAomcmTSEoVYnaHnbI4mBIYNBoGUpRc&amp;index=188</t>
  </si>
  <si>
    <t>Premiered Jun 2, 2021</t>
  </si>
  <si>
    <t>118,404 views</t>
  </si>
  <si>
    <t>like this video along with 3,491 other people</t>
  </si>
  <si>
    <t>42:39</t>
  </si>
  <si>
    <t>1668196017-807</t>
  </si>
  <si>
    <t>ทำการตลาดบนทวิตเตอร์อย่างไรให้ปัง คุยกับหัวเรือใหญ่ทวิตเตอร์ตัวจริง | The Secret Sauce EP.393</t>
  </si>
  <si>
    <t>https://www.youtube.com/watch?v=C6-pqMIfB78&amp;list=PL7vAomcmTSEoVYnaHnbI4mBIYNBoGUpRc&amp;index=187</t>
  </si>
  <si>
    <t>Premiered Jun 4, 2021</t>
  </si>
  <si>
    <t>14,831 views</t>
  </si>
  <si>
    <t>29:25</t>
  </si>
  <si>
    <t>1668196027-808</t>
  </si>
  <si>
    <t>Fire Tiger เบื้องหลังชานมเสือพ่นไฟ เตรียมขยายตลาดต่างประเทศ | The Secret Sauce EP.394</t>
  </si>
  <si>
    <t>https://www.youtube.com/watch?v=YCQkWvXqhiU&amp;list=PL7vAomcmTSEoVYnaHnbI4mBIYNBoGUpRc&amp;index=186</t>
  </si>
  <si>
    <t>Premiered Jun 5, 2021</t>
  </si>
  <si>
    <t>34,455 views</t>
  </si>
  <si>
    <t>43:35</t>
  </si>
  <si>
    <t>1668196037-809</t>
  </si>
  <si>
    <t>คัมภีร์ธุรกิจฉบับป้าตือ "รักษาแบรนด์สำคัญกว่าได้เงิน" | The Secret Sauce EP.395</t>
  </si>
  <si>
    <t>https://www.youtube.com/watch?v=p0gmAIWzqcY&amp;list=PL7vAomcmTSEoVYnaHnbI4mBIYNBoGUpRc&amp;index=185</t>
  </si>
  <si>
    <t>Premiered Jun 7, 2021</t>
  </si>
  <si>
    <t>41,041 views</t>
  </si>
  <si>
    <t>like this video along with 951 other people</t>
  </si>
  <si>
    <t>41:00</t>
  </si>
  <si>
    <t>1668196046-810</t>
  </si>
  <si>
    <t>The Great Remake สู่โลกใหม่หลังโควิด-19 ด้วย ‘5 ธาตุ’ และ ‘3 อยู่’ | The Secret Sauce EP.396</t>
  </si>
  <si>
    <t>https://www.youtube.com/watch?v=O-vEsDf2PMo&amp;list=PL7vAomcmTSEoVYnaHnbI4mBIYNBoGUpRc&amp;index=184</t>
  </si>
  <si>
    <t>Premiered Jun 12, 2021</t>
  </si>
  <si>
    <t>25,941 views</t>
  </si>
  <si>
    <t>like this video along with 473 other people</t>
  </si>
  <si>
    <t>55:12</t>
  </si>
  <si>
    <t>1668196056-811</t>
  </si>
  <si>
    <t>วิชาปรับตัวจาก Property Perfect ปั้นทำเลใหม่ ขายที่ดิน แตกไลน์ธุรกิจ | The Secret Sauce EP.397</t>
  </si>
  <si>
    <t>https://www.youtube.com/watch?v=Ay8EsH49_rQ&amp;list=PL7vAomcmTSEoVYnaHnbI4mBIYNBoGUpRc&amp;index=183</t>
  </si>
  <si>
    <t>Premiered Jun 14, 2021</t>
  </si>
  <si>
    <t>17,180 views</t>
  </si>
  <si>
    <t>37:24</t>
  </si>
  <si>
    <t>1668196066-812</t>
  </si>
  <si>
    <t>GMM GRAMMY บันได 3 ขั้นของการทรานส์​ฟอร์มครั้งประวัติศาสตร์ | The Secret Sauce EP.398</t>
  </si>
  <si>
    <t>https://www.youtube.com/watch?v=61-kSMpxNWI&amp;list=PL7vAomcmTSEoVYnaHnbI4mBIYNBoGUpRc&amp;index=182</t>
  </si>
  <si>
    <t>Premiered Jun 15, 2021</t>
  </si>
  <si>
    <t>34,908 views</t>
  </si>
  <si>
    <t>like this video along with 860 other people</t>
  </si>
  <si>
    <t>1:18:44</t>
  </si>
  <si>
    <t>1668196075-813</t>
  </si>
  <si>
    <t>โรนัลโดปัดขวดโค้ก เงินหายแสนล้าน! วิธีดูแลสุขภาพของนักเตะที่ฟิตที่สุดในโลก | The Secret Sauce EP.399</t>
  </si>
  <si>
    <t>https://www.youtube.com/watch?v=40T_XGEaoMg&amp;list=PL7vAomcmTSEoVYnaHnbI4mBIYNBoGUpRc&amp;index=181</t>
  </si>
  <si>
    <t>Premiered Jun 17, 2021</t>
  </si>
  <si>
    <t>65,178 views</t>
  </si>
  <si>
    <t>like this video along with 1,328 other people</t>
  </si>
  <si>
    <t>1668196086-814</t>
  </si>
  <si>
    <t>Mindfulness เคล็ดลับฝึกสติฉบับนักกีฬาระดับโลก ปรับใช้ได้จริงกับทุกอาชีพ | The Secret Sauce EP.400</t>
  </si>
  <si>
    <t>https://www.youtube.com/watch?v=2REX8Ultuho&amp;list=PL7vAomcmTSEoVYnaHnbI4mBIYNBoGUpRc&amp;index=180</t>
  </si>
  <si>
    <t>Premiered Jun 19, 2021</t>
  </si>
  <si>
    <t>52,773 views</t>
  </si>
  <si>
    <t>like this video along with 1,889 other people</t>
  </si>
  <si>
    <t>22:22</t>
  </si>
  <si>
    <t>1668196095-815</t>
  </si>
  <si>
    <t>การปรับทัพอาณาจักรแสนล้านของเจ้าสัวเจริญ 'ไทยกรุ๊ป โฮลดิ้งส์' โดย เอ๋อ-ฐากร The Secret Sauce EP.401</t>
  </si>
  <si>
    <t>https://www.youtube.com/watch?v=oLEhEKgxDNw&amp;list=PL7vAomcmTSEoVYnaHnbI4mBIYNBoGUpRc&amp;index=179</t>
  </si>
  <si>
    <t>Premiered Jun 22, 2021</t>
  </si>
  <si>
    <t>20,409 views</t>
  </si>
  <si>
    <t>like this video along with 307 other people</t>
  </si>
  <si>
    <t>1:18:05</t>
  </si>
  <si>
    <t>1668196104-816</t>
  </si>
  <si>
    <t>ถอดรหัส ARV บริษัทหุ่นยนต์และ AI สัญชาติไทยสู่ระดับโลก | The Secret Sauce EP.402</t>
  </si>
  <si>
    <t>https://www.youtube.com/watch?v=Bj1i1roYt7E&amp;list=PL7vAomcmTSEoVYnaHnbI4mBIYNBoGUpRc&amp;index=178</t>
  </si>
  <si>
    <t>Premiered Jun 24, 2021</t>
  </si>
  <si>
    <t>16,562 views</t>
  </si>
  <si>
    <t>like this video along with 465 other people</t>
  </si>
  <si>
    <t>32:12</t>
  </si>
  <si>
    <t>1668196114-817</t>
  </si>
  <si>
    <t>ทรานส์ฟอร์มองค์กรด้วย Agile อย่างไร ให้เกิด 200 โปรเจ็กต์ภายใน 1 ปี | The Secret Sauce EP.403</t>
  </si>
  <si>
    <t>https://www.youtube.com/watch?v=dRd90j8VjoY&amp;list=PL7vAomcmTSEoVYnaHnbI4mBIYNBoGUpRc&amp;index=177</t>
  </si>
  <si>
    <t>Premiered Jun 26, 2021</t>
  </si>
  <si>
    <t>11,590 views</t>
  </si>
  <si>
    <t>like this video along with 229 other people</t>
  </si>
  <si>
    <t>23:48</t>
  </si>
  <si>
    <t>1668196124-818</t>
  </si>
  <si>
    <t>Visualisation ฝึกสมอง จินตนาการ ‘ความท้าทาย’ ให้กลายเป็น ‘ความสำเร็จ’ | The Secret Sauce EP.404</t>
  </si>
  <si>
    <t>https://www.youtube.com/watch?v=Q0_xeifkrhI&amp;list=PL7vAomcmTSEoVYnaHnbI4mBIYNBoGUpRc&amp;index=176</t>
  </si>
  <si>
    <t>28,858 views</t>
  </si>
  <si>
    <t>like this video along with 934 other people</t>
  </si>
  <si>
    <t>23:23</t>
  </si>
  <si>
    <t>1668196133-819</t>
  </si>
  <si>
    <t>Investment Property (IP) ลงทุนอสังหาฯ การันตีผลตอบแทน คืออะไร เหมาะกับใคร | The Secret Sauce EP.405</t>
  </si>
  <si>
    <t>https://www.youtube.com/watch?v=LN7hPFfskS4&amp;list=PL7vAomcmTSEoVYnaHnbI4mBIYNBoGUpRc&amp;index=175</t>
  </si>
  <si>
    <t>14,209 views</t>
  </si>
  <si>
    <t>37:29</t>
  </si>
  <si>
    <t>1668196143-820</t>
  </si>
  <si>
    <t>4 เคล็ดลับ ‘เจรจา’ ต่อรองให้ประสบความสำเร็จฉบับ Harvard | The Secret Sauce EP 406</t>
  </si>
  <si>
    <t>https://www.youtube.com/watch?v=DEqERUIFt48&amp;list=PL7vAomcmTSEoVYnaHnbI4mBIYNBoGUpRc&amp;index=174</t>
  </si>
  <si>
    <t>Premiered Jul 6, 2021</t>
  </si>
  <si>
    <t>47,308 views</t>
  </si>
  <si>
    <t>like this video along with 1,543 other people</t>
  </si>
  <si>
    <t>16:49</t>
  </si>
  <si>
    <t>1668196153-821</t>
  </si>
  <si>
    <t>‘TINY HABITS’ 7 ขั้นตอนออกแบบพฤติกรรม ‘เปลี่ยนน้อยนิด’ พิชิตทุกเป้าหมาย | The Secret Sauce EP.407</t>
  </si>
  <si>
    <t>https://www.youtube.com/watch?v=AeP5BNmg1jI&amp;list=PL7vAomcmTSEoVYnaHnbI4mBIYNBoGUpRc&amp;index=173</t>
  </si>
  <si>
    <t>Premiered Jul 10, 2021</t>
  </si>
  <si>
    <t>145,268 views</t>
  </si>
  <si>
    <t>like this video along with 4,459 other people</t>
  </si>
  <si>
    <t>35:55</t>
  </si>
  <si>
    <t>1668196162-822</t>
  </si>
  <si>
    <t>เดินวันละ 10,000 ก้าว ดีต่อสุขภาพจริงหรือ | The Secret Sauce EP.408</t>
  </si>
  <si>
    <t>https://www.youtube.com/watch?v=V8ohFbyJTXs&amp;list=PL7vAomcmTSEoVYnaHnbI4mBIYNBoGUpRc&amp;index=172</t>
  </si>
  <si>
    <t>Premiered Jul 12, 2021</t>
  </si>
  <si>
    <t>26,542 views</t>
  </si>
  <si>
    <t>like this video along with 672 other people</t>
  </si>
  <si>
    <t>15:01</t>
  </si>
  <si>
    <t>1668196172-823</t>
  </si>
  <si>
    <t>หุ่นยนต์และ AI แย่งงานคน? Skyller บริษัทเทคโนโลยี ที่ ปตท.สผ. วางเดิมพัน | The Secret Sauce EP.409</t>
  </si>
  <si>
    <t>https://www.youtube.com/watch?v=ZB7FMQXvjfQ&amp;list=PL7vAomcmTSEoVYnaHnbI4mBIYNBoGUpRc&amp;index=171</t>
  </si>
  <si>
    <t>Premiered Jul 13, 2021</t>
  </si>
  <si>
    <t>10,129 views</t>
  </si>
  <si>
    <t>43:44</t>
  </si>
  <si>
    <t>1668196181-824</t>
  </si>
  <si>
    <t>Scout Mindset ทำไมคนผิดมักคิดว่าตัวเองถูก | The Secret Sauce EP.410</t>
  </si>
  <si>
    <t>https://www.youtube.com/watch?v=6L8X-oXugOA&amp;list=PL7vAomcmTSEoVYnaHnbI4mBIYNBoGUpRc&amp;index=170</t>
  </si>
  <si>
    <t>Premiered Jul 15, 2021</t>
  </si>
  <si>
    <t>43,057 views</t>
  </si>
  <si>
    <t>like this video along with 1,418 other people</t>
  </si>
  <si>
    <t>1668196192-825</t>
  </si>
  <si>
    <t>บทเรียนชีวิต ‘ซาราห์ กิลเบิร์ต’ ผู้หญิงที่อยู่เบื้องหลังวัคซีน AstraZeneca | The Secret Sauce EP.411</t>
  </si>
  <si>
    <t>https://www.youtube.com/watch?v=SVj6b_WvHL8&amp;list=PL7vAomcmTSEoVYnaHnbI4mBIYNBoGUpRc&amp;index=169</t>
  </si>
  <si>
    <t>Premiered Jul 16, 2021</t>
  </si>
  <si>
    <t>140,343 views</t>
  </si>
  <si>
    <t>like this video along with 3,190 other people</t>
  </si>
  <si>
    <t>15:42</t>
  </si>
  <si>
    <t>1668196201-826</t>
  </si>
  <si>
    <t>สร้างแรงจูงใจในการทำงานด้วยทฤษฎี ‘อนามัย’ ของ Herzberg | The Secret Sauce EP.412</t>
  </si>
  <si>
    <t>https://www.youtube.com/watch?v=hVh__MhyA_Y&amp;list=PL7vAomcmTSEoVYnaHnbI4mBIYNBoGUpRc&amp;index=168</t>
  </si>
  <si>
    <t>Premiered Jul 17, 2021</t>
  </si>
  <si>
    <t>25,630 views</t>
  </si>
  <si>
    <t>like this video along with 662 other people</t>
  </si>
  <si>
    <t>22:04</t>
  </si>
  <si>
    <t>1668196211-827</t>
  </si>
  <si>
    <t>เคทลิน คาริโก ผู้ทุ่มชีวิตบุกเบิก mRNA ต้นกำเนิดวัคซีน Pfizer และ Moderna | The Secret Sauce EP.413</t>
  </si>
  <si>
    <t>https://www.youtube.com/watch?v=4Ph5bvg7FlU&amp;list=PL7vAomcmTSEoVYnaHnbI4mBIYNBoGUpRc&amp;index=167</t>
  </si>
  <si>
    <t>Premiered Jul 20, 2021</t>
  </si>
  <si>
    <t>94,029 views</t>
  </si>
  <si>
    <t>like this video along with 2,562 other people</t>
  </si>
  <si>
    <t>15:11</t>
  </si>
  <si>
    <t>1668196220-828</t>
  </si>
  <si>
    <t>ศรีนานาพร เจ้าของเบนโตะและเจเล่ จากยี่ปั๊วสู่มหาชน | The Secret Sauce EP.414</t>
  </si>
  <si>
    <t>https://www.youtube.com/watch?v=ncR3JyjIdug&amp;list=PL7vAomcmTSEoVYnaHnbI4mBIYNBoGUpRc&amp;index=166&amp;t=23s</t>
  </si>
  <si>
    <t>Premiered Jul 22, 2021</t>
  </si>
  <si>
    <t>24,523 views</t>
  </si>
  <si>
    <t>like this video along with 591 other people</t>
  </si>
  <si>
    <t>34:49</t>
  </si>
  <si>
    <t>1668196229-829</t>
  </si>
  <si>
    <t>Blockfint สตาร์ทอัพไทย ว่าที่ผู้วางระบบธนาคารใหม่-ตลาดเทรดไฟฟ้า | The Secret Sauce EP.415</t>
  </si>
  <si>
    <t>https://www.youtube.com/watch?v=fvxDkES821E&amp;list=PL7vAomcmTSEoVYnaHnbI4mBIYNBoGUpRc&amp;index=165</t>
  </si>
  <si>
    <t>Premiered Jul 23, 2021</t>
  </si>
  <si>
    <t>15,448 views</t>
  </si>
  <si>
    <t>57:26</t>
  </si>
  <si>
    <t>1668196238-830</t>
  </si>
  <si>
    <t>ถอดบทเรียนพิธีเปิดโตเกียวโอลิมปิก 2020 ‘เรียบง่าย เปี่ยมหวัง งดงาม’ | The Secret Sauce EP.416</t>
  </si>
  <si>
    <t>https://www.youtube.com/watch?v=-aXbxREd1XQ&amp;list=PL7vAomcmTSEoVYnaHnbI4mBIYNBoGUpRc&amp;index=164</t>
  </si>
  <si>
    <t>Premiered Jul 25, 2021</t>
  </si>
  <si>
    <t>52,990 views</t>
  </si>
  <si>
    <t>like this video along with 1,077 other people</t>
  </si>
  <si>
    <t>30:38</t>
  </si>
  <si>
    <t>1668196248-831</t>
  </si>
  <si>
    <t>หมดยุคผูกขาด! การไฟฟ้าส่วนภูมิภาคปรับแผนใหญ่ในรอบ 60 ปี | The Secret Sauce EP.417</t>
  </si>
  <si>
    <t>https://www.youtube.com/watch?v=BxbRS4yVgv8&amp;list=PL7vAomcmTSEoVYnaHnbI4mBIYNBoGUpRc&amp;index=163</t>
  </si>
  <si>
    <t>Premiered Jul 27, 2021</t>
  </si>
  <si>
    <t>48,812 views</t>
  </si>
  <si>
    <t>like this video along with 1,005 other people</t>
  </si>
  <si>
    <t>49:49</t>
  </si>
  <si>
    <t>1668196258-832</t>
  </si>
  <si>
    <t>Antifragile แข็งแกร่งยืดหยุ่น สุดยอดทักษะแห่งศตวรรษที่ 21 | The Secret Sauce EP.418</t>
  </si>
  <si>
    <t>https://www.youtube.com/watch?v=y2VXT_fdg64&amp;list=PL7vAomcmTSEoVYnaHnbI4mBIYNBoGUpRc&amp;index=162</t>
  </si>
  <si>
    <t>Premiered Jul 29, 2021</t>
  </si>
  <si>
    <t>63,298 views</t>
  </si>
  <si>
    <t>like this video along with 1,915 other people</t>
  </si>
  <si>
    <t>32:49</t>
  </si>
  <si>
    <t>1668196267-833</t>
  </si>
  <si>
    <t>สารคดีพิเศษ คัมภีร์เอาตัวรอดของร้านอาหารในวิกฤตล้านระลอก | The Secret Sauce Special</t>
  </si>
  <si>
    <t>https://www.youtube.com/watch?v=R-KO2d11grA&amp;list=PL7vAomcmTSEoVYnaHnbI4mBIYNBoGUpRc&amp;index=161</t>
  </si>
  <si>
    <t>Premiered Jul 31, 2021</t>
  </si>
  <si>
    <t>33,870 views</t>
  </si>
  <si>
    <t>like this video along with 896 other people</t>
  </si>
  <si>
    <t>Unspecified</t>
  </si>
  <si>
    <t>1668196277-834</t>
  </si>
  <si>
    <t>Imagineering ชำแหละกลยุทธ์ Disney สู้ศึกสตรีมมิงจากปากผู้บริหารตัวจริง | The Secret Sauce EP.419</t>
  </si>
  <si>
    <t>https://www.youtube.com/watch?v=xKt6qbJrfjQ&amp;list=PL7vAomcmTSEoVYnaHnbI4mBIYNBoGUpRc&amp;index=160</t>
  </si>
  <si>
    <t>Premiered Aug 2, 2021</t>
  </si>
  <si>
    <t>11,758 views</t>
  </si>
  <si>
    <t>like this video along with 231 other people</t>
  </si>
  <si>
    <t>56:47</t>
  </si>
  <si>
    <t>1668196288-835</t>
  </si>
  <si>
    <t>4 แนวคิดที่ทำให้ ‘Vespa’ ในวัย 75 ปี เป็นแบรนด์ที่ ‘สดใหม่’ อยู่เสมอ | The Secret Sauce EP. 420</t>
  </si>
  <si>
    <t>https://www.youtube.com/watch?v=Va_A2jRS35o&amp;list=PL7vAomcmTSEoVYnaHnbI4mBIYNBoGUpRc&amp;index=159</t>
  </si>
  <si>
    <t>Premiered Aug 3, 2021</t>
  </si>
  <si>
    <t>5,721 views</t>
  </si>
  <si>
    <t>like this video along with 157 other people</t>
  </si>
  <si>
    <t>16:09</t>
  </si>
  <si>
    <t>1668196298-836</t>
  </si>
  <si>
    <t>Cash Cycle พลังลมปราณเงินสดต่อลมหายใจเฮือกสุดท้าย | The Secret Sauce EP.421</t>
  </si>
  <si>
    <t>https://www.youtube.com/watch?v=CwYHP_7TRSI&amp;list=PL7vAomcmTSEoVYnaHnbI4mBIYNBoGUpRc&amp;index=158</t>
  </si>
  <si>
    <t>Premiered Aug 4, 2021</t>
  </si>
  <si>
    <t>27,552 views</t>
  </si>
  <si>
    <t>like this video along with 674 other people</t>
  </si>
  <si>
    <t>27:50</t>
  </si>
  <si>
    <t>1668196308-837</t>
  </si>
  <si>
    <t>Reimagine คิดใหม่ พลิกวิกฤตธุรกิจร้านอาหารกับร้าน Roast และกาแฟ Roots | The Secret Sauce EP.422</t>
  </si>
  <si>
    <t>https://www.youtube.com/watch?v=-EKsxiiRx1w&amp;list=PL7vAomcmTSEoVYnaHnbI4mBIYNBoGUpRc&amp;index=157</t>
  </si>
  <si>
    <t>Premiered Aug 5, 2021</t>
  </si>
  <si>
    <t>19,809 views</t>
  </si>
  <si>
    <t>like this video along with 414 other people</t>
  </si>
  <si>
    <t>37:07</t>
  </si>
  <si>
    <t>1668196317-838</t>
  </si>
  <si>
    <t>Simone Biles สุขภาพจิตที่แตกสลายของนักกีฬาถึงคนทำงานอย่างเรา | The Secret Sauce EP.423</t>
  </si>
  <si>
    <t>https://www.youtube.com/watch?v=dTFjjcuZsEc&amp;list=PL7vAomcmTSEoVYnaHnbI4mBIYNBoGUpRc&amp;index=156</t>
  </si>
  <si>
    <t>Premiered Aug 7, 2021</t>
  </si>
  <si>
    <t>18,535 views</t>
  </si>
  <si>
    <t>like this video along with 391 other people</t>
  </si>
  <si>
    <t>1668196326-839</t>
  </si>
  <si>
    <t>บทเรียนชีวิต ลิโอเนล เมสซี คำอำลาและความฝันสุดท้าย | The Secret Sauce EP.424</t>
  </si>
  <si>
    <t>https://www.youtube.com/watch?v=zr3B7-5IKtI&amp;list=PL7vAomcmTSEoVYnaHnbI4mBIYNBoGUpRc&amp;index=155</t>
  </si>
  <si>
    <t>Premiered Aug 11, 2021</t>
  </si>
  <si>
    <t>24,207 views</t>
  </si>
  <si>
    <t>like this video along with 758 other people</t>
  </si>
  <si>
    <t>27:02</t>
  </si>
  <si>
    <t>1668196336-840</t>
  </si>
  <si>
    <t>เศรษฐา แสนสิริ Call Out “คนรวยต้องช่วยคนจน ความเหลื่อมล้ำกำลังระเบิด” | The Secret Sauce EP. 425</t>
  </si>
  <si>
    <t>https://www.youtube.com/watch?v=9ATErzMnbvo&amp;list=PL7vAomcmTSEoVYnaHnbI4mBIYNBoGUpRc&amp;index=154</t>
  </si>
  <si>
    <t>Premiered Aug 13, 2021</t>
  </si>
  <si>
    <t>139,219 views</t>
  </si>
  <si>
    <t>like this video along with 3,668 other people</t>
  </si>
  <si>
    <t>42:58</t>
  </si>
  <si>
    <t>1668196345-841</t>
  </si>
  <si>
    <t>Adaptive Leadership ทักษะที่ผู้นำยุคนี้ต้องมี | The Secret Sauce EP.426</t>
  </si>
  <si>
    <t>https://www.youtube.com/watch?v=o7vLCLDHgZk&amp;list=PL7vAomcmTSEoVYnaHnbI4mBIYNBoGUpRc&amp;index=153</t>
  </si>
  <si>
    <t>Premiered Aug 23, 2021</t>
  </si>
  <si>
    <t>133,319 views</t>
  </si>
  <si>
    <t>like this video along with 3,585 other people</t>
  </si>
  <si>
    <t>38:49</t>
  </si>
  <si>
    <t>1668196355-842</t>
  </si>
  <si>
    <t>Complex Problem Solving 6 วิธีแก้ปัญหาซับซ้อนด้วยมุมมองแมลงปอ | The Secret Sauce EP.427</t>
  </si>
  <si>
    <t>https://www.youtube.com/watch?v=PQ2SuOiWN1M&amp;list=PL7vAomcmTSEoVYnaHnbI4mBIYNBoGUpRc&amp;index=152</t>
  </si>
  <si>
    <t>Premiered Aug 24, 2021</t>
  </si>
  <si>
    <t>65,687 views</t>
  </si>
  <si>
    <t>like this video along with 1,755 other people</t>
  </si>
  <si>
    <t>35:23</t>
  </si>
  <si>
    <t>1668196365-843</t>
  </si>
  <si>
    <t>ทำไม 'จาซินดา อาร์เดิร์น' จึงเป็นผู้นำอันดับหนึ่งที่โลกรัก | The Secret Sauce EP.428</t>
  </si>
  <si>
    <t>https://www.youtube.com/watch?v=52kDAkJcFck&amp;list=PL7vAomcmTSEoVYnaHnbI4mBIYNBoGUpRc&amp;index=151</t>
  </si>
  <si>
    <t>Premiered Aug 26, 2021</t>
  </si>
  <si>
    <t>61,605 views</t>
  </si>
  <si>
    <t>32:39</t>
  </si>
  <si>
    <t>1668196375-844</t>
  </si>
  <si>
    <t>กลยุทธ์แข่งต้องชนะ Bluebik ดิจิทัลคอนซัลต์ไทย IPO รายแรก | The Secret Sauce EP.429</t>
  </si>
  <si>
    <t>https://www.youtube.com/watch?v=HfSa_aPd-M8&amp;list=PL7vAomcmTSEoVYnaHnbI4mBIYNBoGUpRc&amp;index=150</t>
  </si>
  <si>
    <t>Premiered Sep 10, 2021</t>
  </si>
  <si>
    <t>14,708 views</t>
  </si>
  <si>
    <t>like this video along with 335 other people</t>
  </si>
  <si>
    <t>1:13:02</t>
  </si>
  <si>
    <t>1668196384-845</t>
  </si>
  <si>
    <t>Ego is the enemy ตัวคุณคือศัตรู ศิลปะการบริหารอีโก้ | The Secret Sauce EP.430</t>
  </si>
  <si>
    <t>https://www.youtube.com/watch?v=AFkVh9Sv2Jk&amp;list=PL7vAomcmTSEoVYnaHnbI4mBIYNBoGUpRc&amp;index=149</t>
  </si>
  <si>
    <t>Premiered Sep 11, 2021</t>
  </si>
  <si>
    <t>130,261 views</t>
  </si>
  <si>
    <t>like this video along with 4,391 other people</t>
  </si>
  <si>
    <t>39:35</t>
  </si>
  <si>
    <t>1668196394-846</t>
  </si>
  <si>
    <t>88 ปี Unilever เปลี่ยนโลกด้วยการขายผงซักฟอกและไอศกรีม | The Secret Sauce EP.431</t>
  </si>
  <si>
    <t>https://www.youtube.com/watch?v=B9DrlXRMekQ&amp;list=PL7vAomcmTSEoVYnaHnbI4mBIYNBoGUpRc&amp;index=148</t>
  </si>
  <si>
    <t>Premiered Sep 13, 2021</t>
  </si>
  <si>
    <t>19,208 views</t>
  </si>
  <si>
    <t>like this video along with 541 other people</t>
  </si>
  <si>
    <t>46:43</t>
  </si>
  <si>
    <t>1668196403-847</t>
  </si>
  <si>
    <t>ปตท.ปรับพอร์ตพลังงาน เปิดเสรีก๊าซธรรมชาติ | The Secret Sauce EP.432</t>
  </si>
  <si>
    <t>https://www.youtube.com/watch?v=EUPQyqBhVTc&amp;list=PL7vAomcmTSEoVYnaHnbI4mBIYNBoGUpRc&amp;index=147</t>
  </si>
  <si>
    <t>Premiered Sep 15, 2021</t>
  </si>
  <si>
    <t>9,580 views</t>
  </si>
  <si>
    <t>51:27</t>
  </si>
  <si>
    <t>1668196413-848</t>
  </si>
  <si>
    <t>ศุภชัย เจียรวนนท์ ปรับทัพ CP ครั้งประวัติศาสตร์ ดัน Makro ตีตลาดโลก | The Secret Sauce EP.433</t>
  </si>
  <si>
    <t>https://www.youtube.com/watch?v=YTfTEZA2SSw&amp;list=PL7vAomcmTSEoVYnaHnbI4mBIYNBoGUpRc&amp;index=146</t>
  </si>
  <si>
    <t>Premiered Sep 17, 2021</t>
  </si>
  <si>
    <t>239,100 views</t>
  </si>
  <si>
    <t>like this video along with 1,825 other people</t>
  </si>
  <si>
    <t>56:52</t>
  </si>
  <si>
    <t>1668196423-849</t>
  </si>
  <si>
    <t>ลุยออนไลน์ด้วย ‘Small Data’ กลยุทธ์แบบ Index Living Mall | The Secret Sauce EP.434</t>
  </si>
  <si>
    <t>https://www.youtube.com/watch?v=VAEvOO-4EVo&amp;list=PL7vAomcmTSEoVYnaHnbI4mBIYNBoGUpRc&amp;index=145</t>
  </si>
  <si>
    <t>Premiered Sep 20, 2021</t>
  </si>
  <si>
    <t>31,250 views</t>
  </si>
  <si>
    <t>like this video along with 762 other people</t>
  </si>
  <si>
    <t>40:53</t>
  </si>
  <si>
    <t>1668196433-850</t>
  </si>
  <si>
    <t>สรุปคัมภีร์วางกลยุทธ์จากงาน The Secret Sauce Strategy Forum 2022 | The Secret Sauce EP.435</t>
  </si>
  <si>
    <t>https://www.youtube.com/watch?v=41qeANNG_iU&amp;list=PL7vAomcmTSEoVYnaHnbI4mBIYNBoGUpRc&amp;index=144</t>
  </si>
  <si>
    <t>Premiered Sep 21, 2021</t>
  </si>
  <si>
    <t>58,726 views</t>
  </si>
  <si>
    <t>like this video along with 1,645 other people</t>
  </si>
  <si>
    <t>27:40</t>
  </si>
  <si>
    <t>1668196443-851</t>
  </si>
  <si>
    <t>ล้วงลึก OnlyFans แพลตฟอร์ม 18+ รายได้แสนล้าน | The Secret Sauce EP.437</t>
  </si>
  <si>
    <t>https://www.youtube.com/watch?v=mZQM14VVD04&amp;list=PL7vAomcmTSEoVYnaHnbI4mBIYNBoGUpRc&amp;index=143</t>
  </si>
  <si>
    <t>Premiered Sep 22, 2021</t>
  </si>
  <si>
    <t>54,781 views</t>
  </si>
  <si>
    <t>like this video along with 1,364 other people</t>
  </si>
  <si>
    <t>1668196453-852</t>
  </si>
  <si>
    <t>SCBX ยักษ์ตื่น ปลดแอกธนาคาร สะเทือนฟินเทค กระทบทั้งวงการ | The Secret Sauce EP.438</t>
  </si>
  <si>
    <t>https://www.youtube.com/watch?v=xztasW2baS0&amp;list=PL7vAomcmTSEoVYnaHnbI4mBIYNBoGUpRc&amp;index=142</t>
  </si>
  <si>
    <t>Premiered Sep 24, 2021</t>
  </si>
  <si>
    <t>303,810 views</t>
  </si>
  <si>
    <t>like this video along with 7,013 other people</t>
  </si>
  <si>
    <t>24:08</t>
  </si>
  <si>
    <t>1668196463-853</t>
  </si>
  <si>
    <t>หมดยุคแค่ขายของ SB ลุยอีคอมเมิร์ซ เพิ่มรับเหมาและบริการ | The Secret Sauce EP.439</t>
  </si>
  <si>
    <t>https://www.youtube.com/watch?v=g5xeSX5DJzU&amp;list=PL7vAomcmTSEoVYnaHnbI4mBIYNBoGUpRc&amp;index=141</t>
  </si>
  <si>
    <t>Premiered Sep 27, 2021</t>
  </si>
  <si>
    <t>29,419 views</t>
  </si>
  <si>
    <t>57:41</t>
  </si>
  <si>
    <t>1668196473-854</t>
  </si>
  <si>
    <t>คิดแปลก แหกนวัตกรรม James Dyson นักประดิษฐ์เครื่องใช้ไฟฟ้าแสนล้าน | The Secret Sauce EP.440</t>
  </si>
  <si>
    <t>https://www.youtube.com/watch?v=XcJ0AGVlwyI&amp;list=PL7vAomcmTSEoVYnaHnbI4mBIYNBoGUpRc&amp;index=140</t>
  </si>
  <si>
    <t>Premiered Sep 28, 2021</t>
  </si>
  <si>
    <t>141,580 views</t>
  </si>
  <si>
    <t>like this video along with 4,055 other people</t>
  </si>
  <si>
    <t>28:24</t>
  </si>
  <si>
    <t>1668196483-855</t>
  </si>
  <si>
    <t>ศุภชัย CP ยกเครื่องรถไฟเชื่อม 3 สนามบิน ความท้าทาย EEC | The Secret Sauce EP.441</t>
  </si>
  <si>
    <t>https://www.youtube.com/watch?v=-2ilFSbUPTo&amp;list=PL7vAomcmTSEoVYnaHnbI4mBIYNBoGUpRc&amp;index=139</t>
  </si>
  <si>
    <t>Premiered Sep 30, 2021</t>
  </si>
  <si>
    <t>140,732 views</t>
  </si>
  <si>
    <t>like this video along with 1,347 other people</t>
  </si>
  <si>
    <t>35:07</t>
  </si>
  <si>
    <t>1668196494-856</t>
  </si>
  <si>
    <t>Zipmex รุกตลาด NFT ไทย เชื่อมโลกจริงสู่คริปโตฯ | The Secret Sauce EP.442</t>
  </si>
  <si>
    <t>https://www.youtube.com/watch?v=UyQtgLrYets&amp;list=PL7vAomcmTSEoVYnaHnbI4mBIYNBoGUpRc&amp;index=138</t>
  </si>
  <si>
    <t>Premiered Oct 1, 2021</t>
  </si>
  <si>
    <t>16,759 views</t>
  </si>
  <si>
    <t>like this video along with 376 other people</t>
  </si>
  <si>
    <t>51:47</t>
  </si>
  <si>
    <t>1668196503-857</t>
  </si>
  <si>
    <t>SMARTHOME หม้อทอดคนไทย ท้ารบแบรนด์โลก ชนะด้วยกลยุทธ์สุญญากาศ | The Secret Sauce EP.443</t>
  </si>
  <si>
    <t>https://www.youtube.com/watch?v=s_dEiqFou0k&amp;list=PL7vAomcmTSEoVYnaHnbI4mBIYNBoGUpRc&amp;index=137</t>
  </si>
  <si>
    <t>Premiered Oct 4, 2021</t>
  </si>
  <si>
    <t>26,128 views</t>
  </si>
  <si>
    <t>like this video along with 553 other people</t>
  </si>
  <si>
    <t>48:14</t>
  </si>
  <si>
    <t>1668196513-858</t>
  </si>
  <si>
    <t>โปร่งใส ผูกขาด สิทธิมนุษยชน กฎหมายที่ทุกบริษัทต้องรู้ | The Secret Sauce EP.444</t>
  </si>
  <si>
    <t>https://www.youtube.com/watch?v=B6e6btuGhZ4&amp;list=PL7vAomcmTSEoVYnaHnbI4mBIYNBoGUpRc&amp;index=136</t>
  </si>
  <si>
    <t>Premiered Oct 5, 2021</t>
  </si>
  <si>
    <t>6,166 views</t>
  </si>
  <si>
    <t>56:24</t>
  </si>
  <si>
    <t>1668196523-859</t>
  </si>
  <si>
    <t>Velo บล็อกเชนคนไทย จับมือ Stellar คริปโตฯ ระดับโลก | The Secret Sauce EP.445</t>
  </si>
  <si>
    <t>https://www.youtube.com/watch?v=WcvgAdGk1LE&amp;list=PL7vAomcmTSEoVYnaHnbI4mBIYNBoGUpRc&amp;index=135</t>
  </si>
  <si>
    <t>Premiered Oct 7, 2021</t>
  </si>
  <si>
    <t>24,011 views</t>
  </si>
  <si>
    <t>like this video along with 582 other people</t>
  </si>
  <si>
    <t>1:21:17</t>
  </si>
  <si>
    <t>1668196533-860</t>
  </si>
  <si>
    <t>ไทยออยล์ 60 ปี พลิกโฉมครั้งใหญ่ สู่ปิโตรเคมี | The Secret Sauce EP.446</t>
  </si>
  <si>
    <t>https://www.youtube.com/watch?v=Vw3pE7XpwLY&amp;list=PL7vAomcmTSEoVYnaHnbI4mBIYNBoGUpRc&amp;index=134</t>
  </si>
  <si>
    <t>Premiered Oct 10, 2021</t>
  </si>
  <si>
    <t>15,229 views</t>
  </si>
  <si>
    <t>like this video along with 343 other people</t>
  </si>
  <si>
    <t>54:58</t>
  </si>
  <si>
    <t>1668196542-861</t>
  </si>
  <si>
    <t>Performance Family ปรัชญาการทำธุรกิจแบบเดนมาร์ก | The Secret Sauce EP. 447</t>
  </si>
  <si>
    <t>https://www.youtube.com/watch?v=Nioy31yQqnM&amp;list=PL7vAomcmTSEoVYnaHnbI4mBIYNBoGUpRc&amp;index=133</t>
  </si>
  <si>
    <t>Premiered Oct 14, 2021</t>
  </si>
  <si>
    <t>25,031 views</t>
  </si>
  <si>
    <t>like this video along with 492 other people</t>
  </si>
  <si>
    <t>35:53</t>
  </si>
  <si>
    <t>1668196551-862</t>
  </si>
  <si>
    <t>BMW บุกรถไฟฟ้าเต็มสูบ ในรอบ 8 ปี | The Secret Sauce EP.448</t>
  </si>
  <si>
    <t>https://www.youtube.com/watch?v=iUdnhNLya28&amp;list=PL7vAomcmTSEoVYnaHnbI4mBIYNBoGUpRc&amp;index=132&amp;t=4s</t>
  </si>
  <si>
    <t>Premiered Oct 15, 2021</t>
  </si>
  <si>
    <t>28,377 views</t>
  </si>
  <si>
    <t>like this video along with 632 other people</t>
  </si>
  <si>
    <t>25:19</t>
  </si>
  <si>
    <t>1668196561-863</t>
  </si>
  <si>
    <t>เบื้องหลังการสร้างยานแม่ SCBX จากปากซีอีโอ อาทิตย์ นันทวิทยา | The Secret Sauce EP.449</t>
  </si>
  <si>
    <t>https://www.youtube.com/watch?v=8TBb8pj3Fck&amp;list=PL7vAomcmTSEoVYnaHnbI4mBIYNBoGUpRc&amp;index=131</t>
  </si>
  <si>
    <t>Premiered Oct 16, 2021</t>
  </si>
  <si>
    <t>35,179 views</t>
  </si>
  <si>
    <t>like this video along with 794 other people</t>
  </si>
  <si>
    <t>1:06:20</t>
  </si>
  <si>
    <t>1668196570-864</t>
  </si>
  <si>
    <t>วังจันทร์วัลเลย์ ซิลิคอนวัลเลย์เมืองไทย ศูนย์กลางนวัตกรรมอาเซียน | The Secret Sauce EP.450</t>
  </si>
  <si>
    <t>https://www.youtube.com/watch?v=JnEhC5ce2Po&amp;list=PL7vAomcmTSEoVYnaHnbI4mBIYNBoGUpRc&amp;index=130</t>
  </si>
  <si>
    <t>Premiered Oct 18, 2021</t>
  </si>
  <si>
    <t>49,408 views</t>
  </si>
  <si>
    <t>like this video along with 1,073 other people</t>
  </si>
  <si>
    <t>29:17</t>
  </si>
  <si>
    <t>1668196580-865</t>
  </si>
  <si>
    <t>Customer 360 การตลาดรอบทิศ ดิจิทัลทรานส์ฟอร์เมชันแบบ Beryl 8 Plus | The Secret Sauce EP.451</t>
  </si>
  <si>
    <t>https://www.youtube.com/watch?v=wPrTlux2NXE&amp;list=PL7vAomcmTSEoVYnaHnbI4mBIYNBoGUpRc&amp;index=129</t>
  </si>
  <si>
    <t>Premiered Oct 20, 2021</t>
  </si>
  <si>
    <t>12,090 views</t>
  </si>
  <si>
    <t>31:07</t>
  </si>
  <si>
    <t>1668196589-866</t>
  </si>
  <si>
    <t>WeTV เปิดศึกท้าชิงสตรีมมิง กลยุทธ์คนมาทีหลัง ตั้งเป้าที่ 2 อาเซียนใน 3 ปี | The Secret Sauce EP.452</t>
  </si>
  <si>
    <t>https://www.youtube.com/watch?v=2EQJ_pDcGng&amp;list=PL7vAomcmTSEoVYnaHnbI4mBIYNBoGUpRc&amp;index=128</t>
  </si>
  <si>
    <t>Premiered Oct 22, 2021</t>
  </si>
  <si>
    <t>11,339 views</t>
  </si>
  <si>
    <t>50:21</t>
  </si>
  <si>
    <t>1668196599-867</t>
  </si>
  <si>
    <t>วัลลภา AWC ลูกสาวเจ้าสัวเจริญ ยกเครื่องอสังหาฯ แสนล้าน | The Secret Sauce EP.453</t>
  </si>
  <si>
    <t>https://www.youtube.com/watch?v=3AnozeAtOnA&amp;list=PL7vAomcmTSEoVYnaHnbI4mBIYNBoGUpRc&amp;index=127</t>
  </si>
  <si>
    <t>Premiered Oct 23, 2021</t>
  </si>
  <si>
    <t>133,751 views</t>
  </si>
  <si>
    <t>like this video along with 1,974 other people</t>
  </si>
  <si>
    <t>53:02</t>
  </si>
  <si>
    <t>1668196609-868</t>
  </si>
  <si>
    <t>เมืองอัจฉริยะ อนาคตความปลอดภัย ไทยอยู่ตรงไหน | The Secret Sauce EP.454</t>
  </si>
  <si>
    <t>https://www.youtube.com/watch?v=pEVNpaWOq0c&amp;list=PL7vAomcmTSEoVYnaHnbI4mBIYNBoGUpRc&amp;index=126</t>
  </si>
  <si>
    <t>Premiered Oct 26, 2021</t>
  </si>
  <si>
    <t>14,385 views</t>
  </si>
  <si>
    <t>like this video along with 394 other people</t>
  </si>
  <si>
    <t>37:31</t>
  </si>
  <si>
    <t>1668196618-869</t>
  </si>
  <si>
    <t>ญาดา Ajaib คนไทยเจ้าของยูนิคอร์น เร็วที่สุดในอาเซียน | The Secret Sauce EP.455</t>
  </si>
  <si>
    <t>https://www.youtube.com/watch?v=5qSc4BNt2lY&amp;list=PL7vAomcmTSEoVYnaHnbI4mBIYNBoGUpRc&amp;index=125</t>
  </si>
  <si>
    <t>Premiered Oct 29, 2021</t>
  </si>
  <si>
    <t>105,869 views</t>
  </si>
  <si>
    <t>like this video along with 3,049 other people</t>
  </si>
  <si>
    <t>1:02:56</t>
  </si>
  <si>
    <t>1668196628-870</t>
  </si>
  <si>
    <t>LiVE Exchange กระดานเทรดหุ้น SMEs สตาร์ทอัพ ครั้งแรกในไทย | The Secret Sauce EP.456</t>
  </si>
  <si>
    <t>https://www.youtube.com/watch?v=KQ545XR2wsM&amp;list=PL7vAomcmTSEoVYnaHnbI4mBIYNBoGUpRc&amp;index=124</t>
  </si>
  <si>
    <t>Premiered Nov 1, 2021</t>
  </si>
  <si>
    <t>14,305 views</t>
  </si>
  <si>
    <t>34:22</t>
  </si>
  <si>
    <t>1668196638-871</t>
  </si>
  <si>
    <t>สุกี้ตี๋น้อย 4 ปี 30 สาขา 1,200 ล้าน เจ้าของอายุ 28 ปี | The Secret Sauce EP.457</t>
  </si>
  <si>
    <t>https://www.youtube.com/watch?v=HXHk-U6MNTg&amp;list=PL7vAomcmTSEoVYnaHnbI4mBIYNBoGUpRc&amp;index=123</t>
  </si>
  <si>
    <t>Premiered Nov 6, 2021</t>
  </si>
  <si>
    <t>1,351,575 views</t>
  </si>
  <si>
    <t>like this video along with 15,137 other people</t>
  </si>
  <si>
    <t>1:02:18</t>
  </si>
  <si>
    <t>1668196648-872</t>
  </si>
  <si>
    <t>The Great Conversation จุดปะทะทางความคิด เพื่ออนาคตประเทศไทย | The Secret Sauce EP.458</t>
  </si>
  <si>
    <t>https://www.youtube.com/watch?v=EQxQruN22Hk&amp;list=PL7vAomcmTSEoVYnaHnbI4mBIYNBoGUpRc&amp;index=122</t>
  </si>
  <si>
    <t>Premiered Nov 7, 2021</t>
  </si>
  <si>
    <t>15,461 views</t>
  </si>
  <si>
    <t>like this video along with 309 other people</t>
  </si>
  <si>
    <t>36:21</t>
  </si>
  <si>
    <t>1668196658-873</t>
  </si>
  <si>
    <t>โค้ดดี้ และ พี่เอ็ด 7 วิ นักแปลงสารร้อยล้าน ได้ใจ ได้วิว ได้เงิน [1/2] The Secret Sauce EP.459</t>
  </si>
  <si>
    <t>https://www.youtube.com/watch?v=UAV_Dbte1D4&amp;list=PL7vAomcmTSEoVYnaHnbI4mBIYNBoGUpRc&amp;index=121</t>
  </si>
  <si>
    <t>Premiered Nov 8, 2021</t>
  </si>
  <si>
    <t>149,954 views</t>
  </si>
  <si>
    <t>like this video along with 2,874 other people</t>
  </si>
  <si>
    <t>59:27</t>
  </si>
  <si>
    <t>1668196669-874</t>
  </si>
  <si>
    <t>โค้ดดี้ และ พี่เอ็ด 7 วิ อนาคตการตลาด สื่อ ผู้บริโภค สู่ Metaverse [2/2] The Secret Sauce EP.460</t>
  </si>
  <si>
    <t>https://www.youtube.com/watch?v=PGehY1cT_A4&amp;list=PL7vAomcmTSEoVYnaHnbI4mBIYNBoGUpRc&amp;index=120</t>
  </si>
  <si>
    <t>Premiered Nov 9, 2021</t>
  </si>
  <si>
    <t>74,630 views</t>
  </si>
  <si>
    <t>like this video along with 1,682 other people</t>
  </si>
  <si>
    <t>59:15</t>
  </si>
  <si>
    <t>1668196679-875</t>
  </si>
  <si>
    <t>โรงเรียนแห่งอนาคต สอนเด็กเป็นนวัตกร แบบ Shrewsbury Riverside | The Secret Sauce EP.461</t>
  </si>
  <si>
    <t>https://www.youtube.com/watch?v=WQg2Z7GP57g&amp;list=PL7vAomcmTSEoVYnaHnbI4mBIYNBoGUpRc&amp;index=119</t>
  </si>
  <si>
    <t>Premiered Nov 10, 2021</t>
  </si>
  <si>
    <t>82,570 views</t>
  </si>
  <si>
    <t>like this video along with 1,928 other people</t>
  </si>
  <si>
    <t>33:19</t>
  </si>
  <si>
    <t>1668196688-876</t>
  </si>
  <si>
    <t>เปิดใจ ท๊อป จิรายุส “ผู้นำต้องรับความเจ็บปวด” | The Secret Sauce EP.462</t>
  </si>
  <si>
    <t>https://www.youtube.com/watch?v=aeu-veTw-qY&amp;list=PL7vAomcmTSEoVYnaHnbI4mBIYNBoGUpRc&amp;index=118</t>
  </si>
  <si>
    <t>Premiered Nov 12, 2021</t>
  </si>
  <si>
    <t>217,941 views</t>
  </si>
  <si>
    <t>like this video along with 5,548 other people</t>
  </si>
  <si>
    <t>33:43</t>
  </si>
  <si>
    <t>1668196698-877</t>
  </si>
  <si>
    <t>บทสัมภาษณ์สุดท้าย ดร.โกร่ง-วีรพงษ์ รามางกูร | The Secret Sauce EP.463</t>
  </si>
  <si>
    <t>https://www.youtube.com/watch?v=v_qnXhkhLgU&amp;list=PL7vAomcmTSEoVYnaHnbI4mBIYNBoGUpRc&amp;index=117</t>
  </si>
  <si>
    <t>Premiered Nov 13, 2021</t>
  </si>
  <si>
    <t>32,623 views</t>
  </si>
  <si>
    <t>like this video along with 876 other people</t>
  </si>
  <si>
    <t>39:23</t>
  </si>
  <si>
    <t>1668196707-878</t>
  </si>
  <si>
    <t>ยุคทองสตาร์ทอัพไทยเกิดขึ้นแล้วจริงหรือ? | The Secret Sauce EP.464</t>
  </si>
  <si>
    <t>https://www.youtube.com/watch?v=mwm0cMXY2Fk&amp;list=PL7vAomcmTSEoVYnaHnbI4mBIYNBoGUpRc&amp;index=116</t>
  </si>
  <si>
    <t>Premiered Nov 16, 2021</t>
  </si>
  <si>
    <t>28,418 views</t>
  </si>
  <si>
    <t>like this video along with 714 other people</t>
  </si>
  <si>
    <t>58:13</t>
  </si>
  <si>
    <t>1668196717-879</t>
  </si>
  <si>
    <t>SIAM PIWAT ทรานส์ฟอร์มค้าปลีก ศูนย์การค้าแห่งอนาคต | The Secret Sauce EP.465</t>
  </si>
  <si>
    <t>https://www.youtube.com/watch?v=sfTev4yYwm8&amp;list=PL7vAomcmTSEoVYnaHnbI4mBIYNBoGUpRc&amp;index=115</t>
  </si>
  <si>
    <t>Premiered Nov 18, 2021</t>
  </si>
  <si>
    <t>21,361 views</t>
  </si>
  <si>
    <t>like this video along with 324 other people</t>
  </si>
  <si>
    <t>33:47</t>
  </si>
  <si>
    <t>1668196727-880</t>
  </si>
  <si>
    <t>การลงทุนสีเขียว ทิศใหม่ตลาดทุน โลกเขียว พอร์ตเขียว | The Secret Sauce EP.466</t>
  </si>
  <si>
    <t>https://www.youtube.com/watch?v=vKyQdy1DHvE&amp;list=PL7vAomcmTSEoVYnaHnbI4mBIYNBoGUpRc&amp;index=114</t>
  </si>
  <si>
    <t>Premiered Nov 19, 2021</t>
  </si>
  <si>
    <t>10,243 views</t>
  </si>
  <si>
    <t>1668196736-881</t>
  </si>
  <si>
    <t>สรุปบทเรียนทางความคิดตลอดปี 2021 กับ เคน นครินทร์ | The Secret Sauce EP.467</t>
  </si>
  <si>
    <t>https://www.youtube.com/watch?v=waEHcpLN6Uo&amp;list=PL7vAomcmTSEoVYnaHnbI4mBIYNBoGUpRc&amp;index=113</t>
  </si>
  <si>
    <t>Premiered Nov 21, 2021</t>
  </si>
  <si>
    <t>51,389 views</t>
  </si>
  <si>
    <t>like this video along with 1,340 other people</t>
  </si>
  <si>
    <t>1:06:17</t>
  </si>
  <si>
    <t>1668196746-882</t>
  </si>
  <si>
    <t>องค์กรยุคใหม่ต้อง Empathy ดูแลสุขภาพจิตก่อนสายเกินไป | The Secret Sauce EP.468</t>
  </si>
  <si>
    <t>https://www.youtube.com/watch?v=XjUTQOl9gO8&amp;list=PL7vAomcmTSEoVYnaHnbI4mBIYNBoGUpRc&amp;index=112</t>
  </si>
  <si>
    <t>Premiered Nov 23, 2021</t>
  </si>
  <si>
    <t>56,646 views</t>
  </si>
  <si>
    <t>like this video along with 1,283 other people</t>
  </si>
  <si>
    <t>1:04:33</t>
  </si>
  <si>
    <t>1668196755-883</t>
  </si>
  <si>
    <t>Customer Data Platform จุดชี้ขาดการตลาดยุคหุ่นยนต์ | The Secret Sauce EP.469</t>
  </si>
  <si>
    <t>https://www.youtube.com/watch?v=UbVnyEm1BAI&amp;list=PL7vAomcmTSEoVYnaHnbI4mBIYNBoGUpRc&amp;index=111</t>
  </si>
  <si>
    <t>Premiered Nov 24, 2021</t>
  </si>
  <si>
    <t>16,634 views</t>
  </si>
  <si>
    <t>like this video along with 409 other people</t>
  </si>
  <si>
    <t>1668196764-884</t>
  </si>
  <si>
    <t>คู่มือธุรกิจท่องเที่ยวไทย ทำอย่างไรให้ รอด และ รุ่ง | The Secret Sauce EP.470</t>
  </si>
  <si>
    <t>https://www.youtube.com/watch?v=4flYQpHC1Ow&amp;list=PL7vAomcmTSEoVYnaHnbI4mBIYNBoGUpRc&amp;index=110</t>
  </si>
  <si>
    <t>Premiered Nov 26, 2021</t>
  </si>
  <si>
    <t>9,445 views</t>
  </si>
  <si>
    <t>26:15</t>
  </si>
  <si>
    <t>1668196774-885</t>
  </si>
  <si>
    <t>LINE ประเทศไทย ชูกลยุทธ์ ‘จริตไทย’ สู้ศึกซูเปอร์แอปฯ แสนล้าน | The Secret Sauce EP.471</t>
  </si>
  <si>
    <t>https://www.youtube.com/watch?v=otB6VKcWoFA&amp;list=PL7vAomcmTSEoVYnaHnbI4mBIYNBoGUpRc&amp;index=109</t>
  </si>
  <si>
    <t>Nov 30, 2021</t>
  </si>
  <si>
    <t>7,291 views</t>
  </si>
  <si>
    <t>like this video along with 119 other people</t>
  </si>
  <si>
    <t>1:01:13</t>
  </si>
  <si>
    <t>1668196783-886</t>
  </si>
  <si>
    <t>โดนเรียกค่าไถ่ไซเบอร์ รับมืออย่างไร เคสจริง บทเรียนจริง | The Secret Sauce EP.472</t>
  </si>
  <si>
    <t>https://www.youtube.com/watch?v=-7dfblJMB_k&amp;list=PL7vAomcmTSEoVYnaHnbI4mBIYNBoGUpRc&amp;index=108</t>
  </si>
  <si>
    <t>Premiered Dec 1, 2021</t>
  </si>
  <si>
    <t>14,784 views</t>
  </si>
  <si>
    <t>like this video along with 445 other people</t>
  </si>
  <si>
    <t>54:56</t>
  </si>
  <si>
    <t>1668196793-887</t>
  </si>
  <si>
    <t>ซีอีโอ dtac เปิดน่านน้ำใหม่ มากกว่าแค่ 'โทรคมนาคม' | The Secret Sauce EP.473</t>
  </si>
  <si>
    <t>https://www.youtube.com/watch?v=L9y45F2PXoE&amp;list=PL7vAomcmTSEoVYnaHnbI4mBIYNBoGUpRc&amp;index=107</t>
  </si>
  <si>
    <t>Premiered Dec 3, 2021</t>
  </si>
  <si>
    <t>13,078 views</t>
  </si>
  <si>
    <t>1668196803-888</t>
  </si>
  <si>
    <t>บทสรุป THE STANDARD ECONOMIC FORUM 2021 เชื่อมโลก เชื่อมคน เชื่อมใจ | The Secret Sauce EP.474</t>
  </si>
  <si>
    <t>https://www.youtube.com/watch?v=z7XcMhiAA0M&amp;list=PL7vAomcmTSEoVYnaHnbI4mBIYNBoGUpRc&amp;index=106</t>
  </si>
  <si>
    <t>Premiered Dec 4, 2021</t>
  </si>
  <si>
    <t>44,808 views</t>
  </si>
  <si>
    <t>37:21</t>
  </si>
  <si>
    <t>1668196813-889</t>
  </si>
  <si>
    <t>Virgil Abloh ตำนานขบถแฟชั่น ผู้ก่อตั้ง Off-White | The Secret Sauce EP.475</t>
  </si>
  <si>
    <t>https://www.youtube.com/watch?v=dl4ZOJF9V8c&amp;list=PL7vAomcmTSEoVYnaHnbI4mBIYNBoGUpRc&amp;index=105</t>
  </si>
  <si>
    <t>Premiered Dec 7, 2021</t>
  </si>
  <si>
    <t>12,210 views</t>
  </si>
  <si>
    <t>like this video along with 471 other people</t>
  </si>
  <si>
    <t>17:41</t>
  </si>
  <si>
    <t>1668196823-890</t>
  </si>
  <si>
    <t>ปตท. เปลี่ยนวิสัยทัศน์รอบ 15 ปี ลุยพลังงานสะอาด อีวี อาหารและยา | The Secret Sauce EP.476</t>
  </si>
  <si>
    <t>https://www.youtube.com/watch?v=KCmcxUbcshs&amp;list=PL7vAomcmTSEoVYnaHnbI4mBIYNBoGUpRc&amp;index=104</t>
  </si>
  <si>
    <t>Premiered Dec 8, 2021</t>
  </si>
  <si>
    <t>43,324 views</t>
  </si>
  <si>
    <t>like this video along with 870 other people</t>
  </si>
  <si>
    <t>57:46</t>
  </si>
  <si>
    <t>1668196833-891</t>
  </si>
  <si>
    <t>Tyson Foods ผู้นำไก่ระดับโลกเขย่าตลาดไทย | The Secret Sauce EP.477</t>
  </si>
  <si>
    <t>https://www.youtube.com/watch?v=KxjMb9_VCro&amp;list=PL7vAomcmTSEoVYnaHnbI4mBIYNBoGUpRc&amp;index=103</t>
  </si>
  <si>
    <t>Premiered Dec 9, 2021</t>
  </si>
  <si>
    <t>31,802 views</t>
  </si>
  <si>
    <t>like this video along with 613 other people</t>
  </si>
  <si>
    <t>23:08</t>
  </si>
  <si>
    <t>1668196842-892</t>
  </si>
  <si>
    <t>อุบลโมเดล พลิกชีวิตเกษตรกรไทยด้วยมันสำปะหลัง | The Secret Sauce EP.478</t>
  </si>
  <si>
    <t>https://www.youtube.com/watch?v=3HOKdyQ4hUE&amp;list=PL7vAomcmTSEoVYnaHnbI4mBIYNBoGUpRc&amp;index=102</t>
  </si>
  <si>
    <t>Premiered Dec 10, 2021</t>
  </si>
  <si>
    <t>26,362 views</t>
  </si>
  <si>
    <t>like this video along with 804 other people</t>
  </si>
  <si>
    <t>42:08</t>
  </si>
  <si>
    <t>1668196851-893</t>
  </si>
  <si>
    <t>ประกันโดนดิสรัปต์หนัก Prudential 173 ปี ปรับตัวอย่างไร | The Secret Sauce EP.479</t>
  </si>
  <si>
    <t>https://www.youtube.com/watch?v=7kCNaCW1_AY&amp;list=PL7vAomcmTSEoVYnaHnbI4mBIYNBoGUpRc&amp;index=101</t>
  </si>
  <si>
    <t>Premiered Dec 14, 2021</t>
  </si>
  <si>
    <t>152,374 views</t>
  </si>
  <si>
    <t>like this video along with 2,013 other people</t>
  </si>
  <si>
    <t>41:10</t>
  </si>
  <si>
    <t>1668196861-894</t>
  </si>
  <si>
    <t>เปลี่ยนโลกด้วยฝ้าย สร้างอิมแพ็กด้วยแฟชั่น | The Secret Sauce EP.480</t>
  </si>
  <si>
    <t>https://www.youtube.com/watch?v=IwR0ZbOnEb8&amp;list=PL7vAomcmTSEoVYnaHnbI4mBIYNBoGUpRc&amp;index=100&amp;t=3s</t>
  </si>
  <si>
    <t>Premiered Dec 15, 2021</t>
  </si>
  <si>
    <t>9,933 views</t>
  </si>
  <si>
    <t>like this video along with 259 other people</t>
  </si>
  <si>
    <t>1668196870-895</t>
  </si>
  <si>
    <t>8 ขั้นตอนสร้างการเปลี่ยนแปลง สำหรับคนที่ไม่ยอมเปลี่ยน | The Secret Sauce EP.481</t>
  </si>
  <si>
    <t>https://www.youtube.com/watch?v=OxvUDxGHpeQ&amp;list=PL7vAomcmTSEoVYnaHnbI4mBIYNBoGUpRc&amp;index=99</t>
  </si>
  <si>
    <t>Premiered Dec 16, 2021</t>
  </si>
  <si>
    <t>108,858 views</t>
  </si>
  <si>
    <t>like this video along with 2,930 other people</t>
  </si>
  <si>
    <t>50:58</t>
  </si>
  <si>
    <t>1668196880-896</t>
  </si>
  <si>
    <t>เคสจริงการตลาด 5.0 เอาใจ 18 ล้านคนด้วย Big Data แบบ The 1 | The Secret Sauce EP.482</t>
  </si>
  <si>
    <t>https://www.youtube.com/watch?v=eYhSJPUiefQ&amp;list=PL7vAomcmTSEoVYnaHnbI4mBIYNBoGUpRc&amp;index=98</t>
  </si>
  <si>
    <t>Premiered Dec 22, 2021</t>
  </si>
  <si>
    <t>25,054 views</t>
  </si>
  <si>
    <t>41:57</t>
  </si>
  <si>
    <t>1668196890-897</t>
  </si>
  <si>
    <t>ซีอีโอ Microsoft มองอนาคต Metaverse การทำงาน Hybrid และผู้นำ Empathy | The Secret Sauce EP.483</t>
  </si>
  <si>
    <t>https://www.youtube.com/watch?v=K1E898mGt3A&amp;list=PL7vAomcmTSEoVYnaHnbI4mBIYNBoGUpRc&amp;index=97</t>
  </si>
  <si>
    <t>Premiered Dec 23, 2021</t>
  </si>
  <si>
    <t>36,714 views</t>
  </si>
  <si>
    <t>37:44</t>
  </si>
  <si>
    <t>1668196899-898</t>
  </si>
  <si>
    <t>เกาหลีใต้พัฒนาถึงจุดนี้ได้อย่างไร ตอน 1 เผด็จการ พลิกยากจนสู่แชโบล | The Secret Sauce EP.484</t>
  </si>
  <si>
    <t>https://www.youtube.com/watch?v=JYMfB5UjOKA&amp;list=PL7vAomcmTSEoVYnaHnbI4mBIYNBoGUpRc&amp;index=96</t>
  </si>
  <si>
    <t>Premiered Dec 24, 2021</t>
  </si>
  <si>
    <t>138,550 views</t>
  </si>
  <si>
    <t>like this video along with 2,769 other people</t>
  </si>
  <si>
    <t>47:26</t>
  </si>
  <si>
    <t>1668196910-899</t>
  </si>
  <si>
    <t>เกาหลีใต้พัฒนาถึงจุดนี้ได้อย่างไร ตอน 2 ซอฟต์พาวเวอร์สร้างแบรนด์โลก | The Secret Sauce EP.485</t>
  </si>
  <si>
    <t>https://www.youtube.com/watch?v=9wCr6jvalN8&amp;list=PL7vAomcmTSEoVYnaHnbI4mBIYNBoGUpRc&amp;index=95</t>
  </si>
  <si>
    <t>Premiered Dec 25, 2021</t>
  </si>
  <si>
    <t>61,918 views</t>
  </si>
  <si>
    <t>like this video along with 1,595 other people</t>
  </si>
  <si>
    <t>46:57</t>
  </si>
  <si>
    <t>1668196920-900</t>
  </si>
  <si>
    <t>ไฟน์ไลน์ ผู้บุกเบิกซักผ้าไทย 8 พันล้าน ชนะแบรนด์โลก | The Secret Sauce EP.486</t>
  </si>
  <si>
    <t>https://www.youtube.com/watch?v=vJPwVksNAow&amp;list=PL7vAomcmTSEoVYnaHnbI4mBIYNBoGUpRc&amp;index=94</t>
  </si>
  <si>
    <t>Premiered Dec 26, 2021</t>
  </si>
  <si>
    <t>12,512 views</t>
  </si>
  <si>
    <t>1668196929-901</t>
  </si>
  <si>
    <t>ความในใจถึงผู้ฟัง จาก เคน นครินทร์ บทเรียนปี 2021 ด้วยทฤษฎี 4V | The Secret Sauce EP.487</t>
  </si>
  <si>
    <t>https://www.youtube.com/watch?v=QqYVNmXhtGE&amp;list=PL7vAomcmTSEoVYnaHnbI4mBIYNBoGUpRc&amp;index=93</t>
  </si>
  <si>
    <t>Premiered Dec 30, 2021</t>
  </si>
  <si>
    <t>65,120 views</t>
  </si>
  <si>
    <t>like this video along with 1,569 other people</t>
  </si>
  <si>
    <t>1:26:19</t>
  </si>
  <si>
    <t>1668196939-902</t>
  </si>
  <si>
    <t>เริ่มต้นปี 2022 ด้วยแนวคิด 3H | The Secret Sauce EP.488</t>
  </si>
  <si>
    <t>https://www.youtube.com/watch?v=hxjF3jpG6R0&amp;list=PL7vAomcmTSEoVYnaHnbI4mBIYNBoGUpRc&amp;index=92</t>
  </si>
  <si>
    <t>Jan 1, 2022</t>
  </si>
  <si>
    <t>82,044 views</t>
  </si>
  <si>
    <t>like this video along with 2,819 other people</t>
  </si>
  <si>
    <t>16:48</t>
  </si>
  <si>
    <t>1668196949-903</t>
  </si>
  <si>
    <t>3 กลยุทธ์ พา Nespresso สู้ตลาดกาแฟแคปซูล 2022 | The Secret Sauce EP.489</t>
  </si>
  <si>
    <t>https://www.youtube.com/watch?v=SZlEhWc26us&amp;list=PL7vAomcmTSEoVYnaHnbI4mBIYNBoGUpRc&amp;index=91</t>
  </si>
  <si>
    <t>Premiered Jan 5, 2022</t>
  </si>
  <si>
    <t>30,738 views</t>
  </si>
  <si>
    <t>1668196959-904</t>
  </si>
  <si>
    <t>เฮงลิสซิ่ง จากไฟแนนซ์ท้องถิ่น สู่ระดับประเทศหมื่นล้าน | The Secret Sauce EP.490</t>
  </si>
  <si>
    <t>https://www.youtube.com/watch?v=AYALs2sORWs&amp;list=PL7vAomcmTSEoVYnaHnbI4mBIYNBoGUpRc&amp;index=90</t>
  </si>
  <si>
    <t>Jan 6, 2022</t>
  </si>
  <si>
    <t>12,152 views</t>
  </si>
  <si>
    <t>1668196969-905</t>
  </si>
  <si>
    <t>สมชัย เอไอเอส ตอบเรื่องควบรวมทรู ดีแทค และ Cognitive Telco | The Secret Sauce EP.491</t>
  </si>
  <si>
    <t>https://www.youtube.com/watch?v=CLschu7otYc&amp;list=PL7vAomcmTSEoVYnaHnbI4mBIYNBoGUpRc&amp;index=89&amp;t=3s</t>
  </si>
  <si>
    <t>Premiered Jan 15, 2022</t>
  </si>
  <si>
    <t>37,222 views</t>
  </si>
  <si>
    <t>like this video along with 823 other people</t>
  </si>
  <si>
    <t>1:05:51</t>
  </si>
  <si>
    <t>1668196979-906</t>
  </si>
  <si>
    <t>ซีอีโอ Google คิดอย่างไรกับ Web 3.0 และ Metaverse | The Secret Sauce EP.492</t>
  </si>
  <si>
    <t>https://www.youtube.com/watch?v=Wq6axR_B234&amp;list=PL7vAomcmTSEoVYnaHnbI4mBIYNBoGUpRc&amp;index=88&amp;t=9s</t>
  </si>
  <si>
    <t>Premiered Jan 20, 2022</t>
  </si>
  <si>
    <t>91,698 views</t>
  </si>
  <si>
    <t>like this video along with 2,176 other people</t>
  </si>
  <si>
    <t>29:11</t>
  </si>
  <si>
    <t>1668196989-907</t>
  </si>
  <si>
    <t>เมื่อไฟฟ้าไร้คนกลาง การไฟฟ้านครหลวง ปรับตัวอย่างไร | The Secret Sauce EP.493</t>
  </si>
  <si>
    <t>https://www.youtube.com/watch?v=dHSDZBu_1vU&amp;list=PL7vAomcmTSEoVYnaHnbI4mBIYNBoGUpRc&amp;index=87</t>
  </si>
  <si>
    <t>Premiered Jan 25, 2022</t>
  </si>
  <si>
    <t>22,060 views</t>
  </si>
  <si>
    <t>39:49</t>
  </si>
  <si>
    <t>1668196999-908</t>
  </si>
  <si>
    <t>เป็นคนกลางๆ จะโดดเด่นสำเร็จได้อย่างไร โจ้ ธนา | The Secret Sauce EP.494</t>
  </si>
  <si>
    <t>https://www.youtube.com/watch?v=LivAA6y-jPk&amp;list=PL7vAomcmTSEoVYnaHnbI4mBIYNBoGUpRc&amp;index=86</t>
  </si>
  <si>
    <t>Jan 30, 2022</t>
  </si>
  <si>
    <t>188,554 views</t>
  </si>
  <si>
    <t>like this video along with 5,560 other people</t>
  </si>
  <si>
    <t>58:17</t>
  </si>
  <si>
    <t>1668197008-909</t>
  </si>
  <si>
    <t>ปัญญาจัดการตัวเอง เคล็ดลับความสำเร็จจาก ปีเตอร์ ดรักเกอร์ | The Secret Sauce EP.495</t>
  </si>
  <si>
    <t>https://www.youtube.com/watch?v=jXdu9uhDvKs&amp;list=PL7vAomcmTSEoVYnaHnbI4mBIYNBoGUpRc&amp;index=85</t>
  </si>
  <si>
    <t>Feb 3, 2022</t>
  </si>
  <si>
    <t>84,993 views</t>
  </si>
  <si>
    <t>like this video along with 3,007 other people</t>
  </si>
  <si>
    <t>38:29</t>
  </si>
  <si>
    <t>1668197018-910</t>
  </si>
  <si>
    <t>สร้อยสายมูร้อยล้าน RAVIPA โต 2000% ใน 1 ปี | The Secret Sauce EP.497</t>
  </si>
  <si>
    <t>https://www.youtube.com/watch?v=zBpOBMuPVRc&amp;list=PL7vAomcmTSEoVYnaHnbI4mBIYNBoGUpRc&amp;index=84</t>
  </si>
  <si>
    <t>Feb 8, 2022</t>
  </si>
  <si>
    <t>66,700 views</t>
  </si>
  <si>
    <t>like this video along with 1,131 other people</t>
  </si>
  <si>
    <t>33:10</t>
  </si>
  <si>
    <t>1668197028-911</t>
  </si>
  <si>
    <t>มหาวิทยาลัยกำลังตาย? มธ.จับมือ SkillLane ดิสรัปต์ใหญ่ ใครก็ออกแบบปริญญาได้ | The Secret Sauce EP.498</t>
  </si>
  <si>
    <t>https://www.youtube.com/watch?v=6utEvM9ekXs&amp;list=PL7vAomcmTSEoVYnaHnbI4mBIYNBoGUpRc&amp;index=83</t>
  </si>
  <si>
    <t>Premiered Feb 10, 2022</t>
  </si>
  <si>
    <t>249,134 views</t>
  </si>
  <si>
    <t>like this video along with 5,267 other people</t>
  </si>
  <si>
    <t>58:36</t>
  </si>
  <si>
    <t>1668197037-912</t>
  </si>
  <si>
    <t>หุ้นกู้ลดเหลื่อมล้ำการศึกษา ครั้งแรกในเอเชียจากแสนสิริ | The Secret Sauce EP.499</t>
  </si>
  <si>
    <t>https://www.youtube.com/watch?v=7VwUXcHUntg&amp;list=PL7vAomcmTSEoVYnaHnbI4mBIYNBoGUpRc&amp;index=82</t>
  </si>
  <si>
    <t>Feb 11, 2022</t>
  </si>
  <si>
    <t>14,543 views</t>
  </si>
  <si>
    <t>40:08</t>
  </si>
  <si>
    <t>1668197047-913</t>
  </si>
  <si>
    <t>ทำไมอสังหาฯ 2022 จึงบีบหัวใจ ดร.ยุ้ย เสนาดีเวลลอปเม้นท์ | The Secret Sauce EP.500</t>
  </si>
  <si>
    <t>https://www.youtube.com/watch?v=ke00Eivba-M&amp;list=PL7vAomcmTSEoVYnaHnbI4mBIYNBoGUpRc&amp;index=81</t>
  </si>
  <si>
    <t>Premiered Feb 14, 2022</t>
  </si>
  <si>
    <t>185,516 views</t>
  </si>
  <si>
    <t>like this video along with 3,178 other people</t>
  </si>
  <si>
    <t>1:00:12</t>
  </si>
  <si>
    <t>1668197058-914</t>
  </si>
  <si>
    <t>Wholebeing ความสุข 5 มิติที่ชีวิตควรปรับสมดุล | The Secret Sauce EP.501</t>
  </si>
  <si>
    <t>https://www.youtube.com/watch?v=jlERtaEOQh4&amp;list=PL7vAomcmTSEoVYnaHnbI4mBIYNBoGUpRc&amp;index=80</t>
  </si>
  <si>
    <t>Feb 20, 2022</t>
  </si>
  <si>
    <t>57,533 views</t>
  </si>
  <si>
    <t>like this video along with 1,613 other people</t>
  </si>
  <si>
    <t>30:05</t>
  </si>
  <si>
    <t>1668197068-915</t>
  </si>
  <si>
    <t>Digital Execution ทรานส์ฟอร์มกี่ครั้งก็ล้มเหลว ถ้าวิธีปฏิบัติผิด | The Secret Sauce EP.502</t>
  </si>
  <si>
    <t>https://www.youtube.com/watch?v=SUMS4rQnDf4&amp;list=PL7vAomcmTSEoVYnaHnbI4mBIYNBoGUpRc&amp;index=79</t>
  </si>
  <si>
    <t>Feb 23, 2022</t>
  </si>
  <si>
    <t>19,544 views</t>
  </si>
  <si>
    <t>like this video along with 464 other people</t>
  </si>
  <si>
    <t>1668197078-916</t>
  </si>
  <si>
    <t>ทำไมเราไม่ควรแข่งกันเป็นที่ 1 ปรมาจารย์กลยุทธ์ Michael Porter | The Secret Sauce EP.503</t>
  </si>
  <si>
    <t>https://www.youtube.com/watch?v=eB9-Tz0PEhY&amp;list=PL7vAomcmTSEoVYnaHnbI4mBIYNBoGUpRc&amp;index=78</t>
  </si>
  <si>
    <t>Feb 24, 2022</t>
  </si>
  <si>
    <t>49,449 views</t>
  </si>
  <si>
    <t>like this video along with 1,304 other people</t>
  </si>
  <si>
    <t>26:42</t>
  </si>
  <si>
    <t>1668197088-917</t>
  </si>
  <si>
    <t>ดึงสตินักการตลาด! ขุดอินไซต์ผู้บริโภคใต้ภูเขาน้ำแข็งยุค Metaverse | The Secret Sauce EP.504</t>
  </si>
  <si>
    <t>https://www.youtube.com/watch?v=Zi8CmAdv3EY&amp;list=PL7vAomcmTSEoVYnaHnbI4mBIYNBoGUpRc&amp;index=77</t>
  </si>
  <si>
    <t>Feb 25, 2022</t>
  </si>
  <si>
    <t>21,507 views</t>
  </si>
  <si>
    <t>like this video along with 602 other people</t>
  </si>
  <si>
    <t>50:13</t>
  </si>
  <si>
    <t>1668197099-918</t>
  </si>
  <si>
    <t>คำสารภาพจากยูนิคอร์น ท๊อป จิรายุส คมสันต์ ลี ตอน 1 ประมาทจนเกือบพัง | The Secret Sauce EP.505</t>
  </si>
  <si>
    <t>https://www.youtube.com/watch?v=0zVp8pu60JE&amp;list=PL7vAomcmTSEoVYnaHnbI4mBIYNBoGUpRc&amp;index=76</t>
  </si>
  <si>
    <t>Premiered Feb 26, 2022</t>
  </si>
  <si>
    <t>562,974 views</t>
  </si>
  <si>
    <t>like this video along with 11,494 other people</t>
  </si>
  <si>
    <t>1:06:36</t>
  </si>
  <si>
    <t>1668197109-919</t>
  </si>
  <si>
    <t>คำสารภาพจากยูนิคอร์น ท๊อป จิรายุส คมสันต์ ลี ตอน 2 อย่าพลาดเหมือนพวกเรา | The Secret Sauce EP.506</t>
  </si>
  <si>
    <t>https://www.youtube.com/watch?v=dgYpLRFyw-g&amp;list=PL7vAomcmTSEoVYnaHnbI4mBIYNBoGUpRc&amp;index=75</t>
  </si>
  <si>
    <t>Premiered Feb 27, 2022</t>
  </si>
  <si>
    <t>179,844 views</t>
  </si>
  <si>
    <t>like this video along with 4,897 other people</t>
  </si>
  <si>
    <t>1:01:30</t>
  </si>
  <si>
    <t>1668197119-920</t>
  </si>
  <si>
    <t>ทำไม Meta ต้องเปลี่ยน Core Values ดีเอ็นเอองค์กร | The Secret Sauce EP.507</t>
  </si>
  <si>
    <t>https://www.youtube.com/watch?v=JZyHdLHng3c&amp;list=PL7vAomcmTSEoVYnaHnbI4mBIYNBoGUpRc&amp;index=74</t>
  </si>
  <si>
    <t>Mar 1, 2022</t>
  </si>
  <si>
    <t>32,384 views</t>
  </si>
  <si>
    <t>29:26</t>
  </si>
  <si>
    <t>1668197128-921</t>
  </si>
  <si>
    <t>สอนเด็กเป็นผู้นำแห่งศตวรรษที่ 21 | The Secret Sauce EP.508</t>
  </si>
  <si>
    <t>https://www.youtube.com/watch?v=GIKSfokn2Yo&amp;list=PL7vAomcmTSEoVYnaHnbI4mBIYNBoGUpRc&amp;index=73</t>
  </si>
  <si>
    <t>Mar 4, 2022</t>
  </si>
  <si>
    <t>68,616 views</t>
  </si>
  <si>
    <t>like this video along with 2,171 other people</t>
  </si>
  <si>
    <t>28:57</t>
  </si>
  <si>
    <t>1668197140-922</t>
  </si>
  <si>
    <t>Zelenskyy ประธานาธิบดียูเครน ภาวะผู้นำยามสงคราม | The Secret Sauce EP.509</t>
  </si>
  <si>
    <t>https://www.youtube.com/watch?v=NwjxdzS6AMs&amp;list=PL7vAomcmTSEoVYnaHnbI4mBIYNBoGUpRc&amp;index=72</t>
  </si>
  <si>
    <t>Mar 6, 2022</t>
  </si>
  <si>
    <t>60,805 views</t>
  </si>
  <si>
    <t>like this video along with 1,591 other people</t>
  </si>
  <si>
    <t>16:15</t>
  </si>
  <si>
    <t>1668197149-923</t>
  </si>
  <si>
    <t>Organon สามเหลี่ยมขยับกำไรและสังคม เคสจริง ทำได้จริง | The Secret Sauce EP.510</t>
  </si>
  <si>
    <t>https://www.youtube.com/watch?v=wBtwLl2pasQ&amp;list=PL7vAomcmTSEoVYnaHnbI4mBIYNBoGUpRc&amp;index=71</t>
  </si>
  <si>
    <t>Mar 8, 2022</t>
  </si>
  <si>
    <t>11,822 views</t>
  </si>
  <si>
    <t>like this video along with 297 other people</t>
  </si>
  <si>
    <t>27:58</t>
  </si>
  <si>
    <t>1668197159-924</t>
  </si>
  <si>
    <t>ทำไมตลาดสินเชื่อรายย่อยโตไม่หยุด เงินเทอร์โบท้าชิงเค้กแสนล้าน | The Secret Sauce EP.511</t>
  </si>
  <si>
    <t>https://www.youtube.com/watch?v=Ow5yHb8WzC4&amp;list=PL7vAomcmTSEoVYnaHnbI4mBIYNBoGUpRc&amp;index=70</t>
  </si>
  <si>
    <t>Mar 10, 2022</t>
  </si>
  <si>
    <t>172,163 views</t>
  </si>
  <si>
    <t>like this video along with 647 other people</t>
  </si>
  <si>
    <t>58:43</t>
  </si>
  <si>
    <t>1668197169-925</t>
  </si>
  <si>
    <t>ทำในสิ่งที่รัก vs. รักในสิ่งที่ทำ อิทธิบาท 4 | The Secret Sauce EP.512</t>
  </si>
  <si>
    <t>https://www.youtube.com/watch?v=RJ2_K96DbyQ&amp;list=PL7vAomcmTSEoVYnaHnbI4mBIYNBoGUpRc&amp;index=69</t>
  </si>
  <si>
    <t>Mar 14, 2022</t>
  </si>
  <si>
    <t>151,282 views</t>
  </si>
  <si>
    <t>like this video along with 5,008 other people</t>
  </si>
  <si>
    <t>46:52</t>
  </si>
  <si>
    <t>1668197179-926</t>
  </si>
  <si>
    <t>กลยุทธ์ขยับราชการไทย ให้เป็นดิจิทัล | The Secret Sauce EP.513</t>
  </si>
  <si>
    <t>https://www.youtube.com/watch?v=SCvUG6_DXGI&amp;list=PL7vAomcmTSEoVYnaHnbI4mBIYNBoGUpRc&amp;index=68&amp;t=4s</t>
  </si>
  <si>
    <t>Mar 15, 2022</t>
  </si>
  <si>
    <t>18,364 views</t>
  </si>
  <si>
    <t>52:17</t>
  </si>
  <si>
    <t>1668197189-927</t>
  </si>
  <si>
    <t>พลังของผลตอบแทนทบต้น คู่มือลงทุนจาก StashAway | The Secret Sauce EP.514</t>
  </si>
  <si>
    <t>https://www.youtube.com/watch?v=Bgs_uekSmjk&amp;list=PL7vAomcmTSEoVYnaHnbI4mBIYNBoGUpRc&amp;index=67</t>
  </si>
  <si>
    <t>Mar 16, 2022</t>
  </si>
  <si>
    <t>127,291 views</t>
  </si>
  <si>
    <t>like this video along with 730 other people</t>
  </si>
  <si>
    <t>1668197199-928</t>
  </si>
  <si>
    <t>บุกโรงงานแบตเตอรี่ ใหญ่ที่สุดในอาเซียน กับสมโภชน์ EA | The Secret Sauce EP.515</t>
  </si>
  <si>
    <t>https://www.youtube.com/watch?v=bUE4Vo7VMO4&amp;list=PL7vAomcmTSEoVYnaHnbI4mBIYNBoGUpRc&amp;index=66</t>
  </si>
  <si>
    <t>Mar 19, 2022</t>
  </si>
  <si>
    <t>752,549 views</t>
  </si>
  <si>
    <t>like this video along with 14,401 other people</t>
  </si>
  <si>
    <t>54:12</t>
  </si>
  <si>
    <t>1668197210-929</t>
  </si>
  <si>
    <t>สมโภชน์ EA ไทยกำลังจะตกขบวนยานยนต์ไฟฟ้า? | The Secret Sauce EP.516</t>
  </si>
  <si>
    <t>https://www.youtube.com/watch?v=QD-zglHX23s&amp;list=PL7vAomcmTSEoVYnaHnbI4mBIYNBoGUpRc&amp;index=65&amp;t=10s</t>
  </si>
  <si>
    <t>Mar 20, 2022</t>
  </si>
  <si>
    <t>174,864 views</t>
  </si>
  <si>
    <t>like this video along with 4,562 other people</t>
  </si>
  <si>
    <t>37:02</t>
  </si>
  <si>
    <t>1668197220-930</t>
  </si>
  <si>
    <t>เอกา โกลบอล ฟู้ดแพ็กเกจจิ้งไทย ใหญ่ท็อป 5 ของโลก | The Secret Sauce EP.517</t>
  </si>
  <si>
    <t>https://www.youtube.com/watch?v=wPJTFTajdDU&amp;list=PL7vAomcmTSEoVYnaHnbI4mBIYNBoGUpRc&amp;index=64</t>
  </si>
  <si>
    <t>Mar 22, 2022</t>
  </si>
  <si>
    <t>68,543 views</t>
  </si>
  <si>
    <t>like this video along with 1,538 other people</t>
  </si>
  <si>
    <t>1:07:14</t>
  </si>
  <si>
    <t>1668197230-931</t>
  </si>
  <si>
    <t>เราจะวัดคุณค่าชีวิตอย่างไร สรุปหนังสือ How will you measure your life? | The Secret Sauce EP.519</t>
  </si>
  <si>
    <t>https://www.youtube.com/watch?v=v-wjP9Dz-6Y&amp;list=PL7vAomcmTSEoVYnaHnbI4mBIYNBoGUpRc&amp;index=63</t>
  </si>
  <si>
    <t>Apr 18, 2022</t>
  </si>
  <si>
    <t>52,028 views</t>
  </si>
  <si>
    <t>like this video along with 1,368 other people</t>
  </si>
  <si>
    <t>36:19</t>
  </si>
  <si>
    <t>1668197240-932</t>
  </si>
  <si>
    <t>วิสัยทัศน์สิงคโปร์ เมืองสีเขียวเบอร์ 1 โลก ในปี 2030 | The Secret Sauce EP.520</t>
  </si>
  <si>
    <t>https://www.youtube.com/watch?v=jOd7UncseNY&amp;list=PL7vAomcmTSEoVYnaHnbI4mBIYNBoGUpRc&amp;index=62</t>
  </si>
  <si>
    <t>Apr 20, 2022</t>
  </si>
  <si>
    <t>72,003 views</t>
  </si>
  <si>
    <t>like this video along with 1,934 other people</t>
  </si>
  <si>
    <t>35:22</t>
  </si>
  <si>
    <t>1668197250-933</t>
  </si>
  <si>
    <t>THANN Wellness Destination พาทัวร์อาณาจักรสปา 700 ล้าน | The Secret Sauce EP.521</t>
  </si>
  <si>
    <t>https://www.youtube.com/watch?v=h8JZwLkUgkA&amp;list=PL7vAomcmTSEoVYnaHnbI4mBIYNBoGUpRc&amp;index=61</t>
  </si>
  <si>
    <t>Premiered Apr 23, 2022</t>
  </si>
  <si>
    <t>96,959 views</t>
  </si>
  <si>
    <t>38:04</t>
  </si>
  <si>
    <t>1668197259-934</t>
  </si>
  <si>
    <t>กิน นอน ออกกำลังกาย แฮ็กสุขภาพดี ฉบับผู้บริหาร | The Secret Sauce EP.522</t>
  </si>
  <si>
    <t>https://www.youtube.com/watch?v=555602_-Osg&amp;list=PL7vAomcmTSEoVYnaHnbI4mBIYNBoGUpRc&amp;index=60</t>
  </si>
  <si>
    <t>Apr 24, 2022</t>
  </si>
  <si>
    <t>11,880 views</t>
  </si>
  <si>
    <t>like this video along with 341 other people</t>
  </si>
  <si>
    <t>14:28</t>
  </si>
  <si>
    <t>1668197269-935</t>
  </si>
  <si>
    <t>Singaporesilient วิสัยทัศน์การท่องเที่ยวใหม่สิงคโปร์ | The Secret Sauce EP.523</t>
  </si>
  <si>
    <t>https://www.youtube.com/watch?v=iJKp4u-sSJg&amp;list=PL7vAomcmTSEoVYnaHnbI4mBIYNBoGUpRc&amp;index=59</t>
  </si>
  <si>
    <t>Apr 26, 2022</t>
  </si>
  <si>
    <t>24,283 views</t>
  </si>
  <si>
    <t>like this video along with 564 other people</t>
  </si>
  <si>
    <t>27:51</t>
  </si>
  <si>
    <t>1668197279-936</t>
  </si>
  <si>
    <t>GC ลดพึ่งน้ำมัน ลงทุน 3 หมื่นล้าน ลุย Net Zero | The Secret Sauce EP.524</t>
  </si>
  <si>
    <t>https://www.youtube.com/watch?v=nFid0pJPEek&amp;list=PL7vAomcmTSEoVYnaHnbI4mBIYNBoGUpRc&amp;index=58</t>
  </si>
  <si>
    <t>Apr 27, 2022</t>
  </si>
  <si>
    <t>28,657 views</t>
  </si>
  <si>
    <t>like this video along with 551 other people</t>
  </si>
  <si>
    <t>48:18</t>
  </si>
  <si>
    <t>1668197290-937</t>
  </si>
  <si>
    <t>เดินเล่น Hyde Park กลางลอนดอน สวนแห่งเสรีภาพ | The Secret Sauce EP.525</t>
  </si>
  <si>
    <t>https://www.youtube.com/watch?v=p5zhfnJjW1E&amp;list=PL7vAomcmTSEoVYnaHnbI4mBIYNBoGUpRc&amp;index=57</t>
  </si>
  <si>
    <t>May 8, 2022</t>
  </si>
  <si>
    <t>18,182 views</t>
  </si>
  <si>
    <t>like this video along with 563 other people</t>
  </si>
  <si>
    <t>10:50</t>
  </si>
  <si>
    <t>1668197300-938</t>
  </si>
  <si>
    <t>ตกผลึกความเป็นผู้นำ กับ เคน นครินทร์ | The Secret Sauce EP.526</t>
  </si>
  <si>
    <t>https://www.youtube.com/watch?v=veNVHVfbVkY&amp;list=PL7vAomcmTSEoVYnaHnbI4mBIYNBoGUpRc&amp;index=56</t>
  </si>
  <si>
    <t>May 15, 2022</t>
  </si>
  <si>
    <t>43,330 views</t>
  </si>
  <si>
    <t>1:05:40</t>
  </si>
  <si>
    <t>1668197310-939</t>
  </si>
  <si>
    <t>4 ขั้นตอนปั้นนวัตกรรมดีต่อโลก | The Secret Sauce EP.527</t>
  </si>
  <si>
    <t>https://www.youtube.com/watch?v=WQITmSdU9Hg&amp;list=PL7vAomcmTSEoVYnaHnbI4mBIYNBoGUpRc&amp;index=55</t>
  </si>
  <si>
    <t>May 16, 2022</t>
  </si>
  <si>
    <t>34,701 views</t>
  </si>
  <si>
    <t>like this video along with 316 other people</t>
  </si>
  <si>
    <t>29:12</t>
  </si>
  <si>
    <t>1668197320-940</t>
  </si>
  <si>
    <t>ICO ระดมทุนดิจิทัลโทเคน อยากเริ่มต้องทำอย่างไร | The Secret Sauce EP.528</t>
  </si>
  <si>
    <t>https://www.youtube.com/watch?v=HBEoY49oUMU&amp;list=PL7vAomcmTSEoVYnaHnbI4mBIYNBoGUpRc&amp;index=54</t>
  </si>
  <si>
    <t>May 18, 2022</t>
  </si>
  <si>
    <t>32,903 views</t>
  </si>
  <si>
    <t>53:18</t>
  </si>
  <si>
    <t>1668197330-941</t>
  </si>
  <si>
    <t>ทัวร์หลังบ้าน แมนยู-ลิเวอร์พูล แบบที่คุณไม่เคยเห็น | The Secret Sauce EP.530</t>
  </si>
  <si>
    <t>https://www.youtube.com/watch?v=c3GvF4ZQkuo&amp;list=PL7vAomcmTSEoVYnaHnbI4mBIYNBoGUpRc&amp;index=53</t>
  </si>
  <si>
    <t>May 22, 2022</t>
  </si>
  <si>
    <t>18,111 views</t>
  </si>
  <si>
    <t>like this video along with 526 other people</t>
  </si>
  <si>
    <t>31:19</t>
  </si>
  <si>
    <t>1668197340-942</t>
  </si>
  <si>
    <t>วอร์เรน บัฟเฟตต์ 6 แนวทางลงทุนชนะเงินเฟ้อ | The Secret Sauce EP.531</t>
  </si>
  <si>
    <t>https://www.youtube.com/watch?v=tOqawDsMGWQ&amp;list=PL7vAomcmTSEoVYnaHnbI4mBIYNBoGUpRc&amp;index=52</t>
  </si>
  <si>
    <t>May 25, 2022</t>
  </si>
  <si>
    <t>199,304 views</t>
  </si>
  <si>
    <t>like this video along with 5,163 other people</t>
  </si>
  <si>
    <t>19:23</t>
  </si>
  <si>
    <t>1668197350-943</t>
  </si>
  <si>
    <t>หนี้นอกระบบกำลังระเบิด ทางแก้คืออะไร | The Secret Sauce EP.532</t>
  </si>
  <si>
    <t>https://www.youtube.com/watch?v=mTwBoEnkOhU&amp;list=PL7vAomcmTSEoVYnaHnbI4mBIYNBoGUpRc&amp;index=51</t>
  </si>
  <si>
    <t>May 26, 2022</t>
  </si>
  <si>
    <t>44,929 views</t>
  </si>
  <si>
    <t>51:16</t>
  </si>
  <si>
    <t>1668197359-944</t>
  </si>
  <si>
    <t>ถอดกลยุทธ์สร้างจุดต่างธุรกิจความงามและศัลยกรรม จาก Wansiri Hospital | The Secret Sauce EP.533</t>
  </si>
  <si>
    <t>https://www.youtube.com/watch?v=ZpoHApidhHU&amp;list=PL7vAomcmTSEoVYnaHnbI4mBIYNBoGUpRc&amp;index=50</t>
  </si>
  <si>
    <t>May 28, 2022</t>
  </si>
  <si>
    <t>13,712 views</t>
  </si>
  <si>
    <t>35:38</t>
  </si>
  <si>
    <t>1668197368-945</t>
  </si>
  <si>
    <t>กลยุทธ์ง่ายกว่าที่คิดด้วย ‘แท่งคุณค่า’ Value Stick | The Secret Sauce EP.534</t>
  </si>
  <si>
    <t>https://www.youtube.com/watch?v=m3k5QL2PZtc&amp;list=PL7vAomcmTSEoVYnaHnbI4mBIYNBoGUpRc&amp;index=49</t>
  </si>
  <si>
    <t>Jun 2, 2022</t>
  </si>
  <si>
    <t>28,184 views</t>
  </si>
  <si>
    <t>27:37</t>
  </si>
  <si>
    <t>1668197379-946</t>
  </si>
  <si>
    <t>ไทยประกันชีวิต 80 ปี ปรับทิศครั้งใหญ่ โตแบบริเน็น | The Secret Sauce EP.535</t>
  </si>
  <si>
    <t>https://www.youtube.com/watch?v=N3nmNEhCBEc&amp;list=PL7vAomcmTSEoVYnaHnbI4mBIYNBoGUpRc&amp;index=48</t>
  </si>
  <si>
    <t>Jun 6, 2022</t>
  </si>
  <si>
    <t>53,058 views</t>
  </si>
  <si>
    <t>51:26</t>
  </si>
  <si>
    <t>1668197389-947</t>
  </si>
  <si>
    <t>เด็กปลายโต๊ะจะประสบความสำเร็จได้อย่างไร โจ้-ธนา | The Secret Sauce EP.536</t>
  </si>
  <si>
    <t>https://www.youtube.com/watch?v=uDwsb7gwO2g&amp;list=PL7vAomcmTSEoVYnaHnbI4mBIYNBoGUpRc&amp;index=47</t>
  </si>
  <si>
    <t>Jun 9, 2022</t>
  </si>
  <si>
    <t>47,354 views</t>
  </si>
  <si>
    <t>like this video along with 1,544 other people</t>
  </si>
  <si>
    <t>44:36</t>
  </si>
  <si>
    <t>1668197398-948</t>
  </si>
  <si>
    <t>The Trust Equation สมการแห่งความไว้ใจที่ผู้นำต้องมี | The Secret Sauce EP.537</t>
  </si>
  <si>
    <t>https://www.youtube.com/watch?v=gtORBsJCS5U&amp;list=PL7vAomcmTSEoVYnaHnbI4mBIYNBoGUpRc&amp;index=46&amp;t=46s</t>
  </si>
  <si>
    <t>Jun 12, 2022</t>
  </si>
  <si>
    <t>32,093 views</t>
  </si>
  <si>
    <t>like this video along with 943 other people</t>
  </si>
  <si>
    <t>1668197409-949</t>
  </si>
  <si>
    <t>ปรัชญาแห่งการปล่อยไหล ป๋าเต็ด-ยุทธนา บุญอ้อม | The Secret Sauce EP.538</t>
  </si>
  <si>
    <t>https://www.youtube.com/watch?v=3uaE8DIRcrY&amp;list=PL7vAomcmTSEoVYnaHnbI4mBIYNBoGUpRc&amp;index=45</t>
  </si>
  <si>
    <t>Jun 19, 2022</t>
  </si>
  <si>
    <t>60,040 views</t>
  </si>
  <si>
    <t>like this video along with 1,600 other people</t>
  </si>
  <si>
    <t>1:03:29</t>
  </si>
  <si>
    <t>1668197419-950</t>
  </si>
  <si>
    <t>ป๋าเต็ด วิพากษ์วงการเพลงไทยซอฟต์พาวเวอร์ไทย | The Secret Sauce EP.539</t>
  </si>
  <si>
    <t>https://www.youtube.com/watch?v=8DKzfvOagV0&amp;list=PL7vAomcmTSEoVYnaHnbI4mBIYNBoGUpRc&amp;index=44</t>
  </si>
  <si>
    <t>Jun 20, 2022</t>
  </si>
  <si>
    <t>61,573 views</t>
  </si>
  <si>
    <t>like this video along with 1,578 other people</t>
  </si>
  <si>
    <t>1:01:06</t>
  </si>
  <si>
    <t>1668197429-951</t>
  </si>
  <si>
    <t>สเต็มเซลล์คืออะไร มนุษย์จะอยู่ถึง 120 ปี? | The Secret Sauce EP.540</t>
  </si>
  <si>
    <t>https://www.youtube.com/watch?v=lQUBV9BEoKA&amp;list=PL7vAomcmTSEoVYnaHnbI4mBIYNBoGUpRc&amp;index=43</t>
  </si>
  <si>
    <t>Jun 22, 2022</t>
  </si>
  <si>
    <t>141,840 views</t>
  </si>
  <si>
    <t>like this video along with 4,671 other people</t>
  </si>
  <si>
    <t>38:52</t>
  </si>
  <si>
    <t>1668197439-952</t>
  </si>
  <si>
    <t>ตำราบริหารคน เต้า เต๋อ จิง ที่ MBA ไม่เคยสอน | The Secret Sauce EP.541</t>
  </si>
  <si>
    <t>https://www.youtube.com/watch?v=GRw2CFmJ3Jg&amp;list=PL7vAomcmTSEoVYnaHnbI4mBIYNBoGUpRc&amp;index=42</t>
  </si>
  <si>
    <t>Jun 26, 2022</t>
  </si>
  <si>
    <t>260,175 views</t>
  </si>
  <si>
    <t>like this video along with 8,608 other people</t>
  </si>
  <si>
    <t>1668197449-953</t>
  </si>
  <si>
    <t>ทำไมความสุขแบบเซโรโทนินจึงสำคัญที่สุดในชีวิต | The Secret Sauce EP.542</t>
  </si>
  <si>
    <t>https://www.youtube.com/watch?v=tqvKq-9FRlg&amp;list=PL7vAomcmTSEoVYnaHnbI4mBIYNBoGUpRc&amp;index=41</t>
  </si>
  <si>
    <t>Jul 6, 2022</t>
  </si>
  <si>
    <t>139,816 views</t>
  </si>
  <si>
    <t>like this video along with 5,325 other people</t>
  </si>
  <si>
    <t>1668197458-954</t>
  </si>
  <si>
    <t>วิธีชนะใจ Talent ยุคใหม่ ดึงคนเก่งในโลกผันผวน | The Secret Sauce EP.543</t>
  </si>
  <si>
    <t>https://www.youtube.com/watch?v=NRAAvZxl754&amp;list=PL7vAomcmTSEoVYnaHnbI4mBIYNBoGUpRc&amp;index=40</t>
  </si>
  <si>
    <t>Jul 11, 2022</t>
  </si>
  <si>
    <t>36,798 views</t>
  </si>
  <si>
    <t>like this video along with 776 other people</t>
  </si>
  <si>
    <t>49:39</t>
  </si>
  <si>
    <t>1668197469-955</t>
  </si>
  <si>
    <t>InsurTech ดิสรัปต์ประกัน ด้วยเทคโนโลยี | The Secret Sauce EP.544</t>
  </si>
  <si>
    <t>https://www.youtube.com/watch?v=6dIcHJi1lcA&amp;list=PL7vAomcmTSEoVYnaHnbI4mBIYNBoGUpRc&amp;index=39</t>
  </si>
  <si>
    <t>Jul 12, 2022</t>
  </si>
  <si>
    <t>11,105 views</t>
  </si>
  <si>
    <t>like this video along with 203 other people</t>
  </si>
  <si>
    <t>49:01</t>
  </si>
  <si>
    <t>1668197480-956</t>
  </si>
  <si>
    <t>คัมภีร์แก้โลกร้อนฉบับ บิล เกตส์ จาก 51,000 ล้าน เหลือ 0 | The Secret Sauce EP.545</t>
  </si>
  <si>
    <t>https://www.youtube.com/watch?v=8KqIzHtFaFA&amp;list=PL7vAomcmTSEoVYnaHnbI4mBIYNBoGUpRc&amp;index=38</t>
  </si>
  <si>
    <t>Jul 13, 2022</t>
  </si>
  <si>
    <t>41,665 views</t>
  </si>
  <si>
    <t>like this video along with 1,111 other people</t>
  </si>
  <si>
    <t>38:05</t>
  </si>
  <si>
    <t>1668197490-957</t>
  </si>
  <si>
    <t>Ricult เปลี่ยนชีวิตเกษตรกร ด้วย Big Data | The Secret Sauce x APEC 2022 Thailand EP.1</t>
  </si>
  <si>
    <t>https://www.youtube.com/watch?v=6lB81cDSS4Y&amp;list=PL7vAomcmTSEoVYnaHnbI4mBIYNBoGUpRc&amp;index=37</t>
  </si>
  <si>
    <t>Jul 16, 2022</t>
  </si>
  <si>
    <t>212,724 views</t>
  </si>
  <si>
    <t>like this video along with 3,211 other people</t>
  </si>
  <si>
    <t>34:28</t>
  </si>
  <si>
    <t>1668197501-958</t>
  </si>
  <si>
    <t>เอิร์น อุกฤษ Ricult สตาร์ทอัพพันล้าน พลิกเกษตรด้วยเทคโนโลยี (สัมภาษณ์เต็ม) | The Secret Sauce EP.546</t>
  </si>
  <si>
    <t>https://www.youtube.com/watch?v=yzJlChf0u-k&amp;list=PL7vAomcmTSEoVYnaHnbI4mBIYNBoGUpRc&amp;index=36</t>
  </si>
  <si>
    <t>Jul 21, 2022</t>
  </si>
  <si>
    <t>64,515 views</t>
  </si>
  <si>
    <t>like this video along with 1,680 other people</t>
  </si>
  <si>
    <t>57:49</t>
  </si>
  <si>
    <t>1668197511-959</t>
  </si>
  <si>
    <t>BROOK บริษัทไทย ลงทุนคริปโต 1.2 พันล้าน สู้ตลาดหมีอย่างไร | The Secret Sauce EP.547</t>
  </si>
  <si>
    <t>https://www.youtube.com/watch?v=mAGclU7f91o&amp;list=PL7vAomcmTSEoVYnaHnbI4mBIYNBoGUpRc&amp;index=35</t>
  </si>
  <si>
    <t>Jul 27, 2022</t>
  </si>
  <si>
    <t>18,986 views</t>
  </si>
  <si>
    <t>like this video along with 425 other people</t>
  </si>
  <si>
    <t>1:03:57</t>
  </si>
  <si>
    <t>1668197523-960</t>
  </si>
  <si>
    <t>Blitzscaling กลยุทธ์โตเร็วสายฟ้าฟาดจากซิลิคอนแวลลีย์ | The Secret Sauce EP.548</t>
  </si>
  <si>
    <t>https://www.youtube.com/watch?v=M4yw08-3UM4&amp;list=PL7vAomcmTSEoVYnaHnbI4mBIYNBoGUpRc&amp;index=34</t>
  </si>
  <si>
    <t>Aug 6, 2022</t>
  </si>
  <si>
    <t>14,510 views</t>
  </si>
  <si>
    <t>1668197535-961</t>
  </si>
  <si>
    <t>เจ้าของ 'เต่าบิน' ตัวจริง สร้างเครื่องบิน ตู้หุ่นยนต์ ยอด 8 พันล้าน | The Secret Sauce EP.549</t>
  </si>
  <si>
    <t>https://www.youtube.com/watch?v=ZHYIHuDFXVI&amp;list=PL7vAomcmTSEoVYnaHnbI4mBIYNBoGUpRc&amp;index=33</t>
  </si>
  <si>
    <t>193,309 views</t>
  </si>
  <si>
    <t>like this video along with 4,366 other people</t>
  </si>
  <si>
    <t>1:05:33</t>
  </si>
  <si>
    <t>1668197546-962</t>
  </si>
  <si>
    <t>Fisherfolk ธุรกิจคืนชีพทะเล พลิกชีวิตชาวประมง | The Secret Sauce x APEC 2022 Thailand EP.2</t>
  </si>
  <si>
    <t>https://www.youtube.com/watch?v=jBmvaYcGyUE&amp;list=PL7vAomcmTSEoVYnaHnbI4mBIYNBoGUpRc&amp;index=32</t>
  </si>
  <si>
    <t>Aug 13, 2022</t>
  </si>
  <si>
    <t>144,643 views</t>
  </si>
  <si>
    <t>like this video along with 449 other people</t>
  </si>
  <si>
    <t>41:43</t>
  </si>
  <si>
    <t>1668197557-963</t>
  </si>
  <si>
    <t>Cetaphil รบตลาดสกินแคร์ เปลี่ยนสูตรรอบ 75 ปี | The Secret Sauce EP.550</t>
  </si>
  <si>
    <t>https://www.youtube.com/watch?v=TH7kyh76PI0&amp;list=PL7vAomcmTSEoVYnaHnbI4mBIYNBoGUpRc&amp;index=31</t>
  </si>
  <si>
    <t>Aug 17, 2022</t>
  </si>
  <si>
    <t>13,098 views</t>
  </si>
  <si>
    <t>like this video along with 267 other people</t>
  </si>
  <si>
    <t>33:27</t>
  </si>
  <si>
    <t>1668197567-964</t>
  </si>
  <si>
    <t>Freshket สตาร์ทอัพพันล้าน ยกระดับ Food Supply Chain | The Secret Sauce EP.551</t>
  </si>
  <si>
    <t>https://www.youtube.com/watch?v=zxElRjfIACI&amp;list=PL7vAomcmTSEoVYnaHnbI4mBIYNBoGUpRc&amp;index=30</t>
  </si>
  <si>
    <t>Aug 26, 2022</t>
  </si>
  <si>
    <t>28,989 views</t>
  </si>
  <si>
    <t>like this video along with 681 other people</t>
  </si>
  <si>
    <t>1:06:57</t>
  </si>
  <si>
    <t>1668197577-965</t>
  </si>
  <si>
    <t>แม่ทัพร่วมใหม่ KBTG เสริมกำลัง บุกจีน เวียดนาม อินโดฯ | The Secret Sauce EP.552</t>
  </si>
  <si>
    <t>https://www.youtube.com/watch?v=op0IFuWlyOQ&amp;list=PL7vAomcmTSEoVYnaHnbI4mBIYNBoGUpRc&amp;index=29</t>
  </si>
  <si>
    <t>Aug 29, 2022</t>
  </si>
  <si>
    <t>33,834 views</t>
  </si>
  <si>
    <t>1668197587-966</t>
  </si>
  <si>
    <t>เจาะตลาด ฝากไข่ มีบุตรยาก ทำไมโต โอกาสอยู่ตรงไหน | The Secret Sauce EP.553</t>
  </si>
  <si>
    <t>https://www.youtube.com/watch?v=gJQUhBq6ZHw&amp;list=PL7vAomcmTSEoVYnaHnbI4mBIYNBoGUpRc&amp;index=28</t>
  </si>
  <si>
    <t>Aug 30, 2022</t>
  </si>
  <si>
    <t>10,615 views</t>
  </si>
  <si>
    <t>like this video along with 233 other people</t>
  </si>
  <si>
    <t>54:26</t>
  </si>
  <si>
    <t>1668197598-967</t>
  </si>
  <si>
    <t>ผยง ศรีวณิช ตอน 1 คืนชีพกรุงไทยสู่แบงก์ล่องหน พลิกเกมด้วย ‘เป๋าตัง’ | The Secret Sauce EP. 554</t>
  </si>
  <si>
    <t>https://www.youtube.com/watch?v=9q35rsEeNx8&amp;list=PL7vAomcmTSEoVYnaHnbI4mBIYNBoGUpRc&amp;index=27</t>
  </si>
  <si>
    <t>Sep 1, 2022</t>
  </si>
  <si>
    <t>44,529 views</t>
  </si>
  <si>
    <t>like this video along with 703 other people</t>
  </si>
  <si>
    <t>52:49</t>
  </si>
  <si>
    <t>1668197608-968</t>
  </si>
  <si>
    <t>ผยง ศรีวณิช ตอน 2 ยกทัพกรุงไทยขึ้นสปีดโบ๊ต รบฟินเทค ตะลุยอนาคต | The Secret Sauce EP.555</t>
  </si>
  <si>
    <t>https://www.youtube.com/watch?v=Ur5VEGdeZhU&amp;list=PL7vAomcmTSEoVYnaHnbI4mBIYNBoGUpRc&amp;index=26</t>
  </si>
  <si>
    <t>Sep 2, 2022</t>
  </si>
  <si>
    <t>13,900 views</t>
  </si>
  <si>
    <t>like this video along with 264 other people</t>
  </si>
  <si>
    <t>35:15</t>
  </si>
  <si>
    <t>1668197619-969</t>
  </si>
  <si>
    <t>Yggdrazil บริษัทเกมไทยแห่งแรกที่เข้าตลาดหุ้น | The Secret Sauce x APEC 2022 Thailand EP.3</t>
  </si>
  <si>
    <t>https://www.youtube.com/watch?v=fkBz2A-gBUM&amp;list=PL7vAomcmTSEoVYnaHnbI4mBIYNBoGUpRc&amp;index=25</t>
  </si>
  <si>
    <t>Sep 3, 2022</t>
  </si>
  <si>
    <t>153,910 views</t>
  </si>
  <si>
    <t>like this video along with 667 other people</t>
  </si>
  <si>
    <t>43:12</t>
  </si>
  <si>
    <t>1668197629-970</t>
  </si>
  <si>
    <t>กฎ 10 ข้อ สร้างการเติบโต จาก 5,000 บริษัททั่วโลก | Executive Espresso EP.374</t>
  </si>
  <si>
    <t>https://www.youtube.com/watch?v=guwG3ZY53f4&amp;list=PL7vAomcmTSEoVYnaHnbI4mBIYNBoGUpRc&amp;index=24</t>
  </si>
  <si>
    <t>Sep 4, 2022</t>
  </si>
  <si>
    <t>38,234 views</t>
  </si>
  <si>
    <t>like this video along with 1,009 other people</t>
  </si>
  <si>
    <t>41:15</t>
  </si>
  <si>
    <t>1668197639-971</t>
  </si>
  <si>
    <t>โซลาร์รูฟ ทุกคนเป็นเจ้าของโรงไฟฟ้าได้? คุ้มไหม ควรติดหรือยัง | The Secret Sauce EP.556</t>
  </si>
  <si>
    <t>https://www.youtube.com/watch?v=T7LP8eA_uOA&amp;list=PL7vAomcmTSEoVYnaHnbI4mBIYNBoGUpRc&amp;index=23</t>
  </si>
  <si>
    <t>Sep 6, 2022</t>
  </si>
  <si>
    <t>123,112 views</t>
  </si>
  <si>
    <t>like this video along with 2,926 other people</t>
  </si>
  <si>
    <t>34:27</t>
  </si>
  <si>
    <t>1668197649-972</t>
  </si>
  <si>
    <t>อนาคตธุรกิจอีเวนต์ จัดอย่างไรให้รวย รุ่ง ปัง | The Secret Sauce EP.557</t>
  </si>
  <si>
    <t>https://www.youtube.com/watch?v=IhbclrObvSM&amp;list=PL7vAomcmTSEoVYnaHnbI4mBIYNBoGUpRc&amp;index=22</t>
  </si>
  <si>
    <t>Sep 9, 2022</t>
  </si>
  <si>
    <t>8,076 views</t>
  </si>
  <si>
    <t>like this video along with 189 other people</t>
  </si>
  <si>
    <t>39:40</t>
  </si>
  <si>
    <t>1668197658-973</t>
  </si>
  <si>
    <t>Sustainability เกี่ยวอะไรกับ Growth Mindset? | The Secret Sauce EP.558</t>
  </si>
  <si>
    <t>https://www.youtube.com/watch?v=0hoQmR74S1Q&amp;list=PL7vAomcmTSEoVYnaHnbI4mBIYNBoGUpRc&amp;index=21</t>
  </si>
  <si>
    <t>Sep 11, 2022</t>
  </si>
  <si>
    <t>19,620 views</t>
  </si>
  <si>
    <t>26:34</t>
  </si>
  <si>
    <t>1668197668-974</t>
  </si>
  <si>
    <t>วางแผนการเงินอย่างไร ให้เป้าหมายชีวิตสำเร็จ | The Secret Sauce EP.559</t>
  </si>
  <si>
    <t>https://www.youtube.com/watch?v=MQ8_SsHRd2A&amp;list=PL7vAomcmTSEoVYnaHnbI4mBIYNBoGUpRc&amp;index=20</t>
  </si>
  <si>
    <t>Sep 12, 2022</t>
  </si>
  <si>
    <t>89,328 views</t>
  </si>
  <si>
    <t>like this video along with 2,271 other people</t>
  </si>
  <si>
    <t>51:13</t>
  </si>
  <si>
    <t>1668197678-975</t>
  </si>
  <si>
    <t>ทำไมซีอีโอทั่วโลก เน้น Sustain เพิ่มขึ้น 300% | The Secret Sauce [SPECIAL LIVE!]</t>
  </si>
  <si>
    <t>https://www.youtube.com/watch?v=6vo2I-0M4AA&amp;list=PL7vAomcmTSEoVYnaHnbI4mBIYNBoGUpRc&amp;index=19</t>
  </si>
  <si>
    <t>Streamed live on Sep 13, 2022</t>
  </si>
  <si>
    <t>34,966 views</t>
  </si>
  <si>
    <t>1:33:41</t>
  </si>
  <si>
    <t>1668197687-976</t>
  </si>
  <si>
    <t>อุตสาหกรรมไทย โตต่อได้ต้องมีแพลตฟอร์ม | The Secret Sauce EP.560</t>
  </si>
  <si>
    <t>https://www.youtube.com/watch?v=yJ4vwuj1lBY&amp;list=PL7vAomcmTSEoVYnaHnbI4mBIYNBoGUpRc&amp;index=18</t>
  </si>
  <si>
    <t>14,833 views</t>
  </si>
  <si>
    <t>like this video along with 311 other people</t>
  </si>
  <si>
    <t>33:00</t>
  </si>
  <si>
    <t>1668197698-977</t>
  </si>
  <si>
    <t>ทำไม Low Code จึงเป็นอนาคตของการพัฒนาซอฟต์แวร์ | The Secret Sauce EP.561</t>
  </si>
  <si>
    <t>https://www.youtube.com/watch?v=HDroWRz4n54&amp;list=PL7vAomcmTSEoVYnaHnbI4mBIYNBoGUpRc&amp;index=17</t>
  </si>
  <si>
    <t>Sep 20, 2022</t>
  </si>
  <si>
    <t>36,900 views</t>
  </si>
  <si>
    <t>like this video along with 735 other people</t>
  </si>
  <si>
    <t>56:36</t>
  </si>
  <si>
    <t>1668197708-978</t>
  </si>
  <si>
    <t>ศานนท์ รองผู้ว่าฯ กทม. “นี่คือยุคสมัยของเรา” | The Secret Sauce EP.562</t>
  </si>
  <si>
    <t>https://www.youtube.com/watch?v=XlC2Rt2X54o&amp;list=PL7vAomcmTSEoVYnaHnbI4mBIYNBoGUpRc&amp;index=16</t>
  </si>
  <si>
    <t>Sep 25, 2022</t>
  </si>
  <si>
    <t>44,718 views</t>
  </si>
  <si>
    <t>1:13:17</t>
  </si>
  <si>
    <t>1668197717-979</t>
  </si>
  <si>
    <t>เที่ยวงานดีไซน์เดนมาร์ก Arne Jacobsen เจ้าพ่อสแกนดิเนเวียน เก้าอี้ไข่ | The Secret Sauce EP.563</t>
  </si>
  <si>
    <t>https://www.youtube.com/watch?v=GvN4SJFsy6g&amp;list=PL7vAomcmTSEoVYnaHnbI4mBIYNBoGUpRc&amp;index=15</t>
  </si>
  <si>
    <t>9,212 views</t>
  </si>
  <si>
    <t>like this video along with 289 other people</t>
  </si>
  <si>
    <t>31:33</t>
  </si>
  <si>
    <t>1668197728-980</t>
  </si>
  <si>
    <t>KBTG Labs วิธีขยายนวัตกรรม จาก หนึ่ง สู่ ล้าน | The Secret Sauce EP.564</t>
  </si>
  <si>
    <t>https://www.youtube.com/watch?v=-W8HzhyDgd4&amp;list=PL7vAomcmTSEoVYnaHnbI4mBIYNBoGUpRc&amp;index=14</t>
  </si>
  <si>
    <t>Sep 27, 2022</t>
  </si>
  <si>
    <t>10,486 views</t>
  </si>
  <si>
    <t>like this video along with 249 other people</t>
  </si>
  <si>
    <t>41:52</t>
  </si>
  <si>
    <t>1668197737-981</t>
  </si>
  <si>
    <t>Carbon Capture เทคโนโลยีดักจับคาร์บอน พระเอกกอบกู้โลกรวนจริงหรือ | The Secret Sauce EP.565</t>
  </si>
  <si>
    <t>https://www.youtube.com/watch?v=YrZWa_JIhtY&amp;list=PL7vAomcmTSEoVYnaHnbI4mBIYNBoGUpRc&amp;index=13</t>
  </si>
  <si>
    <t>Oct 4, 2022</t>
  </si>
  <si>
    <t>28,217 views</t>
  </si>
  <si>
    <t>like this video along with 732 other people</t>
  </si>
  <si>
    <t>53:24</t>
  </si>
  <si>
    <t>1668197747-982</t>
  </si>
  <si>
    <t>i-Tail คนไทยผู้ผลิตอาหารสัตว์เลี้ยงอันดับ 2 ของเอเชีย | The Secret Sauce EP.566</t>
  </si>
  <si>
    <t>https://www.youtube.com/watch?v=ksbDcwiOI-Y&amp;list=PL7vAomcmTSEoVYnaHnbI4mBIYNBoGUpRc&amp;index=12</t>
  </si>
  <si>
    <t>Oct 5, 2022</t>
  </si>
  <si>
    <t>54,776 views</t>
  </si>
  <si>
    <t>like this video along with 576 other people</t>
  </si>
  <si>
    <t>46:00</t>
  </si>
  <si>
    <t>1668197757-983</t>
  </si>
  <si>
    <t>บุก MIT Media Lab กับ พีพี คนไทยหนึ่งเดียวในรอบ 20 ปี #ส่งตรงจากMIT | The Secret Sauce EP.567</t>
  </si>
  <si>
    <t>https://www.youtube.com/watch?v=UZxUy6M0Je0&amp;list=PL7vAomcmTSEoVYnaHnbI4mBIYNBoGUpRc&amp;index=11</t>
  </si>
  <si>
    <t>Oct 9, 2022</t>
  </si>
  <si>
    <t>83,727 views</t>
  </si>
  <si>
    <t>like this video along with 2,790 other people</t>
  </si>
  <si>
    <t>31:30</t>
  </si>
  <si>
    <t>1668197767-984</t>
  </si>
  <si>
    <t>คมสันต์ ลี บุกฟิลิปปินส์ ต้องไหว้เจ้าที่ (สัมภาษณ์เต็ม) | The Secret Sauce EP.568</t>
  </si>
  <si>
    <t>https://www.youtube.com/watch?v=VXHLEWyT-4U&amp;list=PL7vAomcmTSEoVYnaHnbI4mBIYNBoGUpRc&amp;index=10</t>
  </si>
  <si>
    <t>Oct 12, 2022</t>
  </si>
  <si>
    <t>34,038 views</t>
  </si>
  <si>
    <t>36:02</t>
  </si>
  <si>
    <t>1668197777-985</t>
  </si>
  <si>
    <t>5 กลยุทธ์ที่ Bill Gates, Steve Jobs และ Andy Grove มีเหมือนกัน #ส่งตรงจากMIT The Secret Sauce EP.569</t>
  </si>
  <si>
    <t>https://www.youtube.com/watch?v=_9kA7qlkzLs&amp;list=PL7vAomcmTSEoVYnaHnbI4mBIYNBoGUpRc&amp;index=9</t>
  </si>
  <si>
    <t>Oct 13, 2022</t>
  </si>
  <si>
    <t>38,354 views</t>
  </si>
  <si>
    <t>like this video along with 1,216 other people</t>
  </si>
  <si>
    <t>32:19</t>
  </si>
  <si>
    <t>1668197787-986</t>
  </si>
  <si>
    <t>ผู้นำยุค X ต้องสร้าง X-Teams #ส่งตรงจากMIT | The Secret Sauce EP.570</t>
  </si>
  <si>
    <t>https://www.youtube.com/watch?v=X0JieaD-fnY&amp;list=PL7vAomcmTSEoVYnaHnbI4mBIYNBoGUpRc&amp;index=8</t>
  </si>
  <si>
    <t>Oct 14, 2022</t>
  </si>
  <si>
    <t>54,102 views</t>
  </si>
  <si>
    <t>like this video along with 1,593 other people</t>
  </si>
  <si>
    <t>38:25</t>
  </si>
  <si>
    <t>1668197797-987</t>
  </si>
  <si>
    <t>ทำไม CFO ต้องทำ Sustain? ESG ฉบับผู้นำอสังหา​ เซ็นทรัลพัฒนา | The Secret Sauce EP.571</t>
  </si>
  <si>
    <t>https://www.youtube.com/watch?v=f_fFQC_RWv0&amp;list=PL7vAomcmTSEoVYnaHnbI4mBIYNBoGUpRc&amp;index=7</t>
  </si>
  <si>
    <t>Oct 27, 2022</t>
  </si>
  <si>
    <t>15,823 views</t>
  </si>
  <si>
    <t>like this video along with 328 other people</t>
  </si>
  <si>
    <t>37:34</t>
  </si>
  <si>
    <t>1668197807-988</t>
  </si>
  <si>
    <t>เคน นครินทร์ คุยสด เฮียวิทย์ เศรษฐกิจปี 2023 | The Secret Sauce [SPECIAL LIVE!]</t>
  </si>
  <si>
    <t>https://www.youtube.com/watch?v=kRG-Jp8cJmk&amp;list=PL7vAomcmTSEoVYnaHnbI4mBIYNBoGUpRc&amp;index=6</t>
  </si>
  <si>
    <t>Streamed live on Oct 31, 2022</t>
  </si>
  <si>
    <t>203,926 views</t>
  </si>
  <si>
    <t>1:42:55</t>
  </si>
  <si>
    <t>1668197817-989</t>
  </si>
  <si>
    <t>เศรษฐกิจไทย อยู่บนปากเหวจริงหรือ | The Secret Sauce EP.572</t>
  </si>
  <si>
    <t>https://www.youtube.com/watch?v=DOq-qsV90do&amp;list=PL7vAomcmTSEoVYnaHnbI4mBIYNBoGUpRc&amp;index=5</t>
  </si>
  <si>
    <t>Oct 31, 2022</t>
  </si>
  <si>
    <t>39,943 views</t>
  </si>
  <si>
    <t>like this video along with 827 other people</t>
  </si>
  <si>
    <t>38:45</t>
  </si>
  <si>
    <t>1668197826-990</t>
  </si>
  <si>
    <t>สรุป CODE RED Strategy Forum | The Secret Sauce EP.573</t>
  </si>
  <si>
    <t>https://www.youtube.com/watch?v=2135ZY7aHEU&amp;list=PL7vAomcmTSEoVYnaHnbI4mBIYNBoGUpRc&amp;index=4</t>
  </si>
  <si>
    <t>Nov 2, 2022</t>
  </si>
  <si>
    <t>10,145 views</t>
  </si>
  <si>
    <t>like this video along with 269 other people</t>
  </si>
  <si>
    <t>1668197836-991</t>
  </si>
  <si>
    <t>เทรนด์ Cyber Security ปี 2023 รับมืออาชญากรรมไซเบอร์อย่างไร | The Secret Sauce EP.574</t>
  </si>
  <si>
    <t>https://www.youtube.com/watch?v=8Olz5F71lDY&amp;list=PL7vAomcmTSEoVYnaHnbI4mBIYNBoGUpRc&amp;index=3</t>
  </si>
  <si>
    <t>35,256 views</t>
  </si>
  <si>
    <t>1:05:45</t>
  </si>
  <si>
    <t>1668197847-992</t>
  </si>
  <si>
    <t>Origin จาก 10 ล้าน สู่แสนล้าน สร้างธุรกิจจากเมกะเทรนด์ | The Secret Sauce EP.575</t>
  </si>
  <si>
    <t>https://www.youtube.com/watch?v=J076ljHZEug&amp;list=PL7vAomcmTSEoVYnaHnbI4mBIYNBoGUpRc&amp;index=2</t>
  </si>
  <si>
    <t>Nov 3, 2022</t>
  </si>
  <si>
    <t>44,558 views</t>
  </si>
  <si>
    <t>like this video along with 958 other people</t>
  </si>
  <si>
    <t>1:03:44</t>
  </si>
  <si>
    <t>1668197857-993</t>
  </si>
  <si>
    <t>Chevron 60 ปี ผู้บุกเบิกยุค 'โชติช่วงชัชวาล' เปลี่ยนผ่านสู้วิกฤตพลังงาน | The Secret Sauce EP.576</t>
  </si>
  <si>
    <t>https://www.youtube.com/watch?v=60xxO1EgmHo&amp;list=PL7vAomcmTSEoVYnaHnbI4mBIYNBoGUpRc&amp;index=1</t>
  </si>
  <si>
    <t>Nov 10, 2022</t>
  </si>
  <si>
    <t>9,188 views</t>
  </si>
  <si>
    <t>like this video along with 245 other people</t>
  </si>
  <si>
    <t>42:19</t>
  </si>
  <si>
    <t>1668197897-994</t>
  </si>
  <si>
    <t>https://www.youtube.com/playlist?list=PLZ0vRaBzdrQ2UfyOSfiUuKOs4-2MxInQS</t>
  </si>
  <si>
    <t>TQM นายหน้าประกัน 4 หมื่นล้าน ที่ใหญ่กว่าประกันตอน 1 ตัวกลางที่ไม่มีวันตาย | The Secret Sauce EP.328</t>
  </si>
  <si>
    <t>https://www.youtube.com/watch?v=nS24pQjfviE&amp;list=PLZ0vRaBzdrQ2UfyOSfiUuKOs4-2MxInQS&amp;index=327</t>
  </si>
  <si>
    <t>Dec 28, 2020</t>
  </si>
  <si>
    <t>6,817 views</t>
  </si>
  <si>
    <t>47:32</t>
  </si>
  <si>
    <t>1668197906-995</t>
  </si>
  <si>
    <t>TQM นายหน้าประกัน 4 หมื่นล้าน ตอน 2 ตั้งเป้าโบรกเกอร์อันดับ 1 อาเซียน | The Secret Sauce EP.329</t>
  </si>
  <si>
    <t>https://www.youtube.com/watch?v=jXETmKSSWBY&amp;list=PLZ0vRaBzdrQ2UfyOSfiUuKOs4-2MxInQS&amp;index=326</t>
  </si>
  <si>
    <t>Dec 27, 2020</t>
  </si>
  <si>
    <t>5,943 views</t>
  </si>
  <si>
    <t>1668197916-996</t>
  </si>
  <si>
    <t>เทรนด์เทคโนโลยี 2021 ที่ต้องจับตา จากผู้เชี่ยวชาญ Deep Tech ตัวจริง | The Secret Sauce EP.327</t>
  </si>
  <si>
    <t>https://www.youtube.com/watch?v=TsLRjL7arI8&amp;list=PLZ0vRaBzdrQ2UfyOSfiUuKOs4-2MxInQS&amp;index=325</t>
  </si>
  <si>
    <t>Dec 25, 2020</t>
  </si>
  <si>
    <t>54,413 views</t>
  </si>
  <si>
    <t>like this video along with 993 other people</t>
  </si>
  <si>
    <t>1:00:38</t>
  </si>
  <si>
    <t>1668197925-997</t>
  </si>
  <si>
    <t>รู้ทัน Cyber Attack จากไมโครซอฟท์ อย่าเพิ่งเชื่อใจใคร มีแค่รั้วไม่พอ | The Secret Sauce EP.326</t>
  </si>
  <si>
    <t>https://www.youtube.com/watch?v=d-FECOIiQt0&amp;list=PLZ0vRaBzdrQ2UfyOSfiUuKOs4-2MxInQS&amp;index=324</t>
  </si>
  <si>
    <t>Dec 23, 2020</t>
  </si>
  <si>
    <t>8,900 views</t>
  </si>
  <si>
    <t>like this video along with 185 other people</t>
  </si>
  <si>
    <t>44:09</t>
  </si>
  <si>
    <t>1668197935-998</t>
  </si>
  <si>
    <t>อยาก IPO ต้องทำอย่างไร เคสจริงจากหมอทำคลอดตลาดทุน 80 บริษัท | The Secret Sauce EP.325</t>
  </si>
  <si>
    <t>https://www.youtube.com/watch?v=0n5apWLE520&amp;list=PLZ0vRaBzdrQ2UfyOSfiUuKOs4-2MxInQS&amp;index=323</t>
  </si>
  <si>
    <t>Dec 21, 2020</t>
  </si>
  <si>
    <t>33,251 views</t>
  </si>
  <si>
    <t>like this video along with 1,023 other people</t>
  </si>
  <si>
    <t>1:00:41</t>
  </si>
  <si>
    <t>1668197944-999</t>
  </si>
  <si>
    <t>เพิ่มพลัง SMEs ด้วยทฤษฎีขนมจีนและบันได 5 ขั้น | The Secret Sauce EP.324</t>
  </si>
  <si>
    <t>https://www.youtube.com/watch?v=Zx4uH4ABKm8&amp;list=PLZ0vRaBzdrQ2UfyOSfiUuKOs4-2MxInQS&amp;index=322</t>
  </si>
  <si>
    <t>Dec 15, 2020</t>
  </si>
  <si>
    <t>like this video along with 107 other people</t>
  </si>
  <si>
    <t>32:57</t>
  </si>
  <si>
    <t>1668197954-1000</t>
  </si>
  <si>
    <t>The Secret Sauce Club: Resilience ปัญญาล้มลุกไม่ได้มีคำตอบเดียว ตอนที่ 2 | The Secret Sauce EP.323</t>
  </si>
  <si>
    <t>https://www.youtube.com/watch?v=nWpeH7R4H6w&amp;list=PLZ0vRaBzdrQ2UfyOSfiUuKOs4-2MxInQS&amp;index=321</t>
  </si>
  <si>
    <t>Dec 13, 2020</t>
  </si>
  <si>
    <t>23,412 views</t>
  </si>
  <si>
    <t>like this video along with 502 other people</t>
  </si>
  <si>
    <t>24:38</t>
  </si>
  <si>
    <t>1668197963-1001</t>
  </si>
  <si>
    <t>The Secret Sauce Club: Resilience ปัญญาล้มลุกไม่ได้มีคำตอบเดียว ตอนที่ 1 | The Secret Sauce EP.322</t>
  </si>
  <si>
    <t>https://www.youtube.com/watch?v=DmocjGAn-cQ&amp;list=PLZ0vRaBzdrQ2UfyOSfiUuKOs4-2MxInQS&amp;index=320&amp;t=4s</t>
  </si>
  <si>
    <t>Dec 12, 2020</t>
  </si>
  <si>
    <t>55,121 views</t>
  </si>
  <si>
    <t>1668197973-1002</t>
  </si>
  <si>
    <t>เบื้องหลัง บอย ถกลเกียรติ ซื้อ GMM Channel 2.2 พันล้าน เชื่อทีวียังไม่ตาย | The Secret Sauce EP.321</t>
  </si>
  <si>
    <t>https://www.youtube.com/watch?v=Sk32oWgVs_Q&amp;list=PLZ0vRaBzdrQ2UfyOSfiUuKOs4-2MxInQS&amp;index=319</t>
  </si>
  <si>
    <t>Premiered Dec 8, 2020</t>
  </si>
  <si>
    <t>44,587 views</t>
  </si>
  <si>
    <t>like this video along with 565 other people</t>
  </si>
  <si>
    <t>1:04:20</t>
  </si>
  <si>
    <t>1668197983-1003</t>
  </si>
  <si>
    <t>ทฤษฎีจิระ-จินา GDH ทำหนังอย่างไรให้กำไร 4 ปีติด ร่วมทุนเกาหลี ลุยตลาดโลก | The Secret Sauce EP.320</t>
  </si>
  <si>
    <t>https://www.youtube.com/watch?v=ayGcUFmwXZ8&amp;list=PLZ0vRaBzdrQ2UfyOSfiUuKOs4-2MxInQS&amp;index=318</t>
  </si>
  <si>
    <t>Premiered Dec 7, 2020</t>
  </si>
  <si>
    <t>12,803 views</t>
  </si>
  <si>
    <t>like this video along with 230 other people</t>
  </si>
  <si>
    <t>1:22:42</t>
  </si>
  <si>
    <t>1668197992-1004</t>
  </si>
  <si>
    <t>กรณีศึกษา The Cassette มัดใจด้วยเพลง 90 เมื่อประสบการณ์สำคัญกว่าสินค้า | The Secret Sauce EP.319</t>
  </si>
  <si>
    <t>https://www.youtube.com/watch?v=IqoFvRRDGRA&amp;list=PLZ0vRaBzdrQ2UfyOSfiUuKOs4-2MxInQS&amp;index=317</t>
  </si>
  <si>
    <t>Dec 5, 2020</t>
  </si>
  <si>
    <t>9,199 views</t>
  </si>
  <si>
    <t>like this video along with 177 other people</t>
  </si>
  <si>
    <t>20:48</t>
  </si>
  <si>
    <t>1668198002-1005</t>
  </si>
  <si>
    <t>12 เคล็ดลับ นอนอย่างไรให้ Productive ตื่นแล้วสดชื่น พร้อมลุยงาน | The Secret Sauce EP.318</t>
  </si>
  <si>
    <t>https://www.youtube.com/watch?v=OEMF50D5Q-I&amp;list=PLZ0vRaBzdrQ2UfyOSfiUuKOs4-2MxInQS&amp;index=316&amp;t=14s</t>
  </si>
  <si>
    <t>Dec 3, 2020</t>
  </si>
  <si>
    <t>124,729 views</t>
  </si>
  <si>
    <t>like this video along with 3,432 other people</t>
  </si>
  <si>
    <t>23:26</t>
  </si>
  <si>
    <t>1668198011-1006</t>
  </si>
  <si>
    <t>ทำไม Subscription จึงเป็นโมเดลธุรกิจแห่งยุค และทำอย่างไรให้สำเร็จ | The Secret Sauce EP.317</t>
  </si>
  <si>
    <t>https://www.youtube.com/watch?v=qpl81RPRDCs&amp;list=PLZ0vRaBzdrQ2UfyOSfiUuKOs4-2MxInQS&amp;index=315&amp;t=3s</t>
  </si>
  <si>
    <t>Dec 2, 2020</t>
  </si>
  <si>
    <t>144,166 views</t>
  </si>
  <si>
    <t>40:52</t>
  </si>
  <si>
    <t>1668198022-1007</t>
  </si>
  <si>
    <t>Innovation Runway เฟรมเวิร์กสร้างนวัตกรรมที่ใช้ได้จริงกับทุกองค์กร | The Secret Sauce EP.316</t>
  </si>
  <si>
    <t>https://www.youtube.com/watch?v=6LP3RRM-9F8&amp;list=PLZ0vRaBzdrQ2UfyOSfiUuKOs4-2MxInQS&amp;index=314</t>
  </si>
  <si>
    <t>Nov 28, 2020</t>
  </si>
  <si>
    <t>14,407 views</t>
  </si>
  <si>
    <t>like this video along with 221 other people</t>
  </si>
  <si>
    <t>45:29</t>
  </si>
  <si>
    <t>1668198032-1008</t>
  </si>
  <si>
    <t>แนวคิดเม่น กับ 3 วงกลมที่จะเปลี่ยนบริษัทคุณจาก Good เป็น Great | The Secret Sauce EP.315</t>
  </si>
  <si>
    <t>https://www.youtube.com/watch?v=g6CJOE_81mI&amp;list=PLZ0vRaBzdrQ2UfyOSfiUuKOs4-2MxInQS&amp;index=313</t>
  </si>
  <si>
    <t>Nov 27, 2020</t>
  </si>
  <si>
    <t>56,878 views</t>
  </si>
  <si>
    <t>like this video along with 1,224 other people</t>
  </si>
  <si>
    <t>37:05</t>
  </si>
  <si>
    <t>1668198042-1009</t>
  </si>
  <si>
    <t>Empathy Gap ช่องว่างที่ทำให้เราทะเลาะกันเรื่องการเมือง | The Secret Sauce EP.314</t>
  </si>
  <si>
    <t>https://www.youtube.com/watch?v=C9lEethRevo&amp;list=PLZ0vRaBzdrQ2UfyOSfiUuKOs4-2MxInQS&amp;index=312</t>
  </si>
  <si>
    <t>Nov 26, 2020</t>
  </si>
  <si>
    <t>9,953 views</t>
  </si>
  <si>
    <t>1668198052-1010</t>
  </si>
  <si>
    <t>3 สิ่งที่ แจ็ค หม่า บอกศุภลักษณ์ อัมพุช จนเป็น Winning Formula ของเดอะมอลล์ The Secret Sauce EP.313</t>
  </si>
  <si>
    <t>https://www.youtube.com/watch?v=UoLezvqXeQo&amp;list=PLZ0vRaBzdrQ2UfyOSfiUuKOs4-2MxInQS&amp;index=311</t>
  </si>
  <si>
    <t>Premiered Nov 24, 2020</t>
  </si>
  <si>
    <t>497,483 views</t>
  </si>
  <si>
    <t>like this video along with 11,034 other people</t>
  </si>
  <si>
    <t>1:00:23</t>
  </si>
  <si>
    <t>1668198061-1011</t>
  </si>
  <si>
    <t>ศุภลักษณ์ อัมพุช “รัฐต้องกล้าเปิดประเทศ ปีนี้เผาหลอก ปีหน้าเผาจริง” | The Secret Sauce EP.312</t>
  </si>
  <si>
    <t>https://www.youtube.com/watch?v=hpdBLJitGg8&amp;list=PLZ0vRaBzdrQ2UfyOSfiUuKOs4-2MxInQS&amp;index=310</t>
  </si>
  <si>
    <t>Premiered Nov 23, 2020</t>
  </si>
  <si>
    <t>218,515 views</t>
  </si>
  <si>
    <t>like this video along with 4,206 other people</t>
  </si>
  <si>
    <t>1668198071-1012</t>
  </si>
  <si>
    <t>สมชัย ซีอีโอ AIS กางแผนปฏิรูปครั้งประวัติศาสตร์รอบ 30 ปี | The Secret Sauce EP.311</t>
  </si>
  <si>
    <t>https://www.youtube.com/watch?v=_gevHBrsuB4&amp;list=PLZ0vRaBzdrQ2UfyOSfiUuKOs4-2MxInQS&amp;index=309&amp;t=1s</t>
  </si>
  <si>
    <t>Nov 21, 2020</t>
  </si>
  <si>
    <t>45,820 views</t>
  </si>
  <si>
    <t>like this video along with 726 other people</t>
  </si>
  <si>
    <t>58:32</t>
  </si>
  <si>
    <t>1668198081-1013</t>
  </si>
  <si>
    <t>70-20-10 สูตรพัฒนาทักษะ เรียนรู้ตลอดชีวิต | The Secret Sauce EP.310</t>
  </si>
  <si>
    <t>https://www.youtube.com/watch?v=J3hJDfQodDs&amp;list=PLZ0vRaBzdrQ2UfyOSfiUuKOs4-2MxInQS&amp;index=308</t>
  </si>
  <si>
    <t>Nov 17, 2020</t>
  </si>
  <si>
    <t>93,366 views</t>
  </si>
  <si>
    <t>like this video along with 1,959 other people</t>
  </si>
  <si>
    <t>43:55</t>
  </si>
  <si>
    <t>1668198091-1014</t>
  </si>
  <si>
    <t>ถอดรหัสเศรษฐกิจเอาต์ซอร์ส 4.0 จากสยามราชธานี | The Secret Sauce EP.309</t>
  </si>
  <si>
    <t>https://www.youtube.com/watch?v=mDNMjQUEAJw&amp;list=PLZ0vRaBzdrQ2UfyOSfiUuKOs4-2MxInQS&amp;index=307</t>
  </si>
  <si>
    <t>Nov 16, 2020</t>
  </si>
  <si>
    <t>7,292 views</t>
  </si>
  <si>
    <t>like this video along with 122 other people</t>
  </si>
  <si>
    <t>43:48</t>
  </si>
  <si>
    <t>1668198100-1015</t>
  </si>
  <si>
    <t>สัมภาษณ์เจ้าของ B.Grimm องค์กร 142 ปี อยู่ยาวด้วยหลัก Relationship-Oriented The Secret Sauce EP.308</t>
  </si>
  <si>
    <t>https://www.youtube.com/watch?v=upIegYLR2Rk&amp;list=PLZ0vRaBzdrQ2UfyOSfiUuKOs4-2MxInQS&amp;index=306</t>
  </si>
  <si>
    <t>Nov 11, 2020</t>
  </si>
  <si>
    <t>9,357 views</t>
  </si>
  <si>
    <t>like this video along with 219 other people</t>
  </si>
  <si>
    <t>1:34:58</t>
  </si>
  <si>
    <t>1668198110-1016</t>
  </si>
  <si>
    <t>จุตินันท์ ภิรมย์ภักดี ซีอีโอบุญรอด​ เผยธรรมนูญประจำตระกูล วิถีสิงห์แห่งอนาคต The Secret Sauce EP.307</t>
  </si>
  <si>
    <t>https://www.youtube.com/watch?v=7SX_1HtvXqY&amp;list=PLZ0vRaBzdrQ2UfyOSfiUuKOs4-2MxInQS&amp;index=305</t>
  </si>
  <si>
    <t>Nov 10, 2020</t>
  </si>
  <si>
    <t>58,382 views</t>
  </si>
  <si>
    <t>like this video along with 718 other people</t>
  </si>
  <si>
    <t>1668198120-1017</t>
  </si>
  <si>
    <t>คิดกลับหัวแบบ SABUY จากตู้เติมเงินสู่ความฝัน Alipay เมืองไทย | The Secret Sauce EP.306</t>
  </si>
  <si>
    <t>https://www.youtube.com/watch?v=bgocl-C21ks&amp;list=PLZ0vRaBzdrQ2UfyOSfiUuKOs4-2MxInQS&amp;index=304</t>
  </si>
  <si>
    <t>Nov 9, 2020</t>
  </si>
  <si>
    <t>11,921 views</t>
  </si>
  <si>
    <t>like this video along with 240 other people</t>
  </si>
  <si>
    <t>51:19</t>
  </si>
  <si>
    <t>1668198130-1018</t>
  </si>
  <si>
    <t>ปัญญาล้มลุกเรียนรู้ของ โจ้-ธนา ‘คนมีค่ากว่าของ’ | The Secret Sauce EP.305</t>
  </si>
  <si>
    <t>https://www.youtube.com/watch?v=vJf7iDj6pao&amp;list=PLZ0vRaBzdrQ2UfyOSfiUuKOs4-2MxInQS&amp;index=303</t>
  </si>
  <si>
    <t>Premiered Nov 7, 2020</t>
  </si>
  <si>
    <t>103,191 views</t>
  </si>
  <si>
    <t>1:21:15</t>
  </si>
  <si>
    <t>1668198140-1019</t>
  </si>
  <si>
    <t>จาก ‘ฤทธา’ สู่ Siamese Asset งัดทุกไม้เด็ด-แบรนด์โรงแรม ลุยศึกอสังหาฯ | The Secret Sauce EP.304</t>
  </si>
  <si>
    <t>https://www.youtube.com/watch?v=ypdGQor54mc&amp;list=PLZ0vRaBzdrQ2UfyOSfiUuKOs4-2MxInQS&amp;index=302</t>
  </si>
  <si>
    <t>Nov 4, 2020</t>
  </si>
  <si>
    <t>14,773 views</t>
  </si>
  <si>
    <t>like this video along with 276 other people</t>
  </si>
  <si>
    <t>1:06:18</t>
  </si>
  <si>
    <t>1668198149-1020</t>
  </si>
  <si>
    <t>รู้จักโมเดลธุรกิจ Pornhub แพลตฟอร์มที่มียอดชม 4.2 หมื่นล้านครั้งต่อปี | The Secret Sauce EP.303</t>
  </si>
  <si>
    <t>https://www.youtube.com/watch?v=fSEv42AqDJ8&amp;list=PLZ0vRaBzdrQ2UfyOSfiUuKOs4-2MxInQS&amp;index=301</t>
  </si>
  <si>
    <t>Nov 3, 2020</t>
  </si>
  <si>
    <t>43,479 views</t>
  </si>
  <si>
    <t>like this video along with 721 other people</t>
  </si>
  <si>
    <t>19:29</t>
  </si>
  <si>
    <t>1668198159-1021</t>
  </si>
  <si>
    <t>LINE MAN Wongnai รวมพลังสู้ศึกฟู้ดเดลิเวอรี ฝันเป็นยูนิคอร์นแรกของไทย | The Secret Sauce EP.302</t>
  </si>
  <si>
    <t>https://www.youtube.com/watch?v=fuWq9x-3jqs&amp;list=PLZ0vRaBzdrQ2UfyOSfiUuKOs4-2MxInQS&amp;index=300&amp;t=2s</t>
  </si>
  <si>
    <t>Premiered Oct 31, 2020</t>
  </si>
  <si>
    <t>18,897 views</t>
  </si>
  <si>
    <t>1:01:18</t>
  </si>
  <si>
    <t>1668198169-1022</t>
  </si>
  <si>
    <t>ปัญญาฝ่าวิกฤตประเทศไทย ภิญโญ ไตรสุริยธรรมา | The Secret Sauce EP.300</t>
  </si>
  <si>
    <t>https://www.youtube.com/watch?v=ggKVa7XlnKo&amp;list=PLZ0vRaBzdrQ2UfyOSfiUuKOs4-2MxInQS&amp;index=299</t>
  </si>
  <si>
    <t>Premiered Oct 25, 2020</t>
  </si>
  <si>
    <t>285,534 views</t>
  </si>
  <si>
    <t>like this video along with 7,179 other people</t>
  </si>
  <si>
    <t>1:11:41</t>
  </si>
  <si>
    <t>1668198178-1023</t>
  </si>
  <si>
    <t>จงลงทุนในธุรกิจที่มีอนาคต สรุปผลประกอบการทางความคิดไตรมาส 3/63 | The Secret Sauce EP.297</t>
  </si>
  <si>
    <t>https://www.youtube.com/watch?v=3p9N8BWbn6o&amp;list=PLZ0vRaBzdrQ2UfyOSfiUuKOs4-2MxInQS&amp;index=298</t>
  </si>
  <si>
    <t>Oct 3, 2020</t>
  </si>
  <si>
    <t>40,260 views</t>
  </si>
  <si>
    <t>like this video along with 902 other people</t>
  </si>
  <si>
    <t>1668198188-1024</t>
  </si>
  <si>
    <t>ล้วงวิชา German DNA แบรนด์ STIEBEL ELTRON สู่เบอร์ 1 เครื่องทำน้ำอุ่นไทย | The Secret Sauce EP.296</t>
  </si>
  <si>
    <t>https://www.youtube.com/watch?v=Kd8uD9WWfhU&amp;list=PLZ0vRaBzdrQ2UfyOSfiUuKOs4-2MxInQS&amp;index=297</t>
  </si>
  <si>
    <t>Oct 2, 2020</t>
  </si>
  <si>
    <t>3,429 views</t>
  </si>
  <si>
    <t>like this video along with 53 other people</t>
  </si>
  <si>
    <t>32:42</t>
  </si>
  <si>
    <t>1668198197-1025</t>
  </si>
  <si>
    <t>หัวใจของ Lean คืออะไร สัมภาษณ์ผู้เขียน The Lean Startup และ The Startup Way The Secret Sauce EP.295</t>
  </si>
  <si>
    <t>https://www.youtube.com/watch?v=6MbIAgmSyWU&amp;list=PLZ0vRaBzdrQ2UfyOSfiUuKOs4-2MxInQS&amp;index=296</t>
  </si>
  <si>
    <t>Oct 1, 2020</t>
  </si>
  <si>
    <t>17,076 views</t>
  </si>
  <si>
    <t>1668198207-1026</t>
  </si>
  <si>
    <t>อนาคต Payment ในสายตา Visa ‘ศัตรูของเราคือเงินสด’ | The Secret Sauce EP.294</t>
  </si>
  <si>
    <t>https://www.youtube.com/watch?v=ADqJC2NBGMo&amp;list=PLZ0vRaBzdrQ2UfyOSfiUuKOs4-2MxInQS&amp;index=295</t>
  </si>
  <si>
    <t>Sep 25, 2020</t>
  </si>
  <si>
    <t>17,305 views</t>
  </si>
  <si>
    <t>like this video along with 237 other people</t>
  </si>
  <si>
    <t>59:08</t>
  </si>
  <si>
    <t>1668198216-1027</t>
  </si>
  <si>
    <t>กระทิงเผยเคล็ดลับซีอีโอ โต 10 เท่า เขาทำกันอย่างไร | The Secret Sauce EP.293</t>
  </si>
  <si>
    <t>https://www.youtube.com/watch?v=rLcCr6JkaKM&amp;list=PLZ0vRaBzdrQ2UfyOSfiUuKOs4-2MxInQS&amp;index=294</t>
  </si>
  <si>
    <t>Sep 24, 2020</t>
  </si>
  <si>
    <t>54,918 views</t>
  </si>
  <si>
    <t>42:56</t>
  </si>
  <si>
    <t>1668198226-1028</t>
  </si>
  <si>
    <t>“เราต้องเป็นช้างที่เต้นได้” กระทิง KBTG ปักธงธนาคารดิจิทัลแห่งอาเซียนใน 5 ปี The Secret Sauce EP.292</t>
  </si>
  <si>
    <t>https://www.youtube.com/watch?v=HMBQ6ef_PgQ&amp;list=PLZ0vRaBzdrQ2UfyOSfiUuKOs4-2MxInQS&amp;index=293</t>
  </si>
  <si>
    <t>Sep 23, 2020</t>
  </si>
  <si>
    <t>42,477 views</t>
  </si>
  <si>
    <t>49:08</t>
  </si>
  <si>
    <t>1668198235-1029</t>
  </si>
  <si>
    <t>Security, Privacy และ Transparency ยาขมหรือโอกาสทางธุรกิจ? | The Secret Sauce EP.291</t>
  </si>
  <si>
    <t>https://www.youtube.com/watch?v=kvCljiHh19c&amp;list=PLZ0vRaBzdrQ2UfyOSfiUuKOs4-2MxInQS&amp;index=292</t>
  </si>
  <si>
    <t>Sep 22, 2020</t>
  </si>
  <si>
    <t>6,606 views</t>
  </si>
  <si>
    <t>like this video along with 120 other people</t>
  </si>
  <si>
    <t>31:36</t>
  </si>
  <si>
    <t>1668198245-1030</t>
  </si>
  <si>
    <t>กฎที่ไม่มีกฎของ Reed Hastings ผู้สร้างอาณาจักร Netflix | The Secret Sauce EP.290</t>
  </si>
  <si>
    <t>https://www.youtube.com/watch?v=1lSSpTb86sw&amp;list=PLZ0vRaBzdrQ2UfyOSfiUuKOs4-2MxInQS&amp;index=291</t>
  </si>
  <si>
    <t>Sep 19, 2020</t>
  </si>
  <si>
    <t>30,185 views</t>
  </si>
  <si>
    <t>like this video along with 664 other people</t>
  </si>
  <si>
    <t>29:27</t>
  </si>
  <si>
    <t>1668198255-1031</t>
  </si>
  <si>
    <t>ศุภชัย เจียรวนนท์ ดันไทยเป็น ‘ศูนย์นวัตกรรมโลก’ หนุนเด็กไทยปั้น ‘สตาร์ทอัพ’ The Secret Sauce EP.289</t>
  </si>
  <si>
    <t>https://www.youtube.com/watch?v=UfXBl87UGLY&amp;list=PLZ0vRaBzdrQ2UfyOSfiUuKOs4-2MxInQS&amp;index=290</t>
  </si>
  <si>
    <t>Sep 16, 2020</t>
  </si>
  <si>
    <t>35,138 views</t>
  </si>
  <si>
    <t>1668198264-1032</t>
  </si>
  <si>
    <t>ศุภชัย เจียรวนนท์ ปฏิรูปการศึกษาไทยด้วย 5 ตัวชี้วัด | The Secret Sauce EP.288</t>
  </si>
  <si>
    <t>https://www.youtube.com/watch?v=fzOXpddBIsc&amp;list=PLZ0vRaBzdrQ2UfyOSfiUuKOs4-2MxInQS&amp;index=289</t>
  </si>
  <si>
    <t>Sep 15, 2020</t>
  </si>
  <si>
    <t>52,209 views</t>
  </si>
  <si>
    <t>1668198273-1033</t>
  </si>
  <si>
    <t>บริหารความมั่งคั่งอย่างไรให้โตเฉลี่ย 10% ต่อปี จาก SCB Julius Baer | The Secret Sauce EP.287</t>
  </si>
  <si>
    <t>https://www.youtube.com/watch?v=SdkixW-nuW0&amp;list=PLZ0vRaBzdrQ2UfyOSfiUuKOs4-2MxInQS&amp;index=288</t>
  </si>
  <si>
    <t>Sep 12, 2020</t>
  </si>
  <si>
    <t>19,530 views</t>
  </si>
  <si>
    <t>43:01</t>
  </si>
  <si>
    <t>1668198282-1034</t>
  </si>
  <si>
    <t>เฮียฮ้อ รีแบรนด์ 40 ปี RS Group “ยุคนี้ปลาฉลาดกินปลาโง่” | The Secret Sauce EP.286</t>
  </si>
  <si>
    <t>https://www.youtube.com/watch?v=xWQRp9z_N8Y&amp;list=PLZ0vRaBzdrQ2UfyOSfiUuKOs4-2MxInQS&amp;index=287&amp;t=1s</t>
  </si>
  <si>
    <t>Premiered Sep 9, 2020</t>
  </si>
  <si>
    <t>124,593 views</t>
  </si>
  <si>
    <t>like this video along with 1,609 other people</t>
  </si>
  <si>
    <t>1:15:59</t>
  </si>
  <si>
    <t>1668198292-1035</t>
  </si>
  <si>
    <t>ชานนท์ ซีอีโออนันดาฯ เปิดเกมสภาพคล่อง “เราไม่ใช่แค่บริษัทอสังหาฯ อีกต่อไป” | The Secret Sauce EP.285</t>
  </si>
  <si>
    <t>https://www.youtube.com/watch?v=Rw7Vq0gsDGs&amp;list=PLZ0vRaBzdrQ2UfyOSfiUuKOs4-2MxInQS&amp;index=286</t>
  </si>
  <si>
    <t>Sep 7, 2020</t>
  </si>
  <si>
    <t>36,847 views</t>
  </si>
  <si>
    <t>1:20:15</t>
  </si>
  <si>
    <t>1668198301-1036</t>
  </si>
  <si>
    <t>Google Thailand ตอบครั้งแรกเรื่องผูกขาด ภาษีดิจิทัล สงครามเทค ทักษะแห่งอนาคต The Secret Sauce EP.284</t>
  </si>
  <si>
    <t>https://www.youtube.com/watch?v=Icuo_bjXAY4&amp;list=PLZ0vRaBzdrQ2UfyOSfiUuKOs4-2MxInQS&amp;index=285</t>
  </si>
  <si>
    <t>Sep 5, 2020</t>
  </si>
  <si>
    <t>14,294 views</t>
  </si>
  <si>
    <t>like this video along with 247 other people</t>
  </si>
  <si>
    <t>43:27</t>
  </si>
  <si>
    <t>1668198311-1037</t>
  </si>
  <si>
    <t>จุดเปลี่ยนการแพทย์ ‘บำรุงราษฎร์’ สร้างดาต้า ไม่ขยายสาขา แต่เพิ่มเน็ตเวิร์ก | The Secret Sauce EP.283</t>
  </si>
  <si>
    <t>https://www.youtube.com/watch?v=XvkYPlZmS2Q&amp;list=PLZ0vRaBzdrQ2UfyOSfiUuKOs4-2MxInQS&amp;index=284</t>
  </si>
  <si>
    <t>15,284 views</t>
  </si>
  <si>
    <t>1:05:52</t>
  </si>
  <si>
    <t>1668198320-1038</t>
  </si>
  <si>
    <t>UX/UI Design หัวใจที่แท้จริงของการออกแบบแอปพลิเคชัน | The Secret Sauce EP.282</t>
  </si>
  <si>
    <t>https://www.youtube.com/watch?v=p4zKwpVpDgM&amp;list=PLZ0vRaBzdrQ2UfyOSfiUuKOs4-2MxInQS&amp;index=283</t>
  </si>
  <si>
    <t>Aug 31, 2020</t>
  </si>
  <si>
    <t>24,851 views</t>
  </si>
  <si>
    <t>like this video along with 707 other people</t>
  </si>
  <si>
    <t>49:13</t>
  </si>
  <si>
    <t>1668198331-1039</t>
  </si>
  <si>
    <t>NRF บริษัทไทยที่ลงทุนใน Plant-based Food 500 ล้าน กำลังจะเข้าตลาดหุ้น | The Secret Sauce EP.281</t>
  </si>
  <si>
    <t>https://www.youtube.com/watch?v=3Q6OOfn377o&amp;list=PLZ0vRaBzdrQ2UfyOSfiUuKOs4-2MxInQS&amp;index=282</t>
  </si>
  <si>
    <t>Aug 29, 2020</t>
  </si>
  <si>
    <t>78,326 views</t>
  </si>
  <si>
    <t>like this video along with 1,105 other people</t>
  </si>
  <si>
    <t>53:53</t>
  </si>
  <si>
    <t>1668198341-1040</t>
  </si>
  <si>
    <t>สัมภาษณ์พิเศษ อานันท์ ปันยารชุน มองข้อเรียกร้อง ‘1 ความฝัน’ ของคนรุ่นใหม่ | The Secret Sauce EP.280</t>
  </si>
  <si>
    <t>https://www.youtube.com/watch?v=riRd27gGmBI&amp;list=PLZ0vRaBzdrQ2UfyOSfiUuKOs4-2MxInQS&amp;index=281</t>
  </si>
  <si>
    <t>Premiered Aug 28, 2020</t>
  </si>
  <si>
    <t>243,127 views</t>
  </si>
  <si>
    <t>like this video along with 3,210 other people</t>
  </si>
  <si>
    <t>25:59</t>
  </si>
  <si>
    <t>1668198350-1041</t>
  </si>
  <si>
    <t>ซีอีโอคนที่ 10 ปตท. เมื่อยักษ์ปรับตัวครั้งใหญ่ในรอบ 42 ปี | The Secret Sauce EP.279</t>
  </si>
  <si>
    <t>https://www.youtube.com/watch?v=ttq4lJko538&amp;list=PLZ0vRaBzdrQ2UfyOSfiUuKOs4-2MxInQS&amp;index=280</t>
  </si>
  <si>
    <t>Premiered Aug 27, 2020</t>
  </si>
  <si>
    <t>46,277 views</t>
  </si>
  <si>
    <t>like this video along with 739 other people</t>
  </si>
  <si>
    <t>1:09:14</t>
  </si>
  <si>
    <t>1668198359-1042</t>
  </si>
  <si>
    <t>สมอง หัวใจ และกึ๋น 3 สิ่งพลิก DHL Express เติบโตในวิกฤต | The Secret Sauce EP.278</t>
  </si>
  <si>
    <t>https://www.youtube.com/watch?v=jm8LfNev3eM&amp;list=PLZ0vRaBzdrQ2UfyOSfiUuKOs4-2MxInQS&amp;index=279</t>
  </si>
  <si>
    <t>Aug 26, 2020</t>
  </si>
  <si>
    <t>12,812 views</t>
  </si>
  <si>
    <t>1668198370-1043</t>
  </si>
  <si>
    <t>บรรยง พงษ์พานิช ทางรอดของเศรษฐกิจไทยต้องเปิดเสรีทุกอย่าง | The Secret Sauce EP.277</t>
  </si>
  <si>
    <t>https://www.youtube.com/watch?v=oZl43Z4KZM8&amp;list=PLZ0vRaBzdrQ2UfyOSfiUuKOs4-2MxInQS&amp;index=278</t>
  </si>
  <si>
    <t>Premiered Aug 25, 2020</t>
  </si>
  <si>
    <t>47,934 views</t>
  </si>
  <si>
    <t>like this video along with 978 other people</t>
  </si>
  <si>
    <t>52:01</t>
  </si>
  <si>
    <t>1668198380-1044</t>
  </si>
  <si>
    <t>บรรยง พงษ์พานิช คุยเรื่องม็อบ ทฤษฎีเม่นแห่งตลาดทุน และการแปรรูปรัฐวิสาหกิจ | The Secret Sauce EP.276</t>
  </si>
  <si>
    <t>https://www.youtube.com/watch?v=APihbDDSuss&amp;list=PLZ0vRaBzdrQ2UfyOSfiUuKOs4-2MxInQS&amp;index=277</t>
  </si>
  <si>
    <t>Premiered Aug 24, 2020</t>
  </si>
  <si>
    <t>66,002 views</t>
  </si>
  <si>
    <t>like this video along with 1,096 other people</t>
  </si>
  <si>
    <t>1:10:12</t>
  </si>
  <si>
    <t>1668198389-1045</t>
  </si>
  <si>
    <t>หมวกใบที่ 2 ของเอเจนซี แค่เร็วไม่พอ ต้องรุกเข้าไปในใจผู้บริโภค | The Secret Sauce EP. 275</t>
  </si>
  <si>
    <t>https://www.youtube.com/watch?v=E2Vm4vWA53M&amp;list=PLZ0vRaBzdrQ2UfyOSfiUuKOs4-2MxInQS&amp;index=276</t>
  </si>
  <si>
    <t>Aug 22, 2020</t>
  </si>
  <si>
    <t>5,522 views</t>
  </si>
  <si>
    <t>like this video along with 90 other people</t>
  </si>
  <si>
    <t>1668198399-1046</t>
  </si>
  <si>
    <t>การออกกำลังกายคือสิ่งที่เปลี่ยนแปลงสมองของคุณได้ดีที่สุด | The Secret Sauce EP.274</t>
  </si>
  <si>
    <t>https://www.youtube.com/watch?v=kQYMuhVQYhU&amp;list=PLZ0vRaBzdrQ2UfyOSfiUuKOs4-2MxInQS&amp;index=275&amp;t=1s</t>
  </si>
  <si>
    <t>Aug 17, 2020</t>
  </si>
  <si>
    <t>189,663 views</t>
  </si>
  <si>
    <t>like this video along with 5,500 other people</t>
  </si>
  <si>
    <t>19:44</t>
  </si>
  <si>
    <t>1668198410-1047</t>
  </si>
  <si>
    <t>7 วิธีสร้างทีมเวิร์ก เพิ่ม Collaboration ในวิกฤต จาก Harvard Business Review The Secret Sauce EP.273</t>
  </si>
  <si>
    <t>https://www.youtube.com/watch?v=AcDcY93xRpU&amp;list=PLZ0vRaBzdrQ2UfyOSfiUuKOs4-2MxInQS&amp;index=274</t>
  </si>
  <si>
    <t>Aug 15, 2020</t>
  </si>
  <si>
    <t>21,704 views</t>
  </si>
  <si>
    <t>like this video along with 421 other people</t>
  </si>
  <si>
    <t>30:58</t>
  </si>
  <si>
    <t>1668198420-1048</t>
  </si>
  <si>
    <t>เจาะลึก Logistics กระดูกสันหลังธุรกิจที่คุณอาจมองข้ามกับ JWD | The Secret Sauce EP.272</t>
  </si>
  <si>
    <t>https://www.youtube.com/watch?v=K9pAbdD_fa0&amp;list=PLZ0vRaBzdrQ2UfyOSfiUuKOs4-2MxInQS&amp;index=273&amp;t=3s</t>
  </si>
  <si>
    <t>Aug 11, 2020</t>
  </si>
  <si>
    <t>42,544 views</t>
  </si>
  <si>
    <t>like this video along with 975 other people</t>
  </si>
  <si>
    <t>48:24</t>
  </si>
  <si>
    <t>1668198430-1049</t>
  </si>
  <si>
    <t>วิธีเพิ่มความสุขในงาน โดยไม่ต้องลาออก ด้วย Design Thinking | The Secret Sauce EP.271</t>
  </si>
  <si>
    <t>https://www.youtube.com/watch?v=83cyATgF39I&amp;list=PLZ0vRaBzdrQ2UfyOSfiUuKOs4-2MxInQS&amp;index=272&amp;t=13s</t>
  </si>
  <si>
    <t>Aug 10, 2020</t>
  </si>
  <si>
    <t>43,640 views</t>
  </si>
  <si>
    <t>like this video along with 895 other people</t>
  </si>
  <si>
    <t>38:23</t>
  </si>
  <si>
    <t>1668198441-1050</t>
  </si>
  <si>
    <t>เทคนิคเล่าเรื่อง-สื่อสารให้เข้าเป้าแบบ TED Talks | The Secret Sauce EP.270</t>
  </si>
  <si>
    <t>https://www.youtube.com/watch?v=Lt4fi8EbaZI&amp;list=PLZ0vRaBzdrQ2UfyOSfiUuKOs4-2MxInQS&amp;index=271&amp;t=13s</t>
  </si>
  <si>
    <t>Aug 8, 2020</t>
  </si>
  <si>
    <t>160,590 views</t>
  </si>
  <si>
    <t>like this video along with 3,423 other people</t>
  </si>
  <si>
    <t>56:01</t>
  </si>
  <si>
    <t>1668198451-1051</t>
  </si>
  <si>
    <t>ชัชชาติคุยเรื่องแฮมทาโร่ เศรษฐกิจเส้นเลือดฝอย และหินก้อนใหญ่ของชีวิต | The Secret Sauce EP.269</t>
  </si>
  <si>
    <t>https://www.youtube.com/watch?v=8jesVv_P83c&amp;list=PLZ0vRaBzdrQ2UfyOSfiUuKOs4-2MxInQS&amp;index=270&amp;t=3s</t>
  </si>
  <si>
    <t>Premiered Aug 1, 2020</t>
  </si>
  <si>
    <t>379,198 views</t>
  </si>
  <si>
    <t>like this video along with 6,561 other people</t>
  </si>
  <si>
    <t>1:18:38</t>
  </si>
  <si>
    <t>1668198461-1052</t>
  </si>
  <si>
    <t>บริหารคนอย่างไรให้ Lean และ Agile สิ่งที่ HR ต้องเลิก-เริ่มทำเดี๋ยวนี้ | The Secret Sauce EP.268</t>
  </si>
  <si>
    <t>https://www.youtube.com/watch?v=AS588VEgia0&amp;list=PLZ0vRaBzdrQ2UfyOSfiUuKOs4-2MxInQS&amp;index=269</t>
  </si>
  <si>
    <t>174,435 views</t>
  </si>
  <si>
    <t>like this video along with 3,775 other people</t>
  </si>
  <si>
    <t>56:15</t>
  </si>
  <si>
    <t>1668198470-1053</t>
  </si>
  <si>
    <t>กลยุทธ์เข้าซื้อกิจการ วิธีบาลานซ์พอร์ต และทิศทางอสังหาฯ ในมุมมองสิงห์ เอสเตท The Secret Sauce EP.267</t>
  </si>
  <si>
    <t>https://www.youtube.com/watch?v=Y-Xx717O7GU&amp;list=PLZ0vRaBzdrQ2UfyOSfiUuKOs4-2MxInQS&amp;index=268</t>
  </si>
  <si>
    <t>Jul 27, 2020</t>
  </si>
  <si>
    <t>8,717 views</t>
  </si>
  <si>
    <t>39:31</t>
  </si>
  <si>
    <t>1668198480-1054</t>
  </si>
  <si>
    <t>5 เคล็ดลับชนะใจ Gen Z จาก McKinsey | The Secret Sauce EP.266</t>
  </si>
  <si>
    <t>https://www.youtube.com/watch?v=ZiM-Ng4zqhU&amp;list=PLZ0vRaBzdrQ2UfyOSfiUuKOs4-2MxInQS&amp;index=267</t>
  </si>
  <si>
    <t>Jul 16, 2020</t>
  </si>
  <si>
    <t>52,612 views</t>
  </si>
  <si>
    <t>like this video along with 992 other people</t>
  </si>
  <si>
    <t>39:36</t>
  </si>
  <si>
    <t>1668198490-1055</t>
  </si>
  <si>
    <t>วิถีคาโอ สร้างธุรกิจ 133 ปี ด้วยหลักคิดแบบญี่ปุ่น | The Secret Sauce EP.265</t>
  </si>
  <si>
    <t>https://www.youtube.com/watch?v=6Oc7sk97Zp4&amp;list=PLZ0vRaBzdrQ2UfyOSfiUuKOs4-2MxInQS&amp;index=266</t>
  </si>
  <si>
    <t>Jul 13, 2020</t>
  </si>
  <si>
    <t>9,804 views</t>
  </si>
  <si>
    <t>55:54</t>
  </si>
  <si>
    <t>1668198500-1056</t>
  </si>
  <si>
    <t>การตลาดแบบแฟนคลับของรถ MINI กับลูกบ้าที่ใครก็เลียนแบบไม่ได้ | The Secret Sauce EP.264</t>
  </si>
  <si>
    <t>https://www.youtube.com/watch?v=xv4UlckT11Q&amp;list=PLZ0vRaBzdrQ2UfyOSfiUuKOs4-2MxInQS&amp;index=265</t>
  </si>
  <si>
    <t>6,342 views</t>
  </si>
  <si>
    <t>like this video along with 117 other people</t>
  </si>
  <si>
    <t>48:10</t>
  </si>
  <si>
    <t>1668198510-1057</t>
  </si>
  <si>
    <t>ตั้งหลักได้ เด้งกลับเร็ว แบบปลาวาฬ ศรีพันวา | The Secret Sauce EP.263</t>
  </si>
  <si>
    <t>https://www.youtube.com/watch?v=fLySM7WFZ-4&amp;list=PLZ0vRaBzdrQ2UfyOSfiUuKOs4-2MxInQS&amp;index=264</t>
  </si>
  <si>
    <t>Jul 4, 2020</t>
  </si>
  <si>
    <t>54,062 views</t>
  </si>
  <si>
    <t>like this video along with 868 other people</t>
  </si>
  <si>
    <t>27:15</t>
  </si>
  <si>
    <t>1668198519-1058</t>
  </si>
  <si>
    <t>6 สิ่งที่ผู้บริหารไทย 100 คน คิดและทำเหมือนกันในวิกฤต | The Secret Sauce EP.262</t>
  </si>
  <si>
    <t>https://www.youtube.com/watch?v=D3IXEVJYBU0&amp;list=PLZ0vRaBzdrQ2UfyOSfiUuKOs4-2MxInQS&amp;index=263&amp;t=1s</t>
  </si>
  <si>
    <t>Jul 1, 2020</t>
  </si>
  <si>
    <t>77,587 views</t>
  </si>
  <si>
    <t>25:26</t>
  </si>
  <si>
    <t>1668198529-1059</t>
  </si>
  <si>
    <t>เปิดกลยุทธ์ ปตท.สผ. สู้โควิด-19 สงครามน้ำมัน และดิสรัปชันพลังงาน ตอน 2 | The Secret Sauce EP. 261</t>
  </si>
  <si>
    <t>https://www.youtube.com/watch?v=jIRd4TlAmHU&amp;list=PLZ0vRaBzdrQ2UfyOSfiUuKOs4-2MxInQS&amp;index=262&amp;t=3s</t>
  </si>
  <si>
    <t>5,659 views</t>
  </si>
  <si>
    <t>like this video along with 65 other people</t>
  </si>
  <si>
    <t>46:02</t>
  </si>
  <si>
    <t>1668198539-1060</t>
  </si>
  <si>
    <t>นิสัยผู้ชนะของ เจอร์เกน คล็อปป์ ที่ทำให้ลิเวอร์พูลไร้เทียมทาน | The Secret Sauce EP. 260</t>
  </si>
  <si>
    <t>https://www.youtube.com/watch?v=tMm03gc_aGo&amp;list=PLZ0vRaBzdrQ2UfyOSfiUuKOs4-2MxInQS&amp;index=261</t>
  </si>
  <si>
    <t>Jun 26, 2020</t>
  </si>
  <si>
    <t>77,364 views</t>
  </si>
  <si>
    <t>like this video along with 1,777 other people</t>
  </si>
  <si>
    <t>44:07</t>
  </si>
  <si>
    <t>1668198549-1061</t>
  </si>
  <si>
    <t>เปิดกลยุทธ์ ปตท.สผ. สู้โควิด-19 สงครามน้ำมันและดิสรัปชันพลังงาน ตอน 1 | The Secret Sauce EP. 259</t>
  </si>
  <si>
    <t>https://www.youtube.com/watch?v=QHjwhc9rNik&amp;list=PLZ0vRaBzdrQ2UfyOSfiUuKOs4-2MxInQS&amp;index=260&amp;t=3s</t>
  </si>
  <si>
    <t>8,908 views</t>
  </si>
  <si>
    <t>like this video along with 146 other people</t>
  </si>
  <si>
    <t>1668198559-1062</t>
  </si>
  <si>
    <t>สามเหลี่ยมแห่งความไว้ใจที่ผู้นำต้องมี องค์กรต้องสร้าง และคุณต้องทำ | The Secret Sauce EP. 258</t>
  </si>
  <si>
    <t>https://www.youtube.com/watch?v=vQuURpe1bDs&amp;list=PLZ0vRaBzdrQ2UfyOSfiUuKOs4-2MxInQS&amp;index=259&amp;t=4s</t>
  </si>
  <si>
    <t>Jun 25, 2020</t>
  </si>
  <si>
    <t>44,983 views</t>
  </si>
  <si>
    <t>like this video along with 945 other people</t>
  </si>
  <si>
    <t>1668198569-1063</t>
  </si>
  <si>
    <t>ถอนคำสาป SMEs ไทย กู้ยาก หนี้เสีย เจ๊งง่าย กับ บสย. ผู้ให้ค้ำประกันสินเชื่อ The Secret Sauce EP. 257</t>
  </si>
  <si>
    <t>https://www.youtube.com/watch?v=a_xqUa9JDFQ&amp;list=PLZ0vRaBzdrQ2UfyOSfiUuKOs4-2MxInQS&amp;index=258</t>
  </si>
  <si>
    <t>Jun 24, 2020</t>
  </si>
  <si>
    <t>10,277 views</t>
  </si>
  <si>
    <t>57:07</t>
  </si>
  <si>
    <t>1668198579-1064</t>
  </si>
  <si>
    <t>สงกรานต์ อิสสระ มองฟองสบู่อสังหาฯ “ในวิกฤต เกมรับคือเกมรุกที่ดีที่สุด” | The Secret Sauce EP. 256</t>
  </si>
  <si>
    <t>https://www.youtube.com/watch?v=AHBMcFCk84g&amp;list=PLZ0vRaBzdrQ2UfyOSfiUuKOs4-2MxInQS&amp;index=257&amp;t=1s</t>
  </si>
  <si>
    <t>Jun 23, 2020</t>
  </si>
  <si>
    <t>58,774 views</t>
  </si>
  <si>
    <t>like this video along with 775 other people</t>
  </si>
  <si>
    <t>50:39</t>
  </si>
  <si>
    <t>1668198588-1065</t>
  </si>
  <si>
    <t>ปรัชญา ‘ทุกสิ่งเป็นไปได้’ ของ วู้ดดี้ ผู้ท้าชิงตลาด Functional Drink คนใหม่ The Secret Sauce EP. 255</t>
  </si>
  <si>
    <t>https://www.youtube.com/watch?v=TVjUzcWedPw&amp;list=PLZ0vRaBzdrQ2UfyOSfiUuKOs4-2MxInQS&amp;index=256</t>
  </si>
  <si>
    <t>Premiered Jun 22, 2020</t>
  </si>
  <si>
    <t>41,736 views</t>
  </si>
  <si>
    <t>1:16:54</t>
  </si>
  <si>
    <t>1668198598-1066</t>
  </si>
  <si>
    <t>จงเป็นเงาของลูกค้า ญนน์ ซีอีโอเซ็นทรัลรีเทล เปิดแผนสร้าง Retail Ecosystem | The Secret Sauce EP.254</t>
  </si>
  <si>
    <t>https://www.youtube.com/watch?v=i_emMbrwXlg&amp;list=PLZ0vRaBzdrQ2UfyOSfiUuKOs4-2MxInQS&amp;index=255&amp;t=3s</t>
  </si>
  <si>
    <t>Jun 19, 2020</t>
  </si>
  <si>
    <t>20,361 views</t>
  </si>
  <si>
    <t>like this video along with 284 other people</t>
  </si>
  <si>
    <t>1:03:00</t>
  </si>
  <si>
    <t>1668198609-1067</t>
  </si>
  <si>
    <t>5 สิ่งช่วยธุรกิจเติบโตท่ามกลางเศรษฐกิจซบเซาจาก IBM | The Secret Sauce EP.252</t>
  </si>
  <si>
    <t>https://www.youtube.com/watch?v=Yw7xUh9_XZQ&amp;list=PLZ0vRaBzdrQ2UfyOSfiUuKOs4-2MxInQS&amp;index=254</t>
  </si>
  <si>
    <t>Jun 17, 2020</t>
  </si>
  <si>
    <t>21,379 views</t>
  </si>
  <si>
    <t>1668198619-1068</t>
  </si>
  <si>
    <t>หัวหินจะเป็นบ้านหลังที่สอง? เคสปรับตัวจากพราว เจ้าของอินเตอร์คอนฯ, วานา นาวา The Secret Sauce EP.253</t>
  </si>
  <si>
    <t>https://www.youtube.com/watch?v=6zy_Taqyi6I&amp;list=PLZ0vRaBzdrQ2UfyOSfiUuKOs4-2MxInQS&amp;index=253&amp;t=3s</t>
  </si>
  <si>
    <t>5,840 views</t>
  </si>
  <si>
    <t>1668198630-1069</t>
  </si>
  <si>
    <t>Facebook Shops คืออะไร ทำอย่างไรให้ขายดี | The Secret Sauce EP.251</t>
  </si>
  <si>
    <t>https://www.youtube.com/watch?v=5mkUoBUfQ3w&amp;list=PLZ0vRaBzdrQ2UfyOSfiUuKOs4-2MxInQS&amp;index=252</t>
  </si>
  <si>
    <t>Jun 14, 2020</t>
  </si>
  <si>
    <t>26,799 views</t>
  </si>
  <si>
    <t>like this video along with 536 other people</t>
  </si>
  <si>
    <t>32:02</t>
  </si>
  <si>
    <t>1668198640-1070</t>
  </si>
  <si>
    <t>Employee Experience หัวใจในการบริหารคน เมื่อต้องทำงานที่บ้าน | The Secret Sauce EP.250</t>
  </si>
  <si>
    <t>https://www.youtube.com/watch?v=FUwvwnzL0QU&amp;list=PLZ0vRaBzdrQ2UfyOSfiUuKOs4-2MxInQS&amp;index=251&amp;t=1s</t>
  </si>
  <si>
    <t>Jun 13, 2020</t>
  </si>
  <si>
    <t>12,527 views</t>
  </si>
  <si>
    <t>38:59</t>
  </si>
  <si>
    <t>1668198650-1071</t>
  </si>
  <si>
    <t>ซีอีโอ TMB เผยกลยุทธ์ตั้งรับเชิงรุกกับความเปราะบางของเศรษฐกิจไทย | The Secret Sauce EP.249</t>
  </si>
  <si>
    <t>https://www.youtube.com/watch?v=ltpZtRt0ugU&amp;list=PLZ0vRaBzdrQ2UfyOSfiUuKOs4-2MxInQS&amp;index=250</t>
  </si>
  <si>
    <t>Jun 12, 2020</t>
  </si>
  <si>
    <t>34,321 views</t>
  </si>
  <si>
    <t>51:06</t>
  </si>
  <si>
    <t>1668198660-1072</t>
  </si>
  <si>
    <t>ธุรกิจนวดกับสปาต้องปรับตัวอย่างไร? เจาะกลยุทธ์กับเจ้าของ Let’s Relax | The Secret Sauce EP. 248</t>
  </si>
  <si>
    <t>https://www.youtube.com/watch?v=xNrX9gkGJ34&amp;list=PLZ0vRaBzdrQ2UfyOSfiUuKOs4-2MxInQS&amp;index=249&amp;t=1s</t>
  </si>
  <si>
    <t>9,926 views</t>
  </si>
  <si>
    <t>like this video along with 176 other people</t>
  </si>
  <si>
    <t>44:19</t>
  </si>
  <si>
    <t>1668198671-1073</t>
  </si>
  <si>
    <t>เปิดใจ อาทิตย์ ซีอีโอ SCB ทำไมธนาคารมาทำฟู้ดเดลิเวอรี Robinhood | The Secret Sauce EP.247</t>
  </si>
  <si>
    <t>https://www.youtube.com/watch?v=2vBkyuKO4lY&amp;list=PLZ0vRaBzdrQ2UfyOSfiUuKOs4-2MxInQS&amp;index=248&amp;t=4s</t>
  </si>
  <si>
    <t>Jun 9, 2020</t>
  </si>
  <si>
    <t>48,764 views</t>
  </si>
  <si>
    <t>like this video along with 685 other people</t>
  </si>
  <si>
    <t>1:05:18</t>
  </si>
  <si>
    <t>1668198681-1074</t>
  </si>
  <si>
    <t>บทสรุป New Normal จากงาน THE STANDARD Economic Forum ตอน 3 | The Secret Sauce EP.245</t>
  </si>
  <si>
    <t>https://www.youtube.com/watch?v=cWsS01x47gM&amp;list=PLZ0vRaBzdrQ2UfyOSfiUuKOs4-2MxInQS&amp;index=247</t>
  </si>
  <si>
    <t>Jun 6, 2020</t>
  </si>
  <si>
    <t>33,534 views</t>
  </si>
  <si>
    <t>1:00:17</t>
  </si>
  <si>
    <t>1668198691-1075</t>
  </si>
  <si>
    <t>บทสรุป New Normal จากงาน THE STANDARD Economic Forum ตอน 2 | The Secret Sauce EP.244</t>
  </si>
  <si>
    <t>https://www.youtube.com/watch?v=mjAyfCu2gIM&amp;list=PLZ0vRaBzdrQ2UfyOSfiUuKOs4-2MxInQS&amp;index=246</t>
  </si>
  <si>
    <t>Premiered Jun 5, 2020</t>
  </si>
  <si>
    <t>32,597 views</t>
  </si>
  <si>
    <t>like this video along with 512 other people</t>
  </si>
  <si>
    <t>45:55</t>
  </si>
  <si>
    <t>1668198701-1076</t>
  </si>
  <si>
    <t>บทสรุป New Normal จากงาน THE STANDARD Economic Forum ตอน 1 | The Secret Sauce EP.243</t>
  </si>
  <si>
    <t>https://www.youtube.com/watch?v=k7zYElOc1QA&amp;list=PLZ0vRaBzdrQ2UfyOSfiUuKOs4-2MxInQS&amp;index=245</t>
  </si>
  <si>
    <t>Premiered Jun 2, 2020</t>
  </si>
  <si>
    <t>63,503 views</t>
  </si>
  <si>
    <t>like this video along with 1,321 other people</t>
  </si>
  <si>
    <t>48:46</t>
  </si>
  <si>
    <t>1668198711-1077</t>
  </si>
  <si>
    <t>ทำไมโรงหนังไม่มีวันตาย คุยกับ ‘วิชา พูลวรลักษณ์’ เมเจอร์ ซีนีเพล็กซ์ | The Secret Sauce EP. 242</t>
  </si>
  <si>
    <t>https://www.youtube.com/watch?v=mtbG_3djf0s&amp;list=PLZ0vRaBzdrQ2UfyOSfiUuKOs4-2MxInQS&amp;index=244&amp;t=1s</t>
  </si>
  <si>
    <t>Premiered Jun 1, 2020</t>
  </si>
  <si>
    <t>37,247 views</t>
  </si>
  <si>
    <t>like this video along with 544 other people</t>
  </si>
  <si>
    <t>1:03:39</t>
  </si>
  <si>
    <t>1668198722-1078</t>
  </si>
  <si>
    <t>หมดยุค ‘กำไร’ สู่ยุค ‘เสถียรภาพ’ เป้าหมายใหม่ในการทำธุรกิจหลังโควิด-19 | The Secret Sauce EP. 241</t>
  </si>
  <si>
    <t>https://www.youtube.com/watch?v=kClPXVRQvzo&amp;list=PLZ0vRaBzdrQ2UfyOSfiUuKOs4-2MxInQS&amp;index=243</t>
  </si>
  <si>
    <t>May 28, 2020</t>
  </si>
  <si>
    <t>69,006 views</t>
  </si>
  <si>
    <t>like this video along with 1,134 other people</t>
  </si>
  <si>
    <t>54:01</t>
  </si>
  <si>
    <t>1668198732-1079</t>
  </si>
  <si>
    <t>‘คนอื่นปิด เราเปิด’ ล้วงคัมภีร์ทำร้านอาหารจากซีอีโอเครือ ZEN | The Secret Sauce EP.240</t>
  </si>
  <si>
    <t>https://www.youtube.com/watch?v=JAaJpV7OfGo&amp;list=PLZ0vRaBzdrQ2UfyOSfiUuKOs4-2MxInQS&amp;index=242</t>
  </si>
  <si>
    <t>17,730 views</t>
  </si>
  <si>
    <t>53:41</t>
  </si>
  <si>
    <t>1668198744-1080</t>
  </si>
  <si>
    <t>Resilience ล้มแล้วลุกได้เร็ว ทักษะสำคัญที่สุดในศตวรรษที่ 21 | The Secret Sauce EP.239</t>
  </si>
  <si>
    <t>https://www.youtube.com/watch?v=Reb-KSolIRQ&amp;list=PLZ0vRaBzdrQ2UfyOSfiUuKOs4-2MxInQS&amp;index=241</t>
  </si>
  <si>
    <t>May 17, 2020</t>
  </si>
  <si>
    <t>57,239 views</t>
  </si>
  <si>
    <t>17:35</t>
  </si>
  <si>
    <t>1668198754-1081</t>
  </si>
  <si>
    <t>3 บทเรียนจากการเต้นรำครั้งสุดท้ายของ ไมเคิล จอร์แดน | The Secret Sauce EP.238</t>
  </si>
  <si>
    <t>https://www.youtube.com/watch?v=2YRJLamjWR8&amp;list=PLZ0vRaBzdrQ2UfyOSfiUuKOs4-2MxInQS&amp;index=240&amp;t=1s</t>
  </si>
  <si>
    <t>May 16, 2020</t>
  </si>
  <si>
    <t>27,028 views</t>
  </si>
  <si>
    <t>like this video along with 836 other people</t>
  </si>
  <si>
    <t>20:58</t>
  </si>
  <si>
    <t>1668198764-1082</t>
  </si>
  <si>
    <t>ยิ่งแข่งยิ่งแพ้ ชฎาทิพ สยามพิวรรธน์ เผยกลยุทธ์ชนะกลับหัวในสงครามค้าปลีก | The Secret Sauce EP.237</t>
  </si>
  <si>
    <t>https://www.youtube.com/watch?v=qVeZlf-_Xhw&amp;list=PLZ0vRaBzdrQ2UfyOSfiUuKOs4-2MxInQS&amp;index=239&amp;t=4s</t>
  </si>
  <si>
    <t>May 14, 2020</t>
  </si>
  <si>
    <t>70,522 views</t>
  </si>
  <si>
    <t>like this video along with 1,112 other people</t>
  </si>
  <si>
    <t>1:18:53</t>
  </si>
  <si>
    <t>1668198774-1083</t>
  </si>
  <si>
    <t>จิราธิวัฒน์ แผนฟื้นธุรกิจ ช่วยร้านค้า รับ New Normal ชูเศรษฐกิจไทยช่วยไทย The Secret Sauce EP.236</t>
  </si>
  <si>
    <t>https://www.youtube.com/watch?v=nWXNWbtZiNg&amp;list=PLZ0vRaBzdrQ2UfyOSfiUuKOs4-2MxInQS&amp;index=238&amp;t=1s</t>
  </si>
  <si>
    <t>21,371 views</t>
  </si>
  <si>
    <t>43:11</t>
  </si>
  <si>
    <t>1668198784-1084</t>
  </si>
  <si>
    <t>โควิด-19 จุดเปลี่ยนอุตสาหกรรมพลังงาน มอง New Normal สมโภชน์ พลังงานบริสุทธิ์ The Secret Sauce EP.235</t>
  </si>
  <si>
    <t>https://www.youtube.com/watch?v=eNpLhZvMep4&amp;list=PLZ0vRaBzdrQ2UfyOSfiUuKOs4-2MxInQS&amp;index=237&amp;t=1s</t>
  </si>
  <si>
    <t>63,539 views</t>
  </si>
  <si>
    <t>like this video along with 678 other people</t>
  </si>
  <si>
    <t>49:32</t>
  </si>
  <si>
    <t>1668198794-1085</t>
  </si>
  <si>
    <t>สิงห์ ปรับตัวครั้งใหญ่ในรอบ 87 ปี เต้ ภูริต นำทัพบุญรอดเทรดดิ้งสู้ดิสรัปชัน The Secret Sauce EP.234</t>
  </si>
  <si>
    <t>https://www.youtube.com/watch?v=2ZhsRPTbAiU&amp;list=PLZ0vRaBzdrQ2UfyOSfiUuKOs4-2MxInQS&amp;index=236&amp;t=4s</t>
  </si>
  <si>
    <t>May 8, 2020</t>
  </si>
  <si>
    <t>47,649 views</t>
  </si>
  <si>
    <t>like this video along with 603 other people</t>
  </si>
  <si>
    <t>44:56</t>
  </si>
  <si>
    <t>1668198804-1086</t>
  </si>
  <si>
    <t>สราวุฒิ อยู่วิทยา กระทิงแดง เมื่อกำไรอาจไม่ใช่บรรทัดสุดท้ายของสมการธุรกิจ | The Secret Sauce EP.233</t>
  </si>
  <si>
    <t>https://www.youtube.com/watch?v=AnN5_jFMM68&amp;list=PLZ0vRaBzdrQ2UfyOSfiUuKOs4-2MxInQS&amp;index=235</t>
  </si>
  <si>
    <t>9,162 views</t>
  </si>
  <si>
    <t>1668198813-1087</t>
  </si>
  <si>
    <t>แง้มยุทธศาสตร์ที่แรก 'ซีพี' และ 'ทรู' จากปากซีอีโอ 'ศุภชัย' | The Secret Sauce EP.232</t>
  </si>
  <si>
    <t>https://www.youtube.com/watch?v=IcgcNOWv428&amp;list=PLZ0vRaBzdrQ2UfyOSfiUuKOs4-2MxInQS&amp;index=234</t>
  </si>
  <si>
    <t>77,629 views</t>
  </si>
  <si>
    <t>like this video along with 812 other people</t>
  </si>
  <si>
    <t>1:04:07</t>
  </si>
  <si>
    <t>1668198823-1088</t>
  </si>
  <si>
    <t>อุตสาหกรรมการแพทย์และสุขภาพหลังโควิด-19 จะเปลี่ยนไปอย่างไร | The Secret Sauce EP.231</t>
  </si>
  <si>
    <t>https://www.youtube.com/watch?v=nuBrihk7hPs&amp;list=PLZ0vRaBzdrQ2UfyOSfiUuKOs4-2MxInQS&amp;index=233&amp;t=4s</t>
  </si>
  <si>
    <t>12,310 views</t>
  </si>
  <si>
    <t>31:18</t>
  </si>
  <si>
    <t>1668198832-1089</t>
  </si>
  <si>
    <t>4 หัวใจในการทำงานแบบ Remote Working | The Secret Sauce EP.230</t>
  </si>
  <si>
    <t>https://www.youtube.com/watch?v=vglvoSg7aV4&amp;list=PLZ0vRaBzdrQ2UfyOSfiUuKOs4-2MxInQS&amp;index=232&amp;t=1s</t>
  </si>
  <si>
    <t>10,681 views</t>
  </si>
  <si>
    <t>30:32</t>
  </si>
  <si>
    <t>1668198842-1090</t>
  </si>
  <si>
    <t>ไพ่ใบสำคัญของ บัณฑูร ล่ำซำ “เราต้องดึงคนข้างล่างไม่ให้ร่วงลงไป” | The Secret Sauce EP.227</t>
  </si>
  <si>
    <t>https://www.youtube.com/watch?v=CgXaAsY-wy0&amp;list=PLZ0vRaBzdrQ2UfyOSfiUuKOs4-2MxInQS&amp;index=231</t>
  </si>
  <si>
    <t>197,927 views</t>
  </si>
  <si>
    <t>like this video along with 3,139 other people</t>
  </si>
  <si>
    <t>30:37</t>
  </si>
  <si>
    <t>1668198852-1091</t>
  </si>
  <si>
    <t>ธรรศพลฐ์ ไทยแอร์เอเชีย ถกอนาคตการบิน “เกิดอีก 10 ชาติก็ไม่ทำอีกแล้วสายการบิน”The Secret Sauce EP.229</t>
  </si>
  <si>
    <t>https://www.youtube.com/watch?v=uke4Z_yaPLk&amp;list=PLZ0vRaBzdrQ2UfyOSfiUuKOs4-2MxInQS&amp;index=230&amp;t=4s</t>
  </si>
  <si>
    <t>Apr 26, 2020</t>
  </si>
  <si>
    <t>326,431 views</t>
  </si>
  <si>
    <t>like this video along with 4,948 other people</t>
  </si>
  <si>
    <t>1668198861-1092</t>
  </si>
  <si>
    <t>อนาคตการศึกษาหลังโควิด-19 เป็นอย่างไร โรงเรียนยังจำเป็นอยู่ไหม | The Secret Sauce EP.228</t>
  </si>
  <si>
    <t>https://www.youtube.com/watch?v=c83W3l4akp8&amp;list=PLZ0vRaBzdrQ2UfyOSfiUuKOs4-2MxInQS&amp;index=229&amp;t=1s</t>
  </si>
  <si>
    <t>30,115 views</t>
  </si>
  <si>
    <t>27:13</t>
  </si>
  <si>
    <t>1668198872-1093</t>
  </si>
  <si>
    <t>วิธีสร้าง Plan-ahead Team เพื่อชนะในความปกติใหม่ สัมภาษณ์ผู้บริหาร Mckinsey The Secret Sauce EP.226</t>
  </si>
  <si>
    <t>https://www.youtube.com/watch?v=_WQ4OG6uz8U&amp;list=PLZ0vRaBzdrQ2UfyOSfiUuKOs4-2MxInQS&amp;index=228</t>
  </si>
  <si>
    <t>23,448 views</t>
  </si>
  <si>
    <t>35:35</t>
  </si>
  <si>
    <t>1668198883-1094</t>
  </si>
  <si>
    <t>ความอยากรู้สำคัญกว่าความรู้ เราจะสร้างกระบวนการเรียนรู้แห่งอนาคตได้อย่างไร The Secret Sauce EP.225</t>
  </si>
  <si>
    <t>https://www.youtube.com/watch?v=Mangwn1cSgM&amp;list=PLZ0vRaBzdrQ2UfyOSfiUuKOs4-2MxInQS&amp;index=227&amp;t=4s</t>
  </si>
  <si>
    <t>36,288 views</t>
  </si>
  <si>
    <t>like this video along with 810 other people</t>
  </si>
  <si>
    <t>48:09</t>
  </si>
  <si>
    <t>1668198891-1095</t>
  </si>
  <si>
    <t>Design Thinking ช่วงวิกฤต ยอมรับ-ถอยหลัง-ตั้งหลัก-เปิดใจ-รับฟัง-ลงมือเร็ว | The Secret Sauce EP.224</t>
  </si>
  <si>
    <t>https://www.youtube.com/watch?v=7VDlKEIzTX0&amp;list=PLZ0vRaBzdrQ2UfyOSfiUuKOs4-2MxInQS&amp;index=226&amp;t=4s</t>
  </si>
  <si>
    <t>27,308 views</t>
  </si>
  <si>
    <t>51:01</t>
  </si>
  <si>
    <t>1668198901-1096</t>
  </si>
  <si>
    <t>เศรษฐา แสนสิริ ฉีกตำราสู้สงคราม ความเร็วคือพระเจ้า ขาดทุนเพื่อเงินสด | The Secret Sauce EP.223</t>
  </si>
  <si>
    <t>https://www.youtube.com/watch?v=x_lsHEF9ung&amp;list=PLZ0vRaBzdrQ2UfyOSfiUuKOs4-2MxInQS&amp;index=225</t>
  </si>
  <si>
    <t>Apr 18, 2020</t>
  </si>
  <si>
    <t>272,911 views</t>
  </si>
  <si>
    <t>like this video along with 4,159 other people</t>
  </si>
  <si>
    <t>1668198912-1097</t>
  </si>
  <si>
    <t>Visual Thinking การสื่อสารด้วยภาพในช่วงวิกฤต อาวุธเด็ดของผู้นำ | The Secret Sauce EP.222</t>
  </si>
  <si>
    <t>https://www.youtube.com/watch?v=DG2bX335sdA&amp;list=PLZ0vRaBzdrQ2UfyOSfiUuKOs4-2MxInQS&amp;index=224</t>
  </si>
  <si>
    <t>Apr 17, 2020</t>
  </si>
  <si>
    <t>26,750 views</t>
  </si>
  <si>
    <t>like this video along with 586 other people</t>
  </si>
  <si>
    <t>51:56</t>
  </si>
  <si>
    <t>1668198921-1098</t>
  </si>
  <si>
    <t>ส้มตำนัวไบเบิล สูตรลับความแซ่บ 20 ปี กับกลยุทธ์ขยายกิจการครั้งประวัติศาสตร์ The Secret Sauce EP.221</t>
  </si>
  <si>
    <t>https://www.youtube.com/watch?v=HemQxjCLcMA&amp;list=PLZ0vRaBzdrQ2UfyOSfiUuKOs4-2MxInQS&amp;index=223</t>
  </si>
  <si>
    <t>4,622 views</t>
  </si>
  <si>
    <t>like this video along with 60 other people</t>
  </si>
  <si>
    <t>33:23</t>
  </si>
  <si>
    <t>1668198931-1099</t>
  </si>
  <si>
    <t>3 สิ่งที่นักการตลาดต้องทำเดี๋ยวนี้เพื่อสู้กับ New Normal ของผู้บริโภค | The Secret Sauce EP.220</t>
  </si>
  <si>
    <t>https://www.youtube.com/watch?v=5lvECNBh6d0&amp;list=PLZ0vRaBzdrQ2UfyOSfiUuKOs4-2MxInQS&amp;index=222&amp;t=1s</t>
  </si>
  <si>
    <t>Apr 13, 2020</t>
  </si>
  <si>
    <t>107,861 views</t>
  </si>
  <si>
    <t>like this video along with 1,858 other people</t>
  </si>
  <si>
    <t>38:35</t>
  </si>
  <si>
    <t>1668198941-1100</t>
  </si>
  <si>
    <t>8 ไอเดียกึ่งสำเร็จรูปใช้รับมือวิกฤต จาก Chulalongkorn Business School | The Secret Sauce EP.219</t>
  </si>
  <si>
    <t>https://www.youtube.com/watch?v=3tzCx35xkns&amp;list=PLZ0vRaBzdrQ2UfyOSfiUuKOs4-2MxInQS&amp;index=221&amp;t=1s</t>
  </si>
  <si>
    <t>Apr 11, 2020</t>
  </si>
  <si>
    <t>11,525 views</t>
  </si>
  <si>
    <t>1668198950-1101</t>
  </si>
  <si>
    <t>Innovation Continuity Planning เครื่องมือสร้างนวัตกรรม พลิกธุรกิจช่วงวิกฤต | The Secret Sauce EP.218</t>
  </si>
  <si>
    <t>https://www.youtube.com/watch?v=TU2Dv7G8J3U&amp;list=PLZ0vRaBzdrQ2UfyOSfiUuKOs4-2MxInQS&amp;index=220</t>
  </si>
  <si>
    <t>Apr 9, 2020</t>
  </si>
  <si>
    <t>11,377 views</t>
  </si>
  <si>
    <t>like this video along with 241 other people</t>
  </si>
  <si>
    <t>1668198960-1102</t>
  </si>
  <si>
    <t>เรากำลังทำสงครามที่หนักสุดในรอบ 100 ปี ถ้าไม่สู้ตอนนี้ อาจไม่ได้สู้อีกเลย | The Secret Sauce EP.217</t>
  </si>
  <si>
    <t>https://www.youtube.com/watch?v=-Oo2R4z0mcU&amp;list=PLZ0vRaBzdrQ2UfyOSfiUuKOs4-2MxInQS&amp;index=219&amp;t=4s</t>
  </si>
  <si>
    <t>Apr 8, 2020</t>
  </si>
  <si>
    <t>90,693 views</t>
  </si>
  <si>
    <t>like this video along with 1,679 other people</t>
  </si>
  <si>
    <t>45:11</t>
  </si>
  <si>
    <t>1668198969-1103</t>
  </si>
  <si>
    <t>บาร์บีคิวพลาซ่าในสงครามไร้จุดจบ ไม่ได้รบเพื่อชัยชนะ แต่รบเพื่อชีวิต | The Secret Sauce EP.216</t>
  </si>
  <si>
    <t>https://www.youtube.com/watch?v=iiDq53ACRjs&amp;list=PLZ0vRaBzdrQ2UfyOSfiUuKOs4-2MxInQS&amp;index=218</t>
  </si>
  <si>
    <t>Apr 7, 2020</t>
  </si>
  <si>
    <t>22,204 views</t>
  </si>
  <si>
    <t>like this video along with 344 other people</t>
  </si>
  <si>
    <t>1:07:10</t>
  </si>
  <si>
    <t>1668198979-1104</t>
  </si>
  <si>
    <t>ปรัชญา ‘ช่างแม่งมัน’ คู่มือนักสู้ฉบับโนบิตะแห่งสตาร์ทอัพ จากกระทิง KBTG | The Secret Sauce EP.215</t>
  </si>
  <si>
    <t>https://www.youtube.com/watch?v=D1fLNQdEz80&amp;list=PLZ0vRaBzdrQ2UfyOSfiUuKOs4-2MxInQS&amp;index=217&amp;t=4s</t>
  </si>
  <si>
    <t>Apr 5, 2020</t>
  </si>
  <si>
    <t>210,990 views</t>
  </si>
  <si>
    <t>like this video along with 4,136 other people</t>
  </si>
  <si>
    <t>1:06:09</t>
  </si>
  <si>
    <t>1668198990-1105</t>
  </si>
  <si>
    <t>5 ข้อคิดที่อยากให้คุณไตร่ตรองดีๆ ก่อนไล่คนออก จาก Harvard Business Review | The Secret Sauce EP.214</t>
  </si>
  <si>
    <t>https://www.youtube.com/watch?v=4NG5BzeVxC8&amp;list=PLZ0vRaBzdrQ2UfyOSfiUuKOs4-2MxInQS&amp;index=216&amp;t=1s</t>
  </si>
  <si>
    <t>12,933 views</t>
  </si>
  <si>
    <t>21:34</t>
  </si>
  <si>
    <t>1668199000-1106</t>
  </si>
  <si>
    <t>วางกลยุทธ์ในวิกฤตอย่างไรให้เติบโตท่ามกลางเศรษฐกิจถดถอย | The Secret Sauce EP.213</t>
  </si>
  <si>
    <t>https://www.youtube.com/watch?v=gwgGeVTO34s&amp;list=PLZ0vRaBzdrQ2UfyOSfiUuKOs4-2MxInQS&amp;index=215</t>
  </si>
  <si>
    <t>Apr 2, 2020</t>
  </si>
  <si>
    <t>116,024 views</t>
  </si>
  <si>
    <t>like this video along with 1,676 other people</t>
  </si>
  <si>
    <t>48:08</t>
  </si>
  <si>
    <t>1668199011-1107</t>
  </si>
  <si>
    <t>ตั้ง OKRs ในสภาวะวิกฤตอย่างไรให้สำเร็จ คุยกับอาจารย์นภดล ร่มโพธิ์ | The Secret Sauce EP.212</t>
  </si>
  <si>
    <t>https://www.youtube.com/watch?v=Ff6cDIGJnJ4&amp;list=PLZ0vRaBzdrQ2UfyOSfiUuKOs4-2MxInQS&amp;index=214&amp;t=4s</t>
  </si>
  <si>
    <t>Apr 1, 2020</t>
  </si>
  <si>
    <t>23,972 views</t>
  </si>
  <si>
    <t>like this video along with 440 other people</t>
  </si>
  <si>
    <t>1668199021-1108</t>
  </si>
  <si>
    <t>สอน 10 ครั้งก็อาจไม่เท่าโค้ชชิ่งครั้งเดียว บทเรียนจากโรงพยาบาลสินแพทย์ | The Secret Sauce EP.211</t>
  </si>
  <si>
    <t>https://www.youtube.com/watch?v=1ARh83zAIPw&amp;list=PLZ0vRaBzdrQ2UfyOSfiUuKOs4-2MxInQS&amp;index=213&amp;t=7s</t>
  </si>
  <si>
    <t>9,132 views</t>
  </si>
  <si>
    <t>40:25</t>
  </si>
  <si>
    <t>1668199031-1109</t>
  </si>
  <si>
    <t>ใช้ชีวิตอย่างไรให้มีความสุขในวิกฤตโควิด-19 ตามหลักเศรษฐศาสตร์พฤติกรรม |  The Secret Sauce EP.210</t>
  </si>
  <si>
    <t>https://www.youtube.com/watch?v=XWYWJezeVLs&amp;list=PLZ0vRaBzdrQ2UfyOSfiUuKOs4-2MxInQS&amp;index=212</t>
  </si>
  <si>
    <t>Mar 27, 2020</t>
  </si>
  <si>
    <t>35,504 views</t>
  </si>
  <si>
    <t>43:57</t>
  </si>
  <si>
    <t>1668199042-1110</t>
  </si>
  <si>
    <t>Framework พาผู้ประกอบการรอดวิกฤตโควิด-19 จาก รวิศ หาญอุตสาหะ | The Secret Sauce EP.209</t>
  </si>
  <si>
    <t>https://www.youtube.com/watch?v=LULhERx6VgI&amp;list=PLZ0vRaBzdrQ2UfyOSfiUuKOs4-2MxInQS&amp;index=211</t>
  </si>
  <si>
    <t>20,386 views</t>
  </si>
  <si>
    <t>like this video along with 254 other people</t>
  </si>
  <si>
    <t>32:09</t>
  </si>
  <si>
    <t>1668199052-1111</t>
  </si>
  <si>
    <t>Explanation Effect ทำไมการสอนจึงเป็นการเรียนรู้ที่ดีที่สุด | The Secret Sauce EP.208</t>
  </si>
  <si>
    <t>https://www.youtube.com/watch?v=H-tNN2XWjwA&amp;list=PLZ0vRaBzdrQ2UfyOSfiUuKOs4-2MxInQS&amp;index=210</t>
  </si>
  <si>
    <t>7,322 views</t>
  </si>
  <si>
    <t>12:51</t>
  </si>
  <si>
    <t>1668199062-1112</t>
  </si>
  <si>
    <t>วันที่ยากลำบากคือวันที่จะกำหนดว่าคุณเป็นใคร บทเรียนจากผู้บริหารเฟซบุ๊ก | The Secret Sauce EP.207</t>
  </si>
  <si>
    <t>https://www.youtube.com/watch?v=aJ6cFbYNjXg&amp;list=PLZ0vRaBzdrQ2UfyOSfiUuKOs4-2MxInQS&amp;index=209</t>
  </si>
  <si>
    <t>Mar 22, 2020</t>
  </si>
  <si>
    <t>39,073 views</t>
  </si>
  <si>
    <t>like this video along with 1,128 other people</t>
  </si>
  <si>
    <t>15:32</t>
  </si>
  <si>
    <t>1668199073-1113</t>
  </si>
  <si>
    <t>เมื่อเจอวิกฤต จงใช้เท้าเดิน คุยกับ ธนา เธียรอัจฉริยะ ผู้มีวิกฤตเป็นเพื่อน | The Secret Sauce EP.206</t>
  </si>
  <si>
    <t>https://www.youtube.com/watch?v=yU8JveOUFM0&amp;list=PLZ0vRaBzdrQ2UfyOSfiUuKOs4-2MxInQS&amp;index=208</t>
  </si>
  <si>
    <t>120,652 views</t>
  </si>
  <si>
    <t>like this video along with 2,022 other people</t>
  </si>
  <si>
    <t>39:01</t>
  </si>
  <si>
    <t>1668199082-1114</t>
  </si>
  <si>
    <t>ศุภจี ดุสิตธานี นักบริหารวิกฤต ปิดโรงแรม แต่ยังกำไร โดยไม่ไล่คนออกสักคนเดียว The Secret Sauce EP.205</t>
  </si>
  <si>
    <t>https://www.youtube.com/watch?v=fLSRcBPbd54&amp;list=PLZ0vRaBzdrQ2UfyOSfiUuKOs4-2MxInQS&amp;index=207</t>
  </si>
  <si>
    <t>230,393 views</t>
  </si>
  <si>
    <t>like this video along with 4,149 other people</t>
  </si>
  <si>
    <t>1:25:38</t>
  </si>
  <si>
    <t>1668199092-1115</t>
  </si>
  <si>
    <t>แนวทางวางแผนการเงินในวิกฤตรายได้และหนี้จากโค้ชหนุ่ม The Money Coach | The Secret Sauce EP.204</t>
  </si>
  <si>
    <t>https://www.youtube.com/watch?v=aLoZ5aAVwIY&amp;list=PLZ0vRaBzdrQ2UfyOSfiUuKOs4-2MxInQS&amp;index=206</t>
  </si>
  <si>
    <t>Mar 14, 2020</t>
  </si>
  <si>
    <t>87,068 views</t>
  </si>
  <si>
    <t>like this video along with 1,567 other people</t>
  </si>
  <si>
    <t>42:29</t>
  </si>
  <si>
    <t>1668199102-1116</t>
  </si>
  <si>
    <t>วิธีคิดกลับหัว เอาความยั่งยืนเป็นตัวตั้งแบบ THE FORESTIAS | The Secret Sauce EP.203</t>
  </si>
  <si>
    <t>https://www.youtube.com/watch?v=1zx0TGbftcM&amp;list=PLZ0vRaBzdrQ2UfyOSfiUuKOs4-2MxInQS&amp;index=205</t>
  </si>
  <si>
    <t>9,089 views</t>
  </si>
  <si>
    <t>like this video along with 174 other people</t>
  </si>
  <si>
    <t>20:32</t>
  </si>
  <si>
    <t>1668199113-1117</t>
  </si>
  <si>
    <t>เจ้าสัวธนินท์เปิดใจครั้งแรกเรื่องผูกขาด ความผิดพลาด และสิ่งที่เสียใจที่สุด | The Secret Sauce EP.202</t>
  </si>
  <si>
    <t>https://www.youtube.com/watch?v=YAGDQ3UYkQo&amp;list=PLZ0vRaBzdrQ2UfyOSfiUuKOs4-2MxInQS&amp;index=204</t>
  </si>
  <si>
    <t>Mar 10, 2020</t>
  </si>
  <si>
    <t>487,712 views</t>
  </si>
  <si>
    <t>like this video along with 5,964 other people</t>
  </si>
  <si>
    <t>46:36</t>
  </si>
  <si>
    <t>1668199123-1118</t>
  </si>
  <si>
    <t>กันดารคือสินทรัพย์ เบื้องหลังไทบ้าน เดอะซีรีส์ ปั้น 2 ล้านเป็นหลายร้อยล้าน | The Secret Sauce EP.201</t>
  </si>
  <si>
    <t>https://www.youtube.com/watch?v=AtJmXvHOXuE&amp;list=PLZ0vRaBzdrQ2UfyOSfiUuKOs4-2MxInQS&amp;index=203</t>
  </si>
  <si>
    <t>Mar 9, 2020</t>
  </si>
  <si>
    <t>16,325 views</t>
  </si>
  <si>
    <t>like this video along with 266 other people</t>
  </si>
  <si>
    <t>1:02:38</t>
  </si>
  <si>
    <t>1668199133-1119</t>
  </si>
  <si>
    <t>จาก 10 ล้าน สู่ 30,000 ล้าน วิธีโตพรวดแบบ ‘ออริจิ้น’ อสังหาฯ มาแรงแห่งยุค | The Secret Sauce EP.200</t>
  </si>
  <si>
    <t>https://www.youtube.com/watch?v=-DC1joOin5c&amp;list=PLZ0vRaBzdrQ2UfyOSfiUuKOs4-2MxInQS&amp;index=202</t>
  </si>
  <si>
    <t>Mar 4, 2020</t>
  </si>
  <si>
    <t>93,025 views</t>
  </si>
  <si>
    <t>like this video along with 1,453 other people</t>
  </si>
  <si>
    <t>1:10:49</t>
  </si>
  <si>
    <t>1668199143-1120</t>
  </si>
  <si>
    <t>วางกลยุทธ์อย่างไรในโลกที่คาดเดาไม่ได้ ตอน 2 คิดและทำด้วยคาถา ‘ลองดูสิ’ | The Secret Sauce EP.199</t>
  </si>
  <si>
    <t>https://www.youtube.com/watch?v=jmXSBrvxB0E&amp;list=PLZ0vRaBzdrQ2UfyOSfiUuKOs4-2MxInQS&amp;index=201</t>
  </si>
  <si>
    <t>Feb 29, 2020</t>
  </si>
  <si>
    <t>49,616 views</t>
  </si>
  <si>
    <t>1:01:20</t>
  </si>
  <si>
    <t>1668199153-1121</t>
  </si>
  <si>
    <t>วางกลยุทธ์อย่างไรในโลกที่คาดเดาไม่ได้ ตอน 1 เมื่อคุณไม่ได้มีอนาคตเดียว | The Secret Sauce EP.198</t>
  </si>
  <si>
    <t>https://www.youtube.com/watch?v=xmwCzovZGjo&amp;list=PLZ0vRaBzdrQ2UfyOSfiUuKOs4-2MxInQS&amp;index=200&amp;t=6s</t>
  </si>
  <si>
    <t>Feb 27, 2020</t>
  </si>
  <si>
    <t>94,500 views</t>
  </si>
  <si>
    <t>like this video along with 1,668 other people</t>
  </si>
  <si>
    <t>56:21</t>
  </si>
  <si>
    <t>1668199162-1122</t>
  </si>
  <si>
    <t>สิ่งที่คนเข้าใจผิดเกี่ยวกับ Design Thinking และการสร้างนวัตกรรม | The Secret Sauce EP.197</t>
  </si>
  <si>
    <t>https://www.youtube.com/watch?v=8brg9cGlg1E&amp;list=PLZ0vRaBzdrQ2UfyOSfiUuKOs4-2MxInQS&amp;index=199</t>
  </si>
  <si>
    <t>Feb 25, 2020</t>
  </si>
  <si>
    <t>70,951 views</t>
  </si>
  <si>
    <t>like this video along with 1,293 other people</t>
  </si>
  <si>
    <t>51:46</t>
  </si>
  <si>
    <t>1668199173-1123</t>
  </si>
  <si>
    <t>สูตรลับทรานส์ฟอร์มองค์กรด้วยการสร้างวัฒนธรรมดิ่งพสุธาแบบณัฐพงศ์ SC ASSET | The Secret Sauce EP.196</t>
  </si>
  <si>
    <t>https://www.youtube.com/watch?v=0kD2_U4hpuI&amp;list=PLZ0vRaBzdrQ2UfyOSfiUuKOs4-2MxInQS&amp;index=198</t>
  </si>
  <si>
    <t>Feb 20, 2020</t>
  </si>
  <si>
    <t>15,603 views</t>
  </si>
  <si>
    <t>like this video along with 279 other people</t>
  </si>
  <si>
    <t>59:58</t>
  </si>
  <si>
    <t>1668199183-1124</t>
  </si>
  <si>
    <t>แข่งธุรกิจให้ตายก็แพ้ ถ้าไม่รู้จัก Winning Zone ของตัวเอง | The Secret Sauce EP.195</t>
  </si>
  <si>
    <t>https://www.youtube.com/watch?v=06zwsClcdIQ&amp;list=PLZ0vRaBzdrQ2UfyOSfiUuKOs4-2MxInQS&amp;index=197</t>
  </si>
  <si>
    <t>68,263 views</t>
  </si>
  <si>
    <t>like this video along with 1,549 other people</t>
  </si>
  <si>
    <t>43:02</t>
  </si>
  <si>
    <t>1668199194-1125</t>
  </si>
  <si>
    <t>ล้วงแผนบุกเอเชียของกสิกรไทย ใช้วิชาตัวเบา กล้าทิ้งอดีต ยอมเจ๊ง 500 ล้าน | The Secret Sauce EP.194</t>
  </si>
  <si>
    <t>https://www.youtube.com/watch?v=ulQMZHxkgHA&amp;list=PLZ0vRaBzdrQ2UfyOSfiUuKOs4-2MxInQS&amp;index=196</t>
  </si>
  <si>
    <t>35,404 views</t>
  </si>
  <si>
    <t>like this video along with 550 other people</t>
  </si>
  <si>
    <t>58:34</t>
  </si>
  <si>
    <t>1668199204-1126</t>
  </si>
  <si>
    <t>ทำธุรกิจให้ตายก็ไม่รวย ถ้าหาจิตวิญญาณของผู้ประกอบการไม่เจอ | The Secret Sauce EP.193</t>
  </si>
  <si>
    <t>https://www.youtube.com/watch?v=S0lGxQPgTWg&amp;list=PLZ0vRaBzdrQ2UfyOSfiUuKOs4-2MxInQS&amp;index=195</t>
  </si>
  <si>
    <t>Feb 17, 2020</t>
  </si>
  <si>
    <t>242,533 views</t>
  </si>
  <si>
    <t>like this video along with 5,243 other people</t>
  </si>
  <si>
    <t>1668199214-1127</t>
  </si>
  <si>
    <t>7 สิ่งที่ผู้นำควรทำในยามวิกฤต | The Secret Sauce EP.192</t>
  </si>
  <si>
    <t>https://www.youtube.com/watch?v=DqsZom6hZ1k&amp;list=PLZ0vRaBzdrQ2UfyOSfiUuKOs4-2MxInQS&amp;index=194</t>
  </si>
  <si>
    <t>Feb 15, 2020</t>
  </si>
  <si>
    <t>29,557 views</t>
  </si>
  <si>
    <t>like this video along with 611 other people</t>
  </si>
  <si>
    <t>36:36</t>
  </si>
  <si>
    <t>1668199224-1128</t>
  </si>
  <si>
    <t>เคล็ดลับปั้น SMEs ให้ปัง สร้างสาวกที่รักจริง จากเซ็นทรัลพัฒนา พี่ใหญ่รีเทล | The Secret Sauce EP.191</t>
  </si>
  <si>
    <t>https://www.youtube.com/watch?v=VzVs7sSyV7w&amp;list=PLZ0vRaBzdrQ2UfyOSfiUuKOs4-2MxInQS&amp;index=193</t>
  </si>
  <si>
    <t>Feb 14, 2020</t>
  </si>
  <si>
    <t>13,533 views</t>
  </si>
  <si>
    <t>like this video along with 248 other people</t>
  </si>
  <si>
    <t>1668199234-1129</t>
  </si>
  <si>
    <t>8 นิสัยที่ทำให้คุณทรานส์ฟอร์มองค์กรได้ดีขึ้น จาก MSD บริษัทยาระดับโลก | The Secret Sauce EP.190</t>
  </si>
  <si>
    <t>https://www.youtube.com/watch?v=EX67FUlrKTk&amp;list=PLZ0vRaBzdrQ2UfyOSfiUuKOs4-2MxInQS&amp;index=192</t>
  </si>
  <si>
    <t>Feb 11, 2020</t>
  </si>
  <si>
    <t>12,578 views</t>
  </si>
  <si>
    <t>32:56</t>
  </si>
  <si>
    <t>1668199246-1130</t>
  </si>
  <si>
    <t>KBank 8 ยุทธศาสตร์ ตั้งโรงงานผลิต New S-Curve สร้างฟินเทคยูนิคอร์นแรกของไทย The Secret Sauce EP.189</t>
  </si>
  <si>
    <t>https://www.youtube.com/watch?v=pIzb0shmE28&amp;list=PLZ0vRaBzdrQ2UfyOSfiUuKOs4-2MxInQS&amp;index=191</t>
  </si>
  <si>
    <t>20,618 views</t>
  </si>
  <si>
    <t>27:55</t>
  </si>
  <si>
    <t>1668199255-1131</t>
  </si>
  <si>
    <t>ถอดรหัส Innovation-Driven Company จาก MSD ผู้ค้นคว้านวัตกรรมยาชั้นนำของโลก | The Secret Sauce EP.188</t>
  </si>
  <si>
    <t>https://www.youtube.com/watch?v=_HrYoYFDXqE&amp;list=PLZ0vRaBzdrQ2UfyOSfiUuKOs4-2MxInQS&amp;index=190</t>
  </si>
  <si>
    <t>Feb 4, 2020</t>
  </si>
  <si>
    <t>8,710 views</t>
  </si>
  <si>
    <t>like this video along with 135 other people</t>
  </si>
  <si>
    <t>1668199265-1132</t>
  </si>
  <si>
    <t>เคล็ดลับการบริหารแบบ ‘นิชิโนะ’ กระตุ้นทีมอย่างไรให้ทุ่มสุดตัว | The Secret Sauce EP.187</t>
  </si>
  <si>
    <t>https://www.youtube.com/watch?v=3BxFjpGM8fQ&amp;list=PLZ0vRaBzdrQ2UfyOSfiUuKOs4-2MxInQS&amp;index=189</t>
  </si>
  <si>
    <t>Jan 31, 2020</t>
  </si>
  <si>
    <t>22,863 views</t>
  </si>
  <si>
    <t>like this video along with 442 other people</t>
  </si>
  <si>
    <t>43:39</t>
  </si>
  <si>
    <t>1668199275-1133</t>
  </si>
  <si>
    <t>โคบี ไบรอันต์ กับ Mamba Mentality ปรัชญาแห่งชัยชนะของตำนานบาสเกตบอล | The Secret Sauce EP.186</t>
  </si>
  <si>
    <t>https://www.youtube.com/watch?v=Ycr4VgcJ7Ok&amp;list=PLZ0vRaBzdrQ2UfyOSfiUuKOs4-2MxInQS&amp;index=188</t>
  </si>
  <si>
    <t>Jan 28, 2020</t>
  </si>
  <si>
    <t>56,192 views</t>
  </si>
  <si>
    <t>like this video along with 1,815 other people</t>
  </si>
  <si>
    <t>1668199285-1134</t>
  </si>
  <si>
    <t>เปลี่ยน Mindset คนด้วยการสร้าง 'ประสบการณ์ร่วม' แบบไทยประกันชีวิต | The Secret Sauce EP.185</t>
  </si>
  <si>
    <t>https://www.youtube.com/watch?v=WBATgHl2gos&amp;list=PLZ0vRaBzdrQ2UfyOSfiUuKOs4-2MxInQS&amp;index=187</t>
  </si>
  <si>
    <t>Jan 24, 2020</t>
  </si>
  <si>
    <t>8,409 views</t>
  </si>
  <si>
    <t>43:08</t>
  </si>
  <si>
    <t>1668199294-1135</t>
  </si>
  <si>
    <t>มาดามแป้งทำอย่างไรให้คนเชื่อ ล้วงวิธีบริหารแบบผู้นำ Empathy | The Secret Sauce EP.184</t>
  </si>
  <si>
    <t>https://www.youtube.com/watch?v=LjTz6YJzQCE&amp;list=PLZ0vRaBzdrQ2UfyOSfiUuKOs4-2MxInQS&amp;index=186</t>
  </si>
  <si>
    <t>Jan 22, 2020</t>
  </si>
  <si>
    <t>13,114 views</t>
  </si>
  <si>
    <t>like this video along with 180 other people</t>
  </si>
  <si>
    <t>43:23</t>
  </si>
  <si>
    <t>1668199304-1136</t>
  </si>
  <si>
    <t>Customer Co-creation เมื่อผู้บริโภคไม่ใช่แค่ศูนย์กลาง แต่ร่วมออกแบบผลิตภัณฑ์ The Secret Sauce EP.183</t>
  </si>
  <si>
    <t>https://www.youtube.com/watch?v=Vf8X6YyejU4&amp;list=PLZ0vRaBzdrQ2UfyOSfiUuKOs4-2MxInQS&amp;index=185</t>
  </si>
  <si>
    <t>Jan 17, 2020</t>
  </si>
  <si>
    <t>11,902 views</t>
  </si>
  <si>
    <t>like this video along with 204 other people</t>
  </si>
  <si>
    <t>42:01</t>
  </si>
  <si>
    <t>1668199314-1137</t>
  </si>
  <si>
    <t>CEO ยามสงบ กับ CEO ยามออกศึก ต่างกันอย่างไร ถึงเวลาที่คุณควรออกรบแล้วหรือยัง The Secret Sauce EP.182</t>
  </si>
  <si>
    <t>https://www.youtube.com/watch?v=rqwJF2EOHHo&amp;list=PLZ0vRaBzdrQ2UfyOSfiUuKOs4-2MxInQS&amp;index=184</t>
  </si>
  <si>
    <t>Jan 16, 2020</t>
  </si>
  <si>
    <t>29,177 views</t>
  </si>
  <si>
    <t>1668199324-1138</t>
  </si>
  <si>
    <t>ทำไมการเลิกแจกถุงพลาสติกอาจไม่ได้ผล รู้จัก Nudge แนวคิดเศรษฐศาสตร์พฤติกรรม | The Secret Sauce EP.181</t>
  </si>
  <si>
    <t>https://www.youtube.com/watch?v=hTCsrPAPrMw&amp;list=PLZ0vRaBzdrQ2UfyOSfiUuKOs4-2MxInQS&amp;index=183</t>
  </si>
  <si>
    <t>Jan 14, 2020</t>
  </si>
  <si>
    <t>38,591 views</t>
  </si>
  <si>
    <t>like this video along with 628 other people</t>
  </si>
  <si>
    <t>26:30</t>
  </si>
  <si>
    <t>1668199334-1139</t>
  </si>
  <si>
    <t>เร็วไปใช่ว่าจะดี ฟังแนวคิด ‘ปลามองการณ์ไกล’ จาก มานะ พัฒนาการ | The Secret Sauce EP.180</t>
  </si>
  <si>
    <t>https://www.youtube.com/watch?v=w3rkOZQ9kh4&amp;list=PLZ0vRaBzdrQ2UfyOSfiUuKOs4-2MxInQS&amp;index=182</t>
  </si>
  <si>
    <t>Jan 10, 2020</t>
  </si>
  <si>
    <t>17,234 views</t>
  </si>
  <si>
    <t>like this video along with 262 other people</t>
  </si>
  <si>
    <t>26:36</t>
  </si>
  <si>
    <t>1668199344-1140</t>
  </si>
  <si>
    <t>Mindset 2020 สิ่งที่ต้องเลิกทำและเริ่มทำได้แล้ว | The Secret Sauce EP.179</t>
  </si>
  <si>
    <t>https://www.youtube.com/watch?v=lrM5ELFD5U0&amp;list=PLZ0vRaBzdrQ2UfyOSfiUuKOs4-2MxInQS&amp;index=181</t>
  </si>
  <si>
    <t>Dec 31, 2019</t>
  </si>
  <si>
    <t>303,132 views</t>
  </si>
  <si>
    <t>like this video along with 5,654 other people</t>
  </si>
  <si>
    <t>1:06:46</t>
  </si>
  <si>
    <t>1668199354-1141</t>
  </si>
  <si>
    <t>Ford v Ferrari บทเรียนจากนักแข่งรถผู้ไม่เหยียบเบรกและไม่นิยมเลียก้นหัวหน้า | The Secret Sauce EP.178</t>
  </si>
  <si>
    <t>https://www.youtube.com/watch?v=hziCrRau_RI&amp;list=PLZ0vRaBzdrQ2UfyOSfiUuKOs4-2MxInQS&amp;index=180</t>
  </si>
  <si>
    <t>Dec 24, 2019</t>
  </si>
  <si>
    <t>40,286 views</t>
  </si>
  <si>
    <t>like this video along with 829 other people</t>
  </si>
  <si>
    <t>23:30</t>
  </si>
  <si>
    <t>1668199363-1142</t>
  </si>
  <si>
    <t>บริหารความสัมพันธ์ให้ลูกค้าอยู่กับเราตลอดชีวิตแบบ CHANINTR | The Secret Sauce EP.177</t>
  </si>
  <si>
    <t>https://www.youtube.com/watch?v=OXBRy3qkcxc&amp;list=PLZ0vRaBzdrQ2UfyOSfiUuKOs4-2MxInQS&amp;index=179</t>
  </si>
  <si>
    <t>Dec 20, 2019</t>
  </si>
  <si>
    <t>10,109 views</t>
  </si>
  <si>
    <t>1:18:59</t>
  </si>
  <si>
    <t>1668199373-1143</t>
  </si>
  <si>
    <t>วิธีสู้ยักษ์แบบซูซูกิ จงชนะด้วยใจ ใช้แนวคิดเกมบะ | The Secret Sauce EP.176</t>
  </si>
  <si>
    <t>https://www.youtube.com/watch?v=kUOulphmfzE&amp;list=PLZ0vRaBzdrQ2UfyOSfiUuKOs4-2MxInQS&amp;index=178</t>
  </si>
  <si>
    <t>Dec 17, 2019</t>
  </si>
  <si>
    <t>20,738 views</t>
  </si>
  <si>
    <t>like this video along with 292 other people</t>
  </si>
  <si>
    <t>1:06:25</t>
  </si>
  <si>
    <t>1668199384-1144</t>
  </si>
  <si>
    <t>ทำเร็ว ล้มเร็ว เรียนเร็ว Tencent Thailand เปิดเคล็ดวิชาการทำงานแบบจีน | The Secret Sauce EP.175</t>
  </si>
  <si>
    <t>https://www.youtube.com/watch?v=047DMVAj1bw&amp;list=PLZ0vRaBzdrQ2UfyOSfiUuKOs4-2MxInQS&amp;index=177</t>
  </si>
  <si>
    <t>Dec 10, 2019</t>
  </si>
  <si>
    <t>33,616 views</t>
  </si>
  <si>
    <t>like this video along with 584 other people</t>
  </si>
  <si>
    <t>54:24</t>
  </si>
  <si>
    <t>1668199395-1145</t>
  </si>
  <si>
    <t>2 วันในปารีส กับเจ้าสัวธนินท์ ชีวิตอีกด้านที่คุณไม่เคยเห็น | The Secret Sauce EP.174</t>
  </si>
  <si>
    <t>https://www.youtube.com/watch?v=GDY9Iz-6hH4&amp;list=PLZ0vRaBzdrQ2UfyOSfiUuKOs4-2MxInQS&amp;index=176</t>
  </si>
  <si>
    <t>Dec 7, 2019</t>
  </si>
  <si>
    <t>175,775 views</t>
  </si>
  <si>
    <t>like this video along with 2,798 other people</t>
  </si>
  <si>
    <t>38:15</t>
  </si>
  <si>
    <t>1668199405-1146</t>
  </si>
  <si>
    <t>อนุพงษ์ อัศวโภคิน กับ Outward Mindset พลิก AP สู่ยอดขายเกือบ 4 หมื่นล้าน | The Secret Sauce EP.173</t>
  </si>
  <si>
    <t>https://www.youtube.com/watch?v=vEnKffN5_IE&amp;list=PLZ0vRaBzdrQ2UfyOSfiUuKOs4-2MxInQS&amp;index=175</t>
  </si>
  <si>
    <t>Dec 6, 2019</t>
  </si>
  <si>
    <t>24,448 views</t>
  </si>
  <si>
    <t>like this video along with 476 other people</t>
  </si>
  <si>
    <t>32:50</t>
  </si>
  <si>
    <t>1668199415-1147</t>
  </si>
  <si>
    <t>ย้ง ทรงยศ เผยสูตรลับทำคอนเทนต์ให้ปัง แค่ดีไม่พอ ต้องแปลกจนโลกไม่เคยเห็น! | The Secret Sauce EP.172</t>
  </si>
  <si>
    <t>https://www.youtube.com/watch?v=iTkDMPYj7eg&amp;list=PLZ0vRaBzdrQ2UfyOSfiUuKOs4-2MxInQS&amp;index=174</t>
  </si>
  <si>
    <t>Dec 3, 2019</t>
  </si>
  <si>
    <t>14,899 views</t>
  </si>
  <si>
    <t>1:11:30</t>
  </si>
  <si>
    <t>1668199427-1148</t>
  </si>
  <si>
    <t>10 สิ่งที่นักการตลาดแห่งอนาคตต้องรู้ จาก ฟิลิป คอตเลอร์ บิดาการตลาดสมัยใหม่ The Secret Sauce EP.171</t>
  </si>
  <si>
    <t>https://www.youtube.com/watch?v=XeNVmqEkvJM&amp;list=PLZ0vRaBzdrQ2UfyOSfiUuKOs4-2MxInQS&amp;index=173</t>
  </si>
  <si>
    <t>Nov 27, 2019</t>
  </si>
  <si>
    <t>148,772 views</t>
  </si>
  <si>
    <t>like this video along with 3,376 other people</t>
  </si>
  <si>
    <t>1668199437-1149</t>
  </si>
  <si>
    <t>เทรนด์ดิจิทัล 2020 ถ้าไม่เริ่มตอนนี้ก็ช้าไปแล้ว | The Secret Sauce EP.170</t>
  </si>
  <si>
    <t>https://www.youtube.com/watch?v=G75mCjDvOhg&amp;list=PLZ0vRaBzdrQ2UfyOSfiUuKOs4-2MxInQS&amp;index=172</t>
  </si>
  <si>
    <t>Nov 22, 2019</t>
  </si>
  <si>
    <t>166,945 views</t>
  </si>
  <si>
    <t>like this video along with 3,009 other people</t>
  </si>
  <si>
    <t>1:13:36</t>
  </si>
  <si>
    <t>1668199446-1150</t>
  </si>
  <si>
    <t>ทำไมธุรกิจแพลตฟอร์มจึงครองโลก เราจะสร้างแพลตฟอร์มอย่างไรให้สำเร็จ | The Secret Sauce EP.169</t>
  </si>
  <si>
    <t>https://www.youtube.com/watch?v=gH_yFLvb5ZE&amp;list=PLZ0vRaBzdrQ2UfyOSfiUuKOs4-2MxInQS&amp;index=171</t>
  </si>
  <si>
    <t>Nov 19, 2019</t>
  </si>
  <si>
    <t>65,954 views</t>
  </si>
  <si>
    <t>like this video along with 1,350 other people</t>
  </si>
  <si>
    <t>37:14</t>
  </si>
  <si>
    <t>1668199458-1151</t>
  </si>
  <si>
    <t>น้ำปลาแท้ตราปลาหมึก ยอดส่งออกอันดับ 1 ปรับตัวรับยุค Disruption | The Secret Sauce EP.168</t>
  </si>
  <si>
    <t>https://www.youtube.com/watch?v=wLaelFQM4ZM&amp;list=PLZ0vRaBzdrQ2UfyOSfiUuKOs4-2MxInQS&amp;index=170</t>
  </si>
  <si>
    <t>Nov 15, 2019</t>
  </si>
  <si>
    <t>16,641 views</t>
  </si>
  <si>
    <t>like this video along with 222 other people</t>
  </si>
  <si>
    <t>47:12</t>
  </si>
  <si>
    <t>1668199467-1152</t>
  </si>
  <si>
    <t>Strategy Process เครื่องมือสร้างกลยุทธ์ด้วยตัวเองให้อยู่รอดในยุค Disruption The Secret Sauce EP.167</t>
  </si>
  <si>
    <t>https://www.youtube.com/watch?v=90twTQ4LRdI&amp;list=PLZ0vRaBzdrQ2UfyOSfiUuKOs4-2MxInQS&amp;index=169</t>
  </si>
  <si>
    <t>Nov 12, 2019</t>
  </si>
  <si>
    <t>97,198 views</t>
  </si>
  <si>
    <t>like this video along with 1,678 other people</t>
  </si>
  <si>
    <t>1:10:25</t>
  </si>
  <si>
    <t>1668199478-1153</t>
  </si>
  <si>
    <t>ทรานฟอร์มโมเดลธุรกิจให้มีนวัตกรรมแบบ Nespresso ผู้ปฏิวัติการจิบกาแฟในบ้าน | The Secret Sauce EP.166</t>
  </si>
  <si>
    <t>https://www.youtube.com/watch?v=HDjKNP4vJ5Q&amp;list=PLZ0vRaBzdrQ2UfyOSfiUuKOs4-2MxInQS&amp;index=168</t>
  </si>
  <si>
    <t>Nov 8, 2019</t>
  </si>
  <si>
    <t>10,200 views</t>
  </si>
  <si>
    <t>17:58</t>
  </si>
  <si>
    <t>1668199487-1154</t>
  </si>
  <si>
    <t>ไมโครซอฟท์เปลี่ยนโมเดลธุรกิจครั้งประวัติศาสตร์ คลาวด์ 100% ลุยจับมือคู่แข่ง The Secret Sauce EP.165</t>
  </si>
  <si>
    <t>https://www.youtube.com/watch?v=EQ5rmqyrPWY&amp;list=PLZ0vRaBzdrQ2UfyOSfiUuKOs4-2MxInQS&amp;index=167</t>
  </si>
  <si>
    <t>Nov 5, 2019</t>
  </si>
  <si>
    <t>22,250 views</t>
  </si>
  <si>
    <t>like this video along with 411 other people</t>
  </si>
  <si>
    <t>1:24:33</t>
  </si>
  <si>
    <t>1668199498-1155</t>
  </si>
  <si>
    <t>หมดยุค Work-Life Balance วิธีเต้นรำไปกับชีวิตและงานแบบ Work-Life Flow | The Secret Sauce EP.164</t>
  </si>
  <si>
    <t>https://www.youtube.com/watch?v=aQLXOn7EEuc&amp;list=PLZ0vRaBzdrQ2UfyOSfiUuKOs4-2MxInQS&amp;index=166&amp;t=14s</t>
  </si>
  <si>
    <t>89,561 views</t>
  </si>
  <si>
    <t>like this video along with 1,719 other people</t>
  </si>
  <si>
    <t>31:25</t>
  </si>
  <si>
    <t>1668199508-1156</t>
  </si>
  <si>
    <t>สูตรเร่งการเรียนรู้ตลอดชีวิตจาก TK park | The Secret Sauce EP.163</t>
  </si>
  <si>
    <t>https://www.youtube.com/watch?v=f_bgc6qslh4&amp;list=PLZ0vRaBzdrQ2UfyOSfiUuKOs4-2MxInQS&amp;index=165</t>
  </si>
  <si>
    <t>Oct 29, 2019</t>
  </si>
  <si>
    <t>26,138 views</t>
  </si>
  <si>
    <t>like this video along with 570 other people</t>
  </si>
  <si>
    <t>1668199518-1157</t>
  </si>
  <si>
    <t>กระหายรู้ความต้องการของลูกค้าแบบ Samsung ผู้นำตลาดสมาร์ทโฟนอันดับหนึ่งของโลก The Secret Sauce EP.162</t>
  </si>
  <si>
    <t>https://www.youtube.com/watch?v=NwjYMbaeTl0&amp;list=PLZ0vRaBzdrQ2UfyOSfiUuKOs4-2MxInQS&amp;index=164</t>
  </si>
  <si>
    <t>6,693 views</t>
  </si>
  <si>
    <t>like this video along with 101 other people</t>
  </si>
  <si>
    <t>39:39</t>
  </si>
  <si>
    <t>1668199529-1158</t>
  </si>
  <si>
    <t>มาม่าก็โดน Disrupt! เวทิต โชควัฒนา เปิดแผนทรานส์ฟอร์มสหพัฒนพิบูล 4 หมื่นล้าน The Secret Sauce EP.161</t>
  </si>
  <si>
    <t>https://www.youtube.com/watch?v=rr_iKLqB7o0&amp;list=PLZ0vRaBzdrQ2UfyOSfiUuKOs4-2MxInQS&amp;index=163</t>
  </si>
  <si>
    <t>Oct 23, 2019</t>
  </si>
  <si>
    <t>73,288 views</t>
  </si>
  <si>
    <t>1668199539-1159</t>
  </si>
  <si>
    <t>เป็นหัวหน้าอย่างไรให้คนรัก จากผู้เขียน Designing Your Life | The Secret Sauce EP.160</t>
  </si>
  <si>
    <t>https://www.youtube.com/watch?v=RPxYD65Zd0Y&amp;list=PLZ0vRaBzdrQ2UfyOSfiUuKOs4-2MxInQS&amp;index=162</t>
  </si>
  <si>
    <t>Oct 15, 2019</t>
  </si>
  <si>
    <t>67,799 views</t>
  </si>
  <si>
    <t>like this video along with 1,384 other people</t>
  </si>
  <si>
    <t>34:53</t>
  </si>
  <si>
    <t>1668199550-1160</t>
  </si>
  <si>
    <t>เจ้าสัวธนินท์ ความสำเร็จดีใจได้วันเดียว แล้วความล้มเหลวเสียใจได้กี่วัน | The Secret Sauce EP.159</t>
  </si>
  <si>
    <t>https://www.youtube.com/watch?v=GoxAg-HaUas&amp;list=PLZ0vRaBzdrQ2UfyOSfiUuKOs4-2MxInQS&amp;index=161</t>
  </si>
  <si>
    <t>194,193 views</t>
  </si>
  <si>
    <t>like this video along with 3,761 other people</t>
  </si>
  <si>
    <t>33:26</t>
  </si>
  <si>
    <t>1668199560-1161</t>
  </si>
  <si>
    <t>วิชาบริหาร ‘ความหรูหรา’ จับลูกค้าไฮเอนด์จาก ปลาวาฬ ผู้ปั้นศรีพันวาไประดับโลก The Secret Sauce EP.158</t>
  </si>
  <si>
    <t>https://www.youtube.com/watch?v=WwzM5ontL20&amp;list=PLZ0vRaBzdrQ2UfyOSfiUuKOs4-2MxInQS&amp;index=160</t>
  </si>
  <si>
    <t>Oct 8, 2019</t>
  </si>
  <si>
    <t>38,496 views</t>
  </si>
  <si>
    <t>like this video along with 695 other people</t>
  </si>
  <si>
    <t>1668199571-1162</t>
  </si>
  <si>
    <t>รับมืออนาคตด้วยทักษะแห่งความล้มเหลว เมื่อความรู้มีอายุขัยสั้นลง | The Secret Sauce EP.157</t>
  </si>
  <si>
    <t>https://www.youtube.com/watch?v=MKCoGAWGf0w&amp;list=PLZ0vRaBzdrQ2UfyOSfiUuKOs4-2MxInQS&amp;index=159</t>
  </si>
  <si>
    <t>Oct 4, 2019</t>
  </si>
  <si>
    <t>66,814 views</t>
  </si>
  <si>
    <t>44:49</t>
  </si>
  <si>
    <t>1668199581-1163</t>
  </si>
  <si>
    <t>กล้าให้ถูก กลัวให้เป็น ล้วงวิธีสร้างนวัตกรรมแบบสมโภชน์ พลังงานบริสุทธิ์ | The Secret Sauce EP.156</t>
  </si>
  <si>
    <t>https://www.youtube.com/watch?v=Oka18felkQQ&amp;list=PLZ0vRaBzdrQ2UfyOSfiUuKOs4-2MxInQS&amp;index=158</t>
  </si>
  <si>
    <t>Oct 2, 2019</t>
  </si>
  <si>
    <t>22,746 views</t>
  </si>
  <si>
    <t>like this video along with 399 other people</t>
  </si>
  <si>
    <t>1:04:28</t>
  </si>
  <si>
    <t>1668199591-1164</t>
  </si>
  <si>
    <t>เรียนรู้มากแค่ไหน ถ้าไม่เกิดการเปลี่ยนแปลงไม่นับเป็นการพัฒนา | The Secret Sauce EP.155</t>
  </si>
  <si>
    <t>https://www.youtube.com/watch?v=nBlDJMOtSJI&amp;list=PLZ0vRaBzdrQ2UfyOSfiUuKOs4-2MxInQS&amp;index=157</t>
  </si>
  <si>
    <t>Sep 27, 2019</t>
  </si>
  <si>
    <t>102,323 views</t>
  </si>
  <si>
    <t>like this video along with 2,330 other people</t>
  </si>
  <si>
    <t>38:36</t>
  </si>
  <si>
    <t>1668199601-1165</t>
  </si>
  <si>
    <t>การสร้างแบรนด์ 4.0 เมื่อความยั่งยืนคือไฟต์บังคับ | The Secret Sauce EP.154</t>
  </si>
  <si>
    <t>https://www.youtube.com/watch?v=jl6JLxww5C0&amp;list=PLZ0vRaBzdrQ2UfyOSfiUuKOs4-2MxInQS&amp;index=156</t>
  </si>
  <si>
    <t>98,099 views</t>
  </si>
  <si>
    <t>59:57</t>
  </si>
  <si>
    <t>1668199610-1166</t>
  </si>
  <si>
    <t>ไม่ต้องเป็นหัวหน้าก็เติบโตได้ จงวัด Career Path ที่ผลงานไม่ใช่ระยะเวลา | The Secret Sauce EP.153</t>
  </si>
  <si>
    <t>https://www.youtube.com/watch?v=y_HGjd421jw&amp;list=PLZ0vRaBzdrQ2UfyOSfiUuKOs4-2MxInQS&amp;index=155&amp;t=14s</t>
  </si>
  <si>
    <t>Sep 20, 2019</t>
  </si>
  <si>
    <t>71,560 views</t>
  </si>
  <si>
    <t>like this video along with 1,532 other people</t>
  </si>
  <si>
    <t>43:54</t>
  </si>
  <si>
    <t>1668199620-1167</t>
  </si>
  <si>
    <t>สูตรลับ DHL โลจิสติกส์ที่เชื่อว่าผู้นำศตวรรษที่ 21 ต้องฟังมากกว่าสั่ง | The Secret Sauce EP.152</t>
  </si>
  <si>
    <t>https://www.youtube.com/watch?v=UbIuAchAx1M&amp;list=PLZ0vRaBzdrQ2UfyOSfiUuKOs4-2MxInQS&amp;index=154</t>
  </si>
  <si>
    <t>Sep 17, 2019</t>
  </si>
  <si>
    <t>29,087 views</t>
  </si>
  <si>
    <t>like this video along with 571 other people</t>
  </si>
  <si>
    <t>46:22</t>
  </si>
  <si>
    <t>1668199630-1168</t>
  </si>
  <si>
    <t>โลกในปี 2025 จะเป็นอย่างไร 10 เมกะเทรนด์เปลี่ยนโลกที่ต้องจับตา | The Secret Sauce EP.151</t>
  </si>
  <si>
    <t>https://www.youtube.com/watch?v=PFlLn8zbiKQ&amp;list=PLZ0vRaBzdrQ2UfyOSfiUuKOs4-2MxInQS&amp;index=153</t>
  </si>
  <si>
    <t>100,636 views</t>
  </si>
  <si>
    <t>like this video along with 1,794 other people</t>
  </si>
  <si>
    <t>14:38</t>
  </si>
  <si>
    <t>1668199640-1169</t>
  </si>
  <si>
    <t>จงตั้งเป้าหมายจาก ‘โอกาส’ อย่าตั้งเป้าหมายจาก ‘ปัญหา’ | The Secret Sauce EP.150</t>
  </si>
  <si>
    <t>https://www.youtube.com/watch?v=h3pKqUY88yo&amp;list=PLZ0vRaBzdrQ2UfyOSfiUuKOs4-2MxInQS&amp;index=152</t>
  </si>
  <si>
    <t>Sep 13, 2019</t>
  </si>
  <si>
    <t>160,054 views</t>
  </si>
  <si>
    <t>like this video along with 3,281 other people</t>
  </si>
  <si>
    <t>34:47</t>
  </si>
  <si>
    <t>1668199650-1170</t>
  </si>
  <si>
    <t>ทำไม iPhone 11 ต้องลดราคา กลยุทธ์ของ Apple ในอนาคตคืออะไร | The Secret Sauce EP.149</t>
  </si>
  <si>
    <t>https://www.youtube.com/watch?v=lReelA7LCOE&amp;list=PLZ0vRaBzdrQ2UfyOSfiUuKOs4-2MxInQS&amp;index=151</t>
  </si>
  <si>
    <t>Sep 11, 2019</t>
  </si>
  <si>
    <t>108,249 views</t>
  </si>
  <si>
    <t>23:46</t>
  </si>
  <si>
    <t>1668199660-1171</t>
  </si>
  <si>
    <t>5G เกิดขึ้นจริงหรือยัง ทำไม Huawei กล้าบอกว่ายังไม่มีใครตามพวกเขาทัน | The Secret Sauce EP.148</t>
  </si>
  <si>
    <t>https://www.youtube.com/watch?v=j11t9U49rSI&amp;list=PLZ0vRaBzdrQ2UfyOSfiUuKOs4-2MxInQS&amp;index=150</t>
  </si>
  <si>
    <t>Sep 9, 2019</t>
  </si>
  <si>
    <t>23,223 views</t>
  </si>
  <si>
    <t>28:45</t>
  </si>
  <si>
    <t>1668199669-1172</t>
  </si>
  <si>
    <t>RBF ปรุงอาหารด้วยวิทยาศาสตร์ ปั้นธุรกิจ 3,000 ล้านด้วยการบริหาร Supply Chain The Secret Sauce EP.147</t>
  </si>
  <si>
    <t>https://www.youtube.com/watch?v=ysRtuMYcDoU&amp;list=PLZ0vRaBzdrQ2UfyOSfiUuKOs4-2MxInQS&amp;index=149</t>
  </si>
  <si>
    <t>Sep 6, 2019</t>
  </si>
  <si>
    <t>19,459 views</t>
  </si>
  <si>
    <t>like this video along with 433 other people</t>
  </si>
  <si>
    <t>52:59</t>
  </si>
  <si>
    <t>1668199679-1173</t>
  </si>
  <si>
    <t>แผนก่อนเกษียณ สมชัย AIS จากโทรคมนาคมสู่แพลตฟอร์มธนาคาร ประกันภัย และโฆษณา | The Secret Sauce EP.146</t>
  </si>
  <si>
    <t>https://www.youtube.com/watch?v=EtcDlcBJMPA&amp;list=PLZ0vRaBzdrQ2UfyOSfiUuKOs4-2MxInQS&amp;index=148</t>
  </si>
  <si>
    <t>Sep 3, 2019</t>
  </si>
  <si>
    <t>19,040 views</t>
  </si>
  <si>
    <t>44:24</t>
  </si>
  <si>
    <t>1668199688-1174</t>
  </si>
  <si>
    <t>เจาะโฆษณาดิจิทัล 2562 แตะ 2 หมื่นล้าน โต 19% เมื่อ Data คือรากฐานภาคบังคับ | The Secret Sauce EP.145</t>
  </si>
  <si>
    <t>https://www.youtube.com/watch?v=p4iAkAKURyA&amp;list=PLZ0vRaBzdrQ2UfyOSfiUuKOs4-2MxInQS&amp;index=147</t>
  </si>
  <si>
    <t>Aug 31, 2019</t>
  </si>
  <si>
    <t>6,815 views</t>
  </si>
  <si>
    <t>like this video along with 136 other people</t>
  </si>
  <si>
    <t>18:00</t>
  </si>
  <si>
    <t>1668199698-1175</t>
  </si>
  <si>
    <t>ภารกิจตามหา New S-Curve ของไทยยูเนี่ยน เจ้าของซีเล็คทูน่า | The Secret Sauce EP.144</t>
  </si>
  <si>
    <t>https://www.youtube.com/watch?v=sYfUA6BTEkM&amp;list=PLZ0vRaBzdrQ2UfyOSfiUuKOs4-2MxInQS&amp;index=146</t>
  </si>
  <si>
    <t>Aug 30, 2019</t>
  </si>
  <si>
    <t>16,152 views</t>
  </si>
  <si>
    <t>like this video along with 260 other people</t>
  </si>
  <si>
    <t>1:09:42</t>
  </si>
  <si>
    <t>1668199708-1176</t>
  </si>
  <si>
    <t>สรุปประชุม G7 ผู้นำคุยอะไรกัน ทำไมทรัมป์เดี๋ยวดีเดี๋ยวร้าย จะกระทบเราอย่างไร The Secret Sauce EP.143</t>
  </si>
  <si>
    <t>https://www.youtube.com/watch?v=DQsk3DMVdmA&amp;list=PLZ0vRaBzdrQ2UfyOSfiUuKOs4-2MxInQS&amp;index=145</t>
  </si>
  <si>
    <t>Aug 28, 2019</t>
  </si>
  <si>
    <t>6,230 views</t>
  </si>
  <si>
    <t>14:20</t>
  </si>
  <si>
    <t>1668199719-1177</t>
  </si>
  <si>
    <t>สุดยอด 14 บทเรียนจากการสัมภาษณ์ผู้บริหารกว่า 100 คนใน 2 ปี | The Secret Sauce EP.142</t>
  </si>
  <si>
    <t>https://www.youtube.com/watch?v=ge8n9ba-twE&amp;list=PLZ0vRaBzdrQ2UfyOSfiUuKOs4-2MxInQS&amp;index=144</t>
  </si>
  <si>
    <t>Aug 27, 2019</t>
  </si>
  <si>
    <t>137,965 views</t>
  </si>
  <si>
    <t>like this video along with 3,325 other people</t>
  </si>
  <si>
    <t>39:20</t>
  </si>
  <si>
    <t>1668199729-1178</t>
  </si>
  <si>
    <t>เทคนิคบริหารเวลาแบบเข้ากระท่อมของ บิล เกตส์ | The Secret Sauce EP.141</t>
  </si>
  <si>
    <t>https://www.youtube.com/watch?v=BJ2Vue18aTE&amp;list=PLZ0vRaBzdrQ2UfyOSfiUuKOs4-2MxInQS&amp;index=143&amp;t=11s</t>
  </si>
  <si>
    <t>Aug 23, 2019</t>
  </si>
  <si>
    <t>228,386 views</t>
  </si>
  <si>
    <t>like this video along with 5,363 other people</t>
  </si>
  <si>
    <t>1668199739-1179</t>
  </si>
  <si>
    <t>Blockchain คืออะไร Cryptocurrency จะมาจริงไหม เข้าใจที่เดียวจบ | The Secret Sauce EP.140</t>
  </si>
  <si>
    <t>https://www.youtube.com/watch?v=pCX_zogzbE8&amp;list=PLZ0vRaBzdrQ2UfyOSfiUuKOs4-2MxInQS&amp;index=142</t>
  </si>
  <si>
    <t>Aug 20, 2019</t>
  </si>
  <si>
    <t>267,237 views</t>
  </si>
  <si>
    <t>like this video along with 5,584 other people</t>
  </si>
  <si>
    <t>1668199750-1180</t>
  </si>
  <si>
    <t>เทคนิคการฟังเชิงรุก เพื่อธุรกิจและเข้าใจผู้อื่น | The Secret Sauce EP.139</t>
  </si>
  <si>
    <t>https://www.youtube.com/watch?v=DndRc2Ft21o&amp;list=PLZ0vRaBzdrQ2UfyOSfiUuKOs4-2MxInQS&amp;index=141</t>
  </si>
  <si>
    <t>Aug 16, 2019</t>
  </si>
  <si>
    <t>83,994 views</t>
  </si>
  <si>
    <t>like this video along with 2,152 other people</t>
  </si>
  <si>
    <t>1668199759-1181</t>
  </si>
  <si>
    <t>ล้วงเคล็ดลับ Garmin จากปากซีอีโอผู้สร้างอาณาจักร 1 แสนล้านบาทใน 30 ปี | The Secret Sauce EP.138</t>
  </si>
  <si>
    <t>https://www.youtube.com/watch?v=QpfeMbD-eBo&amp;list=PLZ0vRaBzdrQ2UfyOSfiUuKOs4-2MxInQS&amp;index=140</t>
  </si>
  <si>
    <t>Aug 13, 2019</t>
  </si>
  <si>
    <t>17,735 views</t>
  </si>
  <si>
    <t>24:14</t>
  </si>
  <si>
    <t>1668199770-1182</t>
  </si>
  <si>
    <t>8 เทคนิคสร้างนิสัยเรียนรู้ตลอดชีวิตให้กับคุณ | The Secret Sauce EP.137</t>
  </si>
  <si>
    <t>https://www.youtube.com/watch?v=aShycKgS7xg&amp;list=PLZ0vRaBzdrQ2UfyOSfiUuKOs4-2MxInQS&amp;index=139</t>
  </si>
  <si>
    <t>Aug 9, 2019</t>
  </si>
  <si>
    <t>120,878 views</t>
  </si>
  <si>
    <t>like this video along with 3,219 other people</t>
  </si>
  <si>
    <t>19:36</t>
  </si>
  <si>
    <t>1668199780-1183</t>
  </si>
  <si>
    <t>หัวใจที่แท้จริงของ Agile จากผู้คิดค้น Agile Manifesto | The Secret Sauce EP.136</t>
  </si>
  <si>
    <t>https://www.youtube.com/watch?v=NDkVI0XLoXE&amp;list=PLZ0vRaBzdrQ2UfyOSfiUuKOs4-2MxInQS&amp;index=138</t>
  </si>
  <si>
    <t>Aug 6, 2019</t>
  </si>
  <si>
    <t>62,407 views</t>
  </si>
  <si>
    <t>like this video along with 1,152 other people</t>
  </si>
  <si>
    <t>1668199790-1184</t>
  </si>
  <si>
    <t>เซ็นทรัลปรับทัพใหญ่ ปั้นพอร์ต 2 แสนล้านเข้าตลาดหุ้น เราเรียนรู้อะไร | The Secret Sauce EP.135</t>
  </si>
  <si>
    <t>https://www.youtube.com/watch?v=gydUTWxeXDw&amp;list=PLZ0vRaBzdrQ2UfyOSfiUuKOs4-2MxInQS&amp;index=137</t>
  </si>
  <si>
    <t>Aug 2, 2019</t>
  </si>
  <si>
    <t>12,910 views</t>
  </si>
  <si>
    <t>14:00</t>
  </si>
  <si>
    <t>1668199800-1185</t>
  </si>
  <si>
    <t>ถึงเวลายักษ์ตื่น! 4 วิธีเต้นรำกับคลื่นดิสรัปชัน | The Secret Sauce EP.134</t>
  </si>
  <si>
    <t>https://www.youtube.com/watch?v=9RuP3hNAQaw&amp;list=PLZ0vRaBzdrQ2UfyOSfiUuKOs4-2MxInQS&amp;index=136</t>
  </si>
  <si>
    <t>Jul 30, 2019</t>
  </si>
  <si>
    <t>10,318 views</t>
  </si>
  <si>
    <t>21:16</t>
  </si>
  <si>
    <t>1668199810-1186</t>
  </si>
  <si>
    <t>5 เทคนิคอ่านหนังสือภาษาอังกฤษให้เก่งขึ้น | The Secret Sauce EP.133</t>
  </si>
  <si>
    <t>https://www.youtube.com/watch?v=KCvyvT_FnMM&amp;list=PLZ0vRaBzdrQ2UfyOSfiUuKOs4-2MxInQS&amp;index=135&amp;t=11s</t>
  </si>
  <si>
    <t>Jul 27, 2019</t>
  </si>
  <si>
    <t>150,907 views</t>
  </si>
  <si>
    <t>like this video along with 7,961 other people</t>
  </si>
  <si>
    <t>11:28</t>
  </si>
  <si>
    <t>1668199820-1187</t>
  </si>
  <si>
    <t>ใครทำสตาร์บัคส์เกือบเจ๊งในออสเตรเลีย บทเรียนที่ผู้ประกอบการควรศึกษา | The Secret Sauce EP.132</t>
  </si>
  <si>
    <t>https://www.youtube.com/watch?v=_zTcKDf-MDA&amp;list=PLZ0vRaBzdrQ2UfyOSfiUuKOs4-2MxInQS&amp;index=134</t>
  </si>
  <si>
    <t>Jul 23, 2019</t>
  </si>
  <si>
    <t>48,995 views</t>
  </si>
  <si>
    <t>18:16</t>
  </si>
  <si>
    <t>1668199830-1188</t>
  </si>
  <si>
    <t>ภาณุ อิงคะวัต Greyhound สร้างแบรนด์ให้ไประดับโลก จน IKEA อยากร่วมงานด้วย | The Secret Sauce EP.131</t>
  </si>
  <si>
    <t>https://www.youtube.com/watch?v=Ddrk5MdLmXE&amp;list=PLZ0vRaBzdrQ2UfyOSfiUuKOs4-2MxInQS&amp;index=133</t>
  </si>
  <si>
    <t>Jul 20, 2019</t>
  </si>
  <si>
    <t>14,379 views</t>
  </si>
  <si>
    <t>like this video along with 223 other people</t>
  </si>
  <si>
    <t>54:15</t>
  </si>
  <si>
    <t>1668199840-1189</t>
  </si>
  <si>
    <t>ล้วงเคล็ดลับ Grab Thailand โต 100 เท่า พลิกจากผู้ตามเป็นอันดับ 1 ได้อย่างไร The Secret Sauce EP.130</t>
  </si>
  <si>
    <t>https://www.youtube.com/watch?v=HYNtS7APJWw&amp;list=PLZ0vRaBzdrQ2UfyOSfiUuKOs4-2MxInQS&amp;index=132</t>
  </si>
  <si>
    <t>Jul 17, 2019</t>
  </si>
  <si>
    <t>27,557 views</t>
  </si>
  <si>
    <t>1:02:27</t>
  </si>
  <si>
    <t>1668199849-1190</t>
  </si>
  <si>
    <t>เปิดวิสัยทัศน์ ‘พลังงานบริสุทธิ์’ ฝันเป็น ‘เทสลาแห่งอาเซียน' | The Secret Sauce EP.129</t>
  </si>
  <si>
    <t>https://www.youtube.com/watch?v=6HOaw8rWvwI&amp;list=PLZ0vRaBzdrQ2UfyOSfiUuKOs4-2MxInQS&amp;index=131</t>
  </si>
  <si>
    <t>Jul 13, 2019</t>
  </si>
  <si>
    <t>21,578 views</t>
  </si>
  <si>
    <t>32:14</t>
  </si>
  <si>
    <t>1668199859-1191</t>
  </si>
  <si>
    <t>5 วิธีพรีเซนต์ให้อยู่หมัด บทเรียนจากหัวหน้าใหญ่ของ TED | The Secret Sauce EP.128</t>
  </si>
  <si>
    <t>https://www.youtube.com/watch?v=-Lqs8HjJF6c&amp;list=PLZ0vRaBzdrQ2UfyOSfiUuKOs4-2MxInQS&amp;index=130&amp;t=12s</t>
  </si>
  <si>
    <t>Jul 10, 2019</t>
  </si>
  <si>
    <t>90,717 views</t>
  </si>
  <si>
    <t>like this video along with 2,358 other people</t>
  </si>
  <si>
    <t>22:36</t>
  </si>
  <si>
    <t>1668199869-1192</t>
  </si>
  <si>
    <t>4 เทคนิคอ่านหนังสือให้ได้เยอะขึ้น จากผู้เชี่ยวชาญด้านการตั้งเป้าและวัดผล | The Secret Sauce EP.127</t>
  </si>
  <si>
    <t>https://www.youtube.com/watch?v=2pTe6Tz6WTQ&amp;list=PLZ0vRaBzdrQ2UfyOSfiUuKOs4-2MxInQS&amp;index=129</t>
  </si>
  <si>
    <t>Jul 5, 2019</t>
  </si>
  <si>
    <t>318,454 views</t>
  </si>
  <si>
    <t>like this video along with 11,672 other people</t>
  </si>
  <si>
    <t>30:47</t>
  </si>
  <si>
    <t>1668199879-1193</t>
  </si>
  <si>
    <t>ทุกเรื่องที่อาจยังไม่เคยรู้ของ OKR จาก ศ.ดร.นภดล ร่มโพธิ์ | The Secret Sauce EP.126</t>
  </si>
  <si>
    <t>https://www.youtube.com/watch?v=VhJMrWxO9k8&amp;list=PLZ0vRaBzdrQ2UfyOSfiUuKOs4-2MxInQS&amp;index=128</t>
  </si>
  <si>
    <t>Jul 2, 2019</t>
  </si>
  <si>
    <t>108,440 views</t>
  </si>
  <si>
    <t>like this video along with 1,677 other people</t>
  </si>
  <si>
    <t>1:05:53</t>
  </si>
  <si>
    <t>1668199888-1194</t>
  </si>
  <si>
    <t>อย่าหลงตัวเอง พัฒนาจุดแข็ง ใช้ Social Skill ผลประกอบการทางความคิดไตรมาสที่ 2 The Secret Sauce EP.125</t>
  </si>
  <si>
    <t>https://www.youtube.com/watch?v=zm76WMcS1DE&amp;list=PLZ0vRaBzdrQ2UfyOSfiUuKOs4-2MxInQS&amp;index=127</t>
  </si>
  <si>
    <t>Jun 28, 2019</t>
  </si>
  <si>
    <t>43,870 views</t>
  </si>
  <si>
    <t>37:45</t>
  </si>
  <si>
    <t>1668199898-1195</t>
  </si>
  <si>
    <t>Libra สกุลเงินดิจิทัลของเฟซบุ๊กกำลังจะเขย่าโลกอย่างไร | The Secret Sauce EP.124</t>
  </si>
  <si>
    <t>https://www.youtube.com/watch?v=jFLynKs-5Nk&amp;list=PLZ0vRaBzdrQ2UfyOSfiUuKOs4-2MxInQS&amp;index=126</t>
  </si>
  <si>
    <t>Jun 24, 2019</t>
  </si>
  <si>
    <t>45,798 views</t>
  </si>
  <si>
    <t>like this video along with 891 other people</t>
  </si>
  <si>
    <t>24:31</t>
  </si>
  <si>
    <t>1668199908-1196</t>
  </si>
  <si>
    <t>วิธีการใช้ Data ทำธุรกิจให้ประสบความสำเร็จ | The Secret Sauce EP.123</t>
  </si>
  <si>
    <t>https://www.youtube.com/watch?v=9HWQfItJSQQ&amp;list=PLZ0vRaBzdrQ2UfyOSfiUuKOs4-2MxInQS&amp;index=125</t>
  </si>
  <si>
    <t>Jun 21, 2019</t>
  </si>
  <si>
    <t>87,242 views</t>
  </si>
  <si>
    <t>like this video along with 2,184 other people</t>
  </si>
  <si>
    <t>1668199918-1197</t>
  </si>
  <si>
    <t>ทำการตลาดบนเฟซบุ๊ก จากอดีต Data Scientist ของเฟซบุ๊ก | The Secret Sauce EP.122</t>
  </si>
  <si>
    <t>https://www.youtube.com/watch?v=R52zaV3fCvE&amp;list=PLZ0vRaBzdrQ2UfyOSfiUuKOs4-2MxInQS&amp;index=124</t>
  </si>
  <si>
    <t>Jun 18, 2019</t>
  </si>
  <si>
    <t>40,616 views</t>
  </si>
  <si>
    <t>38:07</t>
  </si>
  <si>
    <t>1668199929-1198</t>
  </si>
  <si>
    <t>เราจะสร้างอนาคตอย่างไร คำตอบจาก สตีเฟน ฮอว์คิง | The Secret Sauce EP.121</t>
  </si>
  <si>
    <t>https://www.youtube.com/watch?v=C78MzGeuK88&amp;list=PLZ0vRaBzdrQ2UfyOSfiUuKOs4-2MxInQS&amp;index=123</t>
  </si>
  <si>
    <t>Jun 14, 2019</t>
  </si>
  <si>
    <t>114,496 views</t>
  </si>
  <si>
    <t>like this video along with 2,352 other people</t>
  </si>
  <si>
    <t>19:04</t>
  </si>
  <si>
    <t>1668199938-1199</t>
  </si>
  <si>
    <t>ปรัชญาชีวิต อานันท์ ปันยารชุน “ผมอยากให้ประวัติศาสตร์ลืมผม” | The Secret Sauce EP.120</t>
  </si>
  <si>
    <t>https://www.youtube.com/watch?v=mF70Qujd83I&amp;list=PLZ0vRaBzdrQ2UfyOSfiUuKOs4-2MxInQS&amp;index=122</t>
  </si>
  <si>
    <t>Jun 10, 2019</t>
  </si>
  <si>
    <t>83,227 views</t>
  </si>
  <si>
    <t>like this video along with 1,232 other people</t>
  </si>
  <si>
    <t>53:22</t>
  </si>
  <si>
    <t>1668199948-1200</t>
  </si>
  <si>
    <t>เรียนและเลียนแบบขงจื๊อ วิธีคิดและทำของบริษัทจีน จนเป็นมหาอำนาจโลก | The Secret Sauce EP.119</t>
  </si>
  <si>
    <t>https://www.youtube.com/watch?v=8kkDUhgLxFU&amp;list=PLZ0vRaBzdrQ2UfyOSfiUuKOs4-2MxInQS&amp;index=121</t>
  </si>
  <si>
    <t>Jun 6, 2019</t>
  </si>
  <si>
    <t>376,735 views</t>
  </si>
  <si>
    <t>like this video along with 5,300 other people</t>
  </si>
  <si>
    <t>39:19</t>
  </si>
  <si>
    <t>1668199959-1201</t>
  </si>
  <si>
    <t>สงครามการค้าจีน-สหรัฐฯ ทฤษฎีหมู 3 ชั้น กับความสัมพันธ์ผัวๆ เมียๆ | The Secret Sauce EP.118</t>
  </si>
  <si>
    <t>https://www.youtube.com/watch?v=OpHR7hNAGMA&amp;list=PLZ0vRaBzdrQ2UfyOSfiUuKOs4-2MxInQS&amp;index=120</t>
  </si>
  <si>
    <t>Jun 4, 2019</t>
  </si>
  <si>
    <t>36,381 views</t>
  </si>
  <si>
    <t>like this video along with 525 other people</t>
  </si>
  <si>
    <t>48:42</t>
  </si>
  <si>
    <t>1668199969-1202</t>
  </si>
  <si>
    <t>เศรษฐา ทวีสิน แสนสิริ กลยุทธ์บริหาร 4 เสา กับปรัชญา ‘หายใจเข้าไว้’ | The Secret Sauce EP.117</t>
  </si>
  <si>
    <t>https://www.youtube.com/watch?v=c3TROdogUKM&amp;list=PLZ0vRaBzdrQ2UfyOSfiUuKOs4-2MxInQS&amp;index=119</t>
  </si>
  <si>
    <t>May 31, 2019</t>
  </si>
  <si>
    <t>30,767 views</t>
  </si>
  <si>
    <t>like this video along with 509 other people</t>
  </si>
  <si>
    <t>1:05:05</t>
  </si>
  <si>
    <t>1668199979-1203</t>
  </si>
  <si>
    <t>Game Changer ของ The Mall Group, พลังงานบริสุทธิ์, KBANK และอนันดาฯ | The Secret Sauce EP.116</t>
  </si>
  <si>
    <t>https://www.youtube.com/watch?v=iXBpOA7aFDY&amp;list=PLZ0vRaBzdrQ2UfyOSfiUuKOs4-2MxInQS&amp;index=118</t>
  </si>
  <si>
    <t>May 28, 2019</t>
  </si>
  <si>
    <t>32,482 views</t>
  </si>
  <si>
    <t>36:34</t>
  </si>
  <si>
    <t>1668199990-1204</t>
  </si>
  <si>
    <t>ล้วงความลับ UNIQLO อาณาจักรหมื่นล้านบาท ที่มีดีไซเนอร์ใหญ่ที่สุดคือลูกค้า | The Secret Sauce EP.115</t>
  </si>
  <si>
    <t>https://www.youtube.com/watch?v=6vTzU0jvff0&amp;list=PLZ0vRaBzdrQ2UfyOSfiUuKOs4-2MxInQS&amp;index=117</t>
  </si>
  <si>
    <t>May 24, 2019</t>
  </si>
  <si>
    <t>48,302 views</t>
  </si>
  <si>
    <t>like this video along with 910 other people</t>
  </si>
  <si>
    <t>1668200000-1205</t>
  </si>
  <si>
    <t>เบื้องหลังวุ่นๆ ของพีระมิดลูฟวร์ กับแนวคิดจาก I.M. Pei สถาปนิกจีนดังระดับโลก The Secret Sauce EP.114</t>
  </si>
  <si>
    <t>https://www.youtube.com/watch?v=h7s6K3KryYs&amp;list=PLZ0vRaBzdrQ2UfyOSfiUuKOs4-2MxInQS&amp;index=116</t>
  </si>
  <si>
    <t>May 21, 2019</t>
  </si>
  <si>
    <t>17,739 views</t>
  </si>
  <si>
    <t>26:23</t>
  </si>
  <si>
    <t>1668200009-1206</t>
  </si>
  <si>
    <t>กลยุทธ์เต้าเสียบปลั๊กไฟ ปั้น Omise เป็นสตาร์ทอัพพันล้าน ใหญ่ที่สุดของไทย | The Secret Sauce EP.113</t>
  </si>
  <si>
    <t>https://www.youtube.com/watch?v=GZhXFES3kUI&amp;list=PLZ0vRaBzdrQ2UfyOSfiUuKOs4-2MxInQS&amp;index=115</t>
  </si>
  <si>
    <t>May 17, 2019</t>
  </si>
  <si>
    <t>9,474 views</t>
  </si>
  <si>
    <t>1668200019-1207</t>
  </si>
  <si>
    <t>The Champion Mindset วิธีคิดที่ทำให้คุณเป็นแชมป์เหนือแชมป์แบบแมนฯ ซิตี้ | The Secret Sauce EP.112</t>
  </si>
  <si>
    <t>https://www.youtube.com/watch?v=jVDgg1JO1ZE&amp;list=PLZ0vRaBzdrQ2UfyOSfiUuKOs4-2MxInQS&amp;index=114</t>
  </si>
  <si>
    <t>May 15, 2019</t>
  </si>
  <si>
    <t>60,241 views</t>
  </si>
  <si>
    <t>23:33</t>
  </si>
  <si>
    <t>1668200030-1208</t>
  </si>
  <si>
    <t>Emotional Intelligence ความฉลาดทางอารมณ์ ทักษะสำคัญของผู้นำในศตวรรษที่ 21 | The Secret Sauce EP.111</t>
  </si>
  <si>
    <t>https://www.youtube.com/watch?v=HCZLeRm48sE&amp;list=PLZ0vRaBzdrQ2UfyOSfiUuKOs4-2MxInQS&amp;index=113</t>
  </si>
  <si>
    <t>May 10, 2019</t>
  </si>
  <si>
    <t>363,822 views</t>
  </si>
  <si>
    <t>like this video along with 7,613 other people</t>
  </si>
  <si>
    <t>1668200039-1209</t>
  </si>
  <si>
    <t>5 จิตวิญญาณ พลิกวิกฤติไมโครซอฟต์จากใกล้ตายกลายเป็นบริษัท 1 ล้านล้านเหรียญ | The Secret Sauce EP.110</t>
  </si>
  <si>
    <t>https://www.youtube.com/watch?v=DkBdefs30jE&amp;list=PLZ0vRaBzdrQ2UfyOSfiUuKOs4-2MxInQS&amp;index=112</t>
  </si>
  <si>
    <t>May 7, 2019</t>
  </si>
  <si>
    <t>19,539 views</t>
  </si>
  <si>
    <t>34:55</t>
  </si>
  <si>
    <t>1668200050-1210</t>
  </si>
  <si>
    <t>4 กลยุทธ์แก้เกมในภาวะวิกฤตของบ้านปู สู่กำไร EBITDA สูงสุดเป็นประวัติการณ์ | The Secret Sauce EP.109</t>
  </si>
  <si>
    <t>https://www.youtube.com/watch?v=Pw4UukxcZdQ&amp;list=PLZ0vRaBzdrQ2UfyOSfiUuKOs4-2MxInQS&amp;index=111</t>
  </si>
  <si>
    <t>May 3, 2019</t>
  </si>
  <si>
    <t>18,905 views</t>
  </si>
  <si>
    <t>58:06</t>
  </si>
  <si>
    <t>1668200059-1211</t>
  </si>
  <si>
    <t>ชีวิตที่ดีมาจากอะไร? 3 บทเรียนจากงานวิจัยความสุขที่ยาวนานที่สุดในโลก | The Secret Sauce EP.108</t>
  </si>
  <si>
    <t>https://www.youtube.com/watch?v=6wTLzyF7fcY&amp;list=PLZ0vRaBzdrQ2UfyOSfiUuKOs4-2MxInQS&amp;index=110</t>
  </si>
  <si>
    <t>Apr 30, 2019</t>
  </si>
  <si>
    <t>117,095 views</t>
  </si>
  <si>
    <t>like this video along with 2,558 other people</t>
  </si>
  <si>
    <t>14:49</t>
  </si>
  <si>
    <t>1668200069-1212</t>
  </si>
  <si>
    <t>วิธีสร้างวัฒนธรรมองค์กรให้เป็นและใช้ได้จริง โดยเพจ HR - The Next Gen | The Secret Sauce EP.107</t>
  </si>
  <si>
    <t>https://www.youtube.com/watch?v=t_bkPef_U-k&amp;list=PLZ0vRaBzdrQ2UfyOSfiUuKOs4-2MxInQS&amp;index=109</t>
  </si>
  <si>
    <t>Apr 26, 2019</t>
  </si>
  <si>
    <t>49,099 views</t>
  </si>
  <si>
    <t>48:53</t>
  </si>
  <si>
    <t>1668200080-1213</t>
  </si>
  <si>
    <t>ถอดรหัส Sapiens ประวัติย่อมนุษยชาติ กับ 5 ข้อคิดที่มนุษย์เงินเดือนปรับใช้ได้ The Secret Sauce EP.106</t>
  </si>
  <si>
    <t>https://www.youtube.com/watch?v=4oz-bKkHgxM&amp;list=PLZ0vRaBzdrQ2UfyOSfiUuKOs4-2MxInQS&amp;index=108</t>
  </si>
  <si>
    <t>Apr 23, 2019</t>
  </si>
  <si>
    <t>776,075 views</t>
  </si>
  <si>
    <t>like this video along with 16,113 other people</t>
  </si>
  <si>
    <t>45:04</t>
  </si>
  <si>
    <t>1668200090-1214</t>
  </si>
  <si>
    <t>กลยุทธ์นกบินตัววี กับ 5 วิธีคิดสร้าง Huawei เป็นแบรนด์ทรงอิทธิพลของโลก | The Secret Sauce EP.105</t>
  </si>
  <si>
    <t>https://www.youtube.com/watch?v=8p01SDbVmtE&amp;list=PLZ0vRaBzdrQ2UfyOSfiUuKOs4-2MxInQS&amp;index=107</t>
  </si>
  <si>
    <t>Apr 19, 2019</t>
  </si>
  <si>
    <t>32,983 views</t>
  </si>
  <si>
    <t>like this video along with 527 other people</t>
  </si>
  <si>
    <t>31:29</t>
  </si>
  <si>
    <t>1668200100-1215</t>
  </si>
  <si>
    <t>วิธีแก้ Post-vacation blues เพราะหลังพักร้อนคือความเจ็บปวด | The Secret Sauce EP.104</t>
  </si>
  <si>
    <t>https://www.youtube.com/watch?v=Plo2m93LEnw&amp;list=PLZ0vRaBzdrQ2UfyOSfiUuKOs4-2MxInQS&amp;index=106&amp;t=14s</t>
  </si>
  <si>
    <t>Apr 16, 2019</t>
  </si>
  <si>
    <t>12,875 views</t>
  </si>
  <si>
    <t>like this video along with 278 other people</t>
  </si>
  <si>
    <t>8:22</t>
  </si>
  <si>
    <t>1668200109-1216</t>
  </si>
  <si>
    <t>ทำงานให้เสร็จในรถ บนเครื่องบิน หรือบนเรือ! | The Secret Sauce EP.103</t>
  </si>
  <si>
    <t>https://www.youtube.com/watch?v=Xni3VMxQchw&amp;list=PLZ0vRaBzdrQ2UfyOSfiUuKOs4-2MxInQS&amp;index=105&amp;t=14s</t>
  </si>
  <si>
    <t>Apr 15, 2019</t>
  </si>
  <si>
    <t>5,578 views</t>
  </si>
  <si>
    <t>like this video along with 102 other people</t>
  </si>
  <si>
    <t>14:35</t>
  </si>
  <si>
    <t>1668200118-1217</t>
  </si>
  <si>
    <t>คิดงาน ทำงาน ใช้เวลาระหว่างเดินทางอย่างไรให้เวิร์ก ไม่เสียเวลา | The Secret Sauce EP.102</t>
  </si>
  <si>
    <t>https://www.youtube.com/watch?v=LTMm2yAfP3Q&amp;list=PLZ0vRaBzdrQ2UfyOSfiUuKOs4-2MxInQS&amp;index=104&amp;t=13s</t>
  </si>
  <si>
    <t>Apr 14, 2019</t>
  </si>
  <si>
    <t>12,415 views</t>
  </si>
  <si>
    <t>10:31</t>
  </si>
  <si>
    <t>1668200128-1218</t>
  </si>
  <si>
    <t>ต้องทำงานในวันที่ทุกคนไปเที่ยวกันหมด ทำอย่างไรให้ยังมีกำลังใจและประสิทธิภาพ The Secret Sauce EP.101</t>
  </si>
  <si>
    <t>https://www.youtube.com/watch?v=EqgCy6nSDBo&amp;list=PLZ0vRaBzdrQ2UfyOSfiUuKOs4-2MxInQS&amp;index=103</t>
  </si>
  <si>
    <t>Apr 13, 2019</t>
  </si>
  <si>
    <t>4,962 views</t>
  </si>
  <si>
    <t>8:35</t>
  </si>
  <si>
    <t>1668200137-1219</t>
  </si>
  <si>
    <t>เตรียมตัวเที่ยวอย่างไรให้งานยังเดินไปได้และไม่เครียดจนเกินไป | The Secret Sauce EP.100</t>
  </si>
  <si>
    <t>https://www.youtube.com/watch?v=2sFP0Wu_z2w&amp;list=PLZ0vRaBzdrQ2UfyOSfiUuKOs4-2MxInQS&amp;index=102&amp;t=14s</t>
  </si>
  <si>
    <t>Apr 12, 2019</t>
  </si>
  <si>
    <t>6,336 views</t>
  </si>
  <si>
    <t>like this video along with 80 other people</t>
  </si>
  <si>
    <t>1668200147-1220</t>
  </si>
  <si>
    <t>ผลประกอบการทางความคิด ถอดบทเรียน Trello, OKR และ THE STANDARD DEBATE | The Secret Sauce EP.99</t>
  </si>
  <si>
    <t>https://www.youtube.com/watch?v=K9tBXbPvDSo&amp;list=PLZ0vRaBzdrQ2UfyOSfiUuKOs4-2MxInQS&amp;index=101</t>
  </si>
  <si>
    <t>Apr 9, 2019</t>
  </si>
  <si>
    <t>9,017 views</t>
  </si>
  <si>
    <t>like this video along with 150 other people</t>
  </si>
  <si>
    <t>36:42</t>
  </si>
  <si>
    <t>1668200156-1221</t>
  </si>
  <si>
    <t>พาเลซ ชิงส่วนแบ่งจากตลาดหมื่นล้าน ขึ้นเป็น Top 3 ของวงการนมข้นหวานได้อย่างไร The Secret Sauce EP.98</t>
  </si>
  <si>
    <t>https://www.youtube.com/watch?v=f6BybPMSlo8&amp;list=PLZ0vRaBzdrQ2UfyOSfiUuKOs4-2MxInQS&amp;index=100</t>
  </si>
  <si>
    <t>Apr 5, 2019</t>
  </si>
  <si>
    <t>5,709 views</t>
  </si>
  <si>
    <t>27:47</t>
  </si>
  <si>
    <t>1668200166-1222</t>
  </si>
  <si>
    <t>ไม่รู้ว่าตัวเองชอบอะไร ไม่รู้จะเอายังไงกับชีวิต หาคำตอบได้ด้วยแผนโอดิสซีย์ | The Secret Sauce EP.97</t>
  </si>
  <si>
    <t>https://www.youtube.com/watch?v=hneqGzXiqZ8&amp;list=PLZ0vRaBzdrQ2UfyOSfiUuKOs4-2MxInQS&amp;index=99&amp;t=87s</t>
  </si>
  <si>
    <t>Apr 2, 2019</t>
  </si>
  <si>
    <t>357,714 views</t>
  </si>
  <si>
    <t>like this video along with 9,927 other people</t>
  </si>
  <si>
    <t>26:35</t>
  </si>
  <si>
    <t>1668200175-1223</t>
  </si>
  <si>
    <t>รู้จักตัวเอง ค้นหาความหมายในงานและความสุขในชีวิตให้เจอ ด้วย Design Thinking | The Secret Sauce EP.96</t>
  </si>
  <si>
    <t>https://www.youtube.com/watch?v=28_UcgPlKL8&amp;list=PLZ0vRaBzdrQ2UfyOSfiUuKOs4-2MxInQS&amp;index=98&amp;t=96s</t>
  </si>
  <si>
    <t>Mar 29, 2019</t>
  </si>
  <si>
    <t>353,776 views</t>
  </si>
  <si>
    <t>like this video along with 8,442 other people</t>
  </si>
  <si>
    <t>26:39</t>
  </si>
  <si>
    <t>1668200185-1224</t>
  </si>
  <si>
    <t>ทำอย่างไรให้มี R&amp;D Mindset ในตัวเอง กับ สวทช. | The Secret Sauce EP.94</t>
  </si>
  <si>
    <t>https://www.youtube.com/watch?v=LgTCu2snwEs&amp;list=PLZ0vRaBzdrQ2UfyOSfiUuKOs4-2MxInQS&amp;index=97</t>
  </si>
  <si>
    <t>Mar 28, 2019</t>
  </si>
  <si>
    <t>57,070 views</t>
  </si>
  <si>
    <t>like this video along with 1,010 other people</t>
  </si>
  <si>
    <t>37:58</t>
  </si>
  <si>
    <t>1668200195-1225</t>
  </si>
  <si>
    <t>บริหารคนให้ปรับตัวได้ เปลี่ยนองค์กรให้โตระดับภูมิภาค กับ ปูนอินทรี | The Secret Sauce EP.95</t>
  </si>
  <si>
    <t>https://www.youtube.com/watch?v=a688-qeq5YY&amp;list=PLZ0vRaBzdrQ2UfyOSfiUuKOs4-2MxInQS&amp;index=96</t>
  </si>
  <si>
    <t>Mar 27, 2019</t>
  </si>
  <si>
    <t>40,540 views</t>
  </si>
  <si>
    <t>like this video along with 559 other people</t>
  </si>
  <si>
    <t>48:16</t>
  </si>
  <si>
    <t>1668200205-1226</t>
  </si>
  <si>
    <t>ล้วงวิธีคิด กลยุทธ์การทำงานของ มิ่งขวัญ แสงสุวรรณ์ สุดยอดนักการตลาดเมืองไทย | The Secret Sauce EP.93</t>
  </si>
  <si>
    <t>https://www.youtube.com/watch?v=c8qTz9uAdAA&amp;list=PLZ0vRaBzdrQ2UfyOSfiUuKOs4-2MxInQS&amp;index=95</t>
  </si>
  <si>
    <t>Mar 19, 2019</t>
  </si>
  <si>
    <t>124,214 views</t>
  </si>
  <si>
    <t>like this video along with 2,142 other people</t>
  </si>
  <si>
    <t>50:31</t>
  </si>
  <si>
    <t>1668200215-1227</t>
  </si>
  <si>
    <t>วิธีสู้กับสองเจ้าใหญ่ในธุรกิจเหล็กระดับหมื่นล้าน กับ Prime Steel Meel | The Secret Sauce EP.92</t>
  </si>
  <si>
    <t>https://www.youtube.com/watch?v=jp9ZFaxrLN0&amp;list=PLZ0vRaBzdrQ2UfyOSfiUuKOs4-2MxInQS&amp;index=94</t>
  </si>
  <si>
    <t>Mar 15, 2019</t>
  </si>
  <si>
    <t>6,988 views</t>
  </si>
  <si>
    <t>like this video along with 112 other people</t>
  </si>
  <si>
    <t>56:31</t>
  </si>
  <si>
    <t>1668200225-1228</t>
  </si>
  <si>
    <t>7 วัฒนธรรมองค์กรที่ทำให้ IDEO เป็นสุดยอดบริษัทออกแบบและสร้างนวัตกรรมระดับโลก The Secret Sauce EP.91</t>
  </si>
  <si>
    <t>https://www.youtube.com/watch?v=7caKQw7uukg&amp;list=PLZ0vRaBzdrQ2UfyOSfiUuKOs4-2MxInQS&amp;index=93</t>
  </si>
  <si>
    <t>Mar 12, 2019</t>
  </si>
  <si>
    <t>23,842 views</t>
  </si>
  <si>
    <t>17:05</t>
  </si>
  <si>
    <t>1668200234-1229</t>
  </si>
  <si>
    <t>3 หัวใจสำคัญในการทำธุรกิจค้าปลีกให้ยั่งยืนและประสบความสำเร็จกับ CPN | The Secret Sauce EP.90</t>
  </si>
  <si>
    <t>https://www.youtube.com/watch?v=Mza4NPPQcEM&amp;list=PLZ0vRaBzdrQ2UfyOSfiUuKOs4-2MxInQS&amp;index=92</t>
  </si>
  <si>
    <t>Mar 8, 2019</t>
  </si>
  <si>
    <t>12,170 views</t>
  </si>
  <si>
    <t>like this video along with 242 other people</t>
  </si>
  <si>
    <t>40:05</t>
  </si>
  <si>
    <t>1668200244-1230</t>
  </si>
  <si>
    <t>7 วิธีปลดล็อกความคิดสร้างสรรค์กับ Tom Kelley ผู้เขียน Creative Confidence | The Secret Sauce EP.89</t>
  </si>
  <si>
    <t>https://www.youtube.com/watch?v=9uKCAt7VW-A&amp;list=PLZ0vRaBzdrQ2UfyOSfiUuKOs4-2MxInQS&amp;index=91&amp;t=1s</t>
  </si>
  <si>
    <t>Mar 6, 2019</t>
  </si>
  <si>
    <t>189,846 views</t>
  </si>
  <si>
    <t>like this video along with 4,172 other people</t>
  </si>
  <si>
    <t>1668200254-1231</t>
  </si>
  <si>
    <t>5 วิธีคิดเปลี่ยนงานที่ทำไปวันๆ ให้กลายเป็นงานในฝันที่มีความหมายกับชีวิต | The Secret Sauce EP.88</t>
  </si>
  <si>
    <t>https://www.youtube.com/watch?v=AUy2c6ea2Pg&amp;list=PLZ0vRaBzdrQ2UfyOSfiUuKOs4-2MxInQS&amp;index=90&amp;t=13s</t>
  </si>
  <si>
    <t>Mar 1, 2019</t>
  </si>
  <si>
    <t>165,287 views</t>
  </si>
  <si>
    <t>like this video along with 3,155 other people</t>
  </si>
  <si>
    <t>29:48</t>
  </si>
  <si>
    <t>1668200263-1232</t>
  </si>
  <si>
    <t>เขียนโมเดลธุรกิจอย่างไรให้ประสบความสำเร็จ กับผู้คิดค้น Business Model Canvas The Secret Sauce EP.87</t>
  </si>
  <si>
    <t>https://www.youtube.com/watch?v=w9gFBipsXF8&amp;list=PLZ0vRaBzdrQ2UfyOSfiUuKOs4-2MxInQS&amp;index=89</t>
  </si>
  <si>
    <t>Feb 26, 2019</t>
  </si>
  <si>
    <t>173,462 views</t>
  </si>
  <si>
    <t>like this video along with 4,574 other people</t>
  </si>
  <si>
    <t>33:35</t>
  </si>
  <si>
    <t>1668200274-1233</t>
  </si>
  <si>
    <t>HAY ทำธุรกิจตามแนวคิดฮุกกะ การตลาด 0 บาท แต่โต 200% | The Secret Sauce EP.86</t>
  </si>
  <si>
    <t>https://www.youtube.com/watch?v=PzGZomwDHYQ&amp;list=PLZ0vRaBzdrQ2UfyOSfiUuKOs4-2MxInQS&amp;index=88</t>
  </si>
  <si>
    <t>Feb 22, 2019</t>
  </si>
  <si>
    <t>26,756 views</t>
  </si>
  <si>
    <t>like this video along with 508 other people</t>
  </si>
  <si>
    <t>26:25</t>
  </si>
  <si>
    <t>1668200284-1234</t>
  </si>
  <si>
    <t>Karl Lagerfeld กับ 4 เคล็ดลับการทำงานที่ทำให้เขาเป็นวีรบุรุษแห่งวงการแฟชั่น | The Secret Sauce EP.85</t>
  </si>
  <si>
    <t>https://www.youtube.com/watch?v=P_Jea6ixCv0&amp;list=PLZ0vRaBzdrQ2UfyOSfiUuKOs4-2MxInQS&amp;index=87</t>
  </si>
  <si>
    <t>Feb 20, 2019</t>
  </si>
  <si>
    <t>19,967 views</t>
  </si>
  <si>
    <t>19:24</t>
  </si>
  <si>
    <t>1668200293-1235</t>
  </si>
  <si>
    <t>Pitch งานอย่างไรให้ชนะใจกูเกิลและเฟซบุ๊ก เทคนิคจาก Paperspace บริษัทออกแบบไทย The Secret Sauce EP.84</t>
  </si>
  <si>
    <t>https://www.youtube.com/watch?v=cNqDff4TriM&amp;list=PLZ0vRaBzdrQ2UfyOSfiUuKOs4-2MxInQS&amp;index=86</t>
  </si>
  <si>
    <t>24,821 views</t>
  </si>
  <si>
    <t>like this video along with 566 other people</t>
  </si>
  <si>
    <t>1668200303-1236</t>
  </si>
  <si>
    <t>บุญนำพา เปลี่ยนงานบุญเป็นธุรกิจ สร้างบิ๊กดาต้าพระ โตจนเตรียมเข้าตลาดหุ้น | The Secret Sauce EP.83</t>
  </si>
  <si>
    <t>https://www.youtube.com/watch?v=CSBWbnPQFiM&amp;list=PLZ0vRaBzdrQ2UfyOSfiUuKOs4-2MxInQS&amp;index=85</t>
  </si>
  <si>
    <t>Feb 15, 2019</t>
  </si>
  <si>
    <t>like this video along with 118 other people</t>
  </si>
  <si>
    <t>52:42</t>
  </si>
  <si>
    <t>1668200312-1237</t>
  </si>
  <si>
    <t>ถอดรหัสแนวคิด เป๊ป กวาร์ดิโอลา สตีฟ จ็อบส์ แห่งวงการลูกหนัง | The Secret Sauce EP.82</t>
  </si>
  <si>
    <t>https://www.youtube.com/watch?v=fmx8cCw74hI&amp;list=PLZ0vRaBzdrQ2UfyOSfiUuKOs4-2MxInQS&amp;index=84</t>
  </si>
  <si>
    <t>Feb 12, 2019</t>
  </si>
  <si>
    <t>65,433 views</t>
  </si>
  <si>
    <t>30:40</t>
  </si>
  <si>
    <t>1668200322-1238</t>
  </si>
  <si>
    <t>5 สิ่งที่ผู้นำควรเรียนรู้จาก Jürgen Klopp ผู้ทำให้ลิเวอร์พูลยิ่งใหญ่อีกครั้ง The Secret Sauce EP.81</t>
  </si>
  <si>
    <t>https://www.youtube.com/watch?v=GRUrZictJ8s&amp;list=PLZ0vRaBzdrQ2UfyOSfiUuKOs4-2MxInQS&amp;index=83</t>
  </si>
  <si>
    <t>Feb 8, 2019</t>
  </si>
  <si>
    <t>65,830 views</t>
  </si>
  <si>
    <t>like this video along with 1,437 other people</t>
  </si>
  <si>
    <t>25:16</t>
  </si>
  <si>
    <t>1668200331-1239</t>
  </si>
  <si>
    <t>PDM BRAND กับวิธีแปลงไอเดียให้เป็นความจริงจนยอดขายโต 100% ตลอด 5 ปี | The Secret Sauce EP.80</t>
  </si>
  <si>
    <t>https://www.youtube.com/watch?v=SBznk0LNHlc&amp;list=PLZ0vRaBzdrQ2UfyOSfiUuKOs4-2MxInQS&amp;index=82</t>
  </si>
  <si>
    <t>Feb 5, 2019</t>
  </si>
  <si>
    <t>13,516 views</t>
  </si>
  <si>
    <t>like this video along with 234 other people</t>
  </si>
  <si>
    <t>1668200341-1240</t>
  </si>
  <si>
    <t>3 วิธีสร้างและเร่งสปีดนวัตกรรมในองค์กรจาก RISE |  The Secret Sauce EP.79</t>
  </si>
  <si>
    <t>https://www.youtube.com/watch?v=iFsCOYyjMHs&amp;list=PLZ0vRaBzdrQ2UfyOSfiUuKOs4-2MxInQS&amp;index=81</t>
  </si>
  <si>
    <t>Feb 1, 2019</t>
  </si>
  <si>
    <t>16,080 views</t>
  </si>
  <si>
    <t>40:37</t>
  </si>
  <si>
    <t>1668200352-1241</t>
  </si>
  <si>
    <t>Pomelo ทำอย่างไรให้เติบโตเป็นแบรนด์แฟชั่นระดับ 1,000 ล้านบาท | The Secret Sauce EP.78</t>
  </si>
  <si>
    <t>https://www.youtube.com/watch?v=JKD2iROagx4&amp;list=PLZ0vRaBzdrQ2UfyOSfiUuKOs4-2MxInQS&amp;index=80</t>
  </si>
  <si>
    <t>Jan 30, 2019</t>
  </si>
  <si>
    <t>21,217 views</t>
  </si>
  <si>
    <t>like this video along with 415 other people</t>
  </si>
  <si>
    <t>35:36</t>
  </si>
  <si>
    <t>1668200361-1242</t>
  </si>
  <si>
    <t>10 นิสัยการทำงานไม่ธรรมดาที่ทำให้ TOYOTA เป็นผู้ผลิตรถยนต์ชั้นนำของโลก | The Secret Sauce EP.77</t>
  </si>
  <si>
    <t>https://www.youtube.com/watch?v=3qiZiEP54FU&amp;list=PLZ0vRaBzdrQ2UfyOSfiUuKOs4-2MxInQS&amp;index=79</t>
  </si>
  <si>
    <t>Jan 25, 2019</t>
  </si>
  <si>
    <t>131,804 views</t>
  </si>
  <si>
    <t>like this video along with 2,197 other people</t>
  </si>
  <si>
    <t>1668200371-1243</t>
  </si>
  <si>
    <t>PAUL กับ 6 สิ่งที่คนไทยควรเรียนรู้จากแบรนด์เบเกอรี่ระดับโลก 130 ปี | The Secret Sauce EP.76</t>
  </si>
  <si>
    <t>https://www.youtube.com/watch?v=a-jqWthNlck&amp;list=PLZ0vRaBzdrQ2UfyOSfiUuKOs4-2MxInQS&amp;index=78</t>
  </si>
  <si>
    <t>Jan 24, 2019</t>
  </si>
  <si>
    <t>33,850 views</t>
  </si>
  <si>
    <t>like this video along with 665 other people</t>
  </si>
  <si>
    <t>33:18</t>
  </si>
  <si>
    <t>1668200380-1244</t>
  </si>
  <si>
    <t>3 เคล็ดลับที่ทำให้ 3M สร้างสินค้าได้ครอบจักรวาล ทำเงิน 3 หมื่นล้านเหรียญต่อปี The Secret Sauce EP.75</t>
  </si>
  <si>
    <t>https://www.youtube.com/watch?v=DMRMu17i4h0&amp;list=PLZ0vRaBzdrQ2UfyOSfiUuKOs4-2MxInQS&amp;index=77</t>
  </si>
  <si>
    <t>Jan 17, 2019</t>
  </si>
  <si>
    <t>10,993 views</t>
  </si>
  <si>
    <t>like this video along with 198 other people</t>
  </si>
  <si>
    <t>19:27</t>
  </si>
  <si>
    <t>1668200390-1245</t>
  </si>
  <si>
    <t>4 เคล็ดลับสร้างคอนเทนต์ให้น่าสนใจและปังเหมือน ลงทุนแมน | The Secret Sauce EP.74</t>
  </si>
  <si>
    <t>https://www.youtube.com/watch?v=uG0lqskmSd8&amp;list=PLZ0vRaBzdrQ2UfyOSfiUuKOs4-2MxInQS&amp;index=76</t>
  </si>
  <si>
    <t>Jan 12, 2019</t>
  </si>
  <si>
    <t>23,767 views</t>
  </si>
  <si>
    <t>like this video along with 528 other people</t>
  </si>
  <si>
    <t>16:10</t>
  </si>
  <si>
    <t>1668200400-1246</t>
  </si>
  <si>
    <t>ปาโบล ปิกัสโซ กับ 6 วิธีที่ทำให้คุณสร้างสรรค์งานได้อัจฉริยะใกล้เคียงเขา | The Secret Sauce EP.73</t>
  </si>
  <si>
    <t>https://www.youtube.com/watch?v=FpaK4hFzWOs&amp;list=PLZ0vRaBzdrQ2UfyOSfiUuKOs4-2MxInQS&amp;index=75</t>
  </si>
  <si>
    <t>Jan 10, 2019</t>
  </si>
  <si>
    <t>100,665 views</t>
  </si>
  <si>
    <t>like this video along with 2,284 other people</t>
  </si>
  <si>
    <t>33:57</t>
  </si>
  <si>
    <t>1668200410-1247</t>
  </si>
  <si>
    <t>Mindset 2019 วิธีคิดเพื่อความสำเร็จในการทำงานและบริหารธุรกิจ | The Secret Sauce EP.72</t>
  </si>
  <si>
    <t>https://www.youtube.com/watch?v=KSx7BrsHG5g&amp;list=PLZ0vRaBzdrQ2UfyOSfiUuKOs4-2MxInQS&amp;index=74</t>
  </si>
  <si>
    <t>Jan 1, 2019</t>
  </si>
  <si>
    <t>189,824 views</t>
  </si>
  <si>
    <t>like this video along with 3,186 other people</t>
  </si>
  <si>
    <t>29:34</t>
  </si>
  <si>
    <t>1668200419-1248</t>
  </si>
  <si>
    <t>มีวินัย โฟกัส บริหารคน ถอดบทเรียนที่ได้จากการทำ The Secret Sauce ปี 2018 | The Secret Sauce EP.71</t>
  </si>
  <si>
    <t>https://www.youtube.com/watch?v=LaKqC1wxqzo&amp;list=PLZ0vRaBzdrQ2UfyOSfiUuKOs4-2MxInQS&amp;index=73</t>
  </si>
  <si>
    <t>Dec 27, 2018</t>
  </si>
  <si>
    <t>23,799 views</t>
  </si>
  <si>
    <t>1668200429-1249</t>
  </si>
  <si>
    <t>ตั้งเป้าหมายและใช้กลยุทธ์อะไรให้ Minor เติบโตเป็นอาณาจักรธุรกิจแสนล้าน | The Secret Sauce EP.70</t>
  </si>
  <si>
    <t>https://www.youtube.com/watch?v=AV8ljlzJvw0&amp;list=PLZ0vRaBzdrQ2UfyOSfiUuKOs4-2MxInQS&amp;index=72</t>
  </si>
  <si>
    <t>Dec 26, 2018</t>
  </si>
  <si>
    <t>35,190 views</t>
  </si>
  <si>
    <t>like this video along with 615 other people</t>
  </si>
  <si>
    <t>1668200438-1250</t>
  </si>
  <si>
    <t>เทรนด์การตลาดดิจิทัลปี 2019 ทิศทางที่ไป คนทำงานต้องปรับตัวอย่างไร | The Secret Sauce EP.69</t>
  </si>
  <si>
    <t>https://www.youtube.com/watch?v=-OPCcoWyXrA&amp;list=PLZ0vRaBzdrQ2UfyOSfiUuKOs4-2MxInQS&amp;index=71</t>
  </si>
  <si>
    <t>Dec 21, 2018</t>
  </si>
  <si>
    <t>69,886 views</t>
  </si>
  <si>
    <t>43:45</t>
  </si>
  <si>
    <t>1668200447-1251</t>
  </si>
  <si>
    <t>สรุปเทรนด์การตลาดและโฆษณาปี 2018 อะไรเวิร์ก อะไรควรเลิกทำได้แล้ว | The Secret Sauce EP.68</t>
  </si>
  <si>
    <t>https://www.youtube.com/watch?v=2XQ6ZU_nQvA&amp;list=PLZ0vRaBzdrQ2UfyOSfiUuKOs4-2MxInQS&amp;index=70</t>
  </si>
  <si>
    <t>Dec 18, 2018</t>
  </si>
  <si>
    <t>16,217 views</t>
  </si>
  <si>
    <t>41:58</t>
  </si>
  <si>
    <t>1668200456-1252</t>
  </si>
  <si>
    <t>สื่ออเมริกันเอาตัวรอดอย่างไรในยุคโซเชียลมีเดียครองเมืองและข่าวปลอมระบาด | The Secret Sauce EP.67</t>
  </si>
  <si>
    <t>https://www.youtube.com/watch?v=kMTf3G0Oet4&amp;list=PLZ0vRaBzdrQ2UfyOSfiUuKOs4-2MxInQS&amp;index=69</t>
  </si>
  <si>
    <t>Dec 15, 2018</t>
  </si>
  <si>
    <t>11,874 views</t>
  </si>
  <si>
    <t>like this video along with 199 other people</t>
  </si>
  <si>
    <t>37:55</t>
  </si>
  <si>
    <t>1668200466-1253</t>
  </si>
  <si>
    <t>วิธีบริหารจัดการอีโก้ ที่ทำให้ คริสเตียโน โรนัลโด กลายเป็นคนที่โคตรเก่ง | The Secret Sauce EP.66</t>
  </si>
  <si>
    <t>https://www.youtube.com/watch?v=LJVwi4t99LM&amp;list=PLZ0vRaBzdrQ2UfyOSfiUuKOs4-2MxInQS&amp;index=68</t>
  </si>
  <si>
    <t>Dec 12, 2018</t>
  </si>
  <si>
    <t>93,485 views</t>
  </si>
  <si>
    <t>like this video along with 2,574 other people</t>
  </si>
  <si>
    <t>1668200476-1254</t>
  </si>
  <si>
    <t>4 ขั้นตอนสร้างนวัตกรรมแบบ โทมัส เอดิสัน ที่คนทำงานและองค์กรควรเรียนรู้ | The Secret Sauce EP.65</t>
  </si>
  <si>
    <t>https://www.youtube.com/watch?v=LAwePKkQC6Y&amp;list=PLZ0vRaBzdrQ2UfyOSfiUuKOs4-2MxInQS&amp;index=67</t>
  </si>
  <si>
    <t>Dec 7, 2018</t>
  </si>
  <si>
    <t>24,267 views</t>
  </si>
  <si>
    <t>like this video along with 422 other people</t>
  </si>
  <si>
    <t>16:50</t>
  </si>
  <si>
    <t>1668200485-1255</t>
  </si>
  <si>
    <t>4 เคล็ดลับสร้างแบรนด์ให้ยิ่งใหญ่และเป็นที่หนึ่งในแบบฉบับ NIKE | The Secret Sauce EP.64</t>
  </si>
  <si>
    <t>https://www.youtube.com/watch?v=Z5XLzmtumqo&amp;list=PLZ0vRaBzdrQ2UfyOSfiUuKOs4-2MxInQS&amp;index=66</t>
  </si>
  <si>
    <t>Dec 5, 2018</t>
  </si>
  <si>
    <t>24,507 views</t>
  </si>
  <si>
    <t>26:33</t>
  </si>
  <si>
    <t>1668200495-1256</t>
  </si>
  <si>
    <t>ธนาธร ตั้งเป้าและสร้างคนอย่างไรให้ไทยซัมมิทโตจากหมื่นล้านเป็น 8 หมื่นล้าน | The Secret Sauce EP.63</t>
  </si>
  <si>
    <t>https://www.youtube.com/watch?v=qUr_3WXL4z0&amp;list=PLZ0vRaBzdrQ2UfyOSfiUuKOs4-2MxInQS&amp;index=65</t>
  </si>
  <si>
    <t>Nov 30, 2018</t>
  </si>
  <si>
    <t>322,203 views</t>
  </si>
  <si>
    <t>like this video along with 6,829 other people</t>
  </si>
  <si>
    <t>56:02</t>
  </si>
  <si>
    <t>1668200505-1257</t>
  </si>
  <si>
    <t>บทเรียนเรื่องธุรกิจและวิธีคิดในการทำงานของ หนุ่มเมืองจันท์ | The Secret Sauce EP.62</t>
  </si>
  <si>
    <t>https://www.youtube.com/watch?v=fnQeiKjNasI&amp;list=PLZ0vRaBzdrQ2UfyOSfiUuKOs4-2MxInQS&amp;index=64</t>
  </si>
  <si>
    <t>Nov 28, 2018</t>
  </si>
  <si>
    <t>89,069 views</t>
  </si>
  <si>
    <t>28:27</t>
  </si>
  <si>
    <t>1668200513-1258</t>
  </si>
  <si>
    <t>เคล็ดลับเพิ่มเวลาชีวิต เลิกทำเรื่องไร้สาระ แจกจ่ายงานให้เป็น โฟกัสสิ่งสำคัญ | The Secret Sauce EP.61</t>
  </si>
  <si>
    <t>https://www.youtube.com/watch?v=ApZ_6DW9dNg&amp;list=PLZ0vRaBzdrQ2UfyOSfiUuKOs4-2MxInQS&amp;index=63&amp;t=67s</t>
  </si>
  <si>
    <t>Nov 23, 2018</t>
  </si>
  <si>
    <t>264,322 views</t>
  </si>
  <si>
    <t>like this video along with 5,427 other people</t>
  </si>
  <si>
    <t>17:33</t>
  </si>
  <si>
    <t>1668200524-1259</t>
  </si>
  <si>
    <t>Digital Ecosystem และ 4 หัวใจสำคัญที่ทำให้แบรนด์รักและเชื่อใจ adapter | The Secret Sauce EP.60</t>
  </si>
  <si>
    <t>https://www.youtube.com/watch?v=HMDe8L5Vk_4&amp;list=PLZ0vRaBzdrQ2UfyOSfiUuKOs4-2MxInQS&amp;index=62</t>
  </si>
  <si>
    <t>Nov 21, 2018</t>
  </si>
  <si>
    <t>9,689 views</t>
  </si>
  <si>
    <t>like this video along with 126 other people</t>
  </si>
  <si>
    <t>43:10</t>
  </si>
  <si>
    <t>1668200534-1260</t>
  </si>
  <si>
    <t>7 วิธีคิดที่ทำให้ Google สร้างนวัตกรรมได้ซ้ำแล้วซ้ำเล่า | The Secret Sauce EP.59</t>
  </si>
  <si>
    <t>https://www.youtube.com/watch?v=si2M3HGt-KM&amp;list=PLZ0vRaBzdrQ2UfyOSfiUuKOs4-2MxInQS&amp;index=61</t>
  </si>
  <si>
    <t>Nov 16, 2018</t>
  </si>
  <si>
    <t>40,404 views</t>
  </si>
  <si>
    <t>20:03</t>
  </si>
  <si>
    <t>1668200543-1261</t>
  </si>
  <si>
    <t>MUJI สร้างแบรนด์จากความว่างเปล่า ครองใจคนทั่วโลก มียอดขาย 1 แสนล้านบาทต่อปี | The Secret Sauce EP.58</t>
  </si>
  <si>
    <t>https://www.youtube.com/watch?v=P-I5a3cLYpc&amp;list=PLZ0vRaBzdrQ2UfyOSfiUuKOs4-2MxInQS&amp;index=60</t>
  </si>
  <si>
    <t>Nov 14, 2018</t>
  </si>
  <si>
    <t>87,464 views</t>
  </si>
  <si>
    <t>like this video along with 1,472 other people</t>
  </si>
  <si>
    <t>32:01</t>
  </si>
  <si>
    <t>1668200553-1262</t>
  </si>
  <si>
    <t>วงการโฆษณาจะไปทางไหน Ogilvy มีไม้เด็ดอะไรในการคงความเป็นสุดยอดเอเจนซี | The Secret Sauce EP.57</t>
  </si>
  <si>
    <t>https://www.youtube.com/watch?v=XAi6haJ0a2w&amp;list=PLZ0vRaBzdrQ2UfyOSfiUuKOs4-2MxInQS&amp;index=59</t>
  </si>
  <si>
    <t>Nov 9, 2018</t>
  </si>
  <si>
    <t>9,033 views</t>
  </si>
  <si>
    <t>1668200562-1263</t>
  </si>
  <si>
    <t>ทำไมคนที่อยากประสบความสำเร็จถึงสนใจ Fasting วิธีที่กำลังฮิตในซิลิคอนวัลเลย์ | The Secret Sauce EP.56</t>
  </si>
  <si>
    <t>https://www.youtube.com/watch?v=WTvIdp-3Hbk&amp;list=PLZ0vRaBzdrQ2UfyOSfiUuKOs4-2MxInQS&amp;index=58</t>
  </si>
  <si>
    <t>Nov 6, 2018</t>
  </si>
  <si>
    <t>436,292 views</t>
  </si>
  <si>
    <t>like this video along with 8,058 other people</t>
  </si>
  <si>
    <t>1668200571-1264</t>
  </si>
  <si>
    <t>JIB จากเด็กวัดสู่เจ้าของอาณาจักรไอทีหมื่นล้าน ตั้งเป้าเข้าตลาดหุ้นในปี 2021 | The Secret Sauce EP.55</t>
  </si>
  <si>
    <t>https://www.youtube.com/watch?v=iR6hHXyI8qA&amp;list=PLZ0vRaBzdrQ2UfyOSfiUuKOs4-2MxInQS&amp;index=57</t>
  </si>
  <si>
    <t>Oct 31, 2018</t>
  </si>
  <si>
    <t>29,370 views</t>
  </si>
  <si>
    <t>41:28</t>
  </si>
  <si>
    <t>1668200581-1265</t>
  </si>
  <si>
    <t>ใจใหญ่ ใจสู้ ตั้งใจ ให้ใจ 4 วิธีคิดใจๆ ที่ควรเรียนรู้จาก วิชัย ศรีวัฒนประภา The Secret Sauce EP.54</t>
  </si>
  <si>
    <t>https://www.youtube.com/watch?v=qMM-7f4VgNE&amp;list=PLZ0vRaBzdrQ2UfyOSfiUuKOs4-2MxInQS&amp;index=56</t>
  </si>
  <si>
    <t>Oct 29, 2018</t>
  </si>
  <si>
    <t>86,705 views</t>
  </si>
  <si>
    <t>like this video along with 1,784 other people</t>
  </si>
  <si>
    <t>22:23</t>
  </si>
  <si>
    <t>1668200591-1266</t>
  </si>
  <si>
    <t>Freitag จากผ้าคลุมรถบรรทุกเก่าสู่กระเป๋าที่มียอดขาย 4 ล้านใบ | The Secret Sauce EP.53</t>
  </si>
  <si>
    <t>https://www.youtube.com/watch?v=3pTGTOB2QU0&amp;list=PLZ0vRaBzdrQ2UfyOSfiUuKOs4-2MxInQS&amp;index=55&amp;t=6s</t>
  </si>
  <si>
    <t>Oct 27, 2018</t>
  </si>
  <si>
    <t>31,922 views</t>
  </si>
  <si>
    <t>like this video along with 538 other people</t>
  </si>
  <si>
    <t>27:57</t>
  </si>
  <si>
    <t>1668200600-1267</t>
  </si>
  <si>
    <t>หมู ณัฐวุฒิ ดีลกับความล้มเหลวอย่างไร ให้ Ookbee กลับมาทำเงินร้อยล้าน | The Secret Sauce EP.52</t>
  </si>
  <si>
    <t>https://www.youtube.com/watch?v=zliPq00AblI&amp;list=PLZ0vRaBzdrQ2UfyOSfiUuKOs4-2MxInQS&amp;index=54</t>
  </si>
  <si>
    <t>Oct 24, 2018</t>
  </si>
  <si>
    <t>37,667 views</t>
  </si>
  <si>
    <t>like this video along with 656 other people</t>
  </si>
  <si>
    <t>1668200610-1268</t>
  </si>
  <si>
    <t>Warren Buffett กับ 10 สิ่งที่เราควรลงทุนมากกว่าเงิน | The Secret Sauce EP.51</t>
  </si>
  <si>
    <t>https://www.youtube.com/watch?v=vKhc7Mntl7Q&amp;list=PLZ0vRaBzdrQ2UfyOSfiUuKOs4-2MxInQS&amp;index=53</t>
  </si>
  <si>
    <t>Oct 19, 2018</t>
  </si>
  <si>
    <t>954,093 views</t>
  </si>
  <si>
    <t>like this video along with 18,796 other people</t>
  </si>
  <si>
    <t>23:12</t>
  </si>
  <si>
    <t>1668200620-1269</t>
  </si>
  <si>
    <t>Erb คิดสร้างสรรค์อย่างไรให้บรรเจิดสุดๆ แต่จับต้องได้ และโกอินเตอร์อย่างสวยงาม The Secret Sauce EP.50</t>
  </si>
  <si>
    <t>https://www.youtube.com/watch?v=FZNVQFMcTfI&amp;list=PLZ0vRaBzdrQ2UfyOSfiUuKOs4-2MxInQS&amp;index=52</t>
  </si>
  <si>
    <t>Oct 16, 2018</t>
  </si>
  <si>
    <t>27,374 views</t>
  </si>
  <si>
    <t>31:09</t>
  </si>
  <si>
    <t>1668200630-1270</t>
  </si>
  <si>
    <t>ทักษะแห่งอนาคต จาก รวิศ หาญอุตสาหะ และ กวีวุฒิ เต็มภูวภัทร | The Secret Sauce EP.49</t>
  </si>
  <si>
    <t>https://www.youtube.com/watch?v=_mm8tCq3a5U&amp;list=PLZ0vRaBzdrQ2UfyOSfiUuKOs4-2MxInQS&amp;index=51</t>
  </si>
  <si>
    <t>Oct 13, 2018</t>
  </si>
  <si>
    <t>120,603 views</t>
  </si>
  <si>
    <t>like this video along with 2,172 other people</t>
  </si>
  <si>
    <t>30:11</t>
  </si>
  <si>
    <t>1668200638-1271</t>
  </si>
  <si>
    <t>Gourmet Market ทาร์เก็ตชัด สาขาน้อย สปอยล์ลูกค้าขั้นเทพ | The Secret Sauce EP.48</t>
  </si>
  <si>
    <t>https://www.youtube.com/watch?v=PEV9S-xooVE&amp;list=PLZ0vRaBzdrQ2UfyOSfiUuKOs4-2MxInQS&amp;index=50&amp;t=1142s</t>
  </si>
  <si>
    <t>Oct 9, 2018</t>
  </si>
  <si>
    <t>21,506 views</t>
  </si>
  <si>
    <t>like this video along with 336 other people</t>
  </si>
  <si>
    <t>1668200649-1272</t>
  </si>
  <si>
    <t>ด้านมืดของ Elon Musk กับ 4 สิ่งที่ไม่ควรเอาเยี่ยงอย่าง | The Secret Sauce EP.47</t>
  </si>
  <si>
    <t>https://www.youtube.com/watch?v=iLPqq-8YptY&amp;list=PLZ0vRaBzdrQ2UfyOSfiUuKOs4-2MxInQS&amp;index=49</t>
  </si>
  <si>
    <t>Oct 6, 2018</t>
  </si>
  <si>
    <t>424,176 views</t>
  </si>
  <si>
    <t>like this video along with 7,563 other people</t>
  </si>
  <si>
    <t>20:23</t>
  </si>
  <si>
    <t>1668200659-1273</t>
  </si>
  <si>
    <t>6 เคล็ดลับที่ทำให้ ไทเกอร์ วูดส์ พลิกจากจุดต่ำสุดสู่จุดสูงสุดได้อีกครั้ง  | The Secret Sauce EP.46</t>
  </si>
  <si>
    <t>https://www.youtube.com/watch?v=3u30puj_JSI&amp;list=PLZ0vRaBzdrQ2UfyOSfiUuKOs4-2MxInQS&amp;index=48</t>
  </si>
  <si>
    <t>Oct 2, 2018</t>
  </si>
  <si>
    <t>38,517 views</t>
  </si>
  <si>
    <t>like this video along with 763 other people</t>
  </si>
  <si>
    <t>18:50</t>
  </si>
  <si>
    <t>1668200668-1274</t>
  </si>
  <si>
    <t>Zara แบรนด์ฟาสต์แฟชั่นที่ให้ความสำคัญกับความขี้เบื่อของลูกค้ามากที่สุด | The Secret Sauce EP.45</t>
  </si>
  <si>
    <t>https://www.youtube.com/watch?v=bbT0s7rIO-Q&amp;list=PLZ0vRaBzdrQ2UfyOSfiUuKOs4-2MxInQS&amp;index=47</t>
  </si>
  <si>
    <t>Sep 28, 2018</t>
  </si>
  <si>
    <t>25,787 views</t>
  </si>
  <si>
    <t>like this video along with 547 other people</t>
  </si>
  <si>
    <t>20:19</t>
  </si>
  <si>
    <t>1668200677-1275</t>
  </si>
  <si>
    <t>4 วิธีสร้างความเชื่อที่ทำให้ Spotify เหนือกว่ามิวสิกสตรีมมิงทุกเจ้าในโลก | The Secret Sauce EP.44</t>
  </si>
  <si>
    <t>https://www.youtube.com/watch?v=JB1GP38d3g8&amp;list=PLZ0vRaBzdrQ2UfyOSfiUuKOs4-2MxInQS&amp;index=46</t>
  </si>
  <si>
    <t>Sep 25, 2018</t>
  </si>
  <si>
    <t>7,498 views</t>
  </si>
  <si>
    <t>like this video along with 137 other people</t>
  </si>
  <si>
    <t>20:36</t>
  </si>
  <si>
    <t>1668200687-1276</t>
  </si>
  <si>
    <t>6 วิธีบริหารเวลาของบารัค โอบามา มนุษย์ที่เคยยุ่งที่สุดในโลก | The Secret Sauce EP.43</t>
  </si>
  <si>
    <t>https://www.youtube.com/watch?v=DH0Kx-eR-b8&amp;list=PLZ0vRaBzdrQ2UfyOSfiUuKOs4-2MxInQS&amp;index=45</t>
  </si>
  <si>
    <t>Sep 21, 2018</t>
  </si>
  <si>
    <t>234,057 views</t>
  </si>
  <si>
    <t>like this video along with 5,107 other people</t>
  </si>
  <si>
    <t>14:04</t>
  </si>
  <si>
    <t>1668200696-1277</t>
  </si>
  <si>
    <t>7 วิธีคิดที่ทำให้ Eliud Kipchoge กลายเป็นนักวิ่งมาราธอนที่เร็วท่ีสุดในโลก | The Secret Sauce EP.42</t>
  </si>
  <si>
    <t>https://www.youtube.com/watch?v=kr4mdrKZR_M&amp;list=PLZ0vRaBzdrQ2UfyOSfiUuKOs4-2MxInQS&amp;index=44</t>
  </si>
  <si>
    <t>Sep 18, 2018</t>
  </si>
  <si>
    <t>106,555 views</t>
  </si>
  <si>
    <t>like this video along with 2,336 other people</t>
  </si>
  <si>
    <t>19:48</t>
  </si>
  <si>
    <t>1668200705-1278</t>
  </si>
  <si>
    <t>5 ข้อคิดในการใช้ชีวิตที่คุณครูแจ็ค หม่า อยากสอนนักเรียนมากที่สุด | The Secret Sauce EP.41</t>
  </si>
  <si>
    <t>https://www.youtube.com/watch?v=YRb8oy5jW0A&amp;list=PLZ0vRaBzdrQ2UfyOSfiUuKOs4-2MxInQS&amp;index=43</t>
  </si>
  <si>
    <t>Sep 14, 2018</t>
  </si>
  <si>
    <t>403,801 views</t>
  </si>
  <si>
    <t>like this video along with 8,217 other people</t>
  </si>
  <si>
    <t>19:18</t>
  </si>
  <si>
    <t>1668200716-1279</t>
  </si>
  <si>
    <t>5 วัฒนธรรมองค์กรสุดโต่งที่ทำให้ NETFLIX ยิ่งใหญ่ที่สุดในโลกสตรีมมิ่ง | The Secret Sauce EP.40</t>
  </si>
  <si>
    <t>https://www.youtube.com/watch?v=Ggfnw0Ypnmg&amp;list=PLZ0vRaBzdrQ2UfyOSfiUuKOs4-2MxInQS&amp;index=42</t>
  </si>
  <si>
    <t>Sep 11, 2018</t>
  </si>
  <si>
    <t>76,522 views</t>
  </si>
  <si>
    <t>like this video along with 1,559 other people</t>
  </si>
  <si>
    <t>30:19</t>
  </si>
  <si>
    <t>1668200725-1280</t>
  </si>
  <si>
    <t>AP กับการใช้ Design Thinking หาความต้องการที่แท้จริงของลูกค้า | The Secret Sauce EP.39</t>
  </si>
  <si>
    <t>https://www.youtube.com/watch?v=so8N3a5Wh0s&amp;list=PLZ0vRaBzdrQ2UfyOSfiUuKOs4-2MxInQS&amp;index=41</t>
  </si>
  <si>
    <t>Sep 4, 2018</t>
  </si>
  <si>
    <t>17,445 views</t>
  </si>
  <si>
    <t>41:31</t>
  </si>
  <si>
    <t>1668200734-1281</t>
  </si>
  <si>
    <t>4 เคล็ดลับความสำเร็จของ Amazon ที่ทำให้เจฟฟ์ เบโซส์ รวยที่สุดในโลก | The Secret Sauce EP.38</t>
  </si>
  <si>
    <t>https://www.youtube.com/watch?v=rXqdl8tjP70&amp;list=PLZ0vRaBzdrQ2UfyOSfiUuKOs4-2MxInQS&amp;index=40</t>
  </si>
  <si>
    <t>Aug 28, 2018</t>
  </si>
  <si>
    <t>172,482 views</t>
  </si>
  <si>
    <t>like this video along with 3,464 other people</t>
  </si>
  <si>
    <t>16:32</t>
  </si>
  <si>
    <t>1668200744-1282</t>
  </si>
  <si>
    <t>มะขามสารัช ความจี๊ดจ๊าดที่อยู่ในแบรนดิ้งแบบผู้หญิงเปรี้ยว | The Secret Sauce EP.37</t>
  </si>
  <si>
    <t>https://www.youtube.com/watch?v=F23ueaIkTjw&amp;list=PLZ0vRaBzdrQ2UfyOSfiUuKOs4-2MxInQS&amp;index=39</t>
  </si>
  <si>
    <t>Aug 21, 2018</t>
  </si>
  <si>
    <t>6,809 views</t>
  </si>
  <si>
    <t>45:30</t>
  </si>
  <si>
    <t>1668200753-1283</t>
  </si>
  <si>
    <t>Asava กับหัวใจในการสร้างแบรนด์ที่ไม่เชื่อกระแสและไม่แคร์ความเร็ว | The Secret Sauce EP.36</t>
  </si>
  <si>
    <t>https://www.youtube.com/watch?v=mKLCUSDwl68&amp;list=PLZ0vRaBzdrQ2UfyOSfiUuKOs4-2MxInQS&amp;index=38</t>
  </si>
  <si>
    <t>Aug 8, 2018</t>
  </si>
  <si>
    <t>32,370 views</t>
  </si>
  <si>
    <t>1668200762-1284</t>
  </si>
  <si>
    <t>BNK48 กับ จ๊อบซัง ผู้จัดการวงที่แฟนคลับก็อยากขอจับมือ | The Secret Sauce EP.35</t>
  </si>
  <si>
    <t>https://www.youtube.com/watch?v=ej5GC2CpRFI&amp;list=PLZ0vRaBzdrQ2UfyOSfiUuKOs4-2MxInQS&amp;index=37</t>
  </si>
  <si>
    <t>Aug 3, 2018</t>
  </si>
  <si>
    <t>36,746 views</t>
  </si>
  <si>
    <t>like this video along with 882 other people</t>
  </si>
  <si>
    <t>59:41</t>
  </si>
  <si>
    <t>1668200773-1285</t>
  </si>
  <si>
    <t>BNK48 ถอดรหัส DNA แห่งความพยายามและปรากฏการณ์ไอดอลครองเมือง | The Secret Sauce EP.34</t>
  </si>
  <si>
    <t>https://www.youtube.com/watch?v=SHY1k6my2Jw&amp;list=PLZ0vRaBzdrQ2UfyOSfiUuKOs4-2MxInQS&amp;index=36</t>
  </si>
  <si>
    <t>Jul 31, 2018</t>
  </si>
  <si>
    <t>26,720 views</t>
  </si>
  <si>
    <t>59:23</t>
  </si>
  <si>
    <t>1668200783-1286</t>
  </si>
  <si>
    <t>Starbucks ร้านกาแฟที่ขายประสบการณ์ และอยากเป็นบ้านหลังที่ 3 ให้คนไทย | The Secret Sauce EP.33</t>
  </si>
  <si>
    <t>https://www.youtube.com/watch?v=daVxyFknDi8&amp;list=PLZ0vRaBzdrQ2UfyOSfiUuKOs4-2MxInQS&amp;index=35</t>
  </si>
  <si>
    <t>Jul 17, 2018</t>
  </si>
  <si>
    <t>92,415 views</t>
  </si>
  <si>
    <t>1668200792-1287</t>
  </si>
  <si>
    <t>ผู้ว่าราชการจังหวัดเชียงราย กับความสำเร็จในภารกิจระดับ The Impossible Job! | The Secret Sauce EP.32</t>
  </si>
  <si>
    <t>https://www.youtube.com/watch?v=XW2Eccq4JiU&amp;list=PLZ0vRaBzdrQ2UfyOSfiUuKOs4-2MxInQS&amp;index=34</t>
  </si>
  <si>
    <t>Jul 4, 2018</t>
  </si>
  <si>
    <t>11,736 views</t>
  </si>
  <si>
    <t>like this video along with 205 other people</t>
  </si>
  <si>
    <t>21:59</t>
  </si>
  <si>
    <t>1668200801-1288</t>
  </si>
  <si>
    <t>Readery เมื่อการอ่านไม่ใช่เรื่องเดียวดาย และการขายหนังสือไม่ได้มีแค่วิธีเดียว The Secret Sauce EP.31</t>
  </si>
  <si>
    <t>https://www.youtube.com/watch?v=uctVoTua8-A&amp;list=PLZ0vRaBzdrQ2UfyOSfiUuKOs4-2MxInQS&amp;index=33</t>
  </si>
  <si>
    <t>Jun 26, 2018</t>
  </si>
  <si>
    <t>9,683 views</t>
  </si>
  <si>
    <t>like this video along with 170 other people</t>
  </si>
  <si>
    <t>1668200811-1289</t>
  </si>
  <si>
    <t>สุทธิชัย หยุ่น ตำนานสื่อสารมวลชนไทย กับการเกิดใหม่ในโลก Live! | The Secret Sauce EP.30</t>
  </si>
  <si>
    <t>https://www.youtube.com/watch?v=qmBSY-7ckJo&amp;list=PLZ0vRaBzdrQ2UfyOSfiUuKOs4-2MxInQS&amp;index=32</t>
  </si>
  <si>
    <t>Jun 12, 2018</t>
  </si>
  <si>
    <t>11,946 views</t>
  </si>
  <si>
    <t>1:01:17</t>
  </si>
  <si>
    <t>1668200820-1290</t>
  </si>
  <si>
    <t>ต้นตำรับของรายการทีวีเมืองไทย กับการเปิดสาขาใหม่สู่โลกออนไลน์ | The Secret Sauce EP.29 JSL</t>
  </si>
  <si>
    <t>https://www.youtube.com/watch?v=-93SEGCkCus&amp;list=PLZ0vRaBzdrQ2UfyOSfiUuKOs4-2MxInQS&amp;index=31</t>
  </si>
  <si>
    <t>May 29, 2018</t>
  </si>
  <si>
    <t>3,164 views</t>
  </si>
  <si>
    <t>like this video along with 28 other people</t>
  </si>
  <si>
    <t>49:58</t>
  </si>
  <si>
    <t>1668200829-1291</t>
  </si>
  <si>
    <t>LINE Thailand กับกลยุทธที่พิสูจน์ว่า ใครรู้จักคนไทยดีกว่าคนนั้นชนะ | The Secret Sauce EP.28</t>
  </si>
  <si>
    <t>https://www.youtube.com/watch?v=dpoCZ7EV5Qo&amp;list=PLZ0vRaBzdrQ2UfyOSfiUuKOs4-2MxInQS&amp;index=30</t>
  </si>
  <si>
    <t>May 15, 2018</t>
  </si>
  <si>
    <t>16,912 views</t>
  </si>
  <si>
    <t>like this video along with 235 other people</t>
  </si>
  <si>
    <t>46:38</t>
  </si>
  <si>
    <t>1668200839-1292</t>
  </si>
  <si>
    <t>The Secret Sauce EP.27 genie records กับปรัชญาการทำค่ายเพลงร็อกให้ศิลปินถูกรัก</t>
  </si>
  <si>
    <t>https://www.youtube.com/watch?v=bmyuqPkHTj0&amp;list=PLZ0vRaBzdrQ2UfyOSfiUuKOs4-2MxInQS&amp;index=29</t>
  </si>
  <si>
    <t>May 2, 2018</t>
  </si>
  <si>
    <t>16,227 views</t>
  </si>
  <si>
    <t>like this video along with 236 other people</t>
  </si>
  <si>
    <t>55:44</t>
  </si>
  <si>
    <t>1668200849-1293</t>
  </si>
  <si>
    <t>The Secret Sauce EP.26 ซูเปอร์จิ๋ว ปรับอย่างไรให้ SUPER 10 และ SUPER 60+ ฮิตถล่มทลายได้ทุกแพลตฟอร์ม</t>
  </si>
  <si>
    <t>https://www.youtube.com/watch?v=38u9gX8QBhQ&amp;list=PLZ0vRaBzdrQ2UfyOSfiUuKOs4-2MxInQS&amp;index=28</t>
  </si>
  <si>
    <t>Apr 17, 2018</t>
  </si>
  <si>
    <t>5,009 views</t>
  </si>
  <si>
    <t>like this video along with 70 other people</t>
  </si>
  <si>
    <t>59:49</t>
  </si>
  <si>
    <t>1668200858-1294</t>
  </si>
  <si>
    <t>The Secret Sauce EP.25 เฮียนพ หมูนุ่ม (2) กับสูตรหมูปิ้งที่หมักด้วยสตอรีในแบบที่ใครก็ก๊อบปี้ไม่ได้</t>
  </si>
  <si>
    <t>https://www.youtube.com/watch?v=veSN7hYLTSw&amp;list=PLZ0vRaBzdrQ2UfyOSfiUuKOs4-2MxInQS&amp;index=27</t>
  </si>
  <si>
    <t>Mar 27, 2018</t>
  </si>
  <si>
    <t>11,570 views</t>
  </si>
  <si>
    <t>like this video along with 173 other people</t>
  </si>
  <si>
    <t>48:57</t>
  </si>
  <si>
    <t>1668200868-1295</t>
  </si>
  <si>
    <t>The Secret Sauce EP.24 เฮียนพ หมูนุ่ม (1) ทางชีวิตที่ไม่มีเส้น ก่อนจะมาเป็นเจ้าพ่อหมูปิ้ง 200 ล้าน</t>
  </si>
  <si>
    <t>https://www.youtube.com/watch?v=1WltdTKrrEU&amp;list=PLZ0vRaBzdrQ2UfyOSfiUuKOs4-2MxInQS&amp;index=26</t>
  </si>
  <si>
    <t>13,030 views</t>
  </si>
  <si>
    <t>41:38</t>
  </si>
  <si>
    <t>1668200877-1296</t>
  </si>
  <si>
    <t>The Secret Sauce EP.23 Google Thailand จากวัฒนธรรมสู่นวัตกรรม ของบริษัทที่น่าทำงานด้วยที่สุดในโลก</t>
  </si>
  <si>
    <t>https://www.youtube.com/watch?v=e5AtRxVOHE4&amp;list=PLZ0vRaBzdrQ2UfyOSfiUuKOs4-2MxInQS&amp;index=25</t>
  </si>
  <si>
    <t>Mar 13, 2018</t>
  </si>
  <si>
    <t>24,522 views</t>
  </si>
  <si>
    <t>like this video along with 334 other people</t>
  </si>
  <si>
    <t>1668200887-1297</t>
  </si>
  <si>
    <t>The Secret Sauce EP.22 After You อยู่ได้ ขายดี ไม่ถูกแทนที่ ด้วยการ “ทำ standard ของเราให้ดีที่สุด”</t>
  </si>
  <si>
    <t>https://www.youtube.com/watch?v=uvJLKR1AQps&amp;list=PLZ0vRaBzdrQ2UfyOSfiUuKOs4-2MxInQS&amp;index=24</t>
  </si>
  <si>
    <t>Feb 27, 2018</t>
  </si>
  <si>
    <t>76,930 views</t>
  </si>
  <si>
    <t>like this video along with 1,191 other people</t>
  </si>
  <si>
    <t>1668200897-1298</t>
  </si>
  <si>
    <t>The Secret Sauce SPECIAL EP. แพสชัน ปรับตัว ไม่หยุดนิ่ง และอีกหลายสิ่งที่ เคน-นครินทร์ ได้เรียนรู้</t>
  </si>
  <si>
    <t>https://www.youtube.com/watch?v=K4BySMpyXrk&amp;list=PLZ0vRaBzdrQ2UfyOSfiUuKOs4-2MxInQS&amp;index=23</t>
  </si>
  <si>
    <t>Feb 22, 2018</t>
  </si>
  <si>
    <t>85,217 views</t>
  </si>
  <si>
    <t>59:24</t>
  </si>
  <si>
    <t>1668200907-1299</t>
  </si>
  <si>
    <t>The Secret Sauce EP.21 SEA Thailand บริษัทใหญ่แต่ใจยังสตาร์ทอัพ เจ้าของ RoV, Shopee และ AirPay</t>
  </si>
  <si>
    <t>https://www.youtube.com/watch?v=8O9GwGN623c&amp;list=PLZ0vRaBzdrQ2UfyOSfiUuKOs4-2MxInQS&amp;index=22</t>
  </si>
  <si>
    <t>13,170 views</t>
  </si>
  <si>
    <t>52:39</t>
  </si>
  <si>
    <t>1668200916-1300</t>
  </si>
  <si>
    <t>The Secret Sauce EP.20 jobsDB กับ insight ของคนทำงานและตลาดแรงงาน ที่ตอบโจทย์คนหางาน</t>
  </si>
  <si>
    <t>https://www.youtube.com/watch?v=oXJ5TmGbLG4&amp;list=PLZ0vRaBzdrQ2UfyOSfiUuKOs4-2MxInQS&amp;index=21</t>
  </si>
  <si>
    <t>6,719 views</t>
  </si>
  <si>
    <t>53:21</t>
  </si>
  <si>
    <t>1668200926-1301</t>
  </si>
  <si>
    <t>The Secret Sauce EP.18 CJ WORX เอเจนซีที่บุกเบิกมิติใหม่ๆ ในการโฆษณา และมองตัวเองเป็นบริษัทเทคโนโลยี</t>
  </si>
  <si>
    <t>https://www.youtube.com/watch?v=LD1VZZXlyEo&amp;list=PLZ0vRaBzdrQ2UfyOSfiUuKOs4-2MxInQS&amp;index=20</t>
  </si>
  <si>
    <t>9,256 views</t>
  </si>
  <si>
    <t>like this video along with 134 other people</t>
  </si>
  <si>
    <t>52:20</t>
  </si>
  <si>
    <t>1668200936-1302</t>
  </si>
  <si>
    <t>The Secret Sauce EP.19 AIS สร้างคน สร้าง Ecosystem จาก CEO ที่เติบโตมาจากพนักงานตอกบัตร</t>
  </si>
  <si>
    <t>https://www.youtube.com/watch?v=cVInHex2UVw&amp;list=PLZ0vRaBzdrQ2UfyOSfiUuKOs4-2MxInQS&amp;index=19</t>
  </si>
  <si>
    <t>7,312 views</t>
  </si>
  <si>
    <t>like this video along with 79 other people</t>
  </si>
  <si>
    <t>48:48</t>
  </si>
  <si>
    <t>1668200945-1303</t>
  </si>
  <si>
    <t>The Secret Sauce EP.17 KBank เจ้าตลาด Mobile Banking ที่ตอกย้ำว่าการเริ่มก่อนย่อมได้เปรียบ</t>
  </si>
  <si>
    <t>https://www.youtube.com/watch?v=wU2QQKeWnfY&amp;list=PLZ0vRaBzdrQ2UfyOSfiUuKOs4-2MxInQS&amp;index=18</t>
  </si>
  <si>
    <t>4,627 views</t>
  </si>
  <si>
    <t>like this video along with 63 other people</t>
  </si>
  <si>
    <t>29:04</t>
  </si>
  <si>
    <t>1668200955-1304</t>
  </si>
  <si>
    <t>The Secret Sauce EP.16 O&amp;B เมื่อเจ้าของคือแบรนด์ และแบรนด์คือเจ้าของ ที่เข้าใจผู้หญิงอย่างที่สุด</t>
  </si>
  <si>
    <t>https://www.youtube.com/watch?v=nNJVJFDhmzs&amp;list=PLZ0vRaBzdrQ2UfyOSfiUuKOs4-2MxInQS&amp;index=17</t>
  </si>
  <si>
    <t>18,155 views</t>
  </si>
  <si>
    <t>like this video along with 265 other people</t>
  </si>
  <si>
    <t>47:57</t>
  </si>
  <si>
    <t>1668200964-1305</t>
  </si>
  <si>
    <t>The Secret Sauce EP.15 อายุน้อยร้อยล้าน รายการที่กลายเป็นแบรนด์ แล้วต่อยอดฐานแฟนได้อีกหลายธุรกิจ</t>
  </si>
  <si>
    <t>https://www.youtube.com/watch?v=j_KUA7lUK78&amp;list=PLZ0vRaBzdrQ2UfyOSfiUuKOs4-2MxInQS&amp;index=16</t>
  </si>
  <si>
    <t>19,096 views</t>
  </si>
  <si>
    <t>like this video along with 258 other people</t>
  </si>
  <si>
    <t>1:01:24</t>
  </si>
  <si>
    <t>1668200975-1306</t>
  </si>
  <si>
    <t>The Secret Sauce EP.14 BOYY แบรนด์กระเป๋าที่ไม่มีมาร์เก็ตติ้ง และออกแบบทุกสิ่งจากความรู้สึก</t>
  </si>
  <si>
    <t>https://www.youtube.com/watch?v=nQVSlb-cmWA&amp;list=PLZ0vRaBzdrQ2UfyOSfiUuKOs4-2MxInQS&amp;index=15</t>
  </si>
  <si>
    <t>53,538 views</t>
  </si>
  <si>
    <t>58:30</t>
  </si>
  <si>
    <t>1668200984-1307</t>
  </si>
  <si>
    <t>The Secret Sauce EP.13 divana สปาที่ตีความเรื่อง luxury ไม่เหมือนใคร และปรับใช้มาตรฐานแบบสวิส</t>
  </si>
  <si>
    <t>https://www.youtube.com/watch?v=LNm66wRLIxc&amp;list=PLZ0vRaBzdrQ2UfyOSfiUuKOs4-2MxInQS&amp;index=14</t>
  </si>
  <si>
    <t>14,002 views</t>
  </si>
  <si>
    <t>57:20</t>
  </si>
  <si>
    <t>1668200993-1308</t>
  </si>
  <si>
    <t>The Secret Sauce EP.12 iberry Group สร้างแบรนด์ร้านอาหารอย่างไรให้อยู่ได้ในยุคแห่งความเปลี่ยนแปลง</t>
  </si>
  <si>
    <t>https://www.youtube.com/watch?v=IrxbnMuYUWc&amp;list=PLZ0vRaBzdrQ2UfyOSfiUuKOs4-2MxInQS&amp;index=13</t>
  </si>
  <si>
    <t>21,243 views</t>
  </si>
  <si>
    <t>like this video along with 304 other people</t>
  </si>
  <si>
    <t>42:06</t>
  </si>
  <si>
    <t>1668201003-1309</t>
  </si>
  <si>
    <t>The Secret Sauce EP.11 Workpoint บริหารคอนเทนต์อย่างไร ให้ปังในทีวีและกระแสดีในโลกออนไลน์</t>
  </si>
  <si>
    <t>https://www.youtube.com/watch?v=14MawYoWyIM&amp;list=PLZ0vRaBzdrQ2UfyOSfiUuKOs4-2MxInQS&amp;index=12</t>
  </si>
  <si>
    <t>19,912 views</t>
  </si>
  <si>
    <t>1668201012-1310</t>
  </si>
  <si>
    <t>The Secret Sauce EP.10 Srichand จากคุณยายใส่สไบกลายเป็นสาววัย 25 ด้วยการรีแบรนด์</t>
  </si>
  <si>
    <t>https://www.youtube.com/watch?v=wPV61JAx1AU&amp;list=PLZ0vRaBzdrQ2UfyOSfiUuKOs4-2MxInQS&amp;index=11</t>
  </si>
  <si>
    <t>20,609 views</t>
  </si>
  <si>
    <t>like this video along with 294 other people</t>
  </si>
  <si>
    <t>51:36</t>
  </si>
  <si>
    <t>1668201022-1311</t>
  </si>
  <si>
    <t>The Secret Sauce EP.9 ดอยคำ ทำธุรกิจบนความจริงใจ ใช้ศาสตร์พระราชา และก้าวหน้าทันยุคสมัย</t>
  </si>
  <si>
    <t>https://www.youtube.com/watch?v=xP0vM86DoBQ&amp;list=PLZ0vRaBzdrQ2UfyOSfiUuKOs4-2MxInQS&amp;index=10</t>
  </si>
  <si>
    <t>Feb 21, 2018</t>
  </si>
  <si>
    <t>27,133 views</t>
  </si>
  <si>
    <t>like this video along with 483 other people</t>
  </si>
  <si>
    <t>50:05</t>
  </si>
  <si>
    <t>1668201033-1312</t>
  </si>
  <si>
    <t>The Secret Sauce EP.8 ธนา เธียรอัจฉริยะ เป็นทุกอย่างที่นักการตลาดต้องรู้ กับการนำ SCB ไปสู่อนาคต</t>
  </si>
  <si>
    <t>https://www.youtube.com/watch?v=1XIJUQHkCdU&amp;list=PLZ0vRaBzdrQ2UfyOSfiUuKOs4-2MxInQS&amp;index=9</t>
  </si>
  <si>
    <t>66,594 views</t>
  </si>
  <si>
    <t>like this video along with 939 other people</t>
  </si>
  <si>
    <t>1:00:50</t>
  </si>
  <si>
    <t>1668201042-1313</t>
  </si>
  <si>
    <t>The Secret Sauce EP.7 Vin Buddy ช่างภาพเวดดิ้งที่ดาราเบอร์ใหญ่ๆ ในเมืองไทยใช้บริการมากที่สุด</t>
  </si>
  <si>
    <t>https://www.youtube.com/watch?v=eRqpJu1y6x0&amp;list=PLZ0vRaBzdrQ2UfyOSfiUuKOs4-2MxInQS&amp;index=8</t>
  </si>
  <si>
    <t>13,010 views</t>
  </si>
  <si>
    <t>like this video along with 172 other people</t>
  </si>
  <si>
    <t>54:57</t>
  </si>
  <si>
    <t>1668201051-1314</t>
  </si>
  <si>
    <t>The Secret Sauce EP.6 Wongnai แพลตฟอร์มที่กำลังไปไกลกว่าเรื่องอาหาร จากการสร้างความดีสะสม</t>
  </si>
  <si>
    <t>https://www.youtube.com/watch?v=xfyhSov-wUo&amp;list=PLZ0vRaBzdrQ2UfyOSfiUuKOs4-2MxInQS&amp;index=7</t>
  </si>
  <si>
    <t>28,420 views</t>
  </si>
  <si>
    <t>like this video along with 358 other people</t>
  </si>
  <si>
    <t>58:11</t>
  </si>
  <si>
    <t>1668201060-1315</t>
  </si>
  <si>
    <t>The Secret Sauce EP.5 Diamond Grains แบรนด์กราโนล่าที่รักลูกค้าพอๆ กับการทำสินค้าสุขภาพ</t>
  </si>
  <si>
    <t>https://www.youtube.com/watch?v=TzQpyh07AM4&amp;list=PLZ0vRaBzdrQ2UfyOSfiUuKOs4-2MxInQS&amp;index=6</t>
  </si>
  <si>
    <t>12,844 views</t>
  </si>
  <si>
    <t>like this video along with 197 other people</t>
  </si>
  <si>
    <t>1668201070-1316</t>
  </si>
  <si>
    <t>The Secret Sauce EP.4 Pantip.com เว็บบอร์ดภาพแทนสังคมไทยที่ยังเติบโตได้ดีในยุค 4.0</t>
  </si>
  <si>
    <t>https://www.youtube.com/watch?v=GOHg1DoKQvU&amp;list=PLZ0vRaBzdrQ2UfyOSfiUuKOs4-2MxInQS&amp;index=5</t>
  </si>
  <si>
    <t>20,314 views</t>
  </si>
  <si>
    <t>59:20</t>
  </si>
  <si>
    <t>1668201079-1317</t>
  </si>
  <si>
    <t>The Secret Sauce EP.3 สุริยา หีบศพ กิจการที่ไม่ได้หากินกับคนตาย แต่เน้นขายการบริการ</t>
  </si>
  <si>
    <t>https://www.youtube.com/watch?v=nQnHgHmt5HY&amp;list=PLZ0vRaBzdrQ2UfyOSfiUuKOs4-2MxInQS&amp;index=4</t>
  </si>
  <si>
    <t>8,583 views</t>
  </si>
  <si>
    <t>56:04</t>
  </si>
  <si>
    <t>1668201088-1318</t>
  </si>
  <si>
    <t>The Secret Sauce EP.2 แมลงอบกรอบไฮโซ ยกระดับแมลงไทยให้เข้าถึงง่ายและขยายไปสู่ระดับโลก</t>
  </si>
  <si>
    <t>https://www.youtube.com/watch?v=WGuiI4y0R4s&amp;list=PLZ0vRaBzdrQ2UfyOSfiUuKOs4-2MxInQS&amp;index=3</t>
  </si>
  <si>
    <t>12,274 views</t>
  </si>
  <si>
    <t>51:43</t>
  </si>
  <si>
    <t>1668201098-1319</t>
  </si>
  <si>
    <t>The Secret Sauce EP.1 แหลมเกต บุฟเฟต์ซีฟู้ดสุดเว่อร์วัง และทำอะไรก็ไวรัล!</t>
  </si>
  <si>
    <t>https://www.youtube.com/watch?v=X4mlCjQa6p8&amp;list=PLZ0vRaBzdrQ2UfyOSfiUuKOs4-2MxInQS&amp;index=2</t>
  </si>
  <si>
    <t>27,732 views</t>
  </si>
  <si>
    <t>1:07:11</t>
  </si>
  <si>
    <t>1668201107-1320</t>
  </si>
  <si>
    <t>เคน นครินทร์ แนะนำรายการ The Secret Sauce Podcast | The Secret Sauce EP.0</t>
  </si>
  <si>
    <t>https://www.youtube.com/watch?v=_e51f3mT0Wk&amp;list=PLZ0vRaBzdrQ2UfyOSfiUuKOs4-2MxInQS&amp;index=1&amp;t=3s</t>
  </si>
  <si>
    <t>18,949 views</t>
  </si>
  <si>
    <t>5:47</t>
  </si>
  <si>
    <t>web-scraper-order</t>
  </si>
  <si>
    <t>playlist</t>
  </si>
  <si>
    <t>playlist-href</t>
  </si>
  <si>
    <t>video</t>
  </si>
  <si>
    <t>video-href</t>
  </si>
  <si>
    <t>id</t>
  </si>
  <si>
    <t>industry</t>
  </si>
  <si>
    <t>1668319386-1570</t>
  </si>
  <si>
    <t>https://www.youtube.com/c/THESECRETSAUCETH/playlists?view=50&amp;shelf_id=10</t>
  </si>
  <si>
    <t>The Secret Sauce - Entertainment</t>
  </si>
  <si>
    <t>https://www.youtube.com/watch?v=rxboF-pFysM&amp;list=PL7vAomcmTSErzH33l-lgQTX-wqNGZaYsU</t>
  </si>
  <si>
    <t>▶
  42:20
Now playing
          เศรษฐกิจสร้างสรรค์ ทำไมไทยไม่ถึงฝั่งฝัน | Executive Espresso EP.317
        THE SECRET SAUCE</t>
  </si>
  <si>
    <t>https://www.youtube.com/watch?v=rxboF-pFysM&amp;list=PL7vAomcmTSErzH33l-lgQTX-wqNGZaYsU&amp;index=1</t>
  </si>
  <si>
    <t>1668319386-1571</t>
  </si>
  <si>
    <t>2
  41:55
Now playing
          เทรนด์สื่อและผู้บริโภค 2022 คู่มือ SMEs ชนะในโลกใหม่ | Executive Espresso EP.301
        THE SECRET SAUCE</t>
  </si>
  <si>
    <t>https://www.youtube.com/watch?v=V2rgDWN-F2c&amp;list=PL7vAomcmTSErzH33l-lgQTX-wqNGZaYsU&amp;index=2</t>
  </si>
  <si>
    <t>1668319386-1572</t>
  </si>
  <si>
    <t>3
  59:15
Now playing
          โค้ดดี้ และ พี่เอ็ด 7 วิ อนาคตการตลาด สื่อ ผู้บริโภค สู่ Metaverse [2/2] The Secret Sauce EP.460
        THE SECRET SAUCE</t>
  </si>
  <si>
    <t>https://www.youtube.com/watch?v=PGehY1cT_A4&amp;list=PL7vAomcmTSErzH33l-lgQTX-wqNGZaYsU&amp;index=3</t>
  </si>
  <si>
    <t>1668319386-1573</t>
  </si>
  <si>
    <t>4
  1:18:44
Now playing
          GMM GRAMMY บันได 3 ขั้นของการทรานส์​ฟอร์มครั้งประวัติศาสตร์ | The Secret Sauce EP.398
        THE SECRET SAUCE</t>
  </si>
  <si>
    <t>https://www.youtube.com/watch?v=61-kSMpxNWI&amp;list=PL7vAomcmTSErzH33l-lgQTX-wqNGZaYsU&amp;index=4</t>
  </si>
  <si>
    <t>1668319386-1574</t>
  </si>
  <si>
    <t>5
  1:04:20
Now playing
          เบื้องหลัง บอย ถกลเกียรติ ซื้อ GMM Channel 2.2 พันล้าน เชื่อทีวียังไม่ตาย | The Secret Sauce EP.321
        THE STANDARD</t>
  </si>
  <si>
    <t>https://www.youtube.com/watch?v=Sk32oWgVs_Q&amp;list=PL7vAomcmTSErzH33l-lgQTX-wqNGZaYsU&amp;index=5</t>
  </si>
  <si>
    <t>1668319386-1575</t>
  </si>
  <si>
    <t>6
  1:22:42
Now playing
          ทฤษฎีจิระ-จินา GDH ทำหนังอย่างไรให้กำไร 4 ปีติด ร่วมทุนเกาหลี ลุยตลาดโลก | The Secret Sauce EP.320
        THE STANDARD</t>
  </si>
  <si>
    <t>https://www.youtube.com/watch?v=ayGcUFmwXZ8&amp;list=PL7vAomcmTSErzH33l-lgQTX-wqNGZaYsU&amp;index=6</t>
  </si>
  <si>
    <t>1668319386-1576</t>
  </si>
  <si>
    <t>7
  1:15:59
Now playing
          เฮียฮ้อ รีแบรนด์ 40 ปี RS Group “ยุคนี้ปลาฉลาดกินปลาโง่” | The Secret Sauce EP.286
        THE STANDARD</t>
  </si>
  <si>
    <t>https://www.youtube.com/watch?v=xWQRp9z_N8Y&amp;list=PL7vAomcmTSErzH33l-lgQTX-wqNGZaYsU&amp;index=7</t>
  </si>
  <si>
    <t>1668319386-1577</t>
  </si>
  <si>
    <t>8
  1:03:39
Now playing
          ทำไมโรงหนังไม่มีวันตาย คุยกับ ‘วิชา พูลวรลักษณ์’ เมเจอร์ ซีนีเพล็กซ์ | The Secret Sauce EP. 242
        THE STANDARD</t>
  </si>
  <si>
    <t>https://www.youtube.com/watch?v=mtbG_3djf0s&amp;list=PL7vAomcmTSErzH33l-lgQTX-wqNGZaYsU&amp;index=8</t>
  </si>
  <si>
    <t>1668319386-1578</t>
  </si>
  <si>
    <t>9
  1:02:38
Now playing
          กันดารคือสินทรัพย์ เบื้องหลังไทบ้าน เดอะซีรีส์ ปั้น 2 ล้านเป็นหลายร้อยล้าน | The Secret Sauce EP.201
        THE STANDARD</t>
  </si>
  <si>
    <t>https://www.youtube.com/watch?v=AtJmXvHOXuE&amp;list=PL7vAomcmTSErzH33l-lgQTX-wqNGZaYsU&amp;index=9</t>
  </si>
  <si>
    <t>1668319386-1579</t>
  </si>
  <si>
    <t>10
  16:10
Now playing
          4 เคล็ดลับสร้างคอนเทนต์ให้น่าสนใจและปังเหมือน ลงทุนแมน | The Secret Sauce EP.74
        THE STANDARD</t>
  </si>
  <si>
    <t>https://www.youtube.com/watch?v=uG0lqskmSd8&amp;list=PL7vAomcmTSErzH33l-lgQTX-wqNGZaYsU&amp;index=10</t>
  </si>
  <si>
    <t>1668319386-1580</t>
  </si>
  <si>
    <t>11
  59:23
Now playing
          BNK48 ถอดรหัส DNA แห่งความพยายามและปรากฏการณ์ไอดอลครองเมือง | The Secret Sauce EP.34
        THE STANDARD</t>
  </si>
  <si>
    <t>https://www.youtube.com/watch?v=SHY1k6my2Jw&amp;list=PL7vAomcmTSErzH33l-lgQTX-wqNGZaYsU&amp;index=11</t>
  </si>
  <si>
    <t>1668319386-1581</t>
  </si>
  <si>
    <t>12
  49:58
Now playing
          ต้นตำรับของรายการทีวีเมืองไทย กับการเปิดสาขาใหม่สู่โลกออนไลน์ | The Secret Sauce EP.29 JSL
        THE STANDARD</t>
  </si>
  <si>
    <t>https://www.youtube.com/watch?v=-93SEGCkCus&amp;list=PL7vAomcmTSErzH33l-lgQTX-wqNGZaYsU&amp;index=12</t>
  </si>
  <si>
    <t>1668319386-1582</t>
  </si>
  <si>
    <t>13
  55:44
Now playing
          The Secret Sauce EP.27 genie records กับปรัชญาการทำค่ายเพลงร็อกให้ศิลปินถูกรัก
        THE STANDARD</t>
  </si>
  <si>
    <t>https://www.youtube.com/watch?v=bmyuqPkHTj0&amp;list=PL7vAomcmTSErzH33l-lgQTX-wqNGZaYsU&amp;index=13</t>
  </si>
  <si>
    <t>1668319386-1583</t>
  </si>
  <si>
    <t>14
  59:49
Now playing
          The Secret Sauce EP.26 ซูเปอร์จิ๋ว ปรับอย่างไรให้ SUPER 10 และ SUPER 60+ ฮิตถล่มทลายได้ทุกแพลตฟอร์ม
        THE STANDARD</t>
  </si>
  <si>
    <t>https://www.youtube.com/watch?v=38u9gX8QBhQ&amp;list=PL7vAomcmTSErzH33l-lgQTX-wqNGZaYsU&amp;index=14</t>
  </si>
  <si>
    <t>1668319386-1584</t>
  </si>
  <si>
    <t>15
  1:01:24
Now playing
          The Secret Sauce EP.15 อายุน้อยร้อยล้าน รายการที่กลายเป็นแบรนด์ แล้วต่อยอดฐานแฟนได้อีกหลายธุรกิจ
        THE STANDARD</t>
  </si>
  <si>
    <t>https://www.youtube.com/watch?v=j_KUA7lUK78&amp;list=PL7vAomcmTSErzH33l-lgQTX-wqNGZaYsU&amp;index=15</t>
  </si>
  <si>
    <t>1668319386-1585</t>
  </si>
  <si>
    <t>16
  58:17
Now playing
          The Secret Sauce EP.11 Workpoint บริหารคอนเทนต์อย่างไร ให้ปังในทีวีและกระแสดีในโลกออนไลน์
        THE STANDARD</t>
  </si>
  <si>
    <t>https://www.youtube.com/watch?v=14MawYoWyIM&amp;list=PL7vAomcmTSErzH33l-lgQTX-wqNGZaYsU&amp;index=16</t>
  </si>
  <si>
    <t>1668319388-1586</t>
  </si>
  <si>
    <t>The Secret Sauce - SMEs</t>
  </si>
  <si>
    <t>https://www.youtube.com/watch?v=R-KO2d11grA&amp;list=PL7vAomcmTSEqlmbsX-s7ZyqUIO24rH-3t</t>
  </si>
  <si>
    <t>▶
  29:39
Now playing
          สารคดีพิเศษ คัมภีร์เอาตัวรอดของร้านอาหารในวิกฤตล้านระลอก | The Secret Sauce Special
        THE SECRET SAUCE</t>
  </si>
  <si>
    <t>https://www.youtube.com/watch?v=R-KO2d11grA&amp;list=PL7vAomcmTSEqlmbsX-s7ZyqUIO24rH-3t&amp;index=1</t>
  </si>
  <si>
    <t>1668319388-1587</t>
  </si>
  <si>
    <t>2
  1:03:02
Now playing
          เรียนตัวต่อตัวกับเสถียร คาราบาวแดง  "ความรู้อยู่ที่มวลชน" | The Secret Sauce: Mentoring EP.1
        THE SECRET SAUCE</t>
  </si>
  <si>
    <t>https://www.youtube.com/watch?v=gNpy0Zcp35Y&amp;list=PL7vAomcmTSEqlmbsX-s7ZyqUIO24rH-3t&amp;index=2</t>
  </si>
  <si>
    <t>1668319388-1588</t>
  </si>
  <si>
    <t>3
  34:22
Now playing
          LiVE Exchange กระดานเทรดหุ้น SMEs สตาร์ทอัพ ครั้งแรกในไทย | The Secret Sauce EP.456
        THE SECRET SAUCE</t>
  </si>
  <si>
    <t>https://www.youtube.com/watch?v=KQ545XR2wsM&amp;list=PL7vAomcmTSEqlmbsX-s7ZyqUIO24rH-3t&amp;index=3</t>
  </si>
  <si>
    <t>1668319388-1589</t>
  </si>
  <si>
    <t>4
  43:51
Now playing
          ตำราพิชัยส่งออก อาวุธลับ SMEs ไทยต้องไม่ตกขบวน | Executive Espresso EP.302
        THE SECRET SAUCE</t>
  </si>
  <si>
    <t>https://www.youtube.com/watch?v=ON8LRlvl6fU&amp;list=PL7vAomcmTSEqlmbsX-s7ZyqUIO24rH-3t&amp;index=4</t>
  </si>
  <si>
    <t>1668319388-1590</t>
  </si>
  <si>
    <t>5
  41:55
Now playing
          เทรนด์สื่อและผู้บริโภค 2022 คู่มือ SMEs ชนะในโลกใหม่ | Executive Espresso EP.301
        THE SECRET SAUCE</t>
  </si>
  <si>
    <t>https://www.youtube.com/watch?v=V2rgDWN-F2c&amp;list=PL7vAomcmTSEqlmbsX-s7ZyqUIO24rH-3t&amp;index=5</t>
  </si>
  <si>
    <t>1668319388-1591</t>
  </si>
  <si>
    <t>6
  55:06
Now playing
          ถามตรงๆ กับ สุพัฒนพงษ์ แม่ทัพเศรษฐกิจไทย เราหมดบุญเก่า ต้องสร้างบุญใหม่ | Executive Espresso EP.187
        THE SECRET SAUCE</t>
  </si>
  <si>
    <t>https://www.youtube.com/watch?v=Yr38AmpuyVg&amp;list=PL7vAomcmTSEqlmbsX-s7ZyqUIO24rH-3t&amp;index=6</t>
  </si>
  <si>
    <t>1668319388-1592</t>
  </si>
  <si>
    <t>7
  47:10
Now playing
          หายนะกำลังมา SMEs จะตายหนักกว่าเดิม เสียงสะท้อนจากเจ้าของ Class Cafe | Executive Espresso EP.168
        THE SECRET SAUCE</t>
  </si>
  <si>
    <t>https://www.youtube.com/watch?v=gm6q1ktTgV0&amp;list=PL7vAomcmTSEqlmbsX-s7ZyqUIO24rH-3t&amp;index=7</t>
  </si>
  <si>
    <t>1668319391-1593</t>
  </si>
  <si>
    <t>The Secret Sauce - Platform</t>
  </si>
  <si>
    <t>https://www.youtube.com/watch?v=JNhQOO7lvrg&amp;list=PL7vAomcmTSEpAZFLQdR9czHs5WXu6EW7t</t>
  </si>
  <si>
    <t>▶
  34:39
Now playing
          Facebook เปลี่ยนชื่อเป็น Meta ย้ายมนุษย์สู่โลก Metaverse เต็มตัว | Executive Espresso EP.284
        THE SECRET SAUCE</t>
  </si>
  <si>
    <t>https://www.youtube.com/watch?v=JNhQOO7lvrg&amp;list=PL7vAomcmTSEpAZFLQdR9czHs5WXu6EW7t&amp;index=1</t>
  </si>
  <si>
    <t>1668319391-1594</t>
  </si>
  <si>
    <t>2
  40:38
Now playing
          ล้วงลึก OnlyFans แพลตฟอร์ม 18+ รายได้แสนล้าน | The Secret Sauce EP.437
        THE SECRET SAUCE</t>
  </si>
  <si>
    <t>https://www.youtube.com/watch?v=mZQM14VVD04&amp;list=PL7vAomcmTSEpAZFLQdR9czHs5WXu6EW7t&amp;index=2</t>
  </si>
  <si>
    <t>1668319391-1595</t>
  </si>
  <si>
    <t>3
  50:41
Now playing
          ทำการตลาดบน ‘โซเชียลเกิดใหม่’ ยังไงให้ปัง | The Secret Sauce EP.378
        THE SECRET SAUCE</t>
  </si>
  <si>
    <t>https://www.youtube.com/watch?v=h65ObZPR35Q&amp;list=PL7vAomcmTSEpAZFLQdR9czHs5WXu6EW7t&amp;index=3</t>
  </si>
  <si>
    <t>1668319391-1596</t>
  </si>
  <si>
    <t>4
  47:44
Now playing
          Clubhouse เกิดมาฆ่าพอดแคสต์ โค่นเฟซบุ๊ก จริงหรือ | Executive Espresso EP.186
        THE SECRET SAUCE</t>
  </si>
  <si>
    <t>https://www.youtube.com/watch?v=_7BaXop0Tcg&amp;list=PL7vAomcmTSEpAZFLQdR9czHs5WXu6EW7t&amp;index=4</t>
  </si>
  <si>
    <t>1668319391-1597</t>
  </si>
  <si>
    <t>5
  32:02
Now playing
          Facebook Shops คืออะไร ทำอย่างไรให้ขายดี | The Secret Sauce EP.251
        THE STANDARD</t>
  </si>
  <si>
    <t>https://www.youtube.com/watch?v=5mkUoBUfQ3w&amp;list=PL7vAomcmTSEpAZFLQdR9czHs5WXu6EW7t&amp;index=5</t>
  </si>
  <si>
    <t>1668319391-1598</t>
  </si>
  <si>
    <t>6
  15:32
Now playing
          วันที่ยากลำบากคือวันที่จะกำหนดว่าคุณเป็นใคร บทเรียนจากผู้บริหารเฟซบุ๊ก | The Secret Sauce EP.207
        THE STANDARD</t>
  </si>
  <si>
    <t>https://www.youtube.com/watch?v=aJ6cFbYNjXg&amp;list=PL7vAomcmTSEpAZFLQdR9czHs5WXu6EW7t&amp;index=6</t>
  </si>
  <si>
    <t>1668319391-1599</t>
  </si>
  <si>
    <t>7
  37:14
Now playing
          ทำไมธุรกิจแพลตฟอร์มจึงครองโลก เราจะสร้างแพลตฟอร์มอย่างไรให้สำเร็จ | The Secret Sauce EP.169
        THE STANDARD</t>
  </si>
  <si>
    <t>https://www.youtube.com/watch?v=gH_yFLvb5ZE&amp;list=PL7vAomcmTSEpAZFLQdR9czHs5WXu6EW7t&amp;index=7</t>
  </si>
  <si>
    <t>1668319391-1600</t>
  </si>
  <si>
    <t>8
  1:02:27
Now playing
          ล้วงเคล็ดลับ Grab Thailand โต 100 เท่า พลิกจากผู้ตามเป็นอันดับ 1 ได้อย่างไร The Secret Sauce EP.130
        THE STANDARD</t>
  </si>
  <si>
    <t>https://www.youtube.com/watch?v=HYNtS7APJWw&amp;list=PL7vAomcmTSEpAZFLQdR9czHs5WXu6EW7t&amp;index=8</t>
  </si>
  <si>
    <t>1668319391-1601</t>
  </si>
  <si>
    <t>9
  24:31
Now playing
          Libra สกุลเงินดิจิทัลของเฟซบุ๊กกำลังจะเขย่าโลกอย่างไร | The Secret Sauce EP.124
        THE STANDARD</t>
  </si>
  <si>
    <t>https://www.youtube.com/watch?v=jFLynKs-5Nk&amp;list=PL7vAomcmTSEpAZFLQdR9czHs5WXu6EW7t&amp;index=9</t>
  </si>
  <si>
    <t>1668319391-1602</t>
  </si>
  <si>
    <t>10
  40:38
Now playing
          กลยุทธ์เต้าเสียบปลั๊กไฟ ปั้น Omise เป็นสตาร์ทอัพพันล้าน ใหญ่ที่สุดของไทย | The Secret Sauce EP.113
        THE STANDARD</t>
  </si>
  <si>
    <t>https://www.youtube.com/watch?v=GZhXFES3kUI&amp;list=PL7vAomcmTSEpAZFLQdR9czHs5WXu6EW7t&amp;index=10</t>
  </si>
  <si>
    <t>1668319391-1603</t>
  </si>
  <si>
    <t>11
  41:28
Now playing
          JIB จากเด็กวัดสู่เจ้าของอาณาจักรไอทีหมื่นล้าน ตั้งเป้าเข้าตลาดหุ้นในปี 2021 | The Secret Sauce EP.55
        THE STANDARD</t>
  </si>
  <si>
    <t>https://www.youtube.com/watch?v=iR6hHXyI8qA&amp;list=PL7vAomcmTSEpAZFLQdR9czHs5WXu6EW7t&amp;index=11</t>
  </si>
  <si>
    <t>1668319391-1604</t>
  </si>
  <si>
    <t>12
  48:42
Now playing
          หมู ณัฐวุฒิ ดีลกับความล้มเหลวอย่างไร ให้ Ookbee กลับมาทำเงินร้อยล้าน | The Secret Sauce EP.52
        THE STANDARD</t>
  </si>
  <si>
    <t>https://www.youtube.com/watch?v=zliPq00AblI&amp;list=PL7vAomcmTSEpAZFLQdR9czHs5WXu6EW7t&amp;index=12</t>
  </si>
  <si>
    <t>1668319391-1605</t>
  </si>
  <si>
    <t>13
  52:40
Now playing
          Readery เมื่อการอ่านไม่ใช่เรื่องเดียวดาย และการขายหนังสือไม่ได้มีแค่วิธีเดียว The Secret Sauce EP.31
        THE STANDARD</t>
  </si>
  <si>
    <t>https://www.youtube.com/watch?v=uctVoTua8-A&amp;list=PL7vAomcmTSEpAZFLQdR9czHs5WXu6EW7t&amp;index=13</t>
  </si>
  <si>
    <t>1668319391-1606</t>
  </si>
  <si>
    <t>14
  53:21
Now playing
          The Secret Sauce EP.20 jobsDB กับ insight ของคนทำงานและตลาดแรงงาน ที่ตอบโจทย์คนหางาน
        THE STANDARD</t>
  </si>
  <si>
    <t>https://www.youtube.com/watch?v=oXJ5TmGbLG4&amp;list=PL7vAomcmTSEpAZFLQdR9czHs5WXu6EW7t&amp;index=14</t>
  </si>
  <si>
    <t>1668319391-1607</t>
  </si>
  <si>
    <t>15
  59:20
Now playing
          The Secret Sauce EP.4 Pantip.com เว็บบอร์ดภาพแทนสังคมไทยที่ยังเติบโตได้ดีในยุค 4.0
        THE STANDARD</t>
  </si>
  <si>
    <t>https://www.youtube.com/watch?v=GOHg1DoKQvU&amp;list=PL7vAomcmTSEpAZFLQdR9czHs5WXu6EW7t&amp;index=15</t>
  </si>
  <si>
    <t>1668319394-1608</t>
  </si>
  <si>
    <t>Executive Espresso - ผู้นำภาครัฐ</t>
  </si>
  <si>
    <t>https://www.youtube.com/watch?v=SCvUG6_DXGI&amp;list=PL7vAomcmTSEqKG-wBt9FfxGjhFJA5_lcH</t>
  </si>
  <si>
    <t>▶
  52:17
Now playing
          กลยุทธ์ขยับราชการไทย ให้เป็นดิจิทัล | The Secret Sauce EP.513
        THE SECRET SAUCE</t>
  </si>
  <si>
    <t>https://www.youtube.com/watch?v=SCvUG6_DXGI&amp;list=PL7vAomcmTSEqKG-wBt9FfxGjhFJA5_lcH&amp;index=1</t>
  </si>
  <si>
    <t>1668319394-1609</t>
  </si>
  <si>
    <t>2
  39:49
Now playing
          เมื่อไฟฟ้าไร้คนกลาง การไฟฟ้านครหลวง ปรับตัวอย่างไร | The Secret Sauce EP.493
        THE SECRET SAUCE</t>
  </si>
  <si>
    <t>https://www.youtube.com/watch?v=dHSDZBu_1vU&amp;list=PL7vAomcmTSEqKG-wBt9FfxGjhFJA5_lcH&amp;index=2</t>
  </si>
  <si>
    <t>1668319394-1610</t>
  </si>
  <si>
    <t>3
  55:06
Now playing
          ถามตรงๆ กับ สุพัฒนพงษ์ แม่ทัพเศรษฐกิจไทย เราหมดบุญเก่า ต้องสร้างบุญใหม่ | Executive Espresso EP.187
        THE SECRET SAUCE</t>
  </si>
  <si>
    <t>https://www.youtube.com/watch?v=Yr38AmpuyVg&amp;list=PL7vAomcmTSEqKG-wBt9FfxGjhFJA5_lcH&amp;index=3</t>
  </si>
  <si>
    <t>1668319394-1611</t>
  </si>
  <si>
    <t>4
  1:24:17
Now playing
          ดร.เศรษฐพุฒิ ผู้ว่าแบงก์ชาติ แก้บาทแข็ง หนี้เสีย ความเหลื่อมล้ำ ดิสรัปชัน Executive Espresso EP.160
        THE STANDARD</t>
  </si>
  <si>
    <t>https://www.youtube.com/watch?v=gVH5fluFjQM&amp;list=PL7vAomcmTSEqKG-wBt9FfxGjhFJA5_lcH&amp;index=4</t>
  </si>
  <si>
    <t>1668319394-1612</t>
  </si>
  <si>
    <t>5
  1:14:15
Now playing
          จุรินทร์ รมว.พาณิชย์ แผนรับมือวิกฤตส่งออก กลยุทธ์ FTA ยุทธศาสตร์ข้าว 5 ปี Executive Espresso EP.159
        THE STANDARD</t>
  </si>
  <si>
    <t>https://www.youtube.com/watch?v=II1BussN4xc&amp;list=PL7vAomcmTSEqKG-wBt9FfxGjhFJA5_lcH&amp;index=5</t>
  </si>
  <si>
    <t>1668319394-1613</t>
  </si>
  <si>
    <t>6
  1:07:17
Now playing
          สัมภาษณ์ที่ปรึกษาทีมเศรษฐกิจรัฐบาล กำลังคิดและวางแผนอะไร | Executive Espresso EP.146
        THE STANDARD</t>
  </si>
  <si>
    <t>https://www.youtube.com/watch?v=q1nLRvm6mh4&amp;list=PL7vAomcmTSEqKG-wBt9FfxGjhFJA5_lcH&amp;index=6</t>
  </si>
  <si>
    <t>1668319394-1614</t>
  </si>
  <si>
    <t>7
  36:40
Now playing
          ทรานส์ฟอร์มราชการให้ Agile ได้จริงหรือ กรณีศึกษาจากกรมสรรพากร | Executive Espresso EP.111
        THE STANDARD</t>
  </si>
  <si>
    <t>https://www.youtube.com/watch?v=EmI8hUh0mHs&amp;list=PL7vAomcmTSEqKG-wBt9FfxGjhFJA5_lcH&amp;index=7</t>
  </si>
  <si>
    <t>1668319394-1615</t>
  </si>
  <si>
    <t>8
  55:00
Now playing
          มอง CPTPP ให้ลึกกว่า ‘เข้า’ หรือ ‘ไม่เข้า’ กับอธิบดีกรมเจรจาการค้าฯ | Executive Espresso EP.100
        THE STANDARD</t>
  </si>
  <si>
    <t>https://www.youtube.com/watch?v=DaUGoiw1AWg&amp;list=PL7vAomcmTSEqKG-wBt9FfxGjhFJA5_lcH&amp;index=8</t>
  </si>
  <si>
    <t>1668319394-1616</t>
  </si>
  <si>
    <t>9
  39:41
Now playing
          เจาะลึก พ.ร.บ. e-Service เก็บภาษีแพลตฟอร์มต่างประเทศกับอธิบดีกรมสรรพากร | Executive Espresso EP.98
        THE STANDARD</t>
  </si>
  <si>
    <t>https://www.youtube.com/watch?v=kHNY-5Wo5N8&amp;list=PL7vAomcmTSEqKG-wBt9FfxGjhFJA5_lcH&amp;index=9</t>
  </si>
  <si>
    <t>1668319394-1617</t>
  </si>
  <si>
    <t>10
  39:59
Now playing
          อยากทำธุรกิจบุกเมียนมา เริ่มอย่างไรดี โอกาสอยู่ตรงไหน | Executive Espresso EP.95
        THE STANDARD</t>
  </si>
  <si>
    <t>https://www.youtube.com/watch?v=xAxyBC5-92c&amp;list=PL7vAomcmTSEqKG-wBt9FfxGjhFJA5_lcH&amp;index=10</t>
  </si>
  <si>
    <t>1668319394-1618</t>
  </si>
  <si>
    <t>11
  58:09
Now playing
          สุดยอดคู่มือทำธุรกิจท่องเที่ยวรับมือ New Era of Tourism จากผู้ว่าฯ ททท. | Executive Espresso EP.74
        THE STANDARD</t>
  </si>
  <si>
    <t>https://www.youtube.com/watch?v=NNBR84195uA&amp;list=PL7vAomcmTSEqKG-wBt9FfxGjhFJA5_lcH&amp;index=11</t>
  </si>
  <si>
    <t>1668319394-1619</t>
  </si>
  <si>
    <t>12
  59:03
Now playing
          หมอเลี้ยบ เบื้องหลังยุทธศาสตร์สู้โควิด เมื่อผีเศรษฐกิจน่ากลัวกว่าผีโรคระบาด Executive Espresso EP.71
        THE STANDARD</t>
  </si>
  <si>
    <t>https://www.youtube.com/watch?v=pL5tC6FJ52Q&amp;list=PL7vAomcmTSEqKG-wBt9FfxGjhFJA5_lcH&amp;index=12</t>
  </si>
  <si>
    <t>1668319394-1620</t>
  </si>
  <si>
    <t>13
  39:21
Now playing
          ไทยอยู่ตรงไหนในซัพพลายเชนโลก EEC เนื้อหอมอยู่ไหม ปรับตัวกับโลกาภิวัตน์ใหม่ Executive Espresso EP.66
        THE STANDARD</t>
  </si>
  <si>
    <t>https://www.youtube.com/watch?v=HZeTEHoN7Es&amp;list=PL7vAomcmTSEqKG-wBt9FfxGjhFJA5_lcH&amp;index=13</t>
  </si>
  <si>
    <t>1668319394-1621</t>
  </si>
  <si>
    <t>14
  1:08:22
Now playing
          ปริญญ์ พานิชภักดิ์ New Normal การส่งออก การค้าระหว่างประเทศ เศรษฐกิจทันสมัย Executive Espresso EP.65
        THE STANDARD</t>
  </si>
  <si>
    <t>https://www.youtube.com/watch?v=UtpU8VcLWyo&amp;list=PL7vAomcmTSEqKG-wBt9FfxGjhFJA5_lcH&amp;index=14</t>
  </si>
  <si>
    <t>1668319394-1622</t>
  </si>
  <si>
    <t>15
  48:39
Now playing
          เมื่อใบปริญญาไม่มีความหมาย โมเดลการเรียนรู้และ Mindset แห่งอนาคตคืออะไร | Executive Espresso EP.64
        THE STANDARD</t>
  </si>
  <si>
    <t>https://www.youtube.com/watch?v=-H5CK0JCKTE&amp;list=PL7vAomcmTSEqKG-wBt9FfxGjhFJA5_lcH&amp;index=15</t>
  </si>
  <si>
    <t>1668319394-1623</t>
  </si>
  <si>
    <t>16
  52:03
Now playing
          New Normal ของการท่องเที่ยว โอกาสอยู่ที่การท่องเที่ยวเชิงสุขภาพ-การแพทย์? | Executive Espresso EP.62
        THE STANDARD</t>
  </si>
  <si>
    <t>https://www.youtube.com/watch?v=KY9soF_TPDs&amp;list=PL7vAomcmTSEqKG-wBt9FfxGjhFJA5_lcH&amp;index=16</t>
  </si>
  <si>
    <t>1668319394-1624</t>
  </si>
  <si>
    <t>17
  55:59
Now playing
          เปิดใจ ดร.วิรไท ผู้ว่าแบงก์ชาติ วิวาทะอุ้มหุ้นกู้เอกชน และอนาคตตลาดการเงิน Executive Espresso EP.58
        THE STANDARD</t>
  </si>
  <si>
    <t>https://www.youtube.com/watch?v=eGhYnJq3rQ4&amp;list=PL7vAomcmTSEqKG-wBt9FfxGjhFJA5_lcH&amp;index=17</t>
  </si>
  <si>
    <t>1668319394-1625</t>
  </si>
  <si>
    <t>18
  46:11
Now playing
          เปิดเมืองแบบค้อนทุบแล้วเต้น สิ่งที่คุณต้องทำเมื่อเมืองไม่มีทางเปิด 100% | Executive Espresso EP.56
        THE STANDARD</t>
  </si>
  <si>
    <t>https://www.youtube.com/watch?v=rkc1E5Mk8uo&amp;list=PL7vAomcmTSEqKG-wBt9FfxGjhFJA5_lcH&amp;index=18</t>
  </si>
  <si>
    <t>1668319394-1626</t>
  </si>
  <si>
    <t>19
  51:17
Now playing
          ชีวิตคนเมืองและการอยู่อาศัยหลังโควิด-19 ถึงเวลาออกแบบเมืองใหม่หรือยัง? | Executive Espresso EP.53
        THE STANDARD</t>
  </si>
  <si>
    <t>https://www.youtube.com/watch?v=-Rf-HM2PDmg&amp;list=PL7vAomcmTSEqKG-wBt9FfxGjhFJA5_lcH&amp;index=19</t>
  </si>
  <si>
    <t>1668319394-1627</t>
  </si>
  <si>
    <t>20
  1:22:28
Now playing
          อนาคตพลังงานไทยไปทางไหน ต้องปรับตัวอย่างไร สัมภาษณ์ สนธิรัตน์ รมว.พลังงาน Executive Espresso EP.14
        THE STANDARD</t>
  </si>
  <si>
    <t>https://www.youtube.com/watch?v=KLrIlsLqurg&amp;list=PL7vAomcmTSEqKG-wBt9FfxGjhFJA5_lcH&amp;index=20</t>
  </si>
  <si>
    <t>1668319394-1628</t>
  </si>
  <si>
    <t>21
  1:16:08
Now playing
          EEC เปลี่ยนประเทศไทยจริงหรือ กระทบเราอย่างไร คุยกับ ดร.คณิศ แสงสุพรรณ | Executive Espresso EP.12
        THE STANDARD</t>
  </si>
  <si>
    <t>https://www.youtube.com/watch?v=CZoGUjIt-mU&amp;list=PL7vAomcmTSEqKG-wBt9FfxGjhFJA5_lcH&amp;index=21</t>
  </si>
  <si>
    <t>1668319397-1629</t>
  </si>
  <si>
    <t>The Secret Sauce - Food Delivery</t>
  </si>
  <si>
    <t>https://www.youtube.com/watch?v=fuWq9x-3jqs&amp;list=PL7vAomcmTSEr4bjX596X69srWvCyh8kKG</t>
  </si>
  <si>
    <t>▶
  1:01:18
Now playing
          LINE MAN Wongnai รวมพลังสู้ศึกฟู้ดเดลิเวอรี ฝันเป็นยูนิคอร์นแรกของไทย | The Secret Sauce EP.302
        THE STANDARD</t>
  </si>
  <si>
    <t>https://www.youtube.com/watch?v=fuWq9x-3jqs&amp;list=PL7vAomcmTSEr4bjX596X69srWvCyh8kKG&amp;index=1</t>
  </si>
  <si>
    <t>1668319397-1630</t>
  </si>
  <si>
    <t>2
  59:29
Now playing
          สัมภาษณ์ผู้ก่อตั้ง Gojek “เราไม่เชื่อเรื่องสงครามเผาเงิน” | The Secret Sauce EP.298
        THE STANDARD</t>
  </si>
  <si>
    <t>https://www.youtube.com/watch?v=etTUigri5Ys&amp;list=PL7vAomcmTSEr4bjX596X69srWvCyh8kKG&amp;index=2</t>
  </si>
  <si>
    <t>1668319397-1631</t>
  </si>
  <si>
    <t>3
  3:02:28
Now playing
          คิดแบบผู้บริหารเดลิเวอรีไทย | The Secret Sauce MEDLEY #19
        THE SECRET SAUCE</t>
  </si>
  <si>
    <t>https://www.youtube.com/watch?v=TTxssntdxqg&amp;list=PL7vAomcmTSEr4bjX596X69srWvCyh8kKG&amp;index=3</t>
  </si>
  <si>
    <t>1668319397-1632</t>
  </si>
  <si>
    <t>4
  16:04
Now playing
          กรณีศึกษา ‘foodpanda’ เร็วไม่ได้แปลว่าดีเสมอไป | Executive Espresso EP.245
        THE SECRET SAUCE</t>
  </si>
  <si>
    <t>https://www.youtube.com/watch?v=87bS-FmgZ1Y&amp;list=PL7vAomcmTSEr4bjX596X69srWvCyh8kKG&amp;index=4</t>
  </si>
  <si>
    <t>1668319399-1633</t>
  </si>
  <si>
    <t>The Secret Sauce - รถยนต์</t>
  </si>
  <si>
    <t>https://www.youtube.com/watch?v=iUdnhNLya28&amp;list=PL7vAomcmTSEqLmD8cYecJj5K-bcU1OOLd</t>
  </si>
  <si>
    <t>▶
  25:19
Now playing
          BMW บุกรถไฟฟ้าเต็มสูบ ในรอบ 8 ปี | The Secret Sauce EP.448
        THE SECRET SAUCE</t>
  </si>
  <si>
    <t>https://www.youtube.com/watch?v=iUdnhNLya28&amp;list=PL7vAomcmTSEqLmD8cYecJj5K-bcU1OOLd&amp;index=1</t>
  </si>
  <si>
    <t>1668319399-1634</t>
  </si>
  <si>
    <t>2
  1:06:30
Now playing
          Mercedes-Benz ทวงคืนบัลลังก์ตลาดรถหรู หลังหลุดแชมป์ครั้งแรกรอบ 20 ปี | The Secret Sauce EP.369
        THE SECRET SAUCE</t>
  </si>
  <si>
    <t>https://www.youtube.com/watch?v=GcYO1BrMiuI&amp;list=PL7vAomcmTSEqLmD8cYecJj5K-bcU1OOLd&amp;index=2</t>
  </si>
  <si>
    <t>1668319399-1635</t>
  </si>
  <si>
    <t>3
  37:41
Now playing
          Tesla Effect ทำไมยักษ์ใหญ่เทคโนโลยีรุกตลาดรถยนต์ไฟฟ้า | Executive Espresso EP.173
        THE SECRET SAUCE</t>
  </si>
  <si>
    <t>https://www.youtube.com/watch?v=O8ivaixEuUk&amp;list=PL7vAomcmTSEqLmD8cYecJj5K-bcU1OOLd&amp;index=3</t>
  </si>
  <si>
    <t>1668319399-1636</t>
  </si>
  <si>
    <t>4
  48:10
Now playing
          การตลาดแบบแฟนคลับของรถ MINI กับลูกบ้าที่ใครก็เลียนแบบไม่ได้ | The Secret Sauce EP.264
        THE STANDARD</t>
  </si>
  <si>
    <t>https://www.youtube.com/watch?v=xv4UlckT11Q&amp;list=PL7vAomcmTSEqLmD8cYecJj5K-bcU1OOLd&amp;index=4</t>
  </si>
  <si>
    <t>1668319399-1637</t>
  </si>
  <si>
    <t>5
  1:06:25
Now playing
          วิธีสู้ยักษ์แบบซูซูกิ จงชนะด้วยใจ ใช้แนวคิดเกมบะ | The Secret Sauce EP.176
        THE STANDARD</t>
  </si>
  <si>
    <t>https://www.youtube.com/watch?v=kUOulphmfzE&amp;list=PL7vAomcmTSEqLmD8cYecJj5K-bcU1OOLd&amp;index=5</t>
  </si>
  <si>
    <t>1668319399-1638</t>
  </si>
  <si>
    <t>6
  42:14
Now playing
          Tesla บุกไทย ใครได้ใครเสีย | Executive Espresso EP.347
        THE SECRET SAUCE</t>
  </si>
  <si>
    <t>https://www.youtube.com/watch?v=mwMCwEmzfcA&amp;list=PL7vAomcmTSEqLmD8cYecJj5K-bcU1OOLd&amp;index=6</t>
  </si>
  <si>
    <t>1668319402-1639</t>
  </si>
  <si>
    <t>The Secret Sauce - การศึกษา</t>
  </si>
  <si>
    <t>https://www.youtube.com/watch?v=eX2dMXdoHWQ&amp;list=PL7vAomcmTSEpMwH7TpVoiRw_Uy2v3Oged</t>
  </si>
  <si>
    <t>▶
  2:09:41
Now playing
          การเรียนรู้ การศึกษาแห่งศตวรรษที่ 21 | The Secret Sauce MEDLEY #39
        THE SECRET SAUCE</t>
  </si>
  <si>
    <t>https://www.youtube.com/watch?v=eX2dMXdoHWQ&amp;list=PL7vAomcmTSEpMwH7TpVoiRw_Uy2v3Oged&amp;index=1</t>
  </si>
  <si>
    <t>1668319402-1640</t>
  </si>
  <si>
    <t>2
  37:18
Now playing
          เด็กจบใหม่ตกงาน ตลาดไม่มี หรือการศึกษาไม่ดี | Executive Espresso EP.332
        THE SECRET SAUCE</t>
  </si>
  <si>
    <t>https://www.youtube.com/watch?v=xehHsHQvT5Q&amp;list=PL7vAomcmTSEpMwH7TpVoiRw_Uy2v3Oged&amp;index=2</t>
  </si>
  <si>
    <t>1668319402-1641</t>
  </si>
  <si>
    <t>3
  50:13
Now playing
          ดึงสตินักการตลาด! ขุดอินไซต์ผู้บริโภคใต้ภูเขาน้ำแข็งยุค Metaverse | The Secret Sauce EP.504
        THE SECRET SAUCE</t>
  </si>
  <si>
    <t>https://www.youtube.com/watch?v=Zi8CmAdv3EY&amp;list=PL7vAomcmTSEpMwH7TpVoiRw_Uy2v3Oged&amp;index=3</t>
  </si>
  <si>
    <t>1668319402-1642</t>
  </si>
  <si>
    <t>4
  40:08
Now playing
          หุ้นกู้ลดเหลื่อมล้ำการศึกษา ครั้งแรกในเอเชียจากแสนสิริ | The Secret Sauce EP.499
        THE SECRET SAUCE</t>
  </si>
  <si>
    <t>https://www.youtube.com/watch?v=7VwUXcHUntg&amp;list=PL7vAomcmTSEpMwH7TpVoiRw_Uy2v3Oged&amp;index=4</t>
  </si>
  <si>
    <t>1668319402-1643</t>
  </si>
  <si>
    <t>5
  58:36
Now playing
          มหาวิทยาลัยกำลังตาย? มธ.จับมือ SkillLane ดิสรัปต์ใหญ่ ใครก็ออกแบบปริญญาได้ | The Secret Sauce EP.498
        THE SECRET SAUCE</t>
  </si>
  <si>
    <t>https://www.youtube.com/watch?v=6utEvM9ekXs&amp;list=PL7vAomcmTSEpMwH7TpVoiRw_Uy2v3Oged&amp;index=5</t>
  </si>
  <si>
    <t>1668319402-1644</t>
  </si>
  <si>
    <t>6
  33:19
Now playing
          โรงเรียนแห่งอนาคต สอนเด็กเป็นนวัตกร แบบ Shrewsbury Riverside | The Secret Sauce EP.461
        THE SECRET SAUCE</t>
  </si>
  <si>
    <t>https://www.youtube.com/watch?v=WQg2Z7GP57g&amp;list=PL7vAomcmTSEpMwH7TpVoiRw_Uy2v3Oged&amp;index=6</t>
  </si>
  <si>
    <t>1668319402-1645</t>
  </si>
  <si>
    <t>7
  36:58
Now playing
          Future of Learning 2030 ครูจะหายไป ปริญญาจะไร้ความหมาย? | Executive Espresso EP.281
        THE SECRET SAUCE</t>
  </si>
  <si>
    <t>https://www.youtube.com/watch?v=roIRVJ7eSYE&amp;list=PL7vAomcmTSEpMwH7TpVoiRw_Uy2v3Oged&amp;index=7</t>
  </si>
  <si>
    <t>1668319402-1646</t>
  </si>
  <si>
    <t>8
  53:04
Now playing
          สูตรสร้างนโยบาย 'อนาคตไทยศึกษา' ทำน้อยได้มาก กระจาย ยืดหยุ่น | Executive Espresso EP.240
        THE SECRET SAUCE</t>
  </si>
  <si>
    <t>https://www.youtube.com/watch?v=6B5JXvZEMA4&amp;list=PL7vAomcmTSEpMwH7TpVoiRw_Uy2v3Oged&amp;index=8</t>
  </si>
  <si>
    <t>1668319402-1647</t>
  </si>
  <si>
    <t>9
  39:09
Now playing
          ยุคแห่งความสิ้นหวังของคนรุ่นใหม่ รายงานจาก World Economic Forum | Executive Espresso EP.176
        THE SECRET SAUCE</t>
  </si>
  <si>
    <t>https://www.youtube.com/watch?v=_zllsCUazzA&amp;list=PL7vAomcmTSEpMwH7TpVoiRw_Uy2v3Oged&amp;index=9</t>
  </si>
  <si>
    <t>1668319402-1648</t>
  </si>
  <si>
    <t>10
  27:13
Now playing
          อนาคตการศึกษาหลังโควิด-19 เป็นอย่างไร โรงเรียนยังจำเป็นอยู่ไหม | The Secret Sauce EP.228
        THE STANDARD</t>
  </si>
  <si>
    <t>https://www.youtube.com/watch?v=c83W3l4akp8&amp;list=PL7vAomcmTSEpMwH7TpVoiRw_Uy2v3Oged&amp;index=10</t>
  </si>
  <si>
    <t>1668319402-1649</t>
  </si>
  <si>
    <t>11
  48:09
Now playing
          ความอยากรู้สำคัญกว่าความรู้ เราจะสร้างกระบวนการเรียนรู้แห่งอนาคตได้อย่างไร The Secret Sauce EP.225
        THE STANDARD</t>
  </si>
  <si>
    <t>https://www.youtube.com/watch?v=Mangwn1cSgM&amp;list=PL7vAomcmTSEpMwH7TpVoiRw_Uy2v3Oged&amp;index=11</t>
  </si>
  <si>
    <t>1668319404-1650</t>
  </si>
  <si>
    <t>The Secret Sauce - สินค้าอุปโภคบริโภค</t>
  </si>
  <si>
    <t>https://www.youtube.com/watch?v=gB_GsIHYTTk&amp;list=PL7vAomcmTSErSk0JoTPOpVQb_UNBUjxVd</t>
  </si>
  <si>
    <t>▶
  37:30
Now playing
          5 เทรนด์ FMCG ปี 2022 จากผู้ครองตลาด 50 ปี | The Secret Sauce EP.496
        THE SECRET SAUCE</t>
  </si>
  <si>
    <t>https://www.youtube.com/watch?v=gB_GsIHYTTk&amp;list=PL7vAomcmTSErSk0JoTPOpVQb_UNBUjxVd&amp;index=1</t>
  </si>
  <si>
    <t>1668319404-1651</t>
  </si>
  <si>
    <t>2
  26:16
Now playing
          3 กลยุทธ์ พา Nespresso สู้ตลาดกาแฟแคปซูล 2022 | The Secret Sauce EP.489
        THE SECRET SAUCE</t>
  </si>
  <si>
    <t>https://www.youtube.com/watch?v=SZlEhWc26us&amp;list=PL7vAomcmTSErSk0JoTPOpVQb_UNBUjxVd&amp;index=2</t>
  </si>
  <si>
    <t>1668319404-1652</t>
  </si>
  <si>
    <t>3
  48:14
Now playing
          SMARTHOME หม้อทอดคนไทย ท้ารบแบรนด์โลก ชนะด้วยกลยุทธ์สุญญากาศ | The Secret Sauce EP.443
        THE SECRET SAUCE</t>
  </si>
  <si>
    <t>https://www.youtube.com/watch?v=s_dEiqFou0k&amp;list=PL7vAomcmTSErSk0JoTPOpVQb_UNBUjxVd&amp;index=3</t>
  </si>
  <si>
    <t>1668319404-1653</t>
  </si>
  <si>
    <t>4
  37:07
Now playing
          Reimagine คิดใหม่ พลิกวิกฤตธุรกิจร้านอาหารกับร้าน Roast และกาแฟ Roots | The Secret Sauce EP.422
        THE SECRET SAUCE</t>
  </si>
  <si>
    <t>https://www.youtube.com/watch?v=-EKsxiiRx1w&amp;list=PL7vAomcmTSErSk0JoTPOpVQb_UNBUjxVd&amp;index=4</t>
  </si>
  <si>
    <t>1668319404-1654</t>
  </si>
  <si>
    <t>5
  34:49
Now playing
          ศรีนานาพร เจ้าของเบนโตะและเจเล่ จากยี่ปั๊วสู่มหาชน | The Secret Sauce EP.414
        THE SECRET SAUCE</t>
  </si>
  <si>
    <t>https://www.youtube.com/watch?v=ncR3JyjIdug&amp;list=PL7vAomcmTSErSk0JoTPOpVQb_UNBUjxVd&amp;index=5</t>
  </si>
  <si>
    <t>1668319404-1655</t>
  </si>
  <si>
    <t>6
  1:12:18
Now playing
          เจาะกลยุทธ์ คาราบาวแดง กินทีละคำ ทำทีละเมือง จาก 0 สู่อันดับ 1 อาเซียน [1/2] The Secret Sauce EP.334
        THE SECRET SAUCE</t>
  </si>
  <si>
    <t>https://www.youtube.com/watch?v=81T4aJB907Q&amp;list=PL7vAomcmTSErSk0JoTPOpVQb_UNBUjxVd&amp;index=6</t>
  </si>
  <si>
    <t>1668319404-1656</t>
  </si>
  <si>
    <t>7
  32:42
Now playing
          ล้วงวิชา German DNA แบรนด์ STIEBEL ELTRON สู่เบอร์ 1 เครื่องทำน้ำอุ่นไทย | The Secret Sauce EP.296
        THE STANDARD</t>
  </si>
  <si>
    <t>https://www.youtube.com/watch?v=Kd8uD9WWfhU&amp;list=PL7vAomcmTSErSk0JoTPOpVQb_UNBUjxVd&amp;index=7</t>
  </si>
  <si>
    <t>1668319404-1657</t>
  </si>
  <si>
    <t>8
  55:54
Now playing
          วิถีคาโอ สร้างธุรกิจ 133 ปี ด้วยหลักคิดแบบญี่ปุ่น | The Secret Sauce EP.265
        THE STANDARD</t>
  </si>
  <si>
    <t>https://www.youtube.com/watch?v=6Oc7sk97Zp4&amp;list=PL7vAomcmTSErSk0JoTPOpVQb_UNBUjxVd&amp;index=8</t>
  </si>
  <si>
    <t>1668319404-1658</t>
  </si>
  <si>
    <t>9
  32:09
Now playing
          Framework พาผู้ประกอบการรอดวิกฤตโควิด-19 จาก รวิศ หาญอุตสาหะ | The Secret Sauce EP.209
        THE STANDARD</t>
  </si>
  <si>
    <t>https://www.youtube.com/watch?v=LULhERx6VgI&amp;list=PL7vAomcmTSErSk0JoTPOpVQb_UNBUjxVd&amp;index=9</t>
  </si>
  <si>
    <t>1668319404-1659</t>
  </si>
  <si>
    <t>10
  43:02
Now playing
          แข่งธุรกิจให้ตายก็แพ้ ถ้าไม่รู้จัก Winning Zone ของตัวเอง | The Secret Sauce EP.195
        THE STANDARD</t>
  </si>
  <si>
    <t>https://www.youtube.com/watch?v=06zwsClcdIQ&amp;list=PL7vAomcmTSErSk0JoTPOpVQb_UNBUjxVd&amp;index=10</t>
  </si>
  <si>
    <t>1668319404-1660</t>
  </si>
  <si>
    <t>11
  1:00:16
Now playing
          ทำธุรกิจให้ตายก็ไม่รวย ถ้าหาจิตวิญญาณของผู้ประกอบการไม่เจอ | The Secret Sauce EP.193
        THE STANDARD</t>
  </si>
  <si>
    <t>https://www.youtube.com/watch?v=S0lGxQPgTWg&amp;list=PL7vAomcmTSErSk0JoTPOpVQb_UNBUjxVd&amp;index=11</t>
  </si>
  <si>
    <t>1668319404-1661</t>
  </si>
  <si>
    <t>12
  47:12
Now playing
          น้ำปลาแท้ตราปลาหมึก ยอดส่งออกอันดับ 1 ปรับตัวรับยุค Disruption | The Secret Sauce EP.168
        THE STANDARD</t>
  </si>
  <si>
    <t>https://www.youtube.com/watch?v=wLaelFQM4ZM&amp;list=PL7vAomcmTSErSk0JoTPOpVQb_UNBUjxVd&amp;index=12</t>
  </si>
  <si>
    <t>1668319404-1662</t>
  </si>
  <si>
    <t>13
  49:13
Now playing
          มาม่าก็โดน Disrupt! เวทิต โชควัฒนา เปิดแผนทรานส์ฟอร์มสหพัฒนพิบูล 4 หมื่นล้าน The Secret Sauce EP.161
        THE STANDARD</t>
  </si>
  <si>
    <t>https://www.youtube.com/watch?v=rr_iKLqB7o0&amp;list=PL7vAomcmTSErSk0JoTPOpVQb_UNBUjxVd&amp;index=13</t>
  </si>
  <si>
    <t>1668319404-1663</t>
  </si>
  <si>
    <t>14
  1:09:42
Now playing
          ภารกิจตามหา New S-Curve ของไทยยูเนี่ยน เจ้าของซีเล็คทูน่า | The Secret Sauce EP.144
        THE STANDARD</t>
  </si>
  <si>
    <t>https://www.youtube.com/watch?v=sYfUA6BTEkM&amp;list=PL7vAomcmTSErSk0JoTPOpVQb_UNBUjxVd&amp;index=14</t>
  </si>
  <si>
    <t>1668319404-1664</t>
  </si>
  <si>
    <t>15
  27:47
Now playing
          พาเลซ ชิงส่วนแบ่งจากตลาดหมื่นล้าน ขึ้นเป็น Top 3 ของวงการนมข้นหวานได้อย่างไร The Secret Sauce EP.98
        THE STANDARD</t>
  </si>
  <si>
    <t>https://www.youtube.com/watch?v=f6BybPMSlo8&amp;list=PL7vAomcmTSErSk0JoTPOpVQb_UNBUjxVd&amp;index=15</t>
  </si>
  <si>
    <t>1668319404-1665</t>
  </si>
  <si>
    <t>16
  51:36
Now playing
          The Secret Sauce EP.10 Srichand จากคุณยายใส่สไบกลายเป็นสาววัย 25 ด้วยการรีแบรนด์
        THE STANDARD</t>
  </si>
  <si>
    <t>https://www.youtube.com/watch?v=wPV61JAx1AU&amp;list=PL7vAomcmTSErSk0JoTPOpVQb_UNBUjxVd&amp;index=16</t>
  </si>
  <si>
    <t>1668319404-1666</t>
  </si>
  <si>
    <t>17
  50:05
Now playing
          The Secret Sauce EP.9 ดอยคำ ทำธุรกิจบนความจริงใจ ใช้ศาสตร์พระราชา และก้าวหน้าทันยุคสมัย
        THE STANDARD</t>
  </si>
  <si>
    <t>https://www.youtube.com/watch?v=xP0vM86DoBQ&amp;list=PL7vAomcmTSErSk0JoTPOpVQb_UNBUjxVd&amp;index=17</t>
  </si>
  <si>
    <t>1668319407-1667</t>
  </si>
  <si>
    <t>The Secret Sauce - Fashion</t>
  </si>
  <si>
    <t>https://www.youtube.com/watch?v=IwR0ZbOnEb8&amp;list=PL7vAomcmTSEqiUYMUwslgmvO8k1sp2XIv</t>
  </si>
  <si>
    <t>▶
  39:16
Now playing
          เปลี่ยนโลกด้วยฝ้าย สร้างอิมแพ็กด้วยแฟชั่น | The Secret Sauce EP.480
        THE SECRET SAUCE</t>
  </si>
  <si>
    <t>https://www.youtube.com/watch?v=IwR0ZbOnEb8&amp;list=PL7vAomcmTSEqiUYMUwslgmvO8k1sp2XIv&amp;index=1</t>
  </si>
  <si>
    <t>1668319407-1668</t>
  </si>
  <si>
    <t>2
  17:41
Now playing
          Virgil Abloh ตำนานขบถแฟชั่น ผู้ก่อตั้ง Off-White | The Secret Sauce EP.475
        THE SECRET SAUCE</t>
  </si>
  <si>
    <t>https://www.youtube.com/watch?v=dl4ZOJF9V8c&amp;list=PL7vAomcmTSEqiUYMUwslgmvO8k1sp2XIv&amp;index=2</t>
  </si>
  <si>
    <t>1668319407-1669</t>
  </si>
  <si>
    <t>3
  54:15
Now playing
          ภาณุ อิงคะวัต Greyhound สร้างแบรนด์ให้ไประดับโลก จน IKEA อยากร่วมงานด้วย | The Secret Sauce EP.131
        THE STANDARD</t>
  </si>
  <si>
    <t>https://www.youtube.com/watch?v=Ddrk5MdLmXE&amp;list=PL7vAomcmTSEqiUYMUwslgmvO8k1sp2XIv&amp;index=3</t>
  </si>
  <si>
    <t>1668319407-1670</t>
  </si>
  <si>
    <t>4
  40:30
Now playing
          ล้วงความลับ UNIQLO อาณาจักรหมื่นล้านบาท ที่มีดีไซเนอร์ใหญ่ที่สุดคือลูกค้า | The Secret Sauce EP.115
        THE STANDARD</t>
  </si>
  <si>
    <t>https://www.youtube.com/watch?v=6vTzU0jvff0&amp;list=PL7vAomcmTSEqiUYMUwslgmvO8k1sp2XIv&amp;index=4</t>
  </si>
  <si>
    <t>1668319407-1671</t>
  </si>
  <si>
    <t>5
  35:36
Now playing
          Pomelo ทำอย่างไรให้เติบโตเป็นแบรนด์แฟชั่นระดับ 1,000 ล้านบาท | The Secret Sauce EP.78
        THE STANDARD</t>
  </si>
  <si>
    <t>https://www.youtube.com/watch?v=JKD2iROagx4&amp;list=PL7vAomcmTSEqiUYMUwslgmvO8k1sp2XIv&amp;index=5</t>
  </si>
  <si>
    <t>1668319407-1672</t>
  </si>
  <si>
    <t>6
  20:19
Now playing
          Zara แบรนด์ฟาสต์แฟชั่นที่ให้ความสำคัญกับความขี้เบื่อของลูกค้ามากที่สุด | The Secret Sauce EP.45
        THE STANDARD</t>
  </si>
  <si>
    <t>https://www.youtube.com/watch?v=bbT0s7rIO-Q&amp;list=PL7vAomcmTSEqiUYMUwslgmvO8k1sp2XIv&amp;index=6</t>
  </si>
  <si>
    <t>1668319407-1673</t>
  </si>
  <si>
    <t>7
  52:49
Now playing
          Asava กับหัวใจในการสร้างแบรนด์ที่ไม่เชื่อกระแสและไม่แคร์ความเร็ว | The Secret Sauce EP.36
        THE STANDARD</t>
  </si>
  <si>
    <t>https://www.youtube.com/watch?v=mKLCUSDwl68&amp;list=PL7vAomcmTSEqiUYMUwslgmvO8k1sp2XIv&amp;index=7</t>
  </si>
  <si>
    <t>1668319407-1674</t>
  </si>
  <si>
    <t>8
  47:57
Now playing
          The Secret Sauce EP.16 O&amp;B เมื่อเจ้าของคือแบรนด์ และแบรนด์คือเจ้าของ ที่เข้าใจผู้หญิงอย่างที่สุด
        THE STANDARD</t>
  </si>
  <si>
    <t>https://www.youtube.com/watch?v=nNJVJFDhmzs&amp;list=PL7vAomcmTSEqiUYMUwslgmvO8k1sp2XIv&amp;index=8</t>
  </si>
  <si>
    <t>1668319407-1675</t>
  </si>
  <si>
    <t>9
  58:30
Now playing
          The Secret Sauce EP.14 BOYY แบรนด์กระเป๋าที่ไม่มีมาร์เก็ตติ้ง และออกแบบทุกสิ่งจากความรู้สึก
        THE STANDARD</t>
  </si>
  <si>
    <t>https://www.youtube.com/watch?v=nQVSlb-cmWA&amp;list=PL7vAomcmTSEqiUYMUwslgmvO8k1sp2XIv&amp;index=9</t>
  </si>
  <si>
    <t>1668319409-1676</t>
  </si>
  <si>
    <t>The Secret Sauce - Logistics</t>
  </si>
  <si>
    <t>https://www.youtube.com/watch?v=g20l1JIfQUY&amp;list=PL7vAomcmTSEoC2GhmxGUv-jnt6NFCJi97</t>
  </si>
  <si>
    <t>▶
  56:03
Now playing
          คมสันต์ ลี Flash Express ยูนิคอร์นรายแรกของไทย ตอน 3 สูตรลับระดมทุนหมื่นล้าน The Secret Sauce EP.391
        THE SECRET SAUCE</t>
  </si>
  <si>
    <t>https://www.youtube.com/watch?v=g20l1JIfQUY&amp;list=PL7vAomcmTSEoC2GhmxGUv-jnt6NFCJi97&amp;index=1</t>
  </si>
  <si>
    <t>1668319409-1677</t>
  </si>
  <si>
    <t>2
  45:58
Now playing
          คมสันต์ ลี Flash Express ยูนิคอร์นรายแรกของไทย ตอน 2 อันธพาลในสนามโลจิสติกส์ The Secret Sauce EP.390
        THE SECRET SAUCE</t>
  </si>
  <si>
    <t>https://www.youtube.com/watch?v=xHHFDPuto64&amp;list=PL7vAomcmTSEoC2GhmxGUv-jnt6NFCJi97&amp;index=2</t>
  </si>
  <si>
    <t>1668319409-1678</t>
  </si>
  <si>
    <t>3
  31:48
Now playing
          คมสันต์ ลี Flash Express ยูนิคอร์นรายแรกของไทย ตอน 1 เด็กดอยไม่มีรองเท้าใส่ The Secret Sauce EP.389
        THE SECRET SAUCE</t>
  </si>
  <si>
    <t>https://www.youtube.com/watch?v=OF-T2tOZq-g&amp;list=PL7vAomcmTSEoC2GhmxGUv-jnt6NFCJi97&amp;index=3</t>
  </si>
  <si>
    <t>1668319409-1679</t>
  </si>
  <si>
    <t>4
  57:46
Now playing
          สร้างวิสัยทัศน์แบบจรีพร WHA นิคมอุตฯ แสนล้านใน 17 ปี ด้วยพนักงาน 500 คน ตอน 1 Boardroom Wisdom EP.15
        THE STANDARD</t>
  </si>
  <si>
    <t>https://www.youtube.com/watch?v=xv3VrGNY35w&amp;list=PL7vAomcmTSEoC2GhmxGUv-jnt6NFCJi97&amp;index=4</t>
  </si>
  <si>
    <t>1668319409-1680</t>
  </si>
  <si>
    <t>5
  46:16
Now playing
          สมอง หัวใจ และกึ๋น 3 สิ่งพลิก DHL Express เติบโตในวิกฤต | The Secret Sauce EP.278
        THE STANDARD</t>
  </si>
  <si>
    <t>https://www.youtube.com/watch?v=jm8LfNev3eM&amp;list=PL7vAomcmTSEoC2GhmxGUv-jnt6NFCJi97&amp;index=5</t>
  </si>
  <si>
    <t>1668319409-1681</t>
  </si>
  <si>
    <t>6
  48:24
Now playing
          เจาะลึก Logistics กระดูกสันหลังธุรกิจที่คุณอาจมองข้ามกับ JWD | The Secret Sauce EP.272
        THE STANDARD</t>
  </si>
  <si>
    <t>https://www.youtube.com/watch?v=K9pAbdD_fa0&amp;list=PL7vAomcmTSEoC2GhmxGUv-jnt6NFCJi97&amp;index=6</t>
  </si>
  <si>
    <t>1668319409-1682</t>
  </si>
  <si>
    <t>7
  46:22
Now playing
          สูตรลับ DHL โลจิสติกส์ที่เชื่อว่าผู้นำศตวรรษที่ 21 ต้องฟังมากกว่าสั่ง | The Secret Sauce EP.152
        THE STANDARD</t>
  </si>
  <si>
    <t>https://www.youtube.com/watch?v=UbIuAchAx1M&amp;list=PL7vAomcmTSEoC2GhmxGUv-jnt6NFCJi97&amp;index=7</t>
  </si>
  <si>
    <t>1668319412-1683</t>
  </si>
  <si>
    <t>The Secret Sauce - E-Commerce</t>
  </si>
  <si>
    <t>https://www.youtube.com/watch?v=nNgPXUsOF1o&amp;list=PL7vAomcmTSEoBYC6HopaNR09d40oDZvmp</t>
  </si>
  <si>
    <t>▶
  39:00
Now playing
          10 เทรนด์อีคอมเมิร์ซ 2022 พ่อค้าแม่ค้าวางแผนได้ทันที | Executive Espresso EP.306
        THE SECRET SAUCE</t>
  </si>
  <si>
    <t>https://www.youtube.com/watch?v=nNgPXUsOF1o&amp;list=PL7vAomcmTSEoBYC6HopaNR09d40oDZvmp&amp;index=1</t>
  </si>
  <si>
    <t>1668319412-1684</t>
  </si>
  <si>
    <t>2
  57:41
Now playing
          หมดยุคแค่ขายของ SB ลุยอีคอมเมิร์ซ เพิ่มรับเหมาและบริการ | The Secret Sauce EP.439
        THE SECRET SAUCE</t>
  </si>
  <si>
    <t>https://www.youtube.com/watch?v=g5xeSX5DJzU&amp;list=PL7vAomcmTSEoBYC6HopaNR09d40oDZvmp&amp;index=2</t>
  </si>
  <si>
    <t>1668319412-1685</t>
  </si>
  <si>
    <t>3
  33:47
Now playing
          SIAM PIWAT ทรานส์ฟอร์มค้าปลีก ศูนย์การค้าแห่งอนาคต | The Secret Sauce EP.465
        THE SECRET SAUCE</t>
  </si>
  <si>
    <t>https://www.youtube.com/watch?v=sfTev4yYwm8&amp;list=PL7vAomcmTSEoBYC6HopaNR09d40oDZvmp&amp;index=3</t>
  </si>
  <si>
    <t>1668319412-1686</t>
  </si>
  <si>
    <t>4
  1:01:13
Now playing
          LINE ประเทศไทย ชูกลยุทธ์ ‘จริตไทย’ สู้ศึกซูเปอร์แอปฯ แสนล้าน | The Secret Sauce EP.471
        THE SECRET SAUCE</t>
  </si>
  <si>
    <t>https://www.youtube.com/watch?v=otB6VKcWoFA&amp;list=PL7vAomcmTSEoBYC6HopaNR09d40oDZvmp&amp;index=4</t>
  </si>
  <si>
    <t>1668319412-1687</t>
  </si>
  <si>
    <t>5
  46:43
Now playing
          88 ปี Unilever เปลี่ยนโลกด้วยการขายผงซักฟอกและไอศกรีม | The Secret Sauce EP.431
        THE SECRET SAUCE</t>
  </si>
  <si>
    <t>https://www.youtube.com/watch?v=B9DrlXRMekQ&amp;list=PL7vAomcmTSEoBYC6HopaNR09d40oDZvmp&amp;index=5</t>
  </si>
  <si>
    <t>1668319414-1688</t>
  </si>
  <si>
    <t>The Secret Sauce - เอเจนซี่ โฆษณา</t>
  </si>
  <si>
    <t>https://www.youtube.com/watch?v=rxboF-pFysM&amp;list=PL7vAomcmTSEqi8xnBP9f_60Wd9_rBie_c</t>
  </si>
  <si>
    <t>https://www.youtube.com/watch?v=rxboF-pFysM&amp;list=PL7vAomcmTSEqi8xnBP9f_60Wd9_rBie_c&amp;index=1</t>
  </si>
  <si>
    <t>1668319414-1689</t>
  </si>
  <si>
    <t>2
  40:42
Now playing
          Performance Marketing คืออะไร ยิงโฆษณาอย่างไรให้ได้ยอดขายมากที่สุด | The Secret Sauce EP.380
        THE SECRET SAUCE</t>
  </si>
  <si>
    <t>https://www.youtube.com/watch?v=_goxZXA-UOA&amp;list=PL7vAomcmTSEqi8xnBP9f_60Wd9_rBie_c&amp;index=2</t>
  </si>
  <si>
    <t>1668319414-1690</t>
  </si>
  <si>
    <t>3
  33:09
Now playing
          หมวกใบที่ 2 ของเอเจนซี แค่เร็วไม่พอ ต้องรุกเข้าไปในใจผู้บริโภค | The Secret Sauce EP. 275
        THE STANDARD</t>
  </si>
  <si>
    <t>https://www.youtube.com/watch?v=E2Vm4vWA53M&amp;list=PL7vAomcmTSEqi8xnBP9f_60Wd9_rBie_c&amp;index=3</t>
  </si>
  <si>
    <t>1668319414-1691</t>
  </si>
  <si>
    <t>4
  43:10
Now playing
          Digital Ecosystem และ 4 หัวใจสำคัญที่ทำให้แบรนด์รักและเชื่อใจ adapter | The Secret Sauce EP.60
        THE STANDARD</t>
  </si>
  <si>
    <t>https://www.youtube.com/watch?v=HMDe8L5Vk_4&amp;list=PL7vAomcmTSEqi8xnBP9f_60Wd9_rBie_c&amp;index=4</t>
  </si>
  <si>
    <t>1668319414-1692</t>
  </si>
  <si>
    <t>5
  48:09
Now playing
          วงการโฆษณาจะไปทางไหน Ogilvy มีไม้เด็ดอะไรในการคงความเป็นสุดยอดเอเจนซี | The Secret Sauce EP.57
        THE STANDARD</t>
  </si>
  <si>
    <t>https://www.youtube.com/watch?v=XAi6haJ0a2w&amp;list=PL7vAomcmTSEqi8xnBP9f_60Wd9_rBie_c&amp;index=5</t>
  </si>
  <si>
    <t>1668319414-1693</t>
  </si>
  <si>
    <t>6
  52:20
Now playing
          The Secret Sauce EP.18 CJ WORX เอเจนซีที่บุกเบิกมิติใหม่ๆ ในการโฆษณา และมองตัวเองเป็นบริษัทเทคโนโลยี
        THE STANDARD</t>
  </si>
  <si>
    <t>https://www.youtube.com/watch?v=LD1VZZXlyEo&amp;list=PL7vAomcmTSEqi8xnBP9f_60Wd9_rBie_c&amp;index=6</t>
  </si>
  <si>
    <t>1668319417-1694</t>
  </si>
  <si>
    <t>The Secret Sauce - สินเชื่อ</t>
  </si>
  <si>
    <t>https://www.youtube.com/watch?v=8ULJviE4s4E&amp;list=PL7vAomcmTSEpe7WkgfoD47b_X4grvmCcR</t>
  </si>
  <si>
    <t>▶
  1:07:54
Now playing
          เงินติดล้อ จากปล่อยกู้ห้องแถวสู่สินเชื่อทะเบียนรถหมื่นล้าน ด้วย Strong Why | The Secret Sauce EP.372
        THE SECRET SAUCE</t>
  </si>
  <si>
    <t>https://www.youtube.com/watch?v=8ULJviE4s4E&amp;list=PL7vAomcmTSEpe7WkgfoD47b_X4grvmCcR&amp;index=1</t>
  </si>
  <si>
    <t>1668319417-1695</t>
  </si>
  <si>
    <t>2
  53:56
Now playing
          เฮงลิสซิ่ง จากไฟแนนซ์ท้องถิ่น สู่ระดับประเทศหมื่นล้าน | The Secret Sauce EP.490
        THE SECRET SAUCE</t>
  </si>
  <si>
    <t>https://www.youtube.com/watch?v=AYALs2sORWs&amp;list=PL7vAomcmTSEpe7WkgfoD47b_X4grvmCcR&amp;index=2</t>
  </si>
  <si>
    <t>1668319417-1696</t>
  </si>
  <si>
    <t>3
  58:43
Now playing
          ทำไมตลาดสินเชื่อรายย่อยโตไม่หยุด เงินเทอร์โบท้าชิงเค้กแสนล้าน | The Secret Sauce EP.511
        THE SECRET SAUCE</t>
  </si>
  <si>
    <t>https://www.youtube.com/watch?v=Ow5yHb8WzC4&amp;list=PL7vAomcmTSEpe7WkgfoD47b_X4grvmCcR&amp;index=3</t>
  </si>
  <si>
    <t>1668319420-1697</t>
  </si>
  <si>
    <t>The Secret Sauce - Design</t>
  </si>
  <si>
    <t>https://www.youtube.com/watch?v=3pTGTOB2QU0&amp;list=PL7vAomcmTSEraDeLCbbl7OM9b3kBd-sIN</t>
  </si>
  <si>
    <t>▶
  27:57
Now playing
          Freitag จากผ้าคลุมรถบรรทุกเก่าสู่กระเป๋าที่มียอดขาย 4 ล้านใบ | The Secret Sauce EP.53
        THE STANDARD</t>
  </si>
  <si>
    <t>https://www.youtube.com/watch?v=3pTGTOB2QU0&amp;list=PL7vAomcmTSEraDeLCbbl7OM9b3kBd-sIN&amp;index=1</t>
  </si>
  <si>
    <t>1668319420-1698</t>
  </si>
  <si>
    <t>2
  44:52
Now playing
          PDM BRAND กับวิธีแปลงไอเดียให้เป็นความจริงจนยอดขายโต 100% ตลอด 5 ปี | The Secret Sauce EP.80
        THE STANDARD</t>
  </si>
  <si>
    <t>https://www.youtube.com/watch?v=SBznk0LNHlc&amp;list=PL7vAomcmTSEraDeLCbbl7OM9b3kBd-sIN&amp;index=2</t>
  </si>
  <si>
    <t>1668319420-1699</t>
  </si>
  <si>
    <t>3
  26:25
Now playing
          HAY ทำธุรกิจตามแนวคิดฮุกกะ การตลาด 0 บาท แต่โต 200% | The Secret Sauce EP.86
        THE STANDARD</t>
  </si>
  <si>
    <t>https://www.youtube.com/watch?v=PzGZomwDHYQ&amp;list=PL7vAomcmTSEraDeLCbbl7OM9b3kBd-sIN&amp;index=3</t>
  </si>
  <si>
    <t>1668319420-1700</t>
  </si>
  <si>
    <t>4
  1:18:59
Now playing
          บริหารความสัมพันธ์ให้ลูกค้าอยู่กับเราตลอดชีวิตแบบ CHANINTR | The Secret Sauce EP.177
        THE STANDARD</t>
  </si>
  <si>
    <t>https://www.youtube.com/watch?v=OXBRy3qkcxc&amp;list=PL7vAomcmTSEraDeLCbbl7OM9b3kBd-sIN&amp;index=4</t>
  </si>
  <si>
    <t>1668319420-1701</t>
  </si>
  <si>
    <t>5
  37:29
Now playing
          Pitch งานอย่างไรให้ชนะใจกูเกิลและเฟซบุ๊ก เทคนิคจาก Paperspace บริษัทออกแบบไทย The Secret Sauce EP.84
        THE STANDARD</t>
  </si>
  <si>
    <t>https://www.youtube.com/watch?v=cNqDff4TriM&amp;list=PL7vAomcmTSEraDeLCbbl7OM9b3kBd-sIN&amp;index=5</t>
  </si>
  <si>
    <t>1668319420-1702</t>
  </si>
  <si>
    <t>6
  42:20
Now playing
          เศรษฐกิจสร้างสรรค์ ทำไมไทยไม่ถึงฝั่งฝัน | Executive Espresso EP.317
        THE SECRET SAUCE</t>
  </si>
  <si>
    <t>https://www.youtube.com/watch?v=rxboF-pFysM&amp;list=PL7vAomcmTSEraDeLCbbl7OM9b3kBd-sIN&amp;index=6</t>
  </si>
  <si>
    <t>1668319420-1703</t>
  </si>
  <si>
    <t>7
  21:21
Now playing
          Bored Ape Yacht Club ปรากฏการณ์ลิงหน้าเบื่อ NFT มูลค่าสูงที่สุดในโลก | Executive Espresso EP.319
        THE SECRET SAUCE</t>
  </si>
  <si>
    <t>https://www.youtube.com/watch?v=3fwd2XLGK-g&amp;list=PL7vAomcmTSEraDeLCbbl7OM9b3kBd-sIN&amp;index=7</t>
  </si>
  <si>
    <t>1668319422-1704</t>
  </si>
  <si>
    <t>The Secret Sauce - โทรคมนาคม</t>
  </si>
  <si>
    <t>https://www.youtube.com/watch?v=CLschu7otYc&amp;list=PL7vAomcmTSEq_yOl3mYHRWGuZ3T4fA90P</t>
  </si>
  <si>
    <t>▶
  1:05:51
Now playing
          สมชัย เอไอเอส ตอบเรื่องควบรวมทรู ดีแทค และ Cognitive Telco | The Secret Sauce EP.491
        THE SECRET SAUCE</t>
  </si>
  <si>
    <t>https://www.youtube.com/watch?v=CLschu7otYc&amp;list=PL7vAomcmTSEq_yOl3mYHRWGuZ3T4fA90P&amp;index=1</t>
  </si>
  <si>
    <t>1668319422-1705</t>
  </si>
  <si>
    <t>2
  26:16
Now playing
          ซีอีโอ dtac เปิดน่านน้ำใหม่ มากกว่าแค่ 'โทรคมนาคม' | The Secret Sauce EP.473
        THE SECRET SAUCE</t>
  </si>
  <si>
    <t>https://www.youtube.com/watch?v=L9y45F2PXoE&amp;list=PL7vAomcmTSEq_yOl3mYHRWGuZ3T4fA90P&amp;index=2</t>
  </si>
  <si>
    <t>1668319422-1706</t>
  </si>
  <si>
    <t>3
  58:32
Now playing
          สมชัย ซีอีโอ AIS กางแผนปฏิรูปครั้งประวัติศาสตร์รอบ 30 ปี | The Secret Sauce EP.311
        THE STANDARD</t>
  </si>
  <si>
    <t>https://www.youtube.com/watch?v=_gevHBrsuB4&amp;list=PL7vAomcmTSEq_yOl3mYHRWGuZ3T4fA90P&amp;index=3</t>
  </si>
  <si>
    <t>1668319422-1707</t>
  </si>
  <si>
    <t>4
  1:10:45
Now playing
          ศุภชัย เจียรวนนท์ ดันไทยเป็น ‘ศูนย์นวัตกรรมโลก’ หนุนเด็กไทยปั้น ‘สตาร์ทอัพ’ The Secret Sauce EP.289
        THE STANDARD</t>
  </si>
  <si>
    <t>https://www.youtube.com/watch?v=UfXBl87UGLY&amp;list=PL7vAomcmTSEq_yOl3mYHRWGuZ3T4fA90P&amp;index=4</t>
  </si>
  <si>
    <t>1668319422-1708</t>
  </si>
  <si>
    <t>5
  58:05
Now playing
          ศุภชัย เจียรวนนท์ ปฏิรูปการศึกษาไทยด้วย 5 ตัวชี้วัด | The Secret Sauce EP.288
        THE STANDARD</t>
  </si>
  <si>
    <t>https://www.youtube.com/watch?v=fzOXpddBIsc&amp;list=PL7vAomcmTSEq_yOl3mYHRWGuZ3T4fA90P&amp;index=5</t>
  </si>
  <si>
    <t>1668319422-1709</t>
  </si>
  <si>
    <t>6
  1:04:07
Now playing
          แง้มยุทธศาสตร์ที่แรก 'ซีพี' และ 'ทรู' จากปากซีอีโอ 'ศุภชัย' | The Secret Sauce EP.232
        THE STANDARD</t>
  </si>
  <si>
    <t>https://www.youtube.com/watch?v=IcgcNOWv428&amp;list=PL7vAomcmTSEq_yOl3mYHRWGuZ3T4fA90P&amp;index=6</t>
  </si>
  <si>
    <t>1668319422-1710</t>
  </si>
  <si>
    <t>7
  49:20
Now playing
          'ศุภชัย เจียรวนนท์' ท้ารัฐ ตั้งเป้าเมืองไทยเป็นศูนย์กลางเทคโนโลยีของโลก | Executive Espresso EP.63
        THE STANDARD</t>
  </si>
  <si>
    <t>https://www.youtube.com/watch?v=auWoVKIDjPQ&amp;list=PL7vAomcmTSEq_yOl3mYHRWGuZ3T4fA90P&amp;index=7</t>
  </si>
  <si>
    <t>1668319422-1711</t>
  </si>
  <si>
    <t>8
  52:51
Now playing
          5G และโลกหุ่นยนต์หลังโควิด-19 เมื่อทุกคนถูกบังคับให้ทรานส์ฟอร์ม | Executive Espresso EP.52
        THE STANDARD</t>
  </si>
  <si>
    <t>https://www.youtube.com/watch?v=SpWvEdUumXA&amp;list=PL7vAomcmTSEq_yOl3mYHRWGuZ3T4fA90P&amp;index=8</t>
  </si>
  <si>
    <t>1668319422-1712</t>
  </si>
  <si>
    <t>9
  48:48
Now playing
          The Secret Sauce EP.19 AIS สร้างคน สร้าง Ecosystem จาก CEO ที่เติบโตมาจากพนักงานตอกบัตร
        THE STANDARD</t>
  </si>
  <si>
    <t>https://www.youtube.com/watch?v=cVInHex2UVw&amp;list=PL7vAomcmTSEq_yOl3mYHRWGuZ3T4fA90P&amp;index=9</t>
  </si>
  <si>
    <t>1668319425-1713</t>
  </si>
  <si>
    <t>The Secret Sauce - ประกัน</t>
  </si>
  <si>
    <t>https://www.youtube.com/watch?v=N3nmNEhCBEc&amp;list=PL7vAomcmTSEqb2Pe6HhAXGYBWhJuBUi1_</t>
  </si>
  <si>
    <t>▶
  51:26
Now playing
          ไทยประกันชีวิต 80 ปี ปรับทิศครั้งใหญ่ โตแบบริเน็น | The Secret Sauce EP.535
        THE SECRET SAUCE</t>
  </si>
  <si>
    <t>https://www.youtube.com/watch?v=N3nmNEhCBEc&amp;list=PL7vAomcmTSEqb2Pe6HhAXGYBWhJuBUi1_&amp;index=1</t>
  </si>
  <si>
    <t>1668319425-1714</t>
  </si>
  <si>
    <t>2
  41:10
Now playing
          ประกันโดนดิสรัปต์หนัก Prudential 173 ปี ปรับตัวอย่างไร | The Secret Sauce EP.479
        THE SECRET SAUCE</t>
  </si>
  <si>
    <t>https://www.youtube.com/watch?v=7kCNaCW1_AY&amp;list=PL7vAomcmTSEqb2Pe6HhAXGYBWhJuBUi1_&amp;index=2</t>
  </si>
  <si>
    <t>1668319425-1715</t>
  </si>
  <si>
    <t>3
  1:18:05
Now playing
          การปรับทัพอาณาจักรแสนล้านของเจ้าสัวเจริญ 'ไทยกรุ๊ป โฮลดิ้งส์' โดย เอ๋อ-ฐากร The Secret Sauce EP.401
        THE SECRET SAUCE</t>
  </si>
  <si>
    <t>https://www.youtube.com/watch?v=oLEhEKgxDNw&amp;list=PL7vAomcmTSEqb2Pe6HhAXGYBWhJuBUi1_&amp;index=3</t>
  </si>
  <si>
    <t>1668319425-1716</t>
  </si>
  <si>
    <t>4
  47:32
Now playing
          TQM นายหน้าประกัน 4 หมื่นล้าน ที่ใหญ่กว่าประกันตอน 1 ตัวกลางที่ไม่มีวันตาย | The Secret Sauce EP.328
        THE STANDARD</t>
  </si>
  <si>
    <t>https://www.youtube.com/watch?v=nS24pQjfviE&amp;list=PL7vAomcmTSEqb2Pe6HhAXGYBWhJuBUi1_&amp;index=4</t>
  </si>
  <si>
    <t>1668319425-1717</t>
  </si>
  <si>
    <t>5
  38:04
Now playing
          TQM นายหน้าประกัน 4 หมื่นล้าน ตอน 2 ตั้งเป้าโบรกเกอร์อันดับ 1 อาเซียน | The Secret Sauce EP.329
        THE STANDARD</t>
  </si>
  <si>
    <t>https://www.youtube.com/watch?v=jXETmKSSWBY&amp;list=PL7vAomcmTSEqb2Pe6HhAXGYBWhJuBUi1_&amp;index=5</t>
  </si>
  <si>
    <t>1668319425-1718</t>
  </si>
  <si>
    <t>6
  57:07
Now playing
          ถอนคำสาป SMEs ไทย กู้ยาก หนี้เสีย เจ๊งง่าย กับ บสย. ผู้ให้ค้ำประกันสินเชื่อ The Secret Sauce EP. 257
        THE STANDARD</t>
  </si>
  <si>
    <t>https://www.youtube.com/watch?v=a_xqUa9JDFQ&amp;list=PL7vAomcmTSEqb2Pe6HhAXGYBWhJuBUi1_&amp;index=6</t>
  </si>
  <si>
    <t>1668319425-1719</t>
  </si>
  <si>
    <t>7
  43:08
Now playing
          เปลี่ยน Mindset คนด้วยการสร้าง 'ประสบการณ์ร่วม' แบบไทยประกันชีวิต | The Secret Sauce EP.185
        THE STANDARD</t>
  </si>
  <si>
    <t>https://www.youtube.com/watch?v=WBATgHl2gos&amp;list=PL7vAomcmTSEqb2Pe6HhAXGYBWhJuBUi1_&amp;index=7</t>
  </si>
  <si>
    <t>1668319425-1720</t>
  </si>
  <si>
    <t>8
  43:23
Now playing
          มาดามแป้งทำอย่างไรให้คนเชื่อ ล้วงวิธีบริหารแบบผู้นำ Empathy | The Secret Sauce EP.184
        THE STANDARD</t>
  </si>
  <si>
    <t>https://www.youtube.com/watch?v=LjTz6YJzQCE&amp;list=PL7vAomcmTSEqb2Pe6HhAXGYBWhJuBUi1_&amp;index=8</t>
  </si>
  <si>
    <t>1668319428-1721</t>
  </si>
  <si>
    <t>The Secret Sauce - ธุรกิจเครื่องดื่ม</t>
  </si>
  <si>
    <t>https://www.youtube.com/watch?v=7SX_1HtvXqY&amp;list=PL7vAomcmTSErTaF8b7vkcutxZTJmMaHTG</t>
  </si>
  <si>
    <t>▶
  35:07
Now playing
          จุตินันท์ ภิรมย์ภักดี ซีอีโอบุญรอด​ เผยธรรมนูญประจำตระกูล วิถีสิงห์แห่งอนาคต The Secret Sauce EP.307
        THE STANDARD</t>
  </si>
  <si>
    <t>https://www.youtube.com/watch?v=7SX_1HtvXqY&amp;list=PL7vAomcmTSErTaF8b7vkcutxZTJmMaHTG&amp;index=1</t>
  </si>
  <si>
    <t>1668319428-1722</t>
  </si>
  <si>
    <t>2
  44:56
Now playing
          สิงห์ ปรับตัวครั้งใหญ่ในรอบ 87 ปี เต้ ภูริต นำทัพบุญรอดเทรดดิ้งสู้ดิสรัปชัน The Secret Sauce EP.234
        THE STANDARD</t>
  </si>
  <si>
    <t>https://www.youtube.com/watch?v=2ZhsRPTbAiU&amp;list=PL7vAomcmTSErTaF8b7vkcutxZTJmMaHTG&amp;index=2</t>
  </si>
  <si>
    <t>1668319428-1723</t>
  </si>
  <si>
    <t>3
  57:49
Now playing
          สราวุฒิ อยู่วิทยา กระทิงแดง เมื่อกำไรอาจไม่ใช่บรรทัดสุดท้ายของสมการธุรกิจ | The Secret Sauce EP.233
        THE STANDARD</t>
  </si>
  <si>
    <t>https://www.youtube.com/watch?v=AnN5_jFMM68&amp;list=PL7vAomcmTSErTaF8b7vkcutxZTJmMaHTG&amp;index=3</t>
  </si>
  <si>
    <t>1668319431-1724</t>
  </si>
  <si>
    <t>The Secret Sauce - อาหาร</t>
  </si>
  <si>
    <t>https://www.youtube.com/watch?v=IqoFvRRDGRA&amp;list=PL7vAomcmTSErY86xNAEeoOioOSKarJ8YM</t>
  </si>
  <si>
    <t>▶
  20:48
Now playing
          กรณีศึกษา The Cassette มัดใจด้วยเพลง 90 เมื่อประสบการณ์สำคัญกว่าสินค้า | The Secret Sauce EP.319
        THE STANDARD</t>
  </si>
  <si>
    <t>https://www.youtube.com/watch?v=IqoFvRRDGRA&amp;list=PL7vAomcmTSErY86xNAEeoOioOSKarJ8YM&amp;index=1</t>
  </si>
  <si>
    <t>1668319431-1725</t>
  </si>
  <si>
    <t>2
  53:53
Now playing
          NRF บริษัทไทยที่ลงทุนใน Plant-based Food 500 ล้าน กำลังจะเข้าตลาดหุ้น | The Secret Sauce EP.281
        THE STANDARD</t>
  </si>
  <si>
    <t>https://www.youtube.com/watch?v=3Q6OOfn377o&amp;list=PL7vAomcmTSErY86xNAEeoOioOSKarJ8YM&amp;index=2</t>
  </si>
  <si>
    <t>1668319431-1726</t>
  </si>
  <si>
    <t>3
  53:41
Now playing
          ‘คนอื่นปิด เราเปิด’ ล้วงคัมภีร์ทำร้านอาหารจากซีอีโอเครือ ZEN | The Secret Sauce EP.240
        THE STANDARD</t>
  </si>
  <si>
    <t>https://www.youtube.com/watch?v=JAaJpV7OfGo&amp;list=PL7vAomcmTSErY86xNAEeoOioOSKarJ8YM&amp;index=3</t>
  </si>
  <si>
    <t>1668319431-1727</t>
  </si>
  <si>
    <t>4
  33:23
Now playing
          ส้มตำนัวไบเบิล สูตรลับความแซ่บ 20 ปี กับกลยุทธ์ขยายกิจการครั้งประวัติศาสตร์ The Secret Sauce EP.221
        THE STANDARD</t>
  </si>
  <si>
    <t>https://www.youtube.com/watch?v=HemQxjCLcMA&amp;list=PL7vAomcmTSErY86xNAEeoOioOSKarJ8YM&amp;index=4</t>
  </si>
  <si>
    <t>1668319431-1728</t>
  </si>
  <si>
    <t>5
  1:07:10
Now playing
          บาร์บีคิวพลาซ่าในสงครามไร้จุดจบ ไม่ได้รบเพื่อชัยชนะ แต่รบเพื่อชีวิต | The Secret Sauce EP.216
        THE STANDARD</t>
  </si>
  <si>
    <t>https://www.youtube.com/watch?v=iiDq53ACRjs&amp;list=PL7vAomcmTSErY86xNAEeoOioOSKarJ8YM&amp;index=5</t>
  </si>
  <si>
    <t>1668319431-1729</t>
  </si>
  <si>
    <t>6
  52:59
Now playing
          RBF ปรุงอาหารด้วยวิทยาศาสตร์ ปั้นธุรกิจ 3,000 ล้านด้วยการบริหาร Supply Chain The Secret Sauce EP.147
        THE STANDARD</t>
  </si>
  <si>
    <t>https://www.youtube.com/watch?v=ysRtuMYcDoU&amp;list=PL7vAomcmTSErY86xNAEeoOioOSKarJ8YM&amp;index=6</t>
  </si>
  <si>
    <t>1668319431-1730</t>
  </si>
  <si>
    <t>7
  33:18
Now playing
          PAUL กับ 6 สิ่งที่คนไทยควรเรียนรู้จากแบรนด์เบเกอรี่ระดับโลก 130 ปี | The Secret Sauce EP.76
        THE STANDARD</t>
  </si>
  <si>
    <t>https://www.youtube.com/watch?v=a-jqWthNlck&amp;list=PL7vAomcmTSErY86xNAEeoOioOSKarJ8YM&amp;index=7</t>
  </si>
  <si>
    <t>1668319431-1731</t>
  </si>
  <si>
    <t>8
  45:30
Now playing
          มะขามสารัช ความจี๊ดจ๊าดที่อยู่ในแบรนดิ้งแบบผู้หญิงเปรี้ยว | The Secret Sauce EP.37
        THE STANDARD</t>
  </si>
  <si>
    <t>https://www.youtube.com/watch?v=F23ueaIkTjw&amp;list=PL7vAomcmTSErY86xNAEeoOioOSKarJ8YM&amp;index=8</t>
  </si>
  <si>
    <t>1668319431-1732</t>
  </si>
  <si>
    <t>9
  42:58
Now playing
          Starbucks ร้านกาแฟที่ขายประสบการณ์ และอยากเป็นบ้านหลังที่ 3 ให้คนไทย | The Secret Sauce EP.33
        THE STANDARD</t>
  </si>
  <si>
    <t>https://www.youtube.com/watch?v=daVxyFknDi8&amp;list=PL7vAomcmTSErY86xNAEeoOioOSKarJ8YM&amp;index=9</t>
  </si>
  <si>
    <t>1668319431-1733</t>
  </si>
  <si>
    <t>10
  41:38
Now playing
          The Secret Sauce EP.24 เฮียนพ หมูนุ่ม (1) ทางชีวิตที่ไม่มีเส้น ก่อนจะมาเป็นเจ้าพ่อหมูปิ้ง 200 ล้าน
        THE STANDARD</t>
  </si>
  <si>
    <t>https://www.youtube.com/watch?v=1WltdTKrrEU&amp;list=PL7vAomcmTSErY86xNAEeoOioOSKarJ8YM&amp;index=10</t>
  </si>
  <si>
    <t>1668319431-1734</t>
  </si>
  <si>
    <t>11
  56:48
Now playing
          The Secret Sauce EP.22 After You อยู่ได้ ขายดี ไม่ถูกแทนที่ ด้วยการ “ทำ standard ของเราให้ดีที่สุด”
        THE STANDARD</t>
  </si>
  <si>
    <t>https://www.youtube.com/watch?v=uvJLKR1AQps&amp;list=PL7vAomcmTSErY86xNAEeoOioOSKarJ8YM&amp;index=11</t>
  </si>
  <si>
    <t>1668319431-1735</t>
  </si>
  <si>
    <t>12
  42:06
Now playing
          The Secret Sauce EP.12 iberry Group สร้างแบรนด์ร้านอาหารอย่างไรให้อยู่ได้ในยุคแห่งความเปลี่ยนแปลง
        THE STANDARD</t>
  </si>
  <si>
    <t>https://www.youtube.com/watch?v=IrxbnMuYUWc&amp;list=PL7vAomcmTSErY86xNAEeoOioOSKarJ8YM&amp;index=12</t>
  </si>
  <si>
    <t>1668319431-1736</t>
  </si>
  <si>
    <t>13
  43:23
Now playing
          The Secret Sauce EP.5 Diamond Grains แบรนด์กราโนล่าที่รักลูกค้าพอๆ กับการทำสินค้าสุขภาพ
        THE STANDARD</t>
  </si>
  <si>
    <t>https://www.youtube.com/watch?v=TzQpyh07AM4&amp;list=PL7vAomcmTSErY86xNAEeoOioOSKarJ8YM&amp;index=13</t>
  </si>
  <si>
    <t>1668319431-1737</t>
  </si>
  <si>
    <t>14
  51:43
Now playing
          The Secret Sauce EP.2 แมลงอบกรอบไฮโซ ยกระดับแมลงไทยให้เข้าถึงง่ายและขยายไปสู่ระดับโลก
        THE STANDARD</t>
  </si>
  <si>
    <t>https://www.youtube.com/watch?v=WGuiI4y0R4s&amp;list=PL7vAomcmTSErY86xNAEeoOioOSKarJ8YM&amp;index=14</t>
  </si>
  <si>
    <t>1668319431-1738</t>
  </si>
  <si>
    <t>15
  1:07:11
Now playing
          The Secret Sauce EP.1 แหลมเกต บุฟเฟต์ซีฟู้ดสุดเว่อร์วัง และทำอะไรก็ไวรัล!
        THE STANDARD</t>
  </si>
  <si>
    <t>https://www.youtube.com/watch?v=X4mlCjQa6p8&amp;list=PL7vAomcmTSErY86xNAEeoOioOSKarJ8YM&amp;index=15</t>
  </si>
  <si>
    <t>1668319434-1739</t>
  </si>
  <si>
    <t>The Secret Sauce - Innovation &amp; Technology</t>
  </si>
  <si>
    <t>https://www.youtube.com/watch?v=Wq6axR_B234&amp;list=PL7vAomcmTSEqhJRBWLi-TiLcRTglKTaid</t>
  </si>
  <si>
    <t>▶
  29:11
Now playing
          ซีอีโอ Google คิดอย่างไรกับ Web 3.0 และ Metaverse | The Secret Sauce EP.492
        THE SECRET SAUCE</t>
  </si>
  <si>
    <t>https://www.youtube.com/watch?v=Wq6axR_B234&amp;list=PL7vAomcmTSEqhJRBWLi-TiLcRTglKTaid&amp;index=1</t>
  </si>
  <si>
    <t>1668319434-1740</t>
  </si>
  <si>
    <t>2
  47:21
Now playing
          เราอยู่ตรงไหนในโลก AI คุยกับนักวิจัย AI ไทย 5 ห้องแล็บ | Executive Espresso EP.305
        THE SECRET SAUCE</t>
  </si>
  <si>
    <t>https://www.youtube.com/watch?v=pFpqg2wQTlw&amp;list=PL7vAomcmTSEqhJRBWLi-TiLcRTglKTaid&amp;index=2</t>
  </si>
  <si>
    <t>1668319434-1741</t>
  </si>
  <si>
    <t>3
  54:56
Now playing
          โดนเรียกค่าไถ่ไซเบอร์ รับมืออย่างไร เคสจริง บทเรียนจริง | The Secret Sauce EP.472
        THE SECRET SAUCE</t>
  </si>
  <si>
    <t>https://www.youtube.com/watch?v=-7dfblJMB_k&amp;list=PL7vAomcmTSEqhJRBWLi-TiLcRTglKTaid&amp;index=3</t>
  </si>
  <si>
    <t>1668319434-1742</t>
  </si>
  <si>
    <t>4
  40:04
Now playing
          Customer Data Platform จุดชี้ขาดการตลาดยุคหุ่นยนต์ | The Secret Sauce EP.469
        THE SECRET SAUCE</t>
  </si>
  <si>
    <t>https://www.youtube.com/watch?v=UbVnyEm1BAI&amp;list=PL7vAomcmTSEqhJRBWLi-TiLcRTglKTaid&amp;index=4</t>
  </si>
  <si>
    <t>1668319434-1743</t>
  </si>
  <si>
    <t>5
  37:31
Now playing
          เมืองอัจฉริยะ อนาคตความปลอดภัย ไทยอยู่ตรงไหน | The Secret Sauce EP.454
        THE SECRET SAUCE</t>
  </si>
  <si>
    <t>https://www.youtube.com/watch?v=pEVNpaWOq0c&amp;list=PL7vAomcmTSEqhJRBWLi-TiLcRTglKTaid&amp;index=5</t>
  </si>
  <si>
    <t>1668319434-1744</t>
  </si>
  <si>
    <t>6
  29:17
Now playing
          วังจันทร์วัลเลย์ ซิลิคอนวัลเลย์เมืองไทย ศูนย์กลางนวัตกรรมอาเซียน | The Secret Sauce EP.450
        THE SECRET SAUCE</t>
  </si>
  <si>
    <t>https://www.youtube.com/watch?v=JnEhC5ce2Po&amp;list=PL7vAomcmTSEqhJRBWLi-TiLcRTglKTaid&amp;index=6</t>
  </si>
  <si>
    <t>1668319434-1745</t>
  </si>
  <si>
    <t>7
  42:52
Now playing
          เงินสดจะสูญพันธุ์? อนาคตการชำระเงินจาก Mastercard และ Central Retail | Executive Espresso EP 278
        THE SECRET SAUCE</t>
  </si>
  <si>
    <t>https://www.youtube.com/watch?v=HxOY1La7e-s&amp;list=PL7vAomcmTSEqhJRBWLi-TiLcRTglKTaid&amp;index=7</t>
  </si>
  <si>
    <t>1668319434-1746</t>
  </si>
  <si>
    <t>8
  28:24
Now playing
          คิดแปลก แหกนวัตกรรม James Dyson นักประดิษฐ์เครื่องใช้ไฟฟ้าแสนล้าน | The Secret Sauce EP.440
        THE SECRET SAUCE</t>
  </si>
  <si>
    <t>https://www.youtube.com/watch?v=XcJ0AGVlwyI&amp;list=PL7vAomcmTSEqhJRBWLi-TiLcRTglKTaid&amp;index=8</t>
  </si>
  <si>
    <t>1668319434-1747</t>
  </si>
  <si>
    <t>9
  47:21
Now playing
          กว่าจะเป็น ‘วัคซีนโควิด’ นวัตกรรมพลิกโรค | The Secret Sauce MEDLEY #21
        THE SECRET SAUCE</t>
  </si>
  <si>
    <t>https://www.youtube.com/watch?v=o7im78xzv-I&amp;list=PL7vAomcmTSEqhJRBWLi-TiLcRTglKTaid&amp;index=9</t>
  </si>
  <si>
    <t>1668319434-1748</t>
  </si>
  <si>
    <t>10
  29:46
Now playing
          Space Tourism ทัวร์อวกาศไม่ไกลเกินฝัน! เมื่อ ริชาร์ด แบรนสัน ปักธงคนแรก | Executive Espresso EP.242
        THE SECRET SAUCE</t>
  </si>
  <si>
    <t>https://www.youtube.com/watch?v=VuJyFd1SmiU&amp;list=PL7vAomcmTSEqhJRBWLi-TiLcRTglKTaid&amp;index=10</t>
  </si>
  <si>
    <t>1668319434-1749</t>
  </si>
  <si>
    <t>11
  43:44
Now playing
          หุ่นยนต์และ AI แย่งงานคน? Skyller บริษัทเทคโนโลยี ที่ ปตท.สผ. วางเดิมพัน | The Secret Sauce EP.409
        THE SECRET SAUCE</t>
  </si>
  <si>
    <t>https://www.youtube.com/watch?v=ZB7FMQXvjfQ&amp;list=PL7vAomcmTSEqhJRBWLi-TiLcRTglKTaid&amp;index=11</t>
  </si>
  <si>
    <t>1668319434-1750</t>
  </si>
  <si>
    <t>12
  32:12
Now playing
          ถอดรหัส ARV บริษัทหุ่นยนต์และ AI สัญชาติไทยสู่ระดับโลก | The Secret Sauce EP.402
        THE SECRET SAUCE</t>
  </si>
  <si>
    <t>https://www.youtube.com/watch?v=Bj1i1roYt7E&amp;list=PL7vAomcmTSEqhJRBWLi-TiLcRTglKTaid&amp;index=12</t>
  </si>
  <si>
    <t>1668319434-1751</t>
  </si>
  <si>
    <t>13
  44:09
Now playing
          รู้ทัน Cyber Attack จากไมโครซอฟท์ อย่าเพิ่งเชื่อใจใคร มีแค่รั้วไม่พอ | The Secret Sauce EP.326
        THE STANDARD</t>
  </si>
  <si>
    <t>https://www.youtube.com/watch?v=d-FECOIiQt0&amp;list=PL7vAomcmTSEqhJRBWLi-TiLcRTglKTaid&amp;index=13</t>
  </si>
  <si>
    <t>1668319434-1752</t>
  </si>
  <si>
    <t>14
  31:36
Now playing
          Security, Privacy และ Transparency ยาขมหรือโอกาสทางธุรกิจ? | The Secret Sauce EP.291
        THE STANDARD</t>
  </si>
  <si>
    <t>https://www.youtube.com/watch?v=kvCljiHh19c&amp;list=PL7vAomcmTSEqhJRBWLi-TiLcRTglKTaid&amp;index=14</t>
  </si>
  <si>
    <t>1668319434-1753</t>
  </si>
  <si>
    <t>15
  43:27
Now playing
          Google Thailand ตอบครั้งแรกเรื่องผูกขาด ภาษีดิจิทัล สงครามเทค ทักษะแห่งอนาคต The Secret Sauce EP.284
        THE STANDARD</t>
  </si>
  <si>
    <t>https://www.youtube.com/watch?v=Icuo_bjXAY4&amp;list=PL7vAomcmTSEqhJRBWLi-TiLcRTglKTaid&amp;index=15</t>
  </si>
  <si>
    <t>1668319434-1754</t>
  </si>
  <si>
    <t>16
  58:05
Now playing
          5 สิ่งช่วยธุรกิจเติบโตท่ามกลางเศรษฐกิจซบเซาจาก IBM | The Secret Sauce EP.252
        THE STANDARD</t>
  </si>
  <si>
    <t>https://www.youtube.com/watch?v=Yw7xUh9_XZQ&amp;list=PL7vAomcmTSEqhJRBWLi-TiLcRTglKTaid&amp;index=16</t>
  </si>
  <si>
    <t>1668319434-1755</t>
  </si>
  <si>
    <t>17
  40:30
Now playing
          Innovation Continuity Planning เครื่องมือสร้างนวัตกรรม พลิกธุรกิจช่วงวิกฤต | The Secret Sauce EP.218
        THE STANDARD</t>
  </si>
  <si>
    <t>https://www.youtube.com/watch?v=TU2Dv7G8J3U&amp;list=PL7vAomcmTSEqhJRBWLi-TiLcRTglKTaid&amp;index=17</t>
  </si>
  <si>
    <t>1668319434-1756</t>
  </si>
  <si>
    <t>18
  54:24
Now playing
          ทำเร็ว ล้มเร็ว เรียนเร็ว Tencent Thailand เปิดเคล็ดวิชาการทำงานแบบจีน | The Secret Sauce EP.175
        THE STANDARD</t>
  </si>
  <si>
    <t>https://www.youtube.com/watch?v=047DMVAj1bw&amp;list=PL7vAomcmTSEqhJRBWLi-TiLcRTglKTaid&amp;index=18</t>
  </si>
  <si>
    <t>1668319434-1757</t>
  </si>
  <si>
    <t>19
  1:24:33
Now playing
          ไมโครซอฟท์เปลี่ยนโมเดลธุรกิจครั้งประวัติศาสตร์ คลาวด์ 100% ลุยจับมือคู่แข่ง The Secret Sauce EP.165
        THE STANDARD</t>
  </si>
  <si>
    <t>https://www.youtube.com/watch?v=EQ5rmqyrPWY&amp;list=PL7vAomcmTSEqhJRBWLi-TiLcRTglKTaid&amp;index=19</t>
  </si>
  <si>
    <t>1668319434-1758</t>
  </si>
  <si>
    <t>20
  59:19
Now playing
          Blockchain คืออะไร Cryptocurrency จะมาจริงไหม เข้าใจที่เดียวจบ | The Secret Sauce EP.140
        THE STANDARD</t>
  </si>
  <si>
    <t>https://www.youtube.com/watch?v=pCX_zogzbE8&amp;list=PL7vAomcmTSEqhJRBWLi-TiLcRTglKTaid&amp;index=20</t>
  </si>
  <si>
    <t>1668319434-1759</t>
  </si>
  <si>
    <t>21
  34:55
Now playing
          5 จิตวิญญาณ พลิกวิกฤติไมโครซอฟต์จากใกล้ตายกลายเป็นบริษัท 1 ล้านล้านเหรียญ | The Secret Sauce EP.110
        THE STANDARD</t>
  </si>
  <si>
    <t>https://www.youtube.com/watch?v=DkBdefs30jE&amp;list=PL7vAomcmTSEqhJRBWLi-TiLcRTglKTaid&amp;index=21</t>
  </si>
  <si>
    <t>1668319434-1760</t>
  </si>
  <si>
    <t>22
  40:37
Now playing
          3 วิธีสร้างและเร่งสปีดนวัตกรรมในองค์กรจาก RISE |  The Secret Sauce EP.79
        THE STANDARD</t>
  </si>
  <si>
    <t>https://www.youtube.com/watch?v=iFsCOYyjMHs&amp;list=PL7vAomcmTSEqhJRBWLi-TiLcRTglKTaid&amp;index=22</t>
  </si>
  <si>
    <t>1668319434-1761</t>
  </si>
  <si>
    <t>23
  46:38
Now playing
          LINE Thailand กับกลยุทธที่พิสูจน์ว่า ใครรู้จักคนไทยดีกว่าคนนั้นชนะ | The Secret Sauce EP.28
        THE STANDARD</t>
  </si>
  <si>
    <t>https://www.youtube.com/watch?v=dpoCZ7EV5Qo&amp;list=PL7vAomcmTSEqhJRBWLi-TiLcRTglKTaid&amp;index=23</t>
  </si>
  <si>
    <t>1668319434-1762</t>
  </si>
  <si>
    <t>24
  42:01
Now playing
          The Secret Sauce EP.23 Google Thailand จากวัฒนธรรมสู่นวัตกรรม ของบริษัทที่น่าทำงานด้วยที่สุดในโลก
        THE STANDARD</t>
  </si>
  <si>
    <t>https://www.youtube.com/watch?v=e5AtRxVOHE4&amp;list=PL7vAomcmTSEqhJRBWLi-TiLcRTglKTaid&amp;index=24</t>
  </si>
  <si>
    <t>1668319434-1763</t>
  </si>
  <si>
    <t>25
  52:39
Now playing
          The Secret Sauce EP.21 SEA Thailand บริษัทใหญ่แต่ใจยังสตาร์ทอัพ เจ้าของ RoV, Shopee และ AirPay
        THE STANDARD</t>
  </si>
  <si>
    <t>https://www.youtube.com/watch?v=8O9GwGN623c&amp;list=PL7vAomcmTSEqhJRBWLi-TiLcRTglKTaid&amp;index=25</t>
  </si>
  <si>
    <t>1668319436-1764</t>
  </si>
  <si>
    <t>The Secret Sauce - พลังงาน</t>
  </si>
  <si>
    <t>https://www.youtube.com/watch?v=QD-zglHX23s&amp;list=PL7vAomcmTSEr4F1zB7L7CHxtTSjzSdK8H</t>
  </si>
  <si>
    <t>▶
  37:02
Now playing
          สมโภชน์ EA ไทยกำลังจะตกขบวนยานยนต์ไฟฟ้า? | The Secret Sauce EP.516
        THE SECRET SAUCE</t>
  </si>
  <si>
    <t>https://www.youtube.com/watch?v=QD-zglHX23s&amp;list=PL7vAomcmTSEr4F1zB7L7CHxtTSjzSdK8H&amp;index=1</t>
  </si>
  <si>
    <t>1668319436-1765</t>
  </si>
  <si>
    <t>2
  54:12
Now playing
          บุกโรงงานแบตเตอรี่ ใหญ่ที่สุดในอาเซียน กับสมโภชน์ EA | The Secret Sauce EP.515
        THE SECRET SAUCE</t>
  </si>
  <si>
    <t>https://www.youtube.com/watch?v=bUE4Vo7VMO4&amp;list=PL7vAomcmTSEr4F1zB7L7CHxtTSjzSdK8H&amp;index=2</t>
  </si>
  <si>
    <t>1668319436-1766</t>
  </si>
  <si>
    <t>3
  1:34:58
Now playing
          สัมภาษณ์เจ้าของ B.Grimm องค์กร 142 ปี อยู่ยาวด้วยหลัก Relationship-Oriented The Secret Sauce EP.308
        THE STANDARD</t>
  </si>
  <si>
    <t>https://www.youtube.com/watch?v=upIegYLR2Rk&amp;list=PL7vAomcmTSEr4F1zB7L7CHxtTSjzSdK8H&amp;index=3</t>
  </si>
  <si>
    <t>1668319436-1767</t>
  </si>
  <si>
    <t>4
  1:09:14
Now playing
          ซีอีโอคนที่ 10 ปตท. เมื่อยักษ์ปรับตัวครั้งใหญ่ในรอบ 42 ปี | The Secret Sauce EP.279
        THE STANDARD</t>
  </si>
  <si>
    <t>https://www.youtube.com/watch?v=ttq4lJko538&amp;list=PL7vAomcmTSEr4F1zB7L7CHxtTSjzSdK8H&amp;index=4</t>
  </si>
  <si>
    <t>1668319436-1768</t>
  </si>
  <si>
    <t>5
  40:17
Now playing
          จุดเปลี่ยนพลังงาน เมื่อบอร์ด ‘บางจาก’ ต้องวิวัฒนาการ ตอน 2 | Boardroom Wisdom EP.10
        THE STANDARD</t>
  </si>
  <si>
    <t>https://www.youtube.com/watch?v=ukcIO1wZXdA&amp;list=PL7vAomcmTSEr4F1zB7L7CHxtTSjzSdK8H&amp;index=5</t>
  </si>
  <si>
    <t>1668319436-1769</t>
  </si>
  <si>
    <t>6
  49:08
Now playing
          จุดเปลี่ยนพลังงาน เมื่อบอร์ด ‘บางจาก’ ต้องวิวัฒนาการ ตอนที่ 1 I Boardroom Wisdom EP.9
        Thai Institute of Directors</t>
  </si>
  <si>
    <t>https://www.youtube.com/watch?v=zdEDvu8T2-8&amp;list=PL7vAomcmTSEr4F1zB7L7CHxtTSjzSdK8H&amp;index=6</t>
  </si>
  <si>
    <t>1668319436-1770</t>
  </si>
  <si>
    <t>7
  46:02
Now playing
          เปิดกลยุทธ์ ปตท.สผ. สู้โควิด-19 สงครามน้ำมัน และดิสรัปชันพลังงาน ตอน 2 | The Secret Sauce EP. 261
        THE STANDARD</t>
  </si>
  <si>
    <t>https://www.youtube.com/watch?v=jIRd4TlAmHU&amp;list=PL7vAomcmTSEr4F1zB7L7CHxtTSjzSdK8H&amp;index=7</t>
  </si>
  <si>
    <t>1668319436-1771</t>
  </si>
  <si>
    <t>8
  39:23
Now playing
          เปิดกลยุทธ์ ปตท.สผ. สู้โควิด-19 สงครามน้ำมันและดิสรัปชันพลังงาน ตอน 1 | The Secret Sauce EP. 259
        THE STANDARD</t>
  </si>
  <si>
    <t>https://www.youtube.com/watch?v=QHjwhc9rNik&amp;list=PL7vAomcmTSEr4F1zB7L7CHxtTSjzSdK8H&amp;index=8</t>
  </si>
  <si>
    <t>1668319436-1772</t>
  </si>
  <si>
    <t>9
  49:32
Now playing
          โควิด-19 จุดเปลี่ยนอุตสาหกรรมพลังงาน มอง New Normal สมโภชน์ พลังงานบริสุทธิ์ The Secret Sauce EP.235
        THE STANDARD</t>
  </si>
  <si>
    <t>https://www.youtube.com/watch?v=eNpLhZvMep4&amp;list=PL7vAomcmTSEr4F1zB7L7CHxtTSjzSdK8H&amp;index=9</t>
  </si>
  <si>
    <t>1668319436-1773</t>
  </si>
  <si>
    <t>10
  1:04:28
Now playing
          กล้าให้ถูก กลัวให้เป็น ล้วงวิธีสร้างนวัตกรรมแบบสมโภชน์ พลังงานบริสุทธิ์ | The Secret Sauce EP.156
        THE STANDARD</t>
  </si>
  <si>
    <t>https://www.youtube.com/watch?v=Oka18felkQQ&amp;list=PL7vAomcmTSEr4F1zB7L7CHxtTSjzSdK8H&amp;index=10</t>
  </si>
  <si>
    <t>1668319436-1774</t>
  </si>
  <si>
    <t>11
  32:14
Now playing
          เปิดวิสัยทัศน์ ‘พลังงานบริสุทธิ์’ ฝันเป็น ‘เทสลาแห่งอาเซียน' | The Secret Sauce EP.129
        THE STANDARD</t>
  </si>
  <si>
    <t>https://www.youtube.com/watch?v=6HOaw8rWvwI&amp;list=PL7vAomcmTSEr4F1zB7L7CHxtTSjzSdK8H&amp;index=11</t>
  </si>
  <si>
    <t>1668319436-1775</t>
  </si>
  <si>
    <t>12
  58:06
Now playing
          4 กลยุทธ์แก้เกมในภาวะวิกฤตของบ้านปู สู่กำไร EBITDA สูงสุดเป็นประวัติการณ์ | The Secret Sauce EP.109
        THE STANDARD</t>
  </si>
  <si>
    <t>https://www.youtube.com/watch?v=Pw4UukxcZdQ&amp;list=PL7vAomcmTSEr4F1zB7L7CHxtTSjzSdK8H&amp;index=12</t>
  </si>
  <si>
    <t>1668319438-1776</t>
  </si>
  <si>
    <t>The Secret Sauce - การท่องเที่ยว</t>
  </si>
  <si>
    <t>https://www.youtube.com/watch?v=uke4Z_yaPLk&amp;list=PL7vAomcmTSEp7Bn27oswj5crluEtQ4Iao</t>
  </si>
  <si>
    <t>▶
  46:11
Now playing
          ธรรศพลฐ์ ไทยแอร์เอเชีย ถกอนาคตการบิน “เกิดอีก 10 ชาติก็ไม่ทำอีกแล้วสายการบิน”The Secret Sauce EP.229
        THE STANDARD</t>
  </si>
  <si>
    <t>https://www.youtube.com/watch?v=uke4Z_yaPLk&amp;list=PL7vAomcmTSEp7Bn27oswj5crluEtQ4Iao&amp;index=1</t>
  </si>
  <si>
    <t>1668319438-1777</t>
  </si>
  <si>
    <t>2
  1:25:38
Now playing
          ศุภจี ดุสิตธานี นักบริหารวิกฤต ปิดโรงแรม แต่ยังกำไร โดยไม่ไล่คนออกสักคนเดียว The Secret Sauce EP.205
        THE STANDARD</t>
  </si>
  <si>
    <t>https://www.youtube.com/watch?v=fLSRcBPbd54&amp;list=PL7vAomcmTSEp7Bn27oswj5crluEtQ4Iao&amp;index=2</t>
  </si>
  <si>
    <t>1668319438-1778</t>
  </si>
  <si>
    <t>3
  35:18
Now playing
          ศุภจี และคุณหญิงสุชาดา ดุสิตธานี บอร์ดต้อง Agile ล้มแล้วลุก รุกให้เร็ว ตอน 1 | Boardroom Wisdom EP.7
        THE STANDARD</t>
  </si>
  <si>
    <t>https://www.youtube.com/watch?v=fEcEKppEDCQ&amp;list=PL7vAomcmTSEp7Bn27oswj5crluEtQ4Iao&amp;index=3</t>
  </si>
  <si>
    <t>1668319438-1779</t>
  </si>
  <si>
    <t>4
  27:15
Now playing
          ตั้งหลักได้ เด้งกลับเร็ว แบบปลาวาฬ ศรีพันวา | The Secret Sauce EP.263
        THE STANDARD</t>
  </si>
  <si>
    <t>https://www.youtube.com/watch?v=fLySM7WFZ-4&amp;list=PL7vAomcmTSEp7Bn27oswj5crluEtQ4Iao&amp;index=4</t>
  </si>
  <si>
    <t>1668319438-1780</t>
  </si>
  <si>
    <t>5
  50:21
Now playing
          วิชาบริหาร ‘ความหรูหรา’ จับลูกค้าไฮเอนด์จาก ปลาวาฬ ผู้ปั้นศรีพันวาไประดับโลก The Secret Sauce EP.158
        THE STANDARD</t>
  </si>
  <si>
    <t>https://www.youtube.com/watch?v=WwzM5ontL20&amp;list=PL7vAomcmTSEp7Bn27oswj5crluEtQ4Iao&amp;index=5</t>
  </si>
  <si>
    <t>1668319438-1781</t>
  </si>
  <si>
    <t>6
  1:02:25
Now playing
          สัมภาษณ์ Bill Heinecke พา Minor ฝ่าวิกฤตหนักที่สุดในรอบ 50 ปี ตอนที่ 1 | Boardroom Wisdom EP.13
        THE STANDARD</t>
  </si>
  <si>
    <t>https://www.youtube.com/watch?v=ajkXjrt0fPY&amp;list=PL7vAomcmTSEp7Bn27oswj5crluEtQ4Iao&amp;index=6</t>
  </si>
  <si>
    <t>1668319438-1782</t>
  </si>
  <si>
    <t>7
  46:53
Now playing
          สัมภาษณ์ Bill Heinecke พา Minor ฝ่าวิกฤตหนักที่สุดในรอบ 50 ปี ตอนที่ 2 | Boardroom Wisdom EP.14
        THE STANDARD</t>
  </si>
  <si>
    <t>https://www.youtube.com/watch?v=y6fw6M0qi3c&amp;list=PL7vAomcmTSEp7Bn27oswj5crluEtQ4Iao&amp;index=7</t>
  </si>
  <si>
    <t>1668319441-1783</t>
  </si>
  <si>
    <t>The Secret Sauce - ธนาคารและการเงิน</t>
  </si>
  <si>
    <t>https://www.youtube.com/watch?v=MwXleZlG_OI&amp;list=PL7vAomcmTSEoDmXFGrfVH9g3YZ6hJftYJ</t>
  </si>
  <si>
    <t>▶
  1:06:41
Now playing
          หยวนปะทะดอลลาร์ จีนวัดพลังสหรัฐฯ อวสานโลกาภิวัตน์? | Executive Espresso EP.330
        THE SECRET SAUCE</t>
  </si>
  <si>
    <t>https://www.youtube.com/watch?v=MwXleZlG_OI&amp;list=PL7vAomcmTSEoDmXFGrfVH9g3YZ6hJftYJ&amp;index=1</t>
  </si>
  <si>
    <t>1668319441-1784</t>
  </si>
  <si>
    <t>2
  34:15
Now playing
          จับตาการแลกหุ้นครั้งประวัติศาสตร์ของไทย กับ SCBX | Executive Espresso EP.329
        THE SECRET SAUCE</t>
  </si>
  <si>
    <t>https://www.youtube.com/watch?v=lwl_PzKooWI&amp;list=PL7vAomcmTSEoDmXFGrfVH9g3YZ6hJftYJ&amp;index=2</t>
  </si>
  <si>
    <t>1668319441-1785</t>
  </si>
  <si>
    <t>https://www.youtube.com/watch?v=Ow5yHb8WzC4&amp;list=PL7vAomcmTSEoDmXFGrfVH9g3YZ6hJftYJ&amp;index=3</t>
  </si>
  <si>
    <t>1668319441-1786</t>
  </si>
  <si>
    <t>4
  1:08:06
Now playing
          Fed ย้ำ ขึ้นดอก ถอน QE ลดงบดุล ปาร์ตี้ใกล้เลิก? | Executive Espresso EP.316
        THE SECRET SAUCE</t>
  </si>
  <si>
    <t>https://www.youtube.com/watch?v=rqtCz-Oc5Jo&amp;list=PL7vAomcmTSEoDmXFGrfVH9g3YZ6hJftYJ&amp;index=4</t>
  </si>
  <si>
    <t>1668319441-1787</t>
  </si>
  <si>
    <t>5
  53:56
Now playing
          เฮงลิสซิ่ง จากไฟแนนซ์ท้องถิ่น สู่ระดับประเทศหมื่นล้าน | The Secret Sauce EP.490
        THE SECRET SAUCE</t>
  </si>
  <si>
    <t>https://www.youtube.com/watch?v=AYALs2sORWs&amp;list=PL7vAomcmTSEoDmXFGrfVH9g3YZ6hJftYJ&amp;index=5</t>
  </si>
  <si>
    <t>1668319441-1788</t>
  </si>
  <si>
    <t>6
  1:00:01
Now playing
          ปฏิวัติเงินดิจิทัลไทย หลังดีลยักษ์ ใครอยู่ใครไป | Executive Espresso EP.289
        THE SECRET SAUCE</t>
  </si>
  <si>
    <t>https://www.youtube.com/watch?v=i0K0jNemmQY&amp;list=PL7vAomcmTSEoDmXFGrfVH9g3YZ6hJftYJ&amp;index=6</t>
  </si>
  <si>
    <t>1668319441-1789</t>
  </si>
  <si>
    <t>7
  24:08
Now playing
          SCBX ยักษ์ตื่น ปลดแอกธนาคาร สะเทือนฟินเทค กระทบทั้งวงการ | The Secret Sauce EP.438
        THE SECRET SAUCE</t>
  </si>
  <si>
    <t>https://www.youtube.com/watch?v=xztasW2baS0&amp;list=PL7vAomcmTSEoDmXFGrfVH9g3YZ6hJftYJ&amp;index=7</t>
  </si>
  <si>
    <t>1668319441-1790</t>
  </si>
  <si>
    <t>8
  57:26
Now playing
          Blockfint สตาร์ทอัพไทย ว่าที่ผู้วางระบบธนาคารใหม่-ตลาดเทรดไฟฟ้า | The Secret Sauce EP.415
        THE SECRET SAUCE</t>
  </si>
  <si>
    <t>https://www.youtube.com/watch?v=fvxDkES821E&amp;list=PL7vAomcmTSEoDmXFGrfVH9g3YZ6hJftYJ&amp;index=8</t>
  </si>
  <si>
    <t>1668319441-1791</t>
  </si>
  <si>
    <t>9
  34:57
Now playing
          ธนาคารปรับตัวสู้ DeFi อย่างไร เมื่อโลกการเงินไร้ตัวกลาง ไม่ต้องการสถาบัน | Executive Espresso EP.244
        THE SECRET SAUCE</t>
  </si>
  <si>
    <t>https://www.youtube.com/watch?v=8vrFAXOAhV4&amp;list=PL7vAomcmTSEoDmXFGrfVH9g3YZ6hJftYJ&amp;index=9</t>
  </si>
  <si>
    <t>1668319441-1792</t>
  </si>
  <si>
    <t>10
  1:18:05
Now playing
          การปรับทัพอาณาจักรแสนล้านของเจ้าสัวเจริญ 'ไทยกรุ๊ป โฮลดิ้งส์' โดย เอ๋อ-ฐากร The Secret Sauce EP.401
        THE SECRET SAUCE</t>
  </si>
  <si>
    <t>https://www.youtube.com/watch?v=oLEhEKgxDNw&amp;list=PL7vAomcmTSEoDmXFGrfVH9g3YZ6hJftYJ&amp;index=10</t>
  </si>
  <si>
    <t>1668319441-1793</t>
  </si>
  <si>
    <t>11
  59:14
Now playing
          DeFi ปฏิวัติธนาคาร? Yield Farming ทำนากินกำไรบนคริปโตคืออะไร | The Secret Sauce EP.353
        THE SECRET SAUCE</t>
  </si>
  <si>
    <t>https://www.youtube.com/watch?v=OJ-1jps-OZA&amp;list=PL7vAomcmTSEoDmXFGrfVH9g3YZ6hJftYJ&amp;index=11</t>
  </si>
  <si>
    <t>1668319441-1794</t>
  </si>
  <si>
    <t>12
  57:32
Now playing
          ประเทศไทยหนี้ท่วม! แบงก์ชาติแก้อย่างไร มหกรรมไกล่เกลี่ยหนี้คืออะไร | Executive Espresso EP.184
        THE SECRET SAUCE</t>
  </si>
  <si>
    <t>https://www.youtube.com/watch?v=DKIZiT7ENXI&amp;list=PL7vAomcmTSEoDmXFGrfVH9g3YZ6hJftYJ&amp;index=12</t>
  </si>
  <si>
    <t>1668319441-1795</t>
  </si>
  <si>
    <t>13
  55:03
Now playing
          Social Banking จะฆ่าธนาคารจริงหรือ เจาะลึกธนาคารยุคดิสรัปชันกับ LINE BK | The Secret Sauce EP.336
        THE SECRET SAUCE</t>
  </si>
  <si>
    <t>https://www.youtube.com/watch?v=n4K1c0m2kU4&amp;list=PL7vAomcmTSEoDmXFGrfVH9g3YZ6hJftYJ&amp;index=13</t>
  </si>
  <si>
    <t>1668319441-1796</t>
  </si>
  <si>
    <t>14
  51:19
Now playing
          คิดกลับหัวแบบ SABUY จากตู้เติมเงินสู่ความฝัน Alipay เมืองไทย | The Secret Sauce EP.306
        THE STANDARD</t>
  </si>
  <si>
    <t>https://www.youtube.com/watch?v=bgocl-C21ks&amp;list=PL7vAomcmTSEoDmXFGrfVH9g3YZ6hJftYJ&amp;index=14</t>
  </si>
  <si>
    <t>1668319441-1797</t>
  </si>
  <si>
    <t>15
  59:08
Now playing
          อนาคต Payment ในสายตา Visa ‘ศัตรูของเราคือเงินสด’ | The Secret Sauce EP.294
        THE STANDARD</t>
  </si>
  <si>
    <t>https://www.youtube.com/watch?v=ADqJC2NBGMo&amp;list=PL7vAomcmTSEoDmXFGrfVH9g3YZ6hJftYJ&amp;index=15</t>
  </si>
  <si>
    <t>1668319441-1798</t>
  </si>
  <si>
    <t>16
  43:01
Now playing
          บริหารความมั่งคั่งอย่างไรให้โตเฉลี่ย 10% ต่อปี จาก SCB Julius Baer | The Secret Sauce EP.287
        THE STANDARD</t>
  </si>
  <si>
    <t>https://www.youtube.com/watch?v=SdkixW-nuW0&amp;list=PL7vAomcmTSEoDmXFGrfVH9g3YZ6hJftYJ&amp;index=16</t>
  </si>
  <si>
    <t>1668319441-1799</t>
  </si>
  <si>
    <t>17
  38:59
Now playing
          ถ้ากสิกรไทยหายไปคนจะคิดถึงอะไร ความท้าทายของบอร์ดในยุควิกฤต | Boardroom Wisdom EP.4
        THE STANDARD</t>
  </si>
  <si>
    <t>https://www.youtube.com/watch?v=bFUwS6Qyo4Y&amp;list=PL7vAomcmTSEoDmXFGrfVH9g3YZ6hJftYJ&amp;index=17</t>
  </si>
  <si>
    <t>1668319441-1800</t>
  </si>
  <si>
    <t>18
  42:02
Now playing
          เปิดใจขัตติยาและกอบกาญจน์ เบื้องลึกบอร์ดกสิกรไทยเปลี่ยนผ่านครั้งประวัติศาสตร์ Boardroom Wisdom EP.3
        THE STANDARD</t>
  </si>
  <si>
    <t>https://www.youtube.com/watch?v=-J-fk7a4dCM&amp;list=PL7vAomcmTSEoDmXFGrfVH9g3YZ6hJftYJ&amp;index=18</t>
  </si>
  <si>
    <t>1668319441-1801</t>
  </si>
  <si>
    <t>19
  51:06
Now playing
          ซีอีโอ TMB เผยกลยุทธ์ตั้งรับเชิงรุกกับความเปราะบางของเศรษฐกิจไทย | The Secret Sauce EP.249
        THE STANDARD</t>
  </si>
  <si>
    <t>https://www.youtube.com/watch?v=ltpZtRt0ugU&amp;list=PL7vAomcmTSEoDmXFGrfVH9g3YZ6hJftYJ&amp;index=19</t>
  </si>
  <si>
    <t>1668319441-1802</t>
  </si>
  <si>
    <t>20
  1:05:18
Now playing
          เปิดใจ อาทิตย์ ซีอีโอ SCB ทำไมธนาคารมาทำฟู้ดเดลิเวอรี Robinhood | The Secret Sauce EP.247
        THE STANDARD</t>
  </si>
  <si>
    <t>https://www.youtube.com/watch?v=2vBkyuKO4lY&amp;list=PL7vAomcmTSEoDmXFGrfVH9g3YZ6hJftYJ&amp;index=20</t>
  </si>
  <si>
    <t>1668319441-1803</t>
  </si>
  <si>
    <t>21
  30:37
Now playing
          ไพ่ใบสำคัญของ บัณฑูร ล่ำซำ “เราต้องดึงคนข้างล่างไม่ให้ร่วงลงไป” | The Secret Sauce EP.227
        THE STANDARD</t>
  </si>
  <si>
    <t>https://www.youtube.com/watch?v=CgXaAsY-wy0&amp;list=PL7vAomcmTSEoDmXFGrfVH9g3YZ6hJftYJ&amp;index=21</t>
  </si>
  <si>
    <t>1668319441-1804</t>
  </si>
  <si>
    <t>22
  58:34
Now playing
          ล้วงแผนบุกเอเชียของกสิกรไทย ใช้วิชาตัวเบา กล้าทิ้งอดีต ยอมเจ๊ง 500 ล้าน | The Secret Sauce EP.194
        THE STANDARD</t>
  </si>
  <si>
    <t>https://www.youtube.com/watch?v=ulQMZHxkgHA&amp;list=PL7vAomcmTSEoDmXFGrfVH9g3YZ6hJftYJ&amp;index=22</t>
  </si>
  <si>
    <t>1668319441-1805</t>
  </si>
  <si>
    <t>23
  27:55
Now playing
          KBank 8 ยุทธศาสตร์ ตั้งโรงงานผลิต New S-Curve สร้างฟินเทคยูนิคอร์นแรกของไทย The Secret Sauce EP.189
        THE STANDARD</t>
  </si>
  <si>
    <t>https://www.youtube.com/watch?v=pIzb0shmE28&amp;list=PL7vAomcmTSEoDmXFGrfVH9g3YZ6hJftYJ&amp;index=23</t>
  </si>
  <si>
    <t>1668319441-1806</t>
  </si>
  <si>
    <t>24
  29:04
Now playing
          The Secret Sauce EP.17 KBank เจ้าตลาด Mobile Banking ที่ตอกย้ำว่าการเริ่มก่อนย่อมได้เปรียบ
        THE STANDARD</t>
  </si>
  <si>
    <t>https://www.youtube.com/watch?v=wU2QQKeWnfY&amp;list=PL7vAomcmTSEoDmXFGrfVH9g3YZ6hJftYJ&amp;index=24</t>
  </si>
  <si>
    <t>1668319441-1807</t>
  </si>
  <si>
    <t>25
  1:00:50
Now playing
          The Secret Sauce EP.8 ธนา เธียรอัจฉริยะ เป็นทุกอย่างที่นักการตลาดต้องรู้ กับการนำ SCB ไปสู่อนาคต
        THE STANDARD</t>
  </si>
  <si>
    <t>https://www.youtube.com/watch?v=1XIJUQHkCdU&amp;list=PL7vAomcmTSEoDmXFGrfVH9g3YZ6hJftYJ&amp;index=25</t>
  </si>
  <si>
    <t>1668319444-1808</t>
  </si>
  <si>
    <t>The Secret Sauce - ธุรกิจค้าปลีก</t>
  </si>
  <si>
    <t>https://www.youtube.com/watch?v=3KsVA1-_h7k&amp;list=PL7vAomcmTSEpj_fWTMwdW9kXdxwciUPis</t>
  </si>
  <si>
    <t>▶
  49:50
Now playing
          OEM รับจ้างผลิตยังมีทางโตอยู่ไหม 6 สิ่งต้องปรับก่อนสาย | Strategy Clinic EP.25
        THE SECRET SAUCE</t>
  </si>
  <si>
    <t>https://www.youtube.com/watch?v=3KsVA1-_h7k&amp;list=PL7vAomcmTSEpj_fWTMwdW9kXdxwciUPis&amp;index=1</t>
  </si>
  <si>
    <t>1668319444-1809</t>
  </si>
  <si>
    <t>2
  24:35
Now playing
          ธุรกิจเทรดเดอร์ ไม่มีวันตาย ถ้ารู้ 4 ข้อนี้ | Strategy Clinic EP.24
        THE SECRET SAUCE</t>
  </si>
  <si>
    <t>https://www.youtube.com/watch?v=pm23HAB5lOE&amp;list=PL7vAomcmTSEpj_fWTMwdW9kXdxwciUPis&amp;index=2</t>
  </si>
  <si>
    <t>1668319444-1810</t>
  </si>
  <si>
    <t>3
  39:02
Now playing
          CAGE กลยุทธ์ธุรกิจขยายต่างประเทศ | Strategy Clinic EP.23
        THE SECRET SAUCE</t>
  </si>
  <si>
    <t>https://www.youtube.com/watch?v=qoC1MBzjS48&amp;list=PL7vAomcmTSEpj_fWTMwdW9kXdxwciUPis&amp;index=3</t>
  </si>
  <si>
    <t>1668319444-1811</t>
  </si>
  <si>
    <t>4
  20:38
Now playing
          กลยุทธ์รับมือคู่แข่งหน้าใหม่ตัดราคา | Strategy Clinic EP.22
        THE SECRET SAUCE</t>
  </si>
  <si>
    <t>https://www.youtube.com/watch?v=cYrdCwxGGHQ&amp;list=PL7vAomcmTSEpj_fWTMwdW9kXdxwciUPis&amp;index=4</t>
  </si>
  <si>
    <t>1668319444-1812</t>
  </si>
  <si>
    <t>5
  33:10
Now playing
          สร้อยสายมูร้อยล้าน RAVIPA โต 2000% ใน 1 ปี | The Secret Sauce EP.497
        THE SECRET SAUCE</t>
  </si>
  <si>
    <t>https://www.youtube.com/watch?v=zBpOBMuPVRc&amp;list=PL7vAomcmTSEpj_fWTMwdW9kXdxwciUPis&amp;index=5</t>
  </si>
  <si>
    <t>1668319444-1813</t>
  </si>
  <si>
    <t>6
  37:30
Now playing
          5 เทรนด์ FMCG ปี 2022 จากผู้ครองตลาด 50 ปี | The Secret Sauce EP.496
        THE SECRET SAUCE</t>
  </si>
  <si>
    <t>https://www.youtube.com/watch?v=gB_GsIHYTTk&amp;list=PL7vAomcmTSEpj_fWTMwdW9kXdxwciUPis&amp;index=6</t>
  </si>
  <si>
    <t>1668319444-1814</t>
  </si>
  <si>
    <t>7
  1:00:23
Now playing
          3 สิ่งที่ แจ็ค หม่า บอกศุภลักษณ์ อัมพุช จนเป็น Winning Formula ของเดอะมอลล์ The Secret Sauce EP.313
        THE STANDARD</t>
  </si>
  <si>
    <t>https://www.youtube.com/watch?v=UoLezvqXeQo&amp;list=PL7vAomcmTSEpj_fWTMwdW9kXdxwciUPis&amp;index=7</t>
  </si>
  <si>
    <t>1668319444-1815</t>
  </si>
  <si>
    <t>8
  46:57
Now playing
          ศุภลักษณ์ อัมพุช “รัฐต้องกล้าเปิดประเทศ ปีนี้เผาหลอก ปีหน้าเผาจริง” | The Secret Sauce EP.312
        THE STANDARD</t>
  </si>
  <si>
    <t>https://www.youtube.com/watch?v=hpdBLJitGg8&amp;list=PL7vAomcmTSEpj_fWTMwdW9kXdxwciUPis&amp;index=8</t>
  </si>
  <si>
    <t>1668319444-1816</t>
  </si>
  <si>
    <t>9
  1:03:00
Now playing
          จงเป็นเงาของลูกค้า ญนน์ ซีอีโอเซ็นทรัลรีเทล เปิดแผนสร้าง Retail Ecosystem | The Secret Sauce EP.254
        THE STANDARD</t>
  </si>
  <si>
    <t>https://www.youtube.com/watch?v=i_emMbrwXlg&amp;list=PL7vAomcmTSEpj_fWTMwdW9kXdxwciUPis&amp;index=9</t>
  </si>
  <si>
    <t>1668319444-1817</t>
  </si>
  <si>
    <t>10
  1:18:53
Now playing
          ยิ่งแข่งยิ่งแพ้ ชฎาทิพ สยามพิวรรธน์ เผยกลยุทธ์ชนะกลับหัวในสงครามค้าปลีก | The Secret Sauce EP.237
        THE STANDARD</t>
  </si>
  <si>
    <t>https://www.youtube.com/watch?v=qVeZlf-_Xhw&amp;list=PL7vAomcmTSEpj_fWTMwdW9kXdxwciUPis&amp;index=10</t>
  </si>
  <si>
    <t>1668319444-1818</t>
  </si>
  <si>
    <t>11
  43:11
Now playing
          จิราธิวัฒน์ แผนฟื้นธุรกิจ ช่วยร้านค้า รับ New Normal ชูเศรษฐกิจไทยช่วยไทย The Secret Sauce EP.236
        THE STANDARD</t>
  </si>
  <si>
    <t>https://www.youtube.com/watch?v=nWXNWbtZiNg&amp;list=PL7vAomcmTSEpj_fWTMwdW9kXdxwciUPis&amp;index=11</t>
  </si>
  <si>
    <t>1668319444-1819</t>
  </si>
  <si>
    <t>12
  50:13
Now playing
          เคล็ดลับปั้น SMEs ให้ปัง สร้างสาวกที่รักจริง จากเซ็นทรัลพัฒนา พี่ใหญ่รีเทล | The Secret Sauce EP.191
        THE STANDARD</t>
  </si>
  <si>
    <t>https://www.youtube.com/watch?v=VzVs7sSyV7w&amp;list=PL7vAomcmTSEpj_fWTMwdW9kXdxwciUPis&amp;index=12</t>
  </si>
  <si>
    <t>1668319444-1820</t>
  </si>
  <si>
    <t>13
  14:00
Now playing
          เซ็นทรัลปรับทัพใหญ่ ปั้นพอร์ต 2 แสนล้านเข้าตลาดหุ้น เราเรียนรู้อะไร | The Secret Sauce EP.135
        THE STANDARD</t>
  </si>
  <si>
    <t>https://www.youtube.com/watch?v=gydUTWxeXDw&amp;list=PL7vAomcmTSEpj_fWTMwdW9kXdxwciUPis&amp;index=13</t>
  </si>
  <si>
    <t>1668319444-1821</t>
  </si>
  <si>
    <t>14
  40:05
Now playing
          3 หัวใจสำคัญในการทำธุรกิจค้าปลีกให้ยั่งยืนและประสบความสำเร็จกับ CPN | The Secret Sauce EP.90
        THE STANDARD</t>
  </si>
  <si>
    <t>https://www.youtube.com/watch?v=Mza4NPPQcEM&amp;list=PL7vAomcmTSEpj_fWTMwdW9kXdxwciUPis&amp;index=14</t>
  </si>
  <si>
    <t>1668319444-1822</t>
  </si>
  <si>
    <t>15
  31:25
Now playing
          Gourmet Market ทาร์เก็ตชัด สาขาน้อย สปอยล์ลูกค้าขั้นเทพ | The Secret Sauce EP.48
        THE STANDARD</t>
  </si>
  <si>
    <t>https://www.youtube.com/watch?v=PEV9S-xooVE&amp;list=PL7vAomcmTSEpj_fWTMwdW9kXdxwciUPis&amp;index=15</t>
  </si>
  <si>
    <t>1668319446-1823</t>
  </si>
  <si>
    <t>The Secret Sauce - Health &amp; Wellness</t>
  </si>
  <si>
    <t>https://www.youtube.com/watch?v=XvkYPlZmS2Q&amp;list=PL7vAomcmTSEr8T6rtcsKt8aC4S-6_1Cw2</t>
  </si>
  <si>
    <t>▶
  1:05:52
Now playing
          จุดเปลี่ยนการแพทย์ ‘บำรุงราษฎร์’ สร้างดาต้า ไม่ขยายสาขา แต่เพิ่มเน็ตเวิร์ก | The Secret Sauce EP.283
        THE STANDARD</t>
  </si>
  <si>
    <t>https://www.youtube.com/watch?v=XvkYPlZmS2Q&amp;list=PL7vAomcmTSEr8T6rtcsKt8aC4S-6_1Cw2&amp;index=1</t>
  </si>
  <si>
    <t>1668319446-1824</t>
  </si>
  <si>
    <t>2
  44:19
Now playing
          ธุรกิจนวดกับสปาต้องปรับตัวอย่างไร? เจาะกลยุทธ์กับเจ้าของ Let’s Relax | The Secret Sauce EP. 248
        THE STANDARD</t>
  </si>
  <si>
    <t>https://www.youtube.com/watch?v=xNrX9gkGJ34&amp;list=PL7vAomcmTSEr8T6rtcsKt8aC4S-6_1Cw2&amp;index=2</t>
  </si>
  <si>
    <t>1668319446-1825</t>
  </si>
  <si>
    <t>3
  31:18
Now playing
          อุตสาหกรรมการแพทย์และสุขภาพหลังโควิด-19 จะเปลี่ยนไปอย่างไร | The Secret Sauce EP.231
        THE STANDARD</t>
  </si>
  <si>
    <t>https://www.youtube.com/watch?v=nuBrihk7hPs&amp;list=PL7vAomcmTSEr8T6rtcsKt8aC4S-6_1Cw2&amp;index=3</t>
  </si>
  <si>
    <t>1668319446-1826</t>
  </si>
  <si>
    <t>4
  40:25
Now playing
          สอน 10 ครั้งก็อาจไม่เท่าโค้ชชิ่งครั้งเดียว บทเรียนจากโรงพยาบาลสินแพทย์ | The Secret Sauce EP.211
        THE STANDARD</t>
  </si>
  <si>
    <t>https://www.youtube.com/watch?v=1ARh83zAIPw&amp;list=PL7vAomcmTSEr8T6rtcsKt8aC4S-6_1Cw2&amp;index=4</t>
  </si>
  <si>
    <t>1668319446-1827</t>
  </si>
  <si>
    <t>5
  32:56
Now playing
          8 นิสัยที่ทำให้คุณทรานส์ฟอร์มองค์กรได้ดีขึ้น จาก MSD บริษัทยาระดับโลก | The Secret Sauce EP.190
        THE STANDARD</t>
  </si>
  <si>
    <t>https://www.youtube.com/watch?v=EX67FUlrKTk&amp;list=PL7vAomcmTSEr8T6rtcsKt8aC4S-6_1Cw2&amp;index=5</t>
  </si>
  <si>
    <t>1668319446-1828</t>
  </si>
  <si>
    <t>6
  34:11
Now playing
          ถอดรหัส Innovation-Driven Company จาก MSD ผู้ค้นคว้านวัตกรรมยาชั้นนำของโลก | The Secret Sauce EP.188
        THE STANDARD</t>
  </si>
  <si>
    <t>https://www.youtube.com/watch?v=_HrYoYFDXqE&amp;list=PL7vAomcmTSEr8T6rtcsKt8aC4S-6_1Cw2&amp;index=6</t>
  </si>
  <si>
    <t>1668319446-1829</t>
  </si>
  <si>
    <t>7
  31:09
Now playing
          Erb คิดสร้างสรรค์อย่างไรให้บรรเจิดสุดๆ แต่จับต้องได้ และโกอินเตอร์อย่างสวยงาม The Secret Sauce EP.50
        THE STANDARD</t>
  </si>
  <si>
    <t>https://www.youtube.com/watch?v=FZNVQFMcTfI&amp;list=PL7vAomcmTSEr8T6rtcsKt8aC4S-6_1Cw2&amp;index=7</t>
  </si>
  <si>
    <t>1668319446-1830</t>
  </si>
  <si>
    <t>8
  57:20
Now playing
          The Secret Sauce EP.13 divana สปาที่ตีความเรื่อง luxury ไม่เหมือนใคร และปรับใช้มาตรฐานแบบสวิส
        THE STANDARD</t>
  </si>
  <si>
    <t>https://www.youtube.com/watch?v=LNm66wRLIxc&amp;list=PL7vAomcmTSEr8T6rtcsKt8aC4S-6_1Cw2&amp;index=8</t>
  </si>
  <si>
    <t>1668319448-1831</t>
  </si>
  <si>
    <t>The Secret Sauce - อสังหาริมทรัพย์</t>
  </si>
  <si>
    <t>https://www.youtube.com/watch?v=ke00Eivba-M&amp;list=PL7vAomcmTSEol4PKF8eQXY4ufQ7fG1C-w</t>
  </si>
  <si>
    <t>▶
  1:00:12
Now playing
          ทำไมอสังหาฯ 2022 จึงบีบหัวใจ ดร.ยุ้ย เสนาดีเวลลอปเม้นท์ | The Secret Sauce EP.500
        THE SECRET SAUCE</t>
  </si>
  <si>
    <t>https://www.youtube.com/watch?v=ke00Eivba-M&amp;list=PL7vAomcmTSEol4PKF8eQXY4ufQ7fG1C-w&amp;index=1</t>
  </si>
  <si>
    <t>1668319448-1832</t>
  </si>
  <si>
    <t>2
  53:02
Now playing
          วัลลภา AWC ลูกสาวเจ้าสัวเจริญ ยกเครื่องอสังหาฯ แสนล้าน | The Secret Sauce EP.453
        THE SECRET SAUCE</t>
  </si>
  <si>
    <t>https://www.youtube.com/watch?v=3AnozeAtOnA&amp;list=PL7vAomcmTSEol4PKF8eQXY4ufQ7fG1C-w&amp;index=2</t>
  </si>
  <si>
    <t>1668319448-1833</t>
  </si>
  <si>
    <t>3
  47:41
Now playing
          Evergrande หนี้ 10 ล้านล้าน ระเบิดอสังหาฯ จีน ลามวิกฤตเอเชียจริงหรือ | Executive Espresso EP.272
        THE SECRET SAUCE</t>
  </si>
  <si>
    <t>https://www.youtube.com/watch?v=CdDa8kWH3bY&amp;list=PL7vAomcmTSEol4PKF8eQXY4ufQ7fG1C-w&amp;index=3</t>
  </si>
  <si>
    <t>1668319448-1834</t>
  </si>
  <si>
    <t>4
  37:29
Now playing
          Investment Property (IP) ลงทุนอสังหาฯ การันตีผลตอบแทน คืออะไร เหมาะกับใคร | The Secret Sauce EP.405
        THE SECRET SAUCE</t>
  </si>
  <si>
    <t>https://www.youtube.com/watch?v=LN7hPFfskS4&amp;list=PL7vAomcmTSEol4PKF8eQXY4ufQ7fG1C-w&amp;index=4</t>
  </si>
  <si>
    <t>1668319448-1835</t>
  </si>
  <si>
    <t>5
  37:24
Now playing
          วิชาปรับตัวจาก Property Perfect ปั้นทำเลใหม่ ขายที่ดิน แตกไลน์ธุรกิจ | The Secret Sauce EP.397
        THE SECRET SAUCE</t>
  </si>
  <si>
    <t>https://www.youtube.com/watch?v=Ay8EsH49_rQ&amp;list=PL7vAomcmTSEol4PKF8eQXY4ufQ7fG1C-w&amp;index=5</t>
  </si>
  <si>
    <t>1668319448-1836</t>
  </si>
  <si>
    <t>6
  1:12:24
Now playing
          ภารกิจกู้ชีพ '7 ปีที่สูญหายของ Noble' โดยธงชัย ซีอีโอที่หวนคืนถิ่นอีกครั้ง | The Secret Sauce EP.355
        THE SECRET SAUCE</t>
  </si>
  <si>
    <t>https://www.youtube.com/watch?v=aWiFAZBZV4g&amp;list=PL7vAomcmTSEol4PKF8eQXY4ufQ7fG1C-w&amp;index=6</t>
  </si>
  <si>
    <t>1668319448-1837</t>
  </si>
  <si>
    <t>7
  32:40
Now playing
          เศรษฐา ทวีสิน แนะคนรุ่นใหม่ ก่อนเป็นนาย คุณต้องไปเป็นขี้ข้าคน | The Secret Sauce EP.346
        THE SECRET SAUCE</t>
  </si>
  <si>
    <t>https://www.youtube.com/watch?v=6lmODdAxm1g&amp;list=PL7vAomcmTSEol4PKF8eQXY4ufQ7fG1C-w&amp;index=7</t>
  </si>
  <si>
    <t>1668319448-1838</t>
  </si>
  <si>
    <t>8
  1:03:47
Now playing
          เศรษฐา ทวีสิน วิเคราะห์เศรษฐกิจ วิพากษ์การเมือง "ผู้นำต้องกล้าหาญ" | The Secret Sauce EP.346
        THE SECRET SAUCE</t>
  </si>
  <si>
    <t>https://www.youtube.com/watch?v=NnfaxirSWm8&amp;list=PL7vAomcmTSEol4PKF8eQXY4ufQ7fG1C-w&amp;index=8</t>
  </si>
  <si>
    <t>1668319448-1839</t>
  </si>
  <si>
    <t>9
  1:06:18
Now playing
          จาก ‘ฤทธา’ สู่ Siamese Asset งัดทุกไม้เด็ด-แบรนด์โรงแรม ลุยศึกอสังหาฯ | The Secret Sauce EP.304
        THE STANDARD</t>
  </si>
  <si>
    <t>https://www.youtube.com/watch?v=ypdGQor54mc&amp;list=PL7vAomcmTSEol4PKF8eQXY4ufQ7fG1C-w&amp;index=9</t>
  </si>
  <si>
    <t>1668319448-1840</t>
  </si>
  <si>
    <t>10
  53:53
Now playing
          แผนขยายจาก ‘ใหญ่’ ไป ‘ใหญ่มาก’ ของเฟรเซอร์ส อสังหาฯ ครบวงจร 1 แสนล้าน | The Secret Sauce EP.299
        THE STANDARD</t>
  </si>
  <si>
    <t>https://www.youtube.com/watch?v=svmK6ejcbsY&amp;list=PL7vAomcmTSEol4PKF8eQXY4ufQ7fG1C-w&amp;index=10</t>
  </si>
  <si>
    <t>1668319448-1841</t>
  </si>
  <si>
    <t>11
  1:20:15
Now playing
          ชานนท์ ซีอีโออนันดาฯ เปิดเกมสภาพคล่อง “เราไม่ใช่แค่บริษัทอสังหาฯ อีกต่อไป” | The Secret Sauce EP.285
        THE STANDARD</t>
  </si>
  <si>
    <t>https://www.youtube.com/watch?v=Rw7Vq0gsDGs&amp;list=PL7vAomcmTSEol4PKF8eQXY4ufQ7fG1C-w&amp;index=11</t>
  </si>
  <si>
    <t>1668319448-1842</t>
  </si>
  <si>
    <t>12
  39:31
Now playing
          กลยุทธ์เข้าซื้อกิจการ วิธีบาลานซ์พอร์ต และทิศทางอสังหาฯ ในมุมมองสิงห์ เอสเตท The Secret Sauce EP.267
        THE STANDARD</t>
  </si>
  <si>
    <t>https://www.youtube.com/watch?v=Y-Xx717O7GU&amp;list=PL7vAomcmTSEol4PKF8eQXY4ufQ7fG1C-w&amp;index=12</t>
  </si>
  <si>
    <t>1668319448-1843</t>
  </si>
  <si>
    <t>13
  50:39
Now playing
          สงกรานต์ อิสสระ มองฟองสบู่อสังหาฯ “ในวิกฤต เกมรับคือเกมรุกที่ดีที่สุด” | The Secret Sauce EP. 256
        THE STANDARD</t>
  </si>
  <si>
    <t>https://www.youtube.com/watch?v=AHBMcFCk84g&amp;list=PL7vAomcmTSEol4PKF8eQXY4ufQ7fG1C-w&amp;index=13</t>
  </si>
  <si>
    <t>1668319448-1844</t>
  </si>
  <si>
    <t>14
  57:49
Now playing
          หัวหินจะเป็นบ้านหลังที่สอง? เคสปรับตัวจากพราว เจ้าของอินเตอร์คอนฯ, วานา นาวา The Secret Sauce EP.253
        THE STANDARD</t>
  </si>
  <si>
    <t>https://www.youtube.com/watch?v=6zy_Taqyi6I&amp;list=PL7vAomcmTSEol4PKF8eQXY4ufQ7fG1C-w&amp;index=14</t>
  </si>
  <si>
    <t>1668319448-1845</t>
  </si>
  <si>
    <t>15
  39:31
Now playing
          เศรษฐา แสนสิริ ฉีกตำราสู้สงคราม ความเร็วคือพระเจ้า ขาดทุนเพื่อเงินสด | The Secret Sauce EP.223
        THE STANDARD</t>
  </si>
  <si>
    <t>https://www.youtube.com/watch?v=x_lsHEF9ung&amp;list=PL7vAomcmTSEol4PKF8eQXY4ufQ7fG1C-w&amp;index=15</t>
  </si>
  <si>
    <t>1668319448-1846</t>
  </si>
  <si>
    <t>16
  20:32
Now playing
          วิธีคิดกลับหัว เอาความยั่งยืนเป็นตัวตั้งแบบ THE FORESTIAS | The Secret Sauce EP.203
        THE STANDARD</t>
  </si>
  <si>
    <t>https://www.youtube.com/watch?v=1zx0TGbftcM&amp;list=PL7vAomcmTSEol4PKF8eQXY4ufQ7fG1C-w&amp;index=16</t>
  </si>
  <si>
    <t>1668319448-1847</t>
  </si>
  <si>
    <t>17
  1:10:49
Now playing
          จาก 10 ล้าน สู่ 30,000 ล้าน วิธีโตพรวดแบบ ‘ออริจิ้น’ อสังหาฯ มาแรงแห่งยุค | The Secret Sauce EP.200
        THE STANDARD</t>
  </si>
  <si>
    <t>https://www.youtube.com/watch?v=-DC1joOin5c&amp;list=PL7vAomcmTSEol4PKF8eQXY4ufQ7fG1C-w&amp;index=17</t>
  </si>
  <si>
    <t>1668319448-1848</t>
  </si>
  <si>
    <t>18
  59:58
Now playing
          สูตรลับทรานส์ฟอร์มองค์กรด้วยการสร้างวัฒนธรรมดิ่งพสุธาแบบณัฐพงศ์ SC ASSET | The Secret Sauce EP.196
        THE STANDARD</t>
  </si>
  <si>
    <t>https://www.youtube.com/watch?v=0kD2_U4hpuI&amp;list=PL7vAomcmTSEol4PKF8eQXY4ufQ7fG1C-w&amp;index=18</t>
  </si>
  <si>
    <t>1668319448-1849</t>
  </si>
  <si>
    <t>19
  42:01
Now playing
          Customer Co-creation เมื่อผู้บริโภคไม่ใช่แค่ศูนย์กลาง แต่ร่วมออกแบบผลิตภัณฑ์ The Secret Sauce EP.183
        THE STANDARD</t>
  </si>
  <si>
    <t>https://www.youtube.com/watch?v=Vf8X6YyejU4&amp;list=PL7vAomcmTSEol4PKF8eQXY4ufQ7fG1C-w&amp;index=19</t>
  </si>
  <si>
    <t>1668319448-1850</t>
  </si>
  <si>
    <t>20
  26:36
Now playing
          เร็วไปใช่ว่าจะดี ฟังแนวคิด ‘ปลามองการณ์ไกล’ จาก มานะ พัฒนาการ | The Secret Sauce EP.180
        THE STANDARD</t>
  </si>
  <si>
    <t>https://www.youtube.com/watch?v=w3rkOZQ9kh4&amp;list=PL7vAomcmTSEol4PKF8eQXY4ufQ7fG1C-w&amp;index=20</t>
  </si>
  <si>
    <t>1668319448-1851</t>
  </si>
  <si>
    <t>21
  32:50
Now playing
          อนุพงษ์ อัศวโภคิน กับ Outward Mindset พลิก AP สู่ยอดขายเกือบ 4 หมื่นล้าน | The Secret Sauce EP.173
        THE STANDARD</t>
  </si>
  <si>
    <t>https://www.youtube.com/watch?v=vEnKffN5_IE&amp;list=PL7vAomcmTSEol4PKF8eQXY4ufQ7fG1C-w&amp;index=21</t>
  </si>
  <si>
    <t>1668319448-1852</t>
  </si>
  <si>
    <t>22
  1:05:05
Now playing
          เศรษฐา ทวีสิน แสนสิริ กลยุทธ์บริหาร 4 เสา กับปรัชญา ‘หายใจเข้าไว้’ | The Secret Sauce EP.117
        THE STANDARD</t>
  </si>
  <si>
    <t>https://www.youtube.com/watch?v=c3TROdogUKM&amp;list=PL7vAomcmTSEol4PKF8eQXY4ufQ7fG1C-w&amp;index=22</t>
  </si>
  <si>
    <t>1668319448-1853</t>
  </si>
  <si>
    <t>23
  41:31
Now playing
          AP กับการใช้ Design Thinking หาความต้องการที่แท้จริงของลูกค้า | The Secret Sauce EP.39
        THE STANDARD</t>
  </si>
  <si>
    <t>https://www.youtube.com/watch?v=so8N3a5Wh0s&amp;list=PL7vAomcmTSEol4PKF8eQXY4ufQ7fG1C-w&amp;index=23</t>
  </si>
  <si>
    <t>Row Labels</t>
  </si>
  <si>
    <t>Grand Total</t>
  </si>
  <si>
    <t>Count of id1</t>
  </si>
  <si>
    <t>yearMontStr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</si>
  <si>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</si>
  <si>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</si>
  <si>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</si>
  <si>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</si>
  <si>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</si>
  <si>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</si>
  <si>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</si>
  <si>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</si>
  <si>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</si>
  <si>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</si>
  <si>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</si>
  <si>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</si>
  <si>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</si>
  <si>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</si>
  <si>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</si>
  <si>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</si>
  <si>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</si>
  <si>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</si>
  <si>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</si>
  <si>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</si>
  <si>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</si>
  <si>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</si>
  <si>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</si>
  <si>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</si>
  <si>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</si>
  <si>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</si>
  <si>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</si>
  <si>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</si>
  <si>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</si>
  <si>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</si>
  <si>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</si>
  <si>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</si>
  <si>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</si>
  <si>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</si>
  <si>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</si>
  <si>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</si>
  <si>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</si>
  <si>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</si>
  <si>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</si>
  <si>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</si>
  <si>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</si>
  <si>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</si>
  <si>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</si>
  <si>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</si>
  <si>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</si>
  <si>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</si>
  <si>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</si>
  <si>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</si>
  <si>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</si>
  <si>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</si>
  <si>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</si>
  <si>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</si>
  <si>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</si>
  <si>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</si>
  <si>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</si>
  <si>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</si>
  <si>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</si>
  <si>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</si>
  <si>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Sum of view</t>
  </si>
  <si>
    <t>Count of yearMontStr</t>
  </si>
  <si>
    <t>Average of view</t>
  </si>
  <si>
    <t>Median</t>
  </si>
  <si>
    <t>Percentile</t>
  </si>
  <si>
    <t>MAX</t>
  </si>
  <si>
    <t>Mj1PdEp3KeA</t>
  </si>
  <si>
    <t>gyBgPCtlwm8</t>
  </si>
  <si>
    <t>W_LMdswAA48</t>
  </si>
  <si>
    <t>48Ei3K5Iy1A</t>
  </si>
  <si>
    <t>gCw-ydcFcCI</t>
  </si>
  <si>
    <t>lwl_PzKooWI</t>
  </si>
  <si>
    <t>MwXleZlG_OI</t>
  </si>
  <si>
    <t>ECw97TH6Rx4</t>
  </si>
  <si>
    <t>xehHsHQvT5Q</t>
  </si>
  <si>
    <t>JZyHdLHng3c</t>
  </si>
  <si>
    <t>GIKSfokn2Yo</t>
  </si>
  <si>
    <t>NwjxdzS6AMs</t>
  </si>
  <si>
    <t>wBtwLl2pasQ</t>
  </si>
  <si>
    <t>Ow5yHb8WzC4</t>
  </si>
  <si>
    <t>RJ2_K96DbyQ</t>
  </si>
  <si>
    <t>SCvUG6_DXGI</t>
  </si>
  <si>
    <t>Bgs_uekSmjk</t>
  </si>
  <si>
    <t>bUE4Vo7VMO4</t>
  </si>
  <si>
    <t>QD-zglHX23s</t>
  </si>
  <si>
    <t>wPJTFTajdDU</t>
  </si>
  <si>
    <t>Average</t>
  </si>
  <si>
    <t>MiN</t>
  </si>
  <si>
    <t>ถ้า filter ใน pivot แล้วคิดค่ามันจะไม่เอาค่าที่ซ่อนมาคิดแต่ถ้าในไฟล์ปกติคด</t>
  </si>
  <si>
    <t>min_du</t>
  </si>
  <si>
    <t>duration range</t>
  </si>
  <si>
    <t>yearQtrStr</t>
  </si>
  <si>
    <t>Quarter</t>
  </si>
  <si>
    <t>เคล็ดลับ</t>
  </si>
  <si>
    <t>สำเร็จ</t>
  </si>
  <si>
    <t>แบรนด์</t>
  </si>
  <si>
    <t>วิธี</t>
  </si>
  <si>
    <t>ธุรกิจ</t>
  </si>
  <si>
    <t>สร้าง</t>
  </si>
  <si>
    <t>ล้าน</t>
  </si>
  <si>
    <t>โลก</t>
  </si>
  <si>
    <t>อย่างไร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</si>
</sst>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2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sz val="10"/>
      <name val="Arial"/>
      <family val="2"/>
    </font>
    <font>
      <b/>
      <sz val="12"/>
      <name val="Calibri"/>
      <family val="2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2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2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0" fillId="0" borderId="0" applyFont="0" applyFill="0" applyBorder="0" applyAlignment="0" applyProtection="0"/>
  </cellStyleXfs>
  <cellXfs count="51">
    <xf numFmtId="0" fontId="0" fillId="0" borderId="0" xfId="0" applyFont="1" applyAlignment="1"/>
    <xf numFmtId="14" fontId="4" fillId="2" borderId="0" xfId="0" applyNumberFormat="1" applyFont="1" applyFill="1"/>
    <xf numFmtId="0" fontId="4" fillId="0" borderId="0" xfId="0" applyFont="1"/>
    <xf numFmtId="0" fontId="4" fillId="2" borderId="0" xfId="0" applyNumberFormat="1" applyFont="1" applyFill="1"/>
    <xf numFmtId="0" fontId="0" fillId="0" borderId="0" xfId="0" applyNumberFormat="1" applyFont="1" applyAlignment="1"/>
    <xf numFmtId="1" fontId="4" fillId="2" borderId="0" xfId="0" applyNumberFormat="1" applyFont="1" applyFill="1"/>
    <xf numFmtId="1" fontId="0" fillId="0" borderId="0" xfId="0" applyNumberFormat="1" applyFont="1" applyAlignment="1"/>
    <xf numFmtId="1" fontId="3" fillId="0" borderId="0" xfId="0" applyNumberFormat="1" applyFont="1" applyAlignment="1"/>
    <xf numFmtId="49" fontId="5" fillId="0" borderId="0" xfId="0" applyNumberFormat="1" applyFont="1"/>
    <xf numFmtId="49" fontId="2" fillId="0" borderId="0" xfId="0" applyNumberFormat="1" applyFont="1"/>
    <xf numFmtId="14" fontId="2" fillId="2" borderId="0" xfId="0" applyNumberFormat="1" applyFont="1" applyFill="1"/>
    <xf numFmtId="0" fontId="2" fillId="0" borderId="0" xfId="0" applyFont="1"/>
    <xf numFmtId="1" fontId="2" fillId="2" borderId="0" xfId="0" applyNumberFormat="1" applyFont="1" applyFill="1"/>
    <xf numFmtId="1" fontId="2" fillId="2" borderId="0" xfId="0" applyNumberFormat="1" applyFont="1" applyFill="1" applyAlignment="1"/>
    <xf numFmtId="1" fontId="2" fillId="0" borderId="0" xfId="0" applyNumberFormat="1" applyFont="1" applyAlignment="1">
      <alignment horizontal="right"/>
    </xf>
    <xf numFmtId="0" fontId="2" fillId="2" borderId="0" xfId="0" applyNumberFormat="1" applyFont="1" applyFill="1"/>
    <xf numFmtId="49" fontId="2" fillId="0" borderId="0" xfId="0" applyNumberFormat="1" applyFont="1" applyAlignment="1"/>
    <xf numFmtId="0" fontId="9" fillId="2" borderId="0" xfId="0" applyNumberFormat="1" applyFont="1" applyFill="1"/>
    <xf numFmtId="0" fontId="2" fillId="2" borderId="0" xfId="0" applyNumberFormat="1" applyFont="1" applyFill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3" borderId="0" xfId="0" applyFont="1" applyFill="1" applyAlignment="1"/>
    <xf numFmtId="0" fontId="11" fillId="0" borderId="0" xfId="0" applyFont="1" applyAlignment="1"/>
    <xf numFmtId="43" fontId="0" fillId="0" borderId="0" xfId="1" applyFont="1" applyAlignment="1"/>
    <xf numFmtId="0" fontId="4" fillId="4" borderId="0" xfId="0" applyNumberFormat="1" applyFont="1" applyFill="1"/>
    <xf numFmtId="0" fontId="0" fillId="3" borderId="0" xfId="0" applyNumberFormat="1" applyFont="1" applyFill="1" applyAlignment="1"/>
    <xf numFmtId="0" fontId="0" fillId="0" borderId="0" xfId="0"/>
    <xf numFmtId="49" fontId="2" fillId="5" borderId="0" xfId="0" applyNumberFormat="1" applyFont="1" applyFill="1"/>
    <xf numFmtId="0" fontId="2" fillId="6" borderId="0" xfId="0" applyNumberFormat="1" applyFont="1" applyFill="1"/>
    <xf numFmtId="0" fontId="9" fillId="6" borderId="0" xfId="0" applyNumberFormat="1" applyFont="1" applyFill="1"/>
    <xf numFmtId="14" fontId="2" fillId="6" borderId="0" xfId="0" applyNumberFormat="1" applyFont="1" applyFill="1"/>
    <xf numFmtId="0" fontId="2" fillId="5" borderId="0" xfId="0" applyFont="1" applyFill="1"/>
    <xf numFmtId="1" fontId="2" fillId="6" borderId="0" xfId="0" applyNumberFormat="1" applyFont="1" applyFill="1"/>
    <xf numFmtId="0" fontId="2" fillId="5" borderId="0" xfId="0" applyNumberFormat="1" applyFont="1" applyFill="1"/>
    <xf numFmtId="1" fontId="2" fillId="6" borderId="0" xfId="0" applyNumberFormat="1" applyFont="1" applyFill="1" applyAlignment="1"/>
    <xf numFmtId="0" fontId="2" fillId="6" borderId="0" xfId="0" applyNumberFormat="1" applyFont="1" applyFill="1" applyAlignment="1"/>
    <xf numFmtId="1" fontId="2" fillId="5" borderId="0" xfId="0" applyNumberFormat="1" applyFont="1" applyFill="1" applyAlignment="1">
      <alignment horizontal="right"/>
    </xf>
    <xf numFmtId="0" fontId="1" fillId="6" borderId="0" xfId="0" applyNumberFormat="1" applyFont="1" applyFill="1"/>
    <xf numFmtId="1" fontId="2" fillId="5" borderId="0" xfId="0" applyNumberFormat="1" applyFont="1" applyFill="1" applyAlignment="1"/>
    <xf numFmtId="49" fontId="5" fillId="5" borderId="0" xfId="0" applyNumberFormat="1" applyFont="1" applyFill="1" applyAlignment="1"/>
    <xf numFmtId="49" fontId="5" fillId="5" borderId="0" xfId="0" applyNumberFormat="1" applyFont="1" applyFill="1"/>
    <xf numFmtId="0" fontId="5" fillId="6" borderId="0" xfId="0" applyNumberFormat="1" applyFont="1" applyFill="1"/>
    <xf numFmtId="0" fontId="5" fillId="6" borderId="0" xfId="0" applyFont="1" applyFill="1"/>
    <xf numFmtId="0" fontId="5" fillId="6" borderId="0" xfId="0" applyNumberFormat="1" applyFont="1" applyFill="1" applyAlignment="1"/>
    <xf numFmtId="0" fontId="5" fillId="5" borderId="0" xfId="0" applyFont="1" applyFill="1"/>
    <xf numFmtId="1" fontId="5" fillId="6" borderId="0" xfId="0" applyNumberFormat="1" applyFont="1" applyFill="1"/>
    <xf numFmtId="0" fontId="5" fillId="5" borderId="0" xfId="0" applyNumberFormat="1" applyFont="1" applyFill="1"/>
    <xf numFmtId="0" fontId="6" fillId="6" borderId="0" xfId="0" applyNumberFormat="1" applyFont="1" applyFill="1"/>
    <xf numFmtId="1" fontId="7" fillId="5" borderId="0" xfId="0" applyNumberFormat="1" applyFont="1" applyFill="1" applyAlignment="1"/>
    <xf numFmtId="0" fontId="8" fillId="5" borderId="0" xfId="0" applyFont="1" applyFill="1" applyAlignment="1"/>
    <xf numFmtId="49" fontId="2" fillId="5" borderId="0" xfId="0" applyNumberFormat="1" applyFont="1" applyFill="1" applyAlignment="1"/>
  </cellXfs>
  <cellStyles count="2">
    <cellStyle name="Comma" xfId="1" builtinId="3"/>
    <cellStyle name="Normal" xfId="0" builtinId="0"/>
  </cellStyles>
  <dxfs count="36">
    <dxf>
      <font>
        <strike val="0"/>
        <outline val="0"/>
        <shadow val="0"/>
        <u val="none"/>
        <vertAlign val="baseline"/>
        <color auto="1"/>
      </font>
      <fill>
        <patternFill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FF2CC"/>
          <bgColor rgb="FFFFF2CC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FF2CC"/>
          <bgColor rgb="FFFFF2CC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rgb="FFFFF2CC"/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</dxfs>
  <tableStyles count="0" defaultTableStyle="TableStyleMedium2" defaultPivotStyle="PivotStyleLight16"/>
  <colors>
    <mruColors>
      <color rgb="FF2034B3"/>
      <color rgb="FF3076D2"/>
      <color rgb="FF7BB0E2"/>
      <color rgb="FFD9EBF9"/>
      <color rgb="FFFFD03B"/>
      <color rgb="FF6E97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22" Type="http://customschemas.google.com/relationships/workbookmetadata" Target="metadata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[The_secret_sauce_EXCEL.xlsx]1!PivotTable3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number of episodes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'1'!$B$4:$B$9</c:f>
              <c:numCache>
                <c:formatCode>General</c:formatCode>
                <c:ptCount val="5"/>
                <c:pt idx="0">
                  <c:v>72</c:v>
                </c:pt>
                <c:pt idx="1">
                  <c:v>122</c:v>
                </c:pt>
                <c:pt idx="2">
                  <c:v>300</c:v>
                </c:pt>
                <c:pt idx="3">
                  <c:v>290</c:v>
                </c:pt>
                <c:pt idx="4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A-4E57-8709-706F3428A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5140528"/>
        <c:axId val="555138448"/>
      </c:barChart>
      <c:catAx>
        <c:axId val="555140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38448"/>
        <c:crosses val="autoZero"/>
        <c:auto val="1"/>
        <c:lblAlgn val="ctr"/>
        <c:lblOffset val="100"/>
        <c:noMultiLvlLbl val="0"/>
      </c:catAx>
      <c:valAx>
        <c:axId val="5551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Episodes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4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[The_secret_sauce_EXCEL.xlsx]2!PivotTable2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number of epidoes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'2'!$A$4:$A$62</c:f>
              <c:strCache>
                <c:ptCount val="58"/>
                <c:pt idx="0">
                  <c:v>2018-02</c:v>
                </c:pt>
                <c:pt idx="1">
                  <c:v>2018-03</c:v>
                </c:pt>
                <c:pt idx="2">
                  <c:v>2018-04</c:v>
                </c:pt>
                <c:pt idx="3">
                  <c:v>2018-05</c:v>
                </c:pt>
                <c:pt idx="4">
                  <c:v>2018-06</c:v>
                </c:pt>
                <c:pt idx="5">
                  <c:v>2018-07</c:v>
                </c:pt>
                <c:pt idx="6">
                  <c:v>2018-08</c:v>
                </c:pt>
                <c:pt idx="7">
                  <c:v>2018-09</c:v>
                </c:pt>
                <c:pt idx="8">
                  <c:v>2018-10</c:v>
                </c:pt>
                <c:pt idx="9">
                  <c:v>2018-11</c:v>
                </c:pt>
                <c:pt idx="10">
                  <c:v>2018-12</c:v>
                </c:pt>
                <c:pt idx="11">
                  <c:v>2019-01</c:v>
                </c:pt>
                <c:pt idx="12">
                  <c:v>2019-02</c:v>
                </c:pt>
                <c:pt idx="13">
                  <c:v>2019-03</c:v>
                </c:pt>
                <c:pt idx="14">
                  <c:v>2019-04</c:v>
                </c:pt>
                <c:pt idx="15">
                  <c:v>2019-05</c:v>
                </c:pt>
                <c:pt idx="16">
                  <c:v>2019-06</c:v>
                </c:pt>
                <c:pt idx="17">
                  <c:v>2019-07</c:v>
                </c:pt>
                <c:pt idx="18">
                  <c:v>2019-08</c:v>
                </c:pt>
                <c:pt idx="19">
                  <c:v>2019-09</c:v>
                </c:pt>
                <c:pt idx="20">
                  <c:v>2019-10</c:v>
                </c:pt>
                <c:pt idx="21">
                  <c:v>2019-11</c:v>
                </c:pt>
                <c:pt idx="22">
                  <c:v>2019-12</c:v>
                </c:pt>
                <c:pt idx="23">
                  <c:v>2020-01</c:v>
                </c:pt>
                <c:pt idx="24">
                  <c:v>2020-02</c:v>
                </c:pt>
                <c:pt idx="25">
                  <c:v>2020-03</c:v>
                </c:pt>
                <c:pt idx="26">
                  <c:v>2020-04</c:v>
                </c:pt>
                <c:pt idx="27">
                  <c:v>2020-05</c:v>
                </c:pt>
                <c:pt idx="28">
                  <c:v>2020-06</c:v>
                </c:pt>
                <c:pt idx="29">
                  <c:v>2020-07</c:v>
                </c:pt>
                <c:pt idx="30">
                  <c:v>2020-08</c:v>
                </c:pt>
                <c:pt idx="31">
                  <c:v>2020-09</c:v>
                </c:pt>
                <c:pt idx="32">
                  <c:v>2020-10</c:v>
                </c:pt>
                <c:pt idx="33">
                  <c:v>2020-11</c:v>
                </c:pt>
                <c:pt idx="34">
                  <c:v>2020-12</c:v>
                </c:pt>
                <c:pt idx="35">
                  <c:v>2021-01</c:v>
                </c:pt>
                <c:pt idx="36">
                  <c:v>2021-02</c:v>
                </c:pt>
                <c:pt idx="37">
                  <c:v>2021-03</c:v>
                </c:pt>
                <c:pt idx="38">
                  <c:v>2021-04</c:v>
                </c:pt>
                <c:pt idx="39">
                  <c:v>2021-05</c:v>
                </c:pt>
                <c:pt idx="40">
                  <c:v>2021-06</c:v>
                </c:pt>
                <c:pt idx="41">
                  <c:v>2021-07</c:v>
                </c:pt>
                <c:pt idx="42">
                  <c:v>2021-08</c:v>
                </c:pt>
                <c:pt idx="43">
                  <c:v>2021-09</c:v>
                </c:pt>
                <c:pt idx="44">
                  <c:v>2021-10</c:v>
                </c:pt>
                <c:pt idx="45">
                  <c:v>2021-11</c:v>
                </c:pt>
                <c:pt idx="46">
                  <c:v>2021-12</c:v>
                </c:pt>
                <c:pt idx="47">
                  <c:v>2022-01</c:v>
                </c:pt>
                <c:pt idx="48">
                  <c:v>2022-02</c:v>
                </c:pt>
                <c:pt idx="49">
                  <c:v>2022-03</c:v>
                </c:pt>
                <c:pt idx="50">
                  <c:v>2022-04</c:v>
                </c:pt>
                <c:pt idx="51">
                  <c:v>2022-05</c:v>
                </c:pt>
                <c:pt idx="52">
                  <c:v>2022-06</c:v>
                </c:pt>
                <c:pt idx="53">
                  <c:v>2022-07</c:v>
                </c:pt>
                <c:pt idx="54">
                  <c:v>2022-08</c:v>
                </c:pt>
                <c:pt idx="55">
                  <c:v>2022-09</c:v>
                </c:pt>
                <c:pt idx="56">
                  <c:v>2022-10</c:v>
                </c:pt>
                <c:pt idx="57">
                  <c:v>2022-11</c:v>
                </c:pt>
              </c:strCache>
            </c:strRef>
          </c:cat>
          <c:val>
            <c:numRef>
              <c:f>'2'!$B$4:$B$62</c:f>
              <c:numCache>
                <c:formatCode>General</c:formatCode>
                <c:ptCount val="58"/>
                <c:pt idx="0">
                  <c:v>24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7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12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11</c:v>
                </c:pt>
                <c:pt idx="19">
                  <c:v>12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14</c:v>
                </c:pt>
                <c:pt idx="24">
                  <c:v>17</c:v>
                </c:pt>
                <c:pt idx="25">
                  <c:v>30</c:v>
                </c:pt>
                <c:pt idx="26">
                  <c:v>38</c:v>
                </c:pt>
                <c:pt idx="27">
                  <c:v>35</c:v>
                </c:pt>
                <c:pt idx="28">
                  <c:v>28</c:v>
                </c:pt>
                <c:pt idx="29">
                  <c:v>25</c:v>
                </c:pt>
                <c:pt idx="30">
                  <c:v>24</c:v>
                </c:pt>
                <c:pt idx="31">
                  <c:v>22</c:v>
                </c:pt>
                <c:pt idx="32">
                  <c:v>19</c:v>
                </c:pt>
                <c:pt idx="33">
                  <c:v>23</c:v>
                </c:pt>
                <c:pt idx="34">
                  <c:v>25</c:v>
                </c:pt>
                <c:pt idx="35">
                  <c:v>22</c:v>
                </c:pt>
                <c:pt idx="36">
                  <c:v>22</c:v>
                </c:pt>
                <c:pt idx="37">
                  <c:v>24</c:v>
                </c:pt>
                <c:pt idx="38">
                  <c:v>21</c:v>
                </c:pt>
                <c:pt idx="39">
                  <c:v>25</c:v>
                </c:pt>
                <c:pt idx="40">
                  <c:v>27</c:v>
                </c:pt>
                <c:pt idx="41">
                  <c:v>28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27</c:v>
                </c:pt>
                <c:pt idx="46">
                  <c:v>22</c:v>
                </c:pt>
                <c:pt idx="47">
                  <c:v>23</c:v>
                </c:pt>
                <c:pt idx="48">
                  <c:v>16</c:v>
                </c:pt>
                <c:pt idx="49">
                  <c:v>20</c:v>
                </c:pt>
                <c:pt idx="50">
                  <c:v>15</c:v>
                </c:pt>
                <c:pt idx="51">
                  <c:v>14</c:v>
                </c:pt>
                <c:pt idx="52">
                  <c:v>14</c:v>
                </c:pt>
                <c:pt idx="53">
                  <c:v>20</c:v>
                </c:pt>
                <c:pt idx="54">
                  <c:v>15</c:v>
                </c:pt>
                <c:pt idx="55">
                  <c:v>19</c:v>
                </c:pt>
                <c:pt idx="56">
                  <c:v>17</c:v>
                </c:pt>
                <c:pt idx="5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E-4EE1-AA37-8EB2E947C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680480"/>
        <c:axId val="388682144"/>
      </c:barChart>
      <c:catAx>
        <c:axId val="38868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Year-Month</a:t>
                </a:r>
              </a:p>
            </c:rich>
          </c:tx>
          <c:layout>
            <c:manualLayout>
              <c:xMode val="edge"/>
              <c:yMode val="edge"/>
              <c:x val="0.47735182150162941"/>
              <c:y val="0.81488626421697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82144"/>
        <c:crosses val="autoZero"/>
        <c:auto val="1"/>
        <c:lblAlgn val="ctr"/>
        <c:lblOffset val="100"/>
        <c:noMultiLvlLbl val="0"/>
      </c:catAx>
      <c:valAx>
        <c:axId val="38868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#Epidoes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8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[The_secret_sauce_EXCEL.xlsx]3!PivotTable4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average of episodes published in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'3'!$A$4:$A$62</c:f>
              <c:strCache>
                <c:ptCount val="58"/>
                <c:pt idx="0">
                  <c:v>2018-02</c:v>
                </c:pt>
                <c:pt idx="1">
                  <c:v>2018-03</c:v>
                </c:pt>
                <c:pt idx="2">
                  <c:v>2018-04</c:v>
                </c:pt>
                <c:pt idx="3">
                  <c:v>2018-05</c:v>
                </c:pt>
                <c:pt idx="4">
                  <c:v>2018-06</c:v>
                </c:pt>
                <c:pt idx="5">
                  <c:v>2018-07</c:v>
                </c:pt>
                <c:pt idx="6">
                  <c:v>2018-08</c:v>
                </c:pt>
                <c:pt idx="7">
                  <c:v>2018-09</c:v>
                </c:pt>
                <c:pt idx="8">
                  <c:v>2018-10</c:v>
                </c:pt>
                <c:pt idx="9">
                  <c:v>2018-11</c:v>
                </c:pt>
                <c:pt idx="10">
                  <c:v>2018-12</c:v>
                </c:pt>
                <c:pt idx="11">
                  <c:v>2019-01</c:v>
                </c:pt>
                <c:pt idx="12">
                  <c:v>2019-02</c:v>
                </c:pt>
                <c:pt idx="13">
                  <c:v>2019-03</c:v>
                </c:pt>
                <c:pt idx="14">
                  <c:v>2019-04</c:v>
                </c:pt>
                <c:pt idx="15">
                  <c:v>2019-05</c:v>
                </c:pt>
                <c:pt idx="16">
                  <c:v>2019-06</c:v>
                </c:pt>
                <c:pt idx="17">
                  <c:v>2019-07</c:v>
                </c:pt>
                <c:pt idx="18">
                  <c:v>2019-08</c:v>
                </c:pt>
                <c:pt idx="19">
                  <c:v>2019-09</c:v>
                </c:pt>
                <c:pt idx="20">
                  <c:v>2019-10</c:v>
                </c:pt>
                <c:pt idx="21">
                  <c:v>2019-11</c:v>
                </c:pt>
                <c:pt idx="22">
                  <c:v>2019-12</c:v>
                </c:pt>
                <c:pt idx="23">
                  <c:v>2020-01</c:v>
                </c:pt>
                <c:pt idx="24">
                  <c:v>2020-02</c:v>
                </c:pt>
                <c:pt idx="25">
                  <c:v>2020-03</c:v>
                </c:pt>
                <c:pt idx="26">
                  <c:v>2020-04</c:v>
                </c:pt>
                <c:pt idx="27">
                  <c:v>2020-05</c:v>
                </c:pt>
                <c:pt idx="28">
                  <c:v>2020-06</c:v>
                </c:pt>
                <c:pt idx="29">
                  <c:v>2020-07</c:v>
                </c:pt>
                <c:pt idx="30">
                  <c:v>2020-08</c:v>
                </c:pt>
                <c:pt idx="31">
                  <c:v>2020-09</c:v>
                </c:pt>
                <c:pt idx="32">
                  <c:v>2020-10</c:v>
                </c:pt>
                <c:pt idx="33">
                  <c:v>2020-11</c:v>
                </c:pt>
                <c:pt idx="34">
                  <c:v>2020-12</c:v>
                </c:pt>
                <c:pt idx="35">
                  <c:v>2021-01</c:v>
                </c:pt>
                <c:pt idx="36">
                  <c:v>2021-02</c:v>
                </c:pt>
                <c:pt idx="37">
                  <c:v>2021-03</c:v>
                </c:pt>
                <c:pt idx="38">
                  <c:v>2021-04</c:v>
                </c:pt>
                <c:pt idx="39">
                  <c:v>2021-05</c:v>
                </c:pt>
                <c:pt idx="40">
                  <c:v>2021-06</c:v>
                </c:pt>
                <c:pt idx="41">
                  <c:v>2021-07</c:v>
                </c:pt>
                <c:pt idx="42">
                  <c:v>2021-08</c:v>
                </c:pt>
                <c:pt idx="43">
                  <c:v>2021-09</c:v>
                </c:pt>
                <c:pt idx="44">
                  <c:v>2021-10</c:v>
                </c:pt>
                <c:pt idx="45">
                  <c:v>2021-11</c:v>
                </c:pt>
                <c:pt idx="46">
                  <c:v>2021-12</c:v>
                </c:pt>
                <c:pt idx="47">
                  <c:v>2022-01</c:v>
                </c:pt>
                <c:pt idx="48">
                  <c:v>2022-02</c:v>
                </c:pt>
                <c:pt idx="49">
                  <c:v>2022-03</c:v>
                </c:pt>
                <c:pt idx="50">
                  <c:v>2022-04</c:v>
                </c:pt>
                <c:pt idx="51">
                  <c:v>2022-05</c:v>
                </c:pt>
                <c:pt idx="52">
                  <c:v>2022-06</c:v>
                </c:pt>
                <c:pt idx="53">
                  <c:v>2022-07</c:v>
                </c:pt>
                <c:pt idx="54">
                  <c:v>2022-08</c:v>
                </c:pt>
                <c:pt idx="55">
                  <c:v>2022-09</c:v>
                </c:pt>
                <c:pt idx="56">
                  <c:v>2022-10</c:v>
                </c:pt>
                <c:pt idx="57">
                  <c:v>2022-11</c:v>
                </c:pt>
              </c:strCache>
            </c:strRef>
          </c:cat>
          <c:val>
            <c:numRef>
              <c:f>'3'!$B$4:$B$62</c:f>
              <c:numCache>
                <c:formatCode>General</c:formatCode>
                <c:ptCount val="58"/>
                <c:pt idx="0">
                  <c:v>25234.958333333332</c:v>
                </c:pt>
                <c:pt idx="1">
                  <c:v>16374</c:v>
                </c:pt>
                <c:pt idx="2">
                  <c:v>5009</c:v>
                </c:pt>
                <c:pt idx="3">
                  <c:v>12101</c:v>
                </c:pt>
                <c:pt idx="4">
                  <c:v>10814.5</c:v>
                </c:pt>
                <c:pt idx="5">
                  <c:v>43623.666666666664</c:v>
                </c:pt>
                <c:pt idx="6">
                  <c:v>62101.75</c:v>
                </c:pt>
                <c:pt idx="7">
                  <c:v>124523.57142857143</c:v>
                </c:pt>
                <c:pt idx="8">
                  <c:v>177193.3</c:v>
                </c:pt>
                <c:pt idx="9">
                  <c:v>157309.5</c:v>
                </c:pt>
                <c:pt idx="10">
                  <c:v>37403.125</c:v>
                </c:pt>
                <c:pt idx="11">
                  <c:v>73160</c:v>
                </c:pt>
                <c:pt idx="12">
                  <c:v>45951.777777777781</c:v>
                </c:pt>
                <c:pt idx="13">
                  <c:v>108192.55555555556</c:v>
                </c:pt>
                <c:pt idx="14">
                  <c:v>115821.5</c:v>
                </c:pt>
                <c:pt idx="15">
                  <c:v>66807.888888888891</c:v>
                </c:pt>
                <c:pt idx="16">
                  <c:v>103545.625</c:v>
                </c:pt>
                <c:pt idx="17">
                  <c:v>87927.222222222219</c:v>
                </c:pt>
                <c:pt idx="18">
                  <c:v>87337.181818181823</c:v>
                </c:pt>
                <c:pt idx="19">
                  <c:v>63425.833333333336</c:v>
                </c:pt>
                <c:pt idx="20">
                  <c:v>64694.214285714283</c:v>
                </c:pt>
                <c:pt idx="21">
                  <c:v>55507.833333333336</c:v>
                </c:pt>
                <c:pt idx="22">
                  <c:v>67677.2</c:v>
                </c:pt>
                <c:pt idx="23">
                  <c:v>24678.357142857141</c:v>
                </c:pt>
                <c:pt idx="24">
                  <c:v>47609.176470588238</c:v>
                </c:pt>
                <c:pt idx="25">
                  <c:v>66851.199999999997</c:v>
                </c:pt>
                <c:pt idx="26">
                  <c:v>70122.15789473684</c:v>
                </c:pt>
                <c:pt idx="27">
                  <c:v>68434.514285714293</c:v>
                </c:pt>
                <c:pt idx="28">
                  <c:v>40814.642857142855</c:v>
                </c:pt>
                <c:pt idx="29">
                  <c:v>45691.96</c:v>
                </c:pt>
                <c:pt idx="30">
                  <c:v>68886.166666666672</c:v>
                </c:pt>
                <c:pt idx="31">
                  <c:v>38904.318181818184</c:v>
                </c:pt>
                <c:pt idx="32">
                  <c:v>65189.631578947367</c:v>
                </c:pt>
                <c:pt idx="33">
                  <c:v>61789.782608695656</c:v>
                </c:pt>
                <c:pt idx="34">
                  <c:v>47608.24</c:v>
                </c:pt>
                <c:pt idx="35">
                  <c:v>47494.86363636364</c:v>
                </c:pt>
                <c:pt idx="36">
                  <c:v>150243.90909090909</c:v>
                </c:pt>
                <c:pt idx="37">
                  <c:v>61739.375</c:v>
                </c:pt>
                <c:pt idx="38">
                  <c:v>37397.190476190473</c:v>
                </c:pt>
                <c:pt idx="39">
                  <c:v>176384.56</c:v>
                </c:pt>
                <c:pt idx="40">
                  <c:v>75291.777777777781</c:v>
                </c:pt>
                <c:pt idx="41">
                  <c:v>54213.285714285717</c:v>
                </c:pt>
                <c:pt idx="42">
                  <c:v>86565.625</c:v>
                </c:pt>
                <c:pt idx="43">
                  <c:v>102980.5</c:v>
                </c:pt>
                <c:pt idx="44">
                  <c:v>69208.875</c:v>
                </c:pt>
                <c:pt idx="45">
                  <c:v>111102.85185185185</c:v>
                </c:pt>
                <c:pt idx="46">
                  <c:v>75397.136363636368</c:v>
                </c:pt>
                <c:pt idx="47">
                  <c:v>85970.130434782608</c:v>
                </c:pt>
                <c:pt idx="48">
                  <c:v>140442.875</c:v>
                </c:pt>
                <c:pt idx="49">
                  <c:v>254503.05</c:v>
                </c:pt>
                <c:pt idx="50">
                  <c:v>131980.6</c:v>
                </c:pt>
                <c:pt idx="51">
                  <c:v>60420.071428571428</c:v>
                </c:pt>
                <c:pt idx="52">
                  <c:v>106926</c:v>
                </c:pt>
                <c:pt idx="53">
                  <c:v>116001.75</c:v>
                </c:pt>
                <c:pt idx="54">
                  <c:v>171671.93333333332</c:v>
                </c:pt>
                <c:pt idx="55">
                  <c:v>56877.894736842107</c:v>
                </c:pt>
                <c:pt idx="56">
                  <c:v>89309.588235294112</c:v>
                </c:pt>
                <c:pt idx="57">
                  <c:v>28960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3-486F-94CC-50ADD7588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039200"/>
        <c:axId val="180034624"/>
      </c:barChart>
      <c:catAx>
        <c:axId val="18003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Year-Month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34624"/>
        <c:crosses val="autoZero"/>
        <c:auto val="1"/>
        <c:lblAlgn val="ctr"/>
        <c:lblOffset val="100"/>
        <c:noMultiLvlLbl val="0"/>
      </c:catAx>
      <c:valAx>
        <c:axId val="18003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views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3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Conmonly used words in</a:t>
            </a:r>
            <a:r>
              <a:rPr lang="en-US" baseline="0"/>
              <a:t> titles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66426071741033"/>
          <c:y val="0.15782407407407409"/>
          <c:w val="0.83266907261592304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'5'!$L$2:$L$10</c:f>
              <c:strCache>
                <c:ptCount val="9"/>
                <c:pt idx="0">
                  <c:v>เคล็ดลับ</c:v>
                </c:pt>
                <c:pt idx="1">
                  <c:v>สำเร็จ</c:v>
                </c:pt>
                <c:pt idx="2">
                  <c:v>แบรนด์</c:v>
                </c:pt>
                <c:pt idx="3">
                  <c:v>วิธี</c:v>
                </c:pt>
                <c:pt idx="4">
                  <c:v>ธุรกิจ</c:v>
                </c:pt>
                <c:pt idx="5">
                  <c:v>สร้าง</c:v>
                </c:pt>
                <c:pt idx="6">
                  <c:v>ล้าน</c:v>
                </c:pt>
                <c:pt idx="7">
                  <c:v>โลก</c:v>
                </c:pt>
                <c:pt idx="8">
                  <c:v>อย่างไร</c:v>
                </c:pt>
              </c:strCache>
            </c:strRef>
          </c:cat>
          <c:val>
            <c:numRef>
              <c:f>'5'!$M$2:$M$10</c:f>
              <c:numCache>
                <c:formatCode>General</c:formatCode>
                <c:ptCount val="9"/>
                <c:pt idx="0">
                  <c:v>20</c:v>
                </c:pt>
                <c:pt idx="1">
                  <c:v>21</c:v>
                </c:pt>
                <c:pt idx="2">
                  <c:v>25</c:v>
                </c:pt>
                <c:pt idx="3">
                  <c:v>47</c:v>
                </c:pt>
                <c:pt idx="4">
                  <c:v>53</c:v>
                </c:pt>
                <c:pt idx="5">
                  <c:v>59</c:v>
                </c:pt>
                <c:pt idx="6">
                  <c:v>77</c:v>
                </c:pt>
                <c:pt idx="7">
                  <c:v>127</c:v>
                </c:pt>
                <c:pt idx="8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0-41DB-8951-94E63F3E17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74838544"/>
        <c:axId val="874848112"/>
      </c:barChart>
      <c:catAx>
        <c:axId val="8748385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Keywords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848112"/>
        <c:crosses val="autoZero"/>
        <c:auto val="1"/>
        <c:lblAlgn val="ctr"/>
        <c:lblOffset val="100"/>
        <c:noMultiLvlLbl val="0"/>
      </c:catAx>
      <c:valAx>
        <c:axId val="8748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83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</xdr:colOff>
      <xdr:row>1</xdr:row>
      <xdr:rowOff>3810</xdr:rowOff>
    </xdr:from>
    <xdr:to>
      <xdr:col>9</xdr:col>
      <xdr:colOff>312420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93A3D-254A-DAFE-A4D8-A9D769741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148590</xdr:colOff>
      <xdr:row>3</xdr:row>
      <xdr:rowOff>110490</xdr:rowOff>
    </xdr:from>
    <xdr:to>
      <xdr:col>13</xdr:col>
      <xdr:colOff>434340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0F079-3C15-8F3F-01D2-6087BECBE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4</xdr:row>
      <xdr:rowOff>38100</xdr:rowOff>
    </xdr:from>
    <xdr:to>
      <xdr:col>10</xdr:col>
      <xdr:colOff>125730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DBFE7-4166-656A-5DA3-DB4DEE9E9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1</xdr:row>
      <xdr:rowOff>76200</xdr:rowOff>
    </xdr:from>
    <xdr:to>
      <xdr:col>22</xdr:col>
      <xdr:colOff>22860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DF915-4AC4-CC7C-0D2C-495D533FA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am" refreshedDate="44891.775922800924" backgroundQuery="1" createdVersion="8" refreshedVersion="8" minRefreshableVersion="3" recordCount="0" supportSubquery="1" supportAdvancedDrill="1" xr:uid="{C826519F-5320-490D-BA19-53CFD8CE1BED}">
  <cacheSource type="external" connectionId="1"/>
  <cacheFields count="1">
    <cacheField name="[Measures].[Count of yearMontStr 2]" caption="Count of yearMontStr 2" numFmtId="0" hierarchy="81" level="32767"/>
  </cacheFields>
  <cacheHierarchies count="88">
    <cacheHierarchy uniqueName="[Range].[web-scraper-order]" caption="web-scraper-order" attribute="1" defaultMemberUniqueName="[Range].[web-scraper-order].[All]" allUniqueName="[Range].[web-scraper-order].[All]" dimensionUniqueName="[Range]" displayFolder="" count="0" memberValueDatatype="130" unbalanced="0"/>
    <cacheHierarchy uniqueName="[Range].[web-scraper-start-url]" caption="web-scraper-start-url" attribute="1" defaultMemberUniqueName="[Range].[web-scraper-start-url].[All]" allUniqueName="[Range].[web-scraper-start-url].[All]" dimensionUniqueName="[Range]" displayFolder="" count="0" memberValueDatatype="130" unbalanced="0"/>
    <cacheHierarchy uniqueName="[Range].[playlist]" caption="playlist" attribute="1" defaultMemberUniqueName="[Range].[playlist].[All]" allUniqueName="[Range].[playlist].[All]" dimensionUniqueName="[Range]" displayFolder="" count="0" memberValueDatatype="130" unbalanced="0"/>
    <cacheHierarchy uniqueName="[Range].[playlist-href]" caption="playlist-href" attribute="1" defaultMemberUniqueName="[Range].[playlist-href].[All]" allUniqueName="[Range].[playlist-href].[All]" dimensionUniqueName="[Range]" displayFolder="" count="0" memberValueDatatype="130" unbalanced="0"/>
    <cacheHierarchy uniqueName="[Range].[video]" caption="video" attribute="1" defaultMemberUniqueName="[Range].[video].[All]" allUniqueName="[Range].[video].[All]" dimensionUniqueName="[Range]" displayFolder="" count="0" memberValueDatatype="130" unbalanced="0"/>
    <cacheHierarchy uniqueName="[Range].[video-href]" caption="video-href" attribute="1" defaultMemberUniqueName="[Range].[video-href].[All]" allUniqueName="[Range].[video-href].[All]" dimensionUniqueName="[Range]" displayFolder="" count="0" memberValueDatatype="130" unbalanced="0"/>
    <cacheHierarchy uniqueName="[Range].[id]" caption="id" attribute="1" defaultMemberUniqueName="[Range].[id].[All]" allUniqueName="[Range].[id].[All]" dimensionUniqueName="[Range]" displayFolder="" count="0" memberValueDatatype="130" unbalanced="0"/>
    <cacheHierarchy uniqueName="[Range].[industry]" caption="industry" attribute="1" defaultMemberUniqueName="[Range].[industry].[All]" allUniqueName="[Range].[industry].[All]" dimensionUniqueName="[Range]" displayFolder="" count="0" memberValueDatatype="130" unbalanced="0"/>
    <cacheHierarchy uniqueName="[Table1].[web-scraper-orders]" caption="web-scraper-orders" attribute="1" defaultMemberUniqueName="[Table1].[web-scraper-orders].[All]" allUniqueName="[Table1].[web-scraper-orders].[All]" dimensionUniqueName="[Table1]" displayFolder="" count="0" memberValueDatatype="130" unbalanced="0"/>
    <cacheHierarchy uniqueName="[Table1].[web-scraper-start-url]" caption="web-scraper-start-url" attribute="1" defaultMemberUniqueName="[Table1].[web-scraper-start-url].[All]" allUniqueName="[Table1].[web-scraper-start-url].[All]" dimensionUniqueName="[Table1]" displayFolder="" count="0" memberValueDatatype="130" unbalanced="0"/>
    <cacheHierarchy uniqueName="[Table1].[link]" caption="link" attribute="1" defaultMemberUniqueName="[Table1].[link].[All]" allUniqueName="[Table1].[link].[All]" dimensionUniqueName="[Table1]" displayFolder="" count="0" memberValueDatatype="130" unbalanced="0"/>
    <cacheHierarchy uniqueName="[Table1].[link-href]" caption="link-href" attribute="1" defaultMemberUniqueName="[Table1].[link-href].[All]" allUniqueName="[Table1].[link-href].[All]" dimensionUniqueName="[Table1]" displayFolder="" count="0" memberValueDatatype="130" unbalanced="0"/>
    <cacheHierarchy uniqueName="[Table1].[id1]" caption="id1" attribute="1" defaultMemberUniqueName="[Table1].[id1].[All]" allUniqueName="[Table1].[id1].[All]" dimensionUniqueName="[Table1]" displayFolder="" count="0" memberValueDatatype="130" unbalanced="0"/>
    <cacheHierarchy uniqueName="[Table1].[id2]" caption="id2" attribute="1" defaultMemberUniqueName="[Table1].[id2].[All]" allUniqueName="[Table1].[id2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showTitle]" caption="showTitle" attribute="1" defaultMemberUniqueName="[Table1].[showTitle].[All]" allUniqueName="[Table1].[showTitle].[All]" dimensionUniqueName="[Table1]" displayFolder="" count="0" memberValueDatatype="130" unbalanced="0"/>
    <cacheHierarchy uniqueName="[Table1].[channelTitle]" caption="channelTitle" attribute="1" defaultMemberUniqueName="[Table1].[channelTitle].[All]" allUniqueName="[Table1].[channelTitle].[All]" dimensionUniqueName="[Table1]" displayFolder="" count="0" memberValueDatatype="130" unbalanced="0"/>
    <cacheHierarchy uniqueName="[Table1].[publishedAt]" caption="publishedAt" attribute="1" defaultMemberUniqueName="[Table1].[publishedAt].[All]" allUniqueName="[Table1].[publishedAt].[All]" dimensionUniqueName="[Table1]" displayFolder="" count="0" memberValueDatatype="130" unbalanced="0"/>
    <cacheHierarchy uniqueName="[Table1].[dateStr]" caption="dateStr" attribute="1" defaultMemberUniqueName="[Table1].[dateStr].[All]" allUniqueName="[Table1].[dateStr].[All]" dimensionUniqueName="[Table1]" displayFolder="" count="0" memberValueDatatype="13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day]" caption="day" attribute="1" defaultMemberUniqueName="[Table1].[day].[All]" allUniqueName="[Table1].[day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dayStr]" caption="dayStr" attribute="1" defaultMemberUniqueName="[Table1].[dayStr].[All]" allUniqueName="[Table1].[dayStr].[All]" dimensionUniqueName="[Table1]" displayFolder="" count="0" memberValueDatatype="130" unbalanced="0"/>
    <cacheHierarchy uniqueName="[Table1].[Quarter]" caption="Quarter" attribute="1" defaultMemberUniqueName="[Table1].[Quarter].[All]" allUniqueName="[Table1].[Quarter].[All]" dimensionUniqueName="[Table1]" displayFolder="" count="0" memberValueDatatype="20" unbalanced="0"/>
    <cacheHierarchy uniqueName="[Table1].[yearQtrStr]" caption="yearQtrStr" attribute="1" defaultMemberUniqueName="[Table1].[yearQtrStr].[All]" allUniqueName="[Table1].[yearQtrStr].[All]" dimensionUniqueName="[Table1]" displayFolder="" count="0" memberValueDatatype="130" unbalanced="0"/>
    <cacheHierarchy uniqueName="[Table1].[yearMontStr]" caption="yearMontStr" attribute="1" defaultMemberUniqueName="[Table1].[yearMontStr].[All]" allUniqueName="[Table1].[yearMontStr].[All]" dimensionUniqueName="[Table1]" displayFolder="" count="0" memberValueDatatype="130" unbalanced="0"/>
    <cacheHierarchy uniqueName="[Table1].[monthStr]" caption="monthStr" attribute="1" defaultMemberUniqueName="[Table1].[monthStr].[All]" allUniqueName="[Table1].[monthStr].[All]" dimensionUniqueName="[Table1]" displayFolder="" count="0" memberValueDatatype="130" unbalanced="0"/>
    <cacheHierarchy uniqueName="[Table1].[commentCount]" caption="commentCount" attribute="1" defaultMemberUniqueName="[Table1].[commentCount].[All]" allUniqueName="[Table1].[commentCount].[All]" dimensionUniqueName="[Table1]" displayFolder="" count="0" memberValueDatatype="20" unbalanced="0"/>
    <cacheHierarchy uniqueName="[Table1].[viewCount]" caption="viewCount" attribute="1" defaultMemberUniqueName="[Table1].[viewCount].[All]" allUniqueName="[Table1].[viewCount].[All]" dimensionUniqueName="[Table1]" displayFolder="" count="0" memberValueDatatype="130" unbalanced="0"/>
    <cacheHierarchy uniqueName="[Table1].[view]" caption="view" attribute="1" defaultMemberUniqueName="[Table1].[view].[All]" allUniqueName="[Table1].[view].[All]" dimensionUniqueName="[Table1]" displayFolder="" count="0" memberValueDatatype="20" unbalanced="0"/>
    <cacheHierarchy uniqueName="[Table1].[likeCount]" caption="likeCount" attribute="1" defaultMemberUniqueName="[Table1].[likeCount].[All]" allUniqueName="[Table1].[likeCount].[All]" dimensionUniqueName="[Table1]" displayFolder="" count="0" memberValueDatatype="130" unbalanced="0"/>
    <cacheHierarchy uniqueName="[Table1].[like]" caption="like" attribute="1" defaultMemberUniqueName="[Table1].[like].[All]" allUniqueName="[Table1].[like].[All]" dimensionUniqueName="[Table1]" displayFolder="" count="0" memberValueDatatype="20" unbalanced="0"/>
    <cacheHierarchy uniqueName="[Table1].[duration range]" caption="duration range" attribute="1" defaultMemberUniqueName="[Table1].[duration range].[All]" allUniqueName="[Table1].[duration range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min_du]" caption="min_du" attribute="1" defaultMemberUniqueName="[Table1].[min_du].[All]" allUniqueName="[Table1].[min_du].[All]" dimensionUniqueName="[Table1]" displayFolder="" count="0" memberValueDatatype="130" unbalanced="0"/>
    <cacheHierarchy uniqueName="[Table1].[secs]" caption="secs" attribute="1" defaultMemberUniqueName="[Table1].[secs].[All]" allUniqueName="[Table1].[secs].[All]" dimensionUniqueName="[Table1]" displayFolder="" count="0" memberValueDatatype="20" unbalanced="0"/>
    <cacheHierarchy uniqueName="[Table1].[mins]" caption="mins" attribute="1" defaultMemberUniqueName="[Table1].[mins].[All]" allUniqueName="[Table1].[mins].[All]" dimensionUniqueName="[Table1]" displayFolder="" count="0" memberValueDatatype="20" unbalanced="0"/>
    <cacheHierarchy uniqueName="[Table1].[hours]" caption="hours" attribute="1" defaultMemberUniqueName="[Table1].[hours].[All]" allUniqueName="[Table1].[hours].[All]" dimensionUniqueName="[Table1]" displayFolder="" count="0" memberValueDatatype="20" unbalanced="0"/>
    <cacheHierarchy uniqueName="[Table1].[industry1]" caption="industry1" attribute="1" defaultMemberUniqueName="[Table1].[industry1].[All]" allUniqueName="[Table1].[industry1].[All]" dimensionUniqueName="[Table1]" displayFolder="" count="0" memberValueDatatype="130" unbalanced="0"/>
    <cacheHierarchy uniqueName="[Table1].[industry2]" caption="industry2" attribute="1" defaultMemberUniqueName="[Table1].[industry2].[All]" allUniqueName="[Table1].[industry2].[All]" dimensionUniqueName="[Table1]" displayFolder="" count="0" memberValueDatatype="130" unbalanced="0"/>
    <cacheHierarchy uniqueName="[Table1].[download]" caption="download" attribute="1" defaultMemberUniqueName="[Table1].[download].[All]" allUniqueName="[Table1].[download].[All]" dimensionUniqueName="[Table1]" displayFolder="" count="0" memberValueDatatype="130" unbalanced="0"/>
    <cacheHierarchy uniqueName="[Table12].[web-scraper-orders]" caption="web-scraper-orders" attribute="1" defaultMemberUniqueName="[Table12].[web-scraper-orders].[All]" allUniqueName="[Table12].[web-scraper-orders].[All]" dimensionUniqueName="[Table12]" displayFolder="" count="0" memberValueDatatype="130" unbalanced="0"/>
    <cacheHierarchy uniqueName="[Table12].[web-scraper-start-url]" caption="web-scraper-start-url" attribute="1" defaultMemberUniqueName="[Table12].[web-scraper-start-url].[All]" allUniqueName="[Table12].[web-scraper-start-url].[All]" dimensionUniqueName="[Table12]" displayFolder="" count="0" memberValueDatatype="130" unbalanced="0"/>
    <cacheHierarchy uniqueName="[Table12].[link]" caption="link" attribute="1" defaultMemberUniqueName="[Table12].[link].[All]" allUniqueName="[Table12].[link].[All]" dimensionUniqueName="[Table12]" displayFolder="" count="0" memberValueDatatype="130" unbalanced="0"/>
    <cacheHierarchy uniqueName="[Table12].[link-href]" caption="link-href" attribute="1" defaultMemberUniqueName="[Table12].[link-href].[All]" allUniqueName="[Table12].[link-href].[All]" dimensionUniqueName="[Table12]" displayFolder="" count="0" memberValueDatatype="130" unbalanced="0"/>
    <cacheHierarchy uniqueName="[Table12].[id1]" caption="id1" attribute="1" defaultMemberUniqueName="[Table12].[id1].[All]" allUniqueName="[Table12].[id1].[All]" dimensionUniqueName="[Table12]" displayFolder="" count="0" memberValueDatatype="130" unbalanced="0"/>
    <cacheHierarchy uniqueName="[Table12].[id2]" caption="id2" attribute="1" defaultMemberUniqueName="[Table12].[id2].[All]" allUniqueName="[Table12].[id2].[All]" dimensionUniqueName="[Table12]" displayFolder="" count="0" memberValueDatatype="130" unbalanced="0"/>
    <cacheHierarchy uniqueName="[Table12].[title]" caption="title" attribute="1" defaultMemberUniqueName="[Table12].[title].[All]" allUniqueName="[Table12].[title].[All]" dimensionUniqueName="[Table12]" displayFolder="" count="0" memberValueDatatype="130" unbalanced="0"/>
    <cacheHierarchy uniqueName="[Table12].[showTitle]" caption="showTitle" attribute="1" defaultMemberUniqueName="[Table12].[showTitle].[All]" allUniqueName="[Table12].[showTitle].[All]" dimensionUniqueName="[Table12]" displayFolder="" count="0" memberValueDatatype="130" unbalanced="0"/>
    <cacheHierarchy uniqueName="[Table12].[channelTitle]" caption="channelTitle" attribute="1" defaultMemberUniqueName="[Table12].[channelTitle].[All]" allUniqueName="[Table12].[channelTitle].[All]" dimensionUniqueName="[Table12]" displayFolder="" count="0" memberValueDatatype="130" unbalanced="0"/>
    <cacheHierarchy uniqueName="[Table12].[publishedAt]" caption="publishedAt" attribute="1" defaultMemberUniqueName="[Table12].[publishedAt].[All]" allUniqueName="[Table12].[publishedAt].[All]" dimensionUniqueName="[Table12]" displayFolder="" count="0" memberValueDatatype="130" unbalanced="0"/>
    <cacheHierarchy uniqueName="[Table12].[dateStr]" caption="dateStr" attribute="1" defaultMemberUniqueName="[Table12].[dateStr].[All]" allUniqueName="[Table12].[dateStr].[All]" dimensionUniqueName="[Table12]" displayFolder="" count="0" memberValueDatatype="130" unbalanced="0"/>
    <cacheHierarchy uniqueName="[Table12].[date]" caption="date" attribute="1" time="1" defaultMemberUniqueName="[Table12].[date].[All]" allUniqueName="[Table12].[date].[All]" dimensionUniqueName="[Table12]" displayFolder="" count="0" memberValueDatatype="7" unbalanced="0"/>
    <cacheHierarchy uniqueName="[Table12].[day]" caption="day" attribute="1" defaultMemberUniqueName="[Table12].[day].[All]" allUniqueName="[Table12].[day].[All]" dimensionUniqueName="[Table12]" displayFolder="" count="0" memberValueDatatype="20" unbalanced="0"/>
    <cacheHierarchy uniqueName="[Table12].[month]" caption="month" attribute="1" defaultMemberUniqueName="[Table12].[month].[All]" allUniqueName="[Table12].[month].[All]" dimensionUniqueName="[Table12]" displayFolder="" count="0" memberValueDatatype="20" unbalanced="0"/>
    <cacheHierarchy uniqueName="[Table12].[year]" caption="year" attribute="1" defaultMemberUniqueName="[Table12].[year].[All]" allUniqueName="[Table12].[year].[All]" dimensionUniqueName="[Table12]" displayFolder="" count="0" memberValueDatatype="20" unbalanced="0"/>
    <cacheHierarchy uniqueName="[Table12].[dayStr]" caption="dayStr" attribute="1" defaultMemberUniqueName="[Table12].[dayStr].[All]" allUniqueName="[Table12].[dayStr].[All]" dimensionUniqueName="[Table12]" displayFolder="" count="0" memberValueDatatype="130" unbalanced="0"/>
    <cacheHierarchy uniqueName="[Table12].[yearMontStr]" caption="yearMontStr" attribute="1" defaultMemberUniqueName="[Table12].[yearMontStr].[All]" allUniqueName="[Table12].[yearMontStr].[All]" dimensionUniqueName="[Table12]" displayFolder="" count="0" memberValueDatatype="130" unbalanced="0"/>
    <cacheHierarchy uniqueName="[Table12].[monthStr]" caption="monthStr" attribute="1" defaultMemberUniqueName="[Table12].[monthStr].[All]" allUniqueName="[Table12].[monthStr].[All]" dimensionUniqueName="[Table12]" displayFolder="" count="0" memberValueDatatype="130" unbalanced="0"/>
    <cacheHierarchy uniqueName="[Table12].[commentCount]" caption="commentCount" attribute="1" defaultMemberUniqueName="[Table12].[commentCount].[All]" allUniqueName="[Table12].[commentCount].[All]" dimensionUniqueName="[Table12]" displayFolder="" count="0" memberValueDatatype="20" unbalanced="0"/>
    <cacheHierarchy uniqueName="[Table12].[viewCount]" caption="viewCount" attribute="1" defaultMemberUniqueName="[Table12].[viewCount].[All]" allUniqueName="[Table12].[viewCount].[All]" dimensionUniqueName="[Table12]" displayFolder="" count="0" memberValueDatatype="130" unbalanced="0"/>
    <cacheHierarchy uniqueName="[Table12].[view]" caption="view" attribute="1" defaultMemberUniqueName="[Table12].[view].[All]" allUniqueName="[Table12].[view].[All]" dimensionUniqueName="[Table12]" displayFolder="" count="0" memberValueDatatype="20" unbalanced="0"/>
    <cacheHierarchy uniqueName="[Table12].[likeCount]" caption="likeCount" attribute="1" defaultMemberUniqueName="[Table12].[likeCount].[All]" allUniqueName="[Table12].[likeCount].[All]" dimensionUniqueName="[Table12]" displayFolder="" count="0" memberValueDatatype="130" unbalanced="0"/>
    <cacheHierarchy uniqueName="[Table12].[like]" caption="like" attribute="1" defaultMemberUniqueName="[Table12].[like].[All]" allUniqueName="[Table12].[like].[All]" dimensionUniqueName="[Table12]" displayFolder="" count="0" memberValueDatatype="20" unbalanced="0"/>
    <cacheHierarchy uniqueName="[Table12].[likerate]" caption="likerate" attribute="1" defaultMemberUniqueName="[Table12].[likerate].[All]" allUniqueName="[Table12].[likerate].[All]" dimensionUniqueName="[Table12]" displayFolder="" count="0" memberValueDatatype="5" unbalanced="0"/>
    <cacheHierarchy uniqueName="[Table12].[duration]" caption="duration" attribute="1" defaultMemberUniqueName="[Table12].[duration].[All]" allUniqueName="[Table12].[duration].[All]" dimensionUniqueName="[Table12]" displayFolder="" count="0" memberValueDatatype="130" unbalanced="0"/>
    <cacheHierarchy uniqueName="[Table12].[secs]" caption="secs" attribute="1" defaultMemberUniqueName="[Table12].[secs].[All]" allUniqueName="[Table12].[secs].[All]" dimensionUniqueName="[Table12]" displayFolder="" count="0" memberValueDatatype="20" unbalanced="0"/>
    <cacheHierarchy uniqueName="[Table12].[mins]" caption="mins" attribute="1" defaultMemberUniqueName="[Table12].[mins].[All]" allUniqueName="[Table12].[mins].[All]" dimensionUniqueName="[Table12]" displayFolder="" count="0" memberValueDatatype="20" unbalanced="0"/>
    <cacheHierarchy uniqueName="[Table12].[hours]" caption="hours" attribute="1" defaultMemberUniqueName="[Table12].[hours].[All]" allUniqueName="[Table12].[hours].[All]" dimensionUniqueName="[Table12]" displayFolder="" count="0" memberValueDatatype="20" unbalanced="0"/>
    <cacheHierarchy uniqueName="[Table12].[industry1]" caption="industry1" attribute="1" defaultMemberUniqueName="[Table12].[industry1].[All]" allUniqueName="[Table12].[industry1].[All]" dimensionUniqueName="[Table12]" displayFolder="" count="0" memberValueDatatype="130" unbalanced="0"/>
    <cacheHierarchy uniqueName="[Table12].[industry2]" caption="industry2" attribute="1" defaultMemberUniqueName="[Table12].[industry2].[All]" allUniqueName="[Table12].[industry2].[All]" dimensionUniqueName="[Table12]" displayFolder="" count="0" memberValueDatatype="130" unbalanced="0"/>
    <cacheHierarchy uniqueName="[Table12].[download]" caption="download" attribute="1" defaultMemberUniqueName="[Table12].[download].[All]" allUniqueName="[Table12].[download].[All]" dimensionUniqueName="[Table12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12]" caption="__XL_Count Table12" measure="1" displayFolder="" measureGroup="Table1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id1]" caption="Count of id1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yearMontStr]" caption="Count of yearMontStr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ew]" caption="Sum of view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view]" caption="Average of view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yearMontStr 2]" caption="Count of yearMontStr 2" measure="1" displayFolder="" measureGroup="Table1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likerate]" caption="Sum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Count of likerate]" caption="Count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likerate]" caption="Average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view 2]" caption="Sum of view 2" measure="1" displayFolder="" measureGroup="Table12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Count of id1 2]" caption="Count of id1 2" measure="1" displayFolder="" measureGroup="Table1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Table1" uniqueName="[Table1]" caption="Table1"/>
    <dimension name="Table12" uniqueName="[Table12]" caption="Table12"/>
  </dimensions>
  <measureGroups count="3">
    <measureGroup name="Range" caption="Range"/>
    <measureGroup name="Table1" caption="Table1"/>
    <measureGroup name="Table12" caption="Table1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am" refreshedDate="44891.775933333331" backgroundQuery="1" createdVersion="8" refreshedVersion="8" minRefreshableVersion="3" recordCount="0" supportSubquery="1" supportAdvancedDrill="1" xr:uid="{71A0E391-D856-444E-801C-84399C589EC7}">
  <cacheSource type="external" connectionId="1"/>
  <cacheFields count="2">
    <cacheField name="[Table1].[yearMontStr].[yearMontStr]" caption="yearMontStr" numFmtId="0" hierarchy="26" level="1">
      <sharedItems count="58"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  <s v="2019-07"/>
        <s v="2019-08"/>
        <s v="2019-09"/>
        <s v="2019-10"/>
        <s v="2019-11"/>
        <s v="2019-12"/>
        <s v="2020-01"/>
        <s v="2020-02"/>
        <s v="2020-03"/>
        <s v="2020-04"/>
        <s v="2020-05"/>
        <s v="2020-06"/>
        <s v="2020-07"/>
        <s v="2020-08"/>
        <s v="2020-09"/>
        <s v="2020-10"/>
        <s v="2020-11"/>
        <s v="2020-12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</sharedItems>
    </cacheField>
    <cacheField name="[Measures].[Average of view]" caption="Average of view" numFmtId="0" hierarchy="80" level="32767"/>
  </cacheFields>
  <cacheHierarchies count="88">
    <cacheHierarchy uniqueName="[Range].[web-scraper-order]" caption="web-scraper-order" attribute="1" defaultMemberUniqueName="[Range].[web-scraper-order].[All]" allUniqueName="[Range].[web-scraper-order].[All]" dimensionUniqueName="[Range]" displayFolder="" count="0" memberValueDatatype="130" unbalanced="0"/>
    <cacheHierarchy uniqueName="[Range].[web-scraper-start-url]" caption="web-scraper-start-url" attribute="1" defaultMemberUniqueName="[Range].[web-scraper-start-url].[All]" allUniqueName="[Range].[web-scraper-start-url].[All]" dimensionUniqueName="[Range]" displayFolder="" count="0" memberValueDatatype="130" unbalanced="0"/>
    <cacheHierarchy uniqueName="[Range].[playlist]" caption="playlist" attribute="1" defaultMemberUniqueName="[Range].[playlist].[All]" allUniqueName="[Range].[playlist].[All]" dimensionUniqueName="[Range]" displayFolder="" count="0" memberValueDatatype="130" unbalanced="0"/>
    <cacheHierarchy uniqueName="[Range].[playlist-href]" caption="playlist-href" attribute="1" defaultMemberUniqueName="[Range].[playlist-href].[All]" allUniqueName="[Range].[playlist-href].[All]" dimensionUniqueName="[Range]" displayFolder="" count="0" memberValueDatatype="130" unbalanced="0"/>
    <cacheHierarchy uniqueName="[Range].[video]" caption="video" attribute="1" defaultMemberUniqueName="[Range].[video].[All]" allUniqueName="[Range].[video].[All]" dimensionUniqueName="[Range]" displayFolder="" count="0" memberValueDatatype="130" unbalanced="0"/>
    <cacheHierarchy uniqueName="[Range].[video-href]" caption="video-href" attribute="1" defaultMemberUniqueName="[Range].[video-href].[All]" allUniqueName="[Range].[video-href].[All]" dimensionUniqueName="[Range]" displayFolder="" count="0" memberValueDatatype="130" unbalanced="0"/>
    <cacheHierarchy uniqueName="[Range].[id]" caption="id" attribute="1" defaultMemberUniqueName="[Range].[id].[All]" allUniqueName="[Range].[id].[All]" dimensionUniqueName="[Range]" displayFolder="" count="0" memberValueDatatype="130" unbalanced="0"/>
    <cacheHierarchy uniqueName="[Range].[industry]" caption="industry" attribute="1" defaultMemberUniqueName="[Range].[industry].[All]" allUniqueName="[Range].[industry].[All]" dimensionUniqueName="[Range]" displayFolder="" count="0" memberValueDatatype="130" unbalanced="0"/>
    <cacheHierarchy uniqueName="[Table1].[web-scraper-orders]" caption="web-scraper-orders" attribute="1" defaultMemberUniqueName="[Table1].[web-scraper-orders].[All]" allUniqueName="[Table1].[web-scraper-orders].[All]" dimensionUniqueName="[Table1]" displayFolder="" count="0" memberValueDatatype="130" unbalanced="0"/>
    <cacheHierarchy uniqueName="[Table1].[web-scraper-start-url]" caption="web-scraper-start-url" attribute="1" defaultMemberUniqueName="[Table1].[web-scraper-start-url].[All]" allUniqueName="[Table1].[web-scraper-start-url].[All]" dimensionUniqueName="[Table1]" displayFolder="" count="0" memberValueDatatype="130" unbalanced="0"/>
    <cacheHierarchy uniqueName="[Table1].[link]" caption="link" attribute="1" defaultMemberUniqueName="[Table1].[link].[All]" allUniqueName="[Table1].[link].[All]" dimensionUniqueName="[Table1]" displayFolder="" count="0" memberValueDatatype="130" unbalanced="0"/>
    <cacheHierarchy uniqueName="[Table1].[link-href]" caption="link-href" attribute="1" defaultMemberUniqueName="[Table1].[link-href].[All]" allUniqueName="[Table1].[link-href].[All]" dimensionUniqueName="[Table1]" displayFolder="" count="0" memberValueDatatype="130" unbalanced="0"/>
    <cacheHierarchy uniqueName="[Table1].[id1]" caption="id1" attribute="1" defaultMemberUniqueName="[Table1].[id1].[All]" allUniqueName="[Table1].[id1].[All]" dimensionUniqueName="[Table1]" displayFolder="" count="0" memberValueDatatype="130" unbalanced="0"/>
    <cacheHierarchy uniqueName="[Table1].[id2]" caption="id2" attribute="1" defaultMemberUniqueName="[Table1].[id2].[All]" allUniqueName="[Table1].[id2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showTitle]" caption="showTitle" attribute="1" defaultMemberUniqueName="[Table1].[showTitle].[All]" allUniqueName="[Table1].[showTitle].[All]" dimensionUniqueName="[Table1]" displayFolder="" count="0" memberValueDatatype="130" unbalanced="0"/>
    <cacheHierarchy uniqueName="[Table1].[channelTitle]" caption="channelTitle" attribute="1" defaultMemberUniqueName="[Table1].[channelTitle].[All]" allUniqueName="[Table1].[channelTitle].[All]" dimensionUniqueName="[Table1]" displayFolder="" count="0" memberValueDatatype="130" unbalanced="0"/>
    <cacheHierarchy uniqueName="[Table1].[publishedAt]" caption="publishedAt" attribute="1" defaultMemberUniqueName="[Table1].[publishedAt].[All]" allUniqueName="[Table1].[publishedAt].[All]" dimensionUniqueName="[Table1]" displayFolder="" count="0" memberValueDatatype="130" unbalanced="0"/>
    <cacheHierarchy uniqueName="[Table1].[dateStr]" caption="dateStr" attribute="1" defaultMemberUniqueName="[Table1].[dateStr].[All]" allUniqueName="[Table1].[dateStr].[All]" dimensionUniqueName="[Table1]" displayFolder="" count="0" memberValueDatatype="13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day]" caption="day" attribute="1" defaultMemberUniqueName="[Table1].[day].[All]" allUniqueName="[Table1].[day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dayStr]" caption="dayStr" attribute="1" defaultMemberUniqueName="[Table1].[dayStr].[All]" allUniqueName="[Table1].[dayStr].[All]" dimensionUniqueName="[Table1]" displayFolder="" count="0" memberValueDatatype="130" unbalanced="0"/>
    <cacheHierarchy uniqueName="[Table1].[Quarter]" caption="Quarter" attribute="1" defaultMemberUniqueName="[Table1].[Quarter].[All]" allUniqueName="[Table1].[Quarter].[All]" dimensionUniqueName="[Table1]" displayFolder="" count="0" memberValueDatatype="20" unbalanced="0"/>
    <cacheHierarchy uniqueName="[Table1].[yearQtrStr]" caption="yearQtrStr" attribute="1" defaultMemberUniqueName="[Table1].[yearQtrStr].[All]" allUniqueName="[Table1].[yearQtrStr].[All]" dimensionUniqueName="[Table1]" displayFolder="" count="0" memberValueDatatype="130" unbalanced="0"/>
    <cacheHierarchy uniqueName="[Table1].[yearMontStr]" caption="yearMontStr" attribute="1" defaultMemberUniqueName="[Table1].[yearMontStr].[All]" allUniqueName="[Table1].[yearMontSt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monthStr]" caption="monthStr" attribute="1" defaultMemberUniqueName="[Table1].[monthStr].[All]" allUniqueName="[Table1].[monthStr].[All]" dimensionUniqueName="[Table1]" displayFolder="" count="0" memberValueDatatype="130" unbalanced="0"/>
    <cacheHierarchy uniqueName="[Table1].[commentCount]" caption="commentCount" attribute="1" defaultMemberUniqueName="[Table1].[commentCount].[All]" allUniqueName="[Table1].[commentCount].[All]" dimensionUniqueName="[Table1]" displayFolder="" count="0" memberValueDatatype="20" unbalanced="0"/>
    <cacheHierarchy uniqueName="[Table1].[viewCount]" caption="viewCount" attribute="1" defaultMemberUniqueName="[Table1].[viewCount].[All]" allUniqueName="[Table1].[viewCount].[All]" dimensionUniqueName="[Table1]" displayFolder="" count="0" memberValueDatatype="130" unbalanced="0"/>
    <cacheHierarchy uniqueName="[Table1].[view]" caption="view" attribute="1" defaultMemberUniqueName="[Table1].[view].[All]" allUniqueName="[Table1].[view].[All]" dimensionUniqueName="[Table1]" displayFolder="" count="0" memberValueDatatype="20" unbalanced="0"/>
    <cacheHierarchy uniqueName="[Table1].[likeCount]" caption="likeCount" attribute="1" defaultMemberUniqueName="[Table1].[likeCount].[All]" allUniqueName="[Table1].[likeCount].[All]" dimensionUniqueName="[Table1]" displayFolder="" count="0" memberValueDatatype="130" unbalanced="0"/>
    <cacheHierarchy uniqueName="[Table1].[like]" caption="like" attribute="1" defaultMemberUniqueName="[Table1].[like].[All]" allUniqueName="[Table1].[like].[All]" dimensionUniqueName="[Table1]" displayFolder="" count="0" memberValueDatatype="20" unbalanced="0"/>
    <cacheHierarchy uniqueName="[Table1].[duration range]" caption="duration range" attribute="1" defaultMemberUniqueName="[Table1].[duration range].[All]" allUniqueName="[Table1].[duration range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min_du]" caption="min_du" attribute="1" defaultMemberUniqueName="[Table1].[min_du].[All]" allUniqueName="[Table1].[min_du].[All]" dimensionUniqueName="[Table1]" displayFolder="" count="0" memberValueDatatype="130" unbalanced="0"/>
    <cacheHierarchy uniqueName="[Table1].[secs]" caption="secs" attribute="1" defaultMemberUniqueName="[Table1].[secs].[All]" allUniqueName="[Table1].[secs].[All]" dimensionUniqueName="[Table1]" displayFolder="" count="0" memberValueDatatype="20" unbalanced="0"/>
    <cacheHierarchy uniqueName="[Table1].[mins]" caption="mins" attribute="1" defaultMemberUniqueName="[Table1].[mins].[All]" allUniqueName="[Table1].[mins].[All]" dimensionUniqueName="[Table1]" displayFolder="" count="0" memberValueDatatype="20" unbalanced="0"/>
    <cacheHierarchy uniqueName="[Table1].[hours]" caption="hours" attribute="1" defaultMemberUniqueName="[Table1].[hours].[All]" allUniqueName="[Table1].[hours].[All]" dimensionUniqueName="[Table1]" displayFolder="" count="0" memberValueDatatype="20" unbalanced="0"/>
    <cacheHierarchy uniqueName="[Table1].[industry1]" caption="industry1" attribute="1" defaultMemberUniqueName="[Table1].[industry1].[All]" allUniqueName="[Table1].[industry1].[All]" dimensionUniqueName="[Table1]" displayFolder="" count="0" memberValueDatatype="130" unbalanced="0"/>
    <cacheHierarchy uniqueName="[Table1].[industry2]" caption="industry2" attribute="1" defaultMemberUniqueName="[Table1].[industry2].[All]" allUniqueName="[Table1].[industry2].[All]" dimensionUniqueName="[Table1]" displayFolder="" count="0" memberValueDatatype="130" unbalanced="0"/>
    <cacheHierarchy uniqueName="[Table1].[download]" caption="download" attribute="1" defaultMemberUniqueName="[Table1].[download].[All]" allUniqueName="[Table1].[download].[All]" dimensionUniqueName="[Table1]" displayFolder="" count="0" memberValueDatatype="130" unbalanced="0"/>
    <cacheHierarchy uniqueName="[Table12].[web-scraper-orders]" caption="web-scraper-orders" attribute="1" defaultMemberUniqueName="[Table12].[web-scraper-orders].[All]" allUniqueName="[Table12].[web-scraper-orders].[All]" dimensionUniqueName="[Table12]" displayFolder="" count="0" memberValueDatatype="130" unbalanced="0"/>
    <cacheHierarchy uniqueName="[Table12].[web-scraper-start-url]" caption="web-scraper-start-url" attribute="1" defaultMemberUniqueName="[Table12].[web-scraper-start-url].[All]" allUniqueName="[Table12].[web-scraper-start-url].[All]" dimensionUniqueName="[Table12]" displayFolder="" count="0" memberValueDatatype="130" unbalanced="0"/>
    <cacheHierarchy uniqueName="[Table12].[link]" caption="link" attribute="1" defaultMemberUniqueName="[Table12].[link].[All]" allUniqueName="[Table12].[link].[All]" dimensionUniqueName="[Table12]" displayFolder="" count="0" memberValueDatatype="130" unbalanced="0"/>
    <cacheHierarchy uniqueName="[Table12].[link-href]" caption="link-href" attribute="1" defaultMemberUniqueName="[Table12].[link-href].[All]" allUniqueName="[Table12].[link-href].[All]" dimensionUniqueName="[Table12]" displayFolder="" count="0" memberValueDatatype="130" unbalanced="0"/>
    <cacheHierarchy uniqueName="[Table12].[id1]" caption="id1" attribute="1" defaultMemberUniqueName="[Table12].[id1].[All]" allUniqueName="[Table12].[id1].[All]" dimensionUniqueName="[Table12]" displayFolder="" count="0" memberValueDatatype="130" unbalanced="0"/>
    <cacheHierarchy uniqueName="[Table12].[id2]" caption="id2" attribute="1" defaultMemberUniqueName="[Table12].[id2].[All]" allUniqueName="[Table12].[id2].[All]" dimensionUniqueName="[Table12]" displayFolder="" count="0" memberValueDatatype="130" unbalanced="0"/>
    <cacheHierarchy uniqueName="[Table12].[title]" caption="title" attribute="1" defaultMemberUniqueName="[Table12].[title].[All]" allUniqueName="[Table12].[title].[All]" dimensionUniqueName="[Table12]" displayFolder="" count="0" memberValueDatatype="130" unbalanced="0"/>
    <cacheHierarchy uniqueName="[Table12].[showTitle]" caption="showTitle" attribute="1" defaultMemberUniqueName="[Table12].[showTitle].[All]" allUniqueName="[Table12].[showTitle].[All]" dimensionUniqueName="[Table12]" displayFolder="" count="0" memberValueDatatype="130" unbalanced="0"/>
    <cacheHierarchy uniqueName="[Table12].[channelTitle]" caption="channelTitle" attribute="1" defaultMemberUniqueName="[Table12].[channelTitle].[All]" allUniqueName="[Table12].[channelTitle].[All]" dimensionUniqueName="[Table12]" displayFolder="" count="0" memberValueDatatype="130" unbalanced="0"/>
    <cacheHierarchy uniqueName="[Table12].[publishedAt]" caption="publishedAt" attribute="1" defaultMemberUniqueName="[Table12].[publishedAt].[All]" allUniqueName="[Table12].[publishedAt].[All]" dimensionUniqueName="[Table12]" displayFolder="" count="0" memberValueDatatype="130" unbalanced="0"/>
    <cacheHierarchy uniqueName="[Table12].[dateStr]" caption="dateStr" attribute="1" defaultMemberUniqueName="[Table12].[dateStr].[All]" allUniqueName="[Table12].[dateStr].[All]" dimensionUniqueName="[Table12]" displayFolder="" count="0" memberValueDatatype="130" unbalanced="0"/>
    <cacheHierarchy uniqueName="[Table12].[date]" caption="date" attribute="1" time="1" defaultMemberUniqueName="[Table12].[date].[All]" allUniqueName="[Table12].[date].[All]" dimensionUniqueName="[Table12]" displayFolder="" count="0" memberValueDatatype="7" unbalanced="0"/>
    <cacheHierarchy uniqueName="[Table12].[day]" caption="day" attribute="1" defaultMemberUniqueName="[Table12].[day].[All]" allUniqueName="[Table12].[day].[All]" dimensionUniqueName="[Table12]" displayFolder="" count="0" memberValueDatatype="20" unbalanced="0"/>
    <cacheHierarchy uniqueName="[Table12].[month]" caption="month" attribute="1" defaultMemberUniqueName="[Table12].[month].[All]" allUniqueName="[Table12].[month].[All]" dimensionUniqueName="[Table12]" displayFolder="" count="0" memberValueDatatype="20" unbalanced="0"/>
    <cacheHierarchy uniqueName="[Table12].[year]" caption="year" attribute="1" defaultMemberUniqueName="[Table12].[year].[All]" allUniqueName="[Table12].[year].[All]" dimensionUniqueName="[Table12]" displayFolder="" count="0" memberValueDatatype="20" unbalanced="0"/>
    <cacheHierarchy uniqueName="[Table12].[dayStr]" caption="dayStr" attribute="1" defaultMemberUniqueName="[Table12].[dayStr].[All]" allUniqueName="[Table12].[dayStr].[All]" dimensionUniqueName="[Table12]" displayFolder="" count="0" memberValueDatatype="130" unbalanced="0"/>
    <cacheHierarchy uniqueName="[Table12].[yearMontStr]" caption="yearMontStr" attribute="1" defaultMemberUniqueName="[Table12].[yearMontStr].[All]" allUniqueName="[Table12].[yearMontStr].[All]" dimensionUniqueName="[Table12]" displayFolder="" count="0" memberValueDatatype="130" unbalanced="0"/>
    <cacheHierarchy uniqueName="[Table12].[monthStr]" caption="monthStr" attribute="1" defaultMemberUniqueName="[Table12].[monthStr].[All]" allUniqueName="[Table12].[monthStr].[All]" dimensionUniqueName="[Table12]" displayFolder="" count="0" memberValueDatatype="130" unbalanced="0"/>
    <cacheHierarchy uniqueName="[Table12].[commentCount]" caption="commentCount" attribute="1" defaultMemberUniqueName="[Table12].[commentCount].[All]" allUniqueName="[Table12].[commentCount].[All]" dimensionUniqueName="[Table12]" displayFolder="" count="0" memberValueDatatype="20" unbalanced="0"/>
    <cacheHierarchy uniqueName="[Table12].[viewCount]" caption="viewCount" attribute="1" defaultMemberUniqueName="[Table12].[viewCount].[All]" allUniqueName="[Table12].[viewCount].[All]" dimensionUniqueName="[Table12]" displayFolder="" count="0" memberValueDatatype="130" unbalanced="0"/>
    <cacheHierarchy uniqueName="[Table12].[view]" caption="view" attribute="1" defaultMemberUniqueName="[Table12].[view].[All]" allUniqueName="[Table12].[view].[All]" dimensionUniqueName="[Table12]" displayFolder="" count="0" memberValueDatatype="20" unbalanced="0"/>
    <cacheHierarchy uniqueName="[Table12].[likeCount]" caption="likeCount" attribute="1" defaultMemberUniqueName="[Table12].[likeCount].[All]" allUniqueName="[Table12].[likeCount].[All]" dimensionUniqueName="[Table12]" displayFolder="" count="0" memberValueDatatype="130" unbalanced="0"/>
    <cacheHierarchy uniqueName="[Table12].[like]" caption="like" attribute="1" defaultMemberUniqueName="[Table12].[like].[All]" allUniqueName="[Table12].[like].[All]" dimensionUniqueName="[Table12]" displayFolder="" count="0" memberValueDatatype="20" unbalanced="0"/>
    <cacheHierarchy uniqueName="[Table12].[likerate]" caption="likerate" attribute="1" defaultMemberUniqueName="[Table12].[likerate].[All]" allUniqueName="[Table12].[likerate].[All]" dimensionUniqueName="[Table12]" displayFolder="" count="0" memberValueDatatype="5" unbalanced="0"/>
    <cacheHierarchy uniqueName="[Table12].[duration]" caption="duration" attribute="1" defaultMemberUniqueName="[Table12].[duration].[All]" allUniqueName="[Table12].[duration].[All]" dimensionUniqueName="[Table12]" displayFolder="" count="0" memberValueDatatype="130" unbalanced="0"/>
    <cacheHierarchy uniqueName="[Table12].[secs]" caption="secs" attribute="1" defaultMemberUniqueName="[Table12].[secs].[All]" allUniqueName="[Table12].[secs].[All]" dimensionUniqueName="[Table12]" displayFolder="" count="0" memberValueDatatype="20" unbalanced="0"/>
    <cacheHierarchy uniqueName="[Table12].[mins]" caption="mins" attribute="1" defaultMemberUniqueName="[Table12].[mins].[All]" allUniqueName="[Table12].[mins].[All]" dimensionUniqueName="[Table12]" displayFolder="" count="0" memberValueDatatype="20" unbalanced="0"/>
    <cacheHierarchy uniqueName="[Table12].[hours]" caption="hours" attribute="1" defaultMemberUniqueName="[Table12].[hours].[All]" allUniqueName="[Table12].[hours].[All]" dimensionUniqueName="[Table12]" displayFolder="" count="0" memberValueDatatype="20" unbalanced="0"/>
    <cacheHierarchy uniqueName="[Table12].[industry1]" caption="industry1" attribute="1" defaultMemberUniqueName="[Table12].[industry1].[All]" allUniqueName="[Table12].[industry1].[All]" dimensionUniqueName="[Table12]" displayFolder="" count="0" memberValueDatatype="130" unbalanced="0"/>
    <cacheHierarchy uniqueName="[Table12].[industry2]" caption="industry2" attribute="1" defaultMemberUniqueName="[Table12].[industry2].[All]" allUniqueName="[Table12].[industry2].[All]" dimensionUniqueName="[Table12]" displayFolder="" count="0" memberValueDatatype="130" unbalanced="0"/>
    <cacheHierarchy uniqueName="[Table12].[download]" caption="download" attribute="1" defaultMemberUniqueName="[Table12].[download].[All]" allUniqueName="[Table12].[download].[All]" dimensionUniqueName="[Table12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12]" caption="__XL_Count Table12" measure="1" displayFolder="" measureGroup="Table1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id1]" caption="Count of id1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yearMontStr]" caption="Count of yearMontStr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ew]" caption="Sum of view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view]" caption="Average of view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yearMontStr 2]" caption="Count of yearMontStr 2" measure="1" displayFolder="" measureGroup="Table1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likerate]" caption="Sum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Count of likerate]" caption="Count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likerate]" caption="Average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view 2]" caption="Sum of view 2" measure="1" displayFolder="" measureGroup="Table12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Count of id1 2]" caption="Count of id1 2" measure="1" displayFolder="" measureGroup="Table1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Table1" uniqueName="[Table1]" caption="Table1"/>
    <dimension name="Table12" uniqueName="[Table12]" caption="Table12"/>
  </dimensions>
  <measureGroups count="3">
    <measureGroup name="Range" caption="Range"/>
    <measureGroup name="Table1" caption="Table1"/>
    <measureGroup name="Table12" caption="Table1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am" refreshedDate="44891.775934606485" backgroundQuery="1" createdVersion="8" refreshedVersion="8" minRefreshableVersion="3" recordCount="0" supportSubquery="1" supportAdvancedDrill="1" xr:uid="{5410DD06-C10E-4701-AECC-AE455DDCB10D}">
  <cacheSource type="external" connectionId="1"/>
  <cacheFields count="2">
    <cacheField name="[Table1].[yearMontStr].[yearMontStr]" caption="yearMontStr" numFmtId="0" hierarchy="26" level="1">
      <sharedItems count="58"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  <s v="2019-07"/>
        <s v="2019-08"/>
        <s v="2019-09"/>
        <s v="2019-10"/>
        <s v="2019-11"/>
        <s v="2019-12"/>
        <s v="2020-01"/>
        <s v="2020-02"/>
        <s v="2020-03"/>
        <s v="2020-04"/>
        <s v="2020-05"/>
        <s v="2020-06"/>
        <s v="2020-07"/>
        <s v="2020-08"/>
        <s v="2020-09"/>
        <s v="2020-10"/>
        <s v="2020-11"/>
        <s v="2020-12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</sharedItems>
    </cacheField>
    <cacheField name="[Measures].[Count of id1]" caption="Count of id1" numFmtId="0" hierarchy="77" level="32767"/>
  </cacheFields>
  <cacheHierarchies count="88">
    <cacheHierarchy uniqueName="[Range].[web-scraper-order]" caption="web-scraper-order" attribute="1" defaultMemberUniqueName="[Range].[web-scraper-order].[All]" allUniqueName="[Range].[web-scraper-order].[All]" dimensionUniqueName="[Range]" displayFolder="" count="0" memberValueDatatype="130" unbalanced="0"/>
    <cacheHierarchy uniqueName="[Range].[web-scraper-start-url]" caption="web-scraper-start-url" attribute="1" defaultMemberUniqueName="[Range].[web-scraper-start-url].[All]" allUniqueName="[Range].[web-scraper-start-url].[All]" dimensionUniqueName="[Range]" displayFolder="" count="0" memberValueDatatype="130" unbalanced="0"/>
    <cacheHierarchy uniqueName="[Range].[playlist]" caption="playlist" attribute="1" defaultMemberUniqueName="[Range].[playlist].[All]" allUniqueName="[Range].[playlist].[All]" dimensionUniqueName="[Range]" displayFolder="" count="0" memberValueDatatype="130" unbalanced="0"/>
    <cacheHierarchy uniqueName="[Range].[playlist-href]" caption="playlist-href" attribute="1" defaultMemberUniqueName="[Range].[playlist-href].[All]" allUniqueName="[Range].[playlist-href].[All]" dimensionUniqueName="[Range]" displayFolder="" count="0" memberValueDatatype="130" unbalanced="0"/>
    <cacheHierarchy uniqueName="[Range].[video]" caption="video" attribute="1" defaultMemberUniqueName="[Range].[video].[All]" allUniqueName="[Range].[video].[All]" dimensionUniqueName="[Range]" displayFolder="" count="0" memberValueDatatype="130" unbalanced="0"/>
    <cacheHierarchy uniqueName="[Range].[video-href]" caption="video-href" attribute="1" defaultMemberUniqueName="[Range].[video-href].[All]" allUniqueName="[Range].[video-href].[All]" dimensionUniqueName="[Range]" displayFolder="" count="0" memberValueDatatype="130" unbalanced="0"/>
    <cacheHierarchy uniqueName="[Range].[id]" caption="id" attribute="1" defaultMemberUniqueName="[Range].[id].[All]" allUniqueName="[Range].[id].[All]" dimensionUniqueName="[Range]" displayFolder="" count="0" memberValueDatatype="130" unbalanced="0"/>
    <cacheHierarchy uniqueName="[Range].[industry]" caption="industry" attribute="1" defaultMemberUniqueName="[Range].[industry].[All]" allUniqueName="[Range].[industry].[All]" dimensionUniqueName="[Range]" displayFolder="" count="0" memberValueDatatype="130" unbalanced="0"/>
    <cacheHierarchy uniqueName="[Table1].[web-scraper-orders]" caption="web-scraper-orders" attribute="1" defaultMemberUniqueName="[Table1].[web-scraper-orders].[All]" allUniqueName="[Table1].[web-scraper-orders].[All]" dimensionUniqueName="[Table1]" displayFolder="" count="0" memberValueDatatype="130" unbalanced="0"/>
    <cacheHierarchy uniqueName="[Table1].[web-scraper-start-url]" caption="web-scraper-start-url" attribute="1" defaultMemberUniqueName="[Table1].[web-scraper-start-url].[All]" allUniqueName="[Table1].[web-scraper-start-url].[All]" dimensionUniqueName="[Table1]" displayFolder="" count="0" memberValueDatatype="130" unbalanced="0"/>
    <cacheHierarchy uniqueName="[Table1].[link]" caption="link" attribute="1" defaultMemberUniqueName="[Table1].[link].[All]" allUniqueName="[Table1].[link].[All]" dimensionUniqueName="[Table1]" displayFolder="" count="0" memberValueDatatype="130" unbalanced="0"/>
    <cacheHierarchy uniqueName="[Table1].[link-href]" caption="link-href" attribute="1" defaultMemberUniqueName="[Table1].[link-href].[All]" allUniqueName="[Table1].[link-href].[All]" dimensionUniqueName="[Table1]" displayFolder="" count="0" memberValueDatatype="130" unbalanced="0"/>
    <cacheHierarchy uniqueName="[Table1].[id1]" caption="id1" attribute="1" defaultMemberUniqueName="[Table1].[id1].[All]" allUniqueName="[Table1].[id1].[All]" dimensionUniqueName="[Table1]" displayFolder="" count="0" memberValueDatatype="130" unbalanced="0"/>
    <cacheHierarchy uniqueName="[Table1].[id2]" caption="id2" attribute="1" defaultMemberUniqueName="[Table1].[id2].[All]" allUniqueName="[Table1].[id2].[All]" dimensionUniqueName="[Table1]" displayFolder="" count="0" memberValueDatatype="130" unbalanced="0"/>
    <cacheHierarchy uniqueName="[Table1].[title]" caption="title" attribute="1" defaultMemberUniqueName="[Table1].[title].[All]" allUniqueName="[Table1].[title].[All]" dimensionUniqueName="[Table1]" displayFolder="" count="0" memberValueDatatype="130" unbalanced="0"/>
    <cacheHierarchy uniqueName="[Table1].[showTitle]" caption="showTitle" attribute="1" defaultMemberUniqueName="[Table1].[showTitle].[All]" allUniqueName="[Table1].[showTitle].[All]" dimensionUniqueName="[Table1]" displayFolder="" count="0" memberValueDatatype="130" unbalanced="0"/>
    <cacheHierarchy uniqueName="[Table1].[channelTitle]" caption="channelTitle" attribute="1" defaultMemberUniqueName="[Table1].[channelTitle].[All]" allUniqueName="[Table1].[channelTitle].[All]" dimensionUniqueName="[Table1]" displayFolder="" count="0" memberValueDatatype="130" unbalanced="0"/>
    <cacheHierarchy uniqueName="[Table1].[publishedAt]" caption="publishedAt" attribute="1" defaultMemberUniqueName="[Table1].[publishedAt].[All]" allUniqueName="[Table1].[publishedAt].[All]" dimensionUniqueName="[Table1]" displayFolder="" count="0" memberValueDatatype="130" unbalanced="0"/>
    <cacheHierarchy uniqueName="[Table1].[dateStr]" caption="dateStr" attribute="1" defaultMemberUniqueName="[Table1].[dateStr].[All]" allUniqueName="[Table1].[dateStr].[All]" dimensionUniqueName="[Table1]" displayFolder="" count="0" memberValueDatatype="13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day]" caption="day" attribute="1" defaultMemberUniqueName="[Table1].[day].[All]" allUniqueName="[Table1].[day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dayStr]" caption="dayStr" attribute="1" defaultMemberUniqueName="[Table1].[dayStr].[All]" allUniqueName="[Table1].[dayStr].[All]" dimensionUniqueName="[Table1]" displayFolder="" count="0" memberValueDatatype="130" unbalanced="0"/>
    <cacheHierarchy uniqueName="[Table1].[Quarter]" caption="Quarter" attribute="1" defaultMemberUniqueName="[Table1].[Quarter].[All]" allUniqueName="[Table1].[Quarter].[All]" dimensionUniqueName="[Table1]" displayFolder="" count="0" memberValueDatatype="20" unbalanced="0"/>
    <cacheHierarchy uniqueName="[Table1].[yearQtrStr]" caption="yearQtrStr" attribute="1" defaultMemberUniqueName="[Table1].[yearQtrStr].[All]" allUniqueName="[Table1].[yearQtrStr].[All]" dimensionUniqueName="[Table1]" displayFolder="" count="0" memberValueDatatype="130" unbalanced="0"/>
    <cacheHierarchy uniqueName="[Table1].[yearMontStr]" caption="yearMontStr" attribute="1" defaultMemberUniqueName="[Table1].[yearMontStr].[All]" allUniqueName="[Table1].[yearMontSt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monthStr]" caption="monthStr" attribute="1" defaultMemberUniqueName="[Table1].[monthStr].[All]" allUniqueName="[Table1].[monthStr].[All]" dimensionUniqueName="[Table1]" displayFolder="" count="0" memberValueDatatype="130" unbalanced="0"/>
    <cacheHierarchy uniqueName="[Table1].[commentCount]" caption="commentCount" attribute="1" defaultMemberUniqueName="[Table1].[commentCount].[All]" allUniqueName="[Table1].[commentCount].[All]" dimensionUniqueName="[Table1]" displayFolder="" count="0" memberValueDatatype="20" unbalanced="0"/>
    <cacheHierarchy uniqueName="[Table1].[viewCount]" caption="viewCount" attribute="1" defaultMemberUniqueName="[Table1].[viewCount].[All]" allUniqueName="[Table1].[viewCount].[All]" dimensionUniqueName="[Table1]" displayFolder="" count="0" memberValueDatatype="130" unbalanced="0"/>
    <cacheHierarchy uniqueName="[Table1].[view]" caption="view" attribute="1" defaultMemberUniqueName="[Table1].[view].[All]" allUniqueName="[Table1].[view].[All]" dimensionUniqueName="[Table1]" displayFolder="" count="0" memberValueDatatype="20" unbalanced="0"/>
    <cacheHierarchy uniqueName="[Table1].[likeCount]" caption="likeCount" attribute="1" defaultMemberUniqueName="[Table1].[likeCount].[All]" allUniqueName="[Table1].[likeCount].[All]" dimensionUniqueName="[Table1]" displayFolder="" count="0" memberValueDatatype="130" unbalanced="0"/>
    <cacheHierarchy uniqueName="[Table1].[like]" caption="like" attribute="1" defaultMemberUniqueName="[Table1].[like].[All]" allUniqueName="[Table1].[like].[All]" dimensionUniqueName="[Table1]" displayFolder="" count="0" memberValueDatatype="20" unbalanced="0"/>
    <cacheHierarchy uniqueName="[Table1].[duration range]" caption="duration range" attribute="1" defaultMemberUniqueName="[Table1].[duration range].[All]" allUniqueName="[Table1].[duration range].[All]" dimensionUniqueName="[Table1]" displayFolder="" count="0" memberValueDatatype="130" unbalanced="0"/>
    <cacheHierarchy uniqueName="[Table1].[duration]" caption="duration" attribute="1" defaultMemberUniqueName="[Table1].[duration].[All]" allUniqueName="[Table1].[duration].[All]" dimensionUniqueName="[Table1]" displayFolder="" count="0" memberValueDatatype="130" unbalanced="0"/>
    <cacheHierarchy uniqueName="[Table1].[min_du]" caption="min_du" attribute="1" defaultMemberUniqueName="[Table1].[min_du].[All]" allUniqueName="[Table1].[min_du].[All]" dimensionUniqueName="[Table1]" displayFolder="" count="0" memberValueDatatype="130" unbalanced="0"/>
    <cacheHierarchy uniqueName="[Table1].[secs]" caption="secs" attribute="1" defaultMemberUniqueName="[Table1].[secs].[All]" allUniqueName="[Table1].[secs].[All]" dimensionUniqueName="[Table1]" displayFolder="" count="0" memberValueDatatype="20" unbalanced="0"/>
    <cacheHierarchy uniqueName="[Table1].[mins]" caption="mins" attribute="1" defaultMemberUniqueName="[Table1].[mins].[All]" allUniqueName="[Table1].[mins].[All]" dimensionUniqueName="[Table1]" displayFolder="" count="0" memberValueDatatype="20" unbalanced="0"/>
    <cacheHierarchy uniqueName="[Table1].[hours]" caption="hours" attribute="1" defaultMemberUniqueName="[Table1].[hours].[All]" allUniqueName="[Table1].[hours].[All]" dimensionUniqueName="[Table1]" displayFolder="" count="0" memberValueDatatype="20" unbalanced="0"/>
    <cacheHierarchy uniqueName="[Table1].[industry1]" caption="industry1" attribute="1" defaultMemberUniqueName="[Table1].[industry1].[All]" allUniqueName="[Table1].[industry1].[All]" dimensionUniqueName="[Table1]" displayFolder="" count="0" memberValueDatatype="130" unbalanced="0"/>
    <cacheHierarchy uniqueName="[Table1].[industry2]" caption="industry2" attribute="1" defaultMemberUniqueName="[Table1].[industry2].[All]" allUniqueName="[Table1].[industry2].[All]" dimensionUniqueName="[Table1]" displayFolder="" count="0" memberValueDatatype="130" unbalanced="0"/>
    <cacheHierarchy uniqueName="[Table1].[download]" caption="download" attribute="1" defaultMemberUniqueName="[Table1].[download].[All]" allUniqueName="[Table1].[download].[All]" dimensionUniqueName="[Table1]" displayFolder="" count="0" memberValueDatatype="130" unbalanced="0"/>
    <cacheHierarchy uniqueName="[Table12].[web-scraper-orders]" caption="web-scraper-orders" attribute="1" defaultMemberUniqueName="[Table12].[web-scraper-orders].[All]" allUniqueName="[Table12].[web-scraper-orders].[All]" dimensionUniqueName="[Table12]" displayFolder="" count="0" memberValueDatatype="130" unbalanced="0"/>
    <cacheHierarchy uniqueName="[Table12].[web-scraper-start-url]" caption="web-scraper-start-url" attribute="1" defaultMemberUniqueName="[Table12].[web-scraper-start-url].[All]" allUniqueName="[Table12].[web-scraper-start-url].[All]" dimensionUniqueName="[Table12]" displayFolder="" count="0" memberValueDatatype="130" unbalanced="0"/>
    <cacheHierarchy uniqueName="[Table12].[link]" caption="link" attribute="1" defaultMemberUniqueName="[Table12].[link].[All]" allUniqueName="[Table12].[link].[All]" dimensionUniqueName="[Table12]" displayFolder="" count="0" memberValueDatatype="130" unbalanced="0"/>
    <cacheHierarchy uniqueName="[Table12].[link-href]" caption="link-href" attribute="1" defaultMemberUniqueName="[Table12].[link-href].[All]" allUniqueName="[Table12].[link-href].[All]" dimensionUniqueName="[Table12]" displayFolder="" count="0" memberValueDatatype="130" unbalanced="0"/>
    <cacheHierarchy uniqueName="[Table12].[id1]" caption="id1" attribute="1" defaultMemberUniqueName="[Table12].[id1].[All]" allUniqueName="[Table12].[id1].[All]" dimensionUniqueName="[Table12]" displayFolder="" count="0" memberValueDatatype="130" unbalanced="0"/>
    <cacheHierarchy uniqueName="[Table12].[id2]" caption="id2" attribute="1" defaultMemberUniqueName="[Table12].[id2].[All]" allUniqueName="[Table12].[id2].[All]" dimensionUniqueName="[Table12]" displayFolder="" count="0" memberValueDatatype="130" unbalanced="0"/>
    <cacheHierarchy uniqueName="[Table12].[title]" caption="title" attribute="1" defaultMemberUniqueName="[Table12].[title].[All]" allUniqueName="[Table12].[title].[All]" dimensionUniqueName="[Table12]" displayFolder="" count="0" memberValueDatatype="130" unbalanced="0"/>
    <cacheHierarchy uniqueName="[Table12].[showTitle]" caption="showTitle" attribute="1" defaultMemberUniqueName="[Table12].[showTitle].[All]" allUniqueName="[Table12].[showTitle].[All]" dimensionUniqueName="[Table12]" displayFolder="" count="0" memberValueDatatype="130" unbalanced="0"/>
    <cacheHierarchy uniqueName="[Table12].[channelTitle]" caption="channelTitle" attribute="1" defaultMemberUniqueName="[Table12].[channelTitle].[All]" allUniqueName="[Table12].[channelTitle].[All]" dimensionUniqueName="[Table12]" displayFolder="" count="0" memberValueDatatype="130" unbalanced="0"/>
    <cacheHierarchy uniqueName="[Table12].[publishedAt]" caption="publishedAt" attribute="1" defaultMemberUniqueName="[Table12].[publishedAt].[All]" allUniqueName="[Table12].[publishedAt].[All]" dimensionUniqueName="[Table12]" displayFolder="" count="0" memberValueDatatype="130" unbalanced="0"/>
    <cacheHierarchy uniqueName="[Table12].[dateStr]" caption="dateStr" attribute="1" defaultMemberUniqueName="[Table12].[dateStr].[All]" allUniqueName="[Table12].[dateStr].[All]" dimensionUniqueName="[Table12]" displayFolder="" count="0" memberValueDatatype="130" unbalanced="0"/>
    <cacheHierarchy uniqueName="[Table12].[date]" caption="date" attribute="1" time="1" defaultMemberUniqueName="[Table12].[date].[All]" allUniqueName="[Table12].[date].[All]" dimensionUniqueName="[Table12]" displayFolder="" count="0" memberValueDatatype="7" unbalanced="0"/>
    <cacheHierarchy uniqueName="[Table12].[day]" caption="day" attribute="1" defaultMemberUniqueName="[Table12].[day].[All]" allUniqueName="[Table12].[day].[All]" dimensionUniqueName="[Table12]" displayFolder="" count="0" memberValueDatatype="20" unbalanced="0"/>
    <cacheHierarchy uniqueName="[Table12].[month]" caption="month" attribute="1" defaultMemberUniqueName="[Table12].[month].[All]" allUniqueName="[Table12].[month].[All]" dimensionUniqueName="[Table12]" displayFolder="" count="0" memberValueDatatype="20" unbalanced="0"/>
    <cacheHierarchy uniqueName="[Table12].[year]" caption="year" attribute="1" defaultMemberUniqueName="[Table12].[year].[All]" allUniqueName="[Table12].[year].[All]" dimensionUniqueName="[Table12]" displayFolder="" count="0" memberValueDatatype="20" unbalanced="0"/>
    <cacheHierarchy uniqueName="[Table12].[dayStr]" caption="dayStr" attribute="1" defaultMemberUniqueName="[Table12].[dayStr].[All]" allUniqueName="[Table12].[dayStr].[All]" dimensionUniqueName="[Table12]" displayFolder="" count="0" memberValueDatatype="130" unbalanced="0"/>
    <cacheHierarchy uniqueName="[Table12].[yearMontStr]" caption="yearMontStr" attribute="1" defaultMemberUniqueName="[Table12].[yearMontStr].[All]" allUniqueName="[Table12].[yearMontStr].[All]" dimensionUniqueName="[Table12]" displayFolder="" count="0" memberValueDatatype="130" unbalanced="0"/>
    <cacheHierarchy uniqueName="[Table12].[monthStr]" caption="monthStr" attribute="1" defaultMemberUniqueName="[Table12].[monthStr].[All]" allUniqueName="[Table12].[monthStr].[All]" dimensionUniqueName="[Table12]" displayFolder="" count="0" memberValueDatatype="130" unbalanced="0"/>
    <cacheHierarchy uniqueName="[Table12].[commentCount]" caption="commentCount" attribute="1" defaultMemberUniqueName="[Table12].[commentCount].[All]" allUniqueName="[Table12].[commentCount].[All]" dimensionUniqueName="[Table12]" displayFolder="" count="0" memberValueDatatype="20" unbalanced="0"/>
    <cacheHierarchy uniqueName="[Table12].[viewCount]" caption="viewCount" attribute="1" defaultMemberUniqueName="[Table12].[viewCount].[All]" allUniqueName="[Table12].[viewCount].[All]" dimensionUniqueName="[Table12]" displayFolder="" count="0" memberValueDatatype="130" unbalanced="0"/>
    <cacheHierarchy uniqueName="[Table12].[view]" caption="view" attribute="1" defaultMemberUniqueName="[Table12].[view].[All]" allUniqueName="[Table12].[view].[All]" dimensionUniqueName="[Table12]" displayFolder="" count="0" memberValueDatatype="20" unbalanced="0"/>
    <cacheHierarchy uniqueName="[Table12].[likeCount]" caption="likeCount" attribute="1" defaultMemberUniqueName="[Table12].[likeCount].[All]" allUniqueName="[Table12].[likeCount].[All]" dimensionUniqueName="[Table12]" displayFolder="" count="0" memberValueDatatype="130" unbalanced="0"/>
    <cacheHierarchy uniqueName="[Table12].[like]" caption="like" attribute="1" defaultMemberUniqueName="[Table12].[like].[All]" allUniqueName="[Table12].[like].[All]" dimensionUniqueName="[Table12]" displayFolder="" count="0" memberValueDatatype="20" unbalanced="0"/>
    <cacheHierarchy uniqueName="[Table12].[likerate]" caption="likerate" attribute="1" defaultMemberUniqueName="[Table12].[likerate].[All]" allUniqueName="[Table12].[likerate].[All]" dimensionUniqueName="[Table12]" displayFolder="" count="0" memberValueDatatype="5" unbalanced="0"/>
    <cacheHierarchy uniqueName="[Table12].[duration]" caption="duration" attribute="1" defaultMemberUniqueName="[Table12].[duration].[All]" allUniqueName="[Table12].[duration].[All]" dimensionUniqueName="[Table12]" displayFolder="" count="0" memberValueDatatype="130" unbalanced="0"/>
    <cacheHierarchy uniqueName="[Table12].[secs]" caption="secs" attribute="1" defaultMemberUniqueName="[Table12].[secs].[All]" allUniqueName="[Table12].[secs].[All]" dimensionUniqueName="[Table12]" displayFolder="" count="0" memberValueDatatype="20" unbalanced="0"/>
    <cacheHierarchy uniqueName="[Table12].[mins]" caption="mins" attribute="1" defaultMemberUniqueName="[Table12].[mins].[All]" allUniqueName="[Table12].[mins].[All]" dimensionUniqueName="[Table12]" displayFolder="" count="0" memberValueDatatype="20" unbalanced="0"/>
    <cacheHierarchy uniqueName="[Table12].[hours]" caption="hours" attribute="1" defaultMemberUniqueName="[Table12].[hours].[All]" allUniqueName="[Table12].[hours].[All]" dimensionUniqueName="[Table12]" displayFolder="" count="0" memberValueDatatype="20" unbalanced="0"/>
    <cacheHierarchy uniqueName="[Table12].[industry1]" caption="industry1" attribute="1" defaultMemberUniqueName="[Table12].[industry1].[All]" allUniqueName="[Table12].[industry1].[All]" dimensionUniqueName="[Table12]" displayFolder="" count="0" memberValueDatatype="130" unbalanced="0"/>
    <cacheHierarchy uniqueName="[Table12].[industry2]" caption="industry2" attribute="1" defaultMemberUniqueName="[Table12].[industry2].[All]" allUniqueName="[Table12].[industry2].[All]" dimensionUniqueName="[Table12]" displayFolder="" count="0" memberValueDatatype="130" unbalanced="0"/>
    <cacheHierarchy uniqueName="[Table12].[download]" caption="download" attribute="1" defaultMemberUniqueName="[Table12].[download].[All]" allUniqueName="[Table12].[download].[All]" dimensionUniqueName="[Table12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12]" caption="__XL_Count Table12" measure="1" displayFolder="" measureGroup="Table1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id1]" caption="Count of id1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yearMontStr]" caption="Count of yearMontStr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ew]" caption="Sum of view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view]" caption="Average of view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yearMontStr 2]" caption="Count of yearMontStr 2" measure="1" displayFolder="" measureGroup="Table1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likerate]" caption="Sum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Count of likerate]" caption="Count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likerate]" caption="Average of likerate" measure="1" displayFolder="" measureGroup="Table12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view 2]" caption="Sum of view 2" measure="1" displayFolder="" measureGroup="Table12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Count of id1 2]" caption="Count of id1 2" measure="1" displayFolder="" measureGroup="Table1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Table1" uniqueName="[Table1]" caption="Table1"/>
    <dimension name="Table12" uniqueName="[Table12]" caption="Table12"/>
  </dimensions>
  <measureGroups count="3">
    <measureGroup name="Range" caption="Range"/>
    <measureGroup name="Table1" caption="Table1"/>
    <measureGroup name="Table12" caption="Table1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m" refreshedDate="44891.775934953701" createdVersion="8" refreshedVersion="8" minRefreshableVersion="3" recordCount="967" xr:uid="{DC39D9FB-7487-45B1-B168-242A21D9F9AD}">
  <cacheSource type="worksheet">
    <worksheetSource name="Table1"/>
  </cacheSource>
  <cacheFields count="34">
    <cacheField name="web-scraper-orders" numFmtId="49">
      <sharedItems/>
    </cacheField>
    <cacheField name="web-scraper-start-url" numFmtId="49">
      <sharedItems/>
    </cacheField>
    <cacheField name="link" numFmtId="49">
      <sharedItems/>
    </cacheField>
    <cacheField name="link-href" numFmtId="49">
      <sharedItems/>
    </cacheField>
    <cacheField name="id1" numFmtId="0">
      <sharedItems containsBlank="1" count="967">
        <s v="FW0ZzwfHmws"/>
        <s v="Elfhwimd8y0"/>
        <s v="YZ196XbRU_8"/>
        <s v="gm6q1ktTgV0"/>
        <s v="eoKqnsa3xTQ"/>
        <s v="JqtMlkFngQg"/>
        <s v="9flhETPssA4"/>
        <s v="SLnlrpAUMQc"/>
        <s v="O8ivaixEuUk"/>
        <s v="h1Yry3fWDB8"/>
        <s v="Zyhv60L4M_o"/>
        <s v="_zllsCUazzA"/>
        <s v="xYUqzqGk_U0"/>
        <s v="-PYvb8inkfE"/>
        <s v="TjWDcz29AMA"/>
        <s v="CVC2UWxrgHU"/>
        <s v="mmXuqJkzfn8"/>
        <s v="1dX_UK7LHmw"/>
        <s v="ufxKfgqV0Hg"/>
        <s v="DKIZiT7ENXI"/>
        <s v="XDBtrzUWZ38"/>
        <s v="_7BaXop0Tcg"/>
        <s v="Yr38AmpuyVg"/>
        <s v="Q4dfJ5EaJfU"/>
        <s v="x2DbiKkC-lM"/>
        <s v="9YwFMyNZB4U"/>
        <s v="9gks97A1STc"/>
        <s v="HHwp5CqDI_w"/>
        <s v="JiQ9wLZiqf8"/>
        <s v="So7MGa-ler4"/>
        <s v="Sw3qnwX-200"/>
        <s v="TtsSBRYf300"/>
        <s v="HtZr47_LZfA"/>
        <s v="JMizWMgBe8s"/>
        <s v="Qz3Glubf_V0"/>
        <s v="xPwPKsQj4kc"/>
        <s v="kpSgq-g4tao"/>
        <s v="cgClLzkMesE"/>
        <s v="SqAuTwgSPa0"/>
        <s v="LdOwHggpBgo"/>
        <s v="ks0B587tcTg"/>
        <s v="zUV1KpsiRAc"/>
        <s v="Rj79euNSCwg"/>
        <s v="3kqNKCxyxSg"/>
        <s v="OydHcBVgfEw"/>
        <s v="PtEVILHoJDo"/>
        <s v="4SYamX8X-Ec"/>
        <s v="uWcJxZu2RkQ"/>
        <s v="fIDARfuA5VY"/>
        <s v="M-vafNoJ3Dk"/>
        <s v="mAbo8bsjHhI"/>
        <s v="tFECKuV5zU8"/>
        <s v="lCxfaBRD2hk"/>
        <s v="h0ETELtJC00"/>
        <s v="8r-6rx83k6g"/>
        <s v="N3BGV3XJm0Y"/>
        <s v="y8eEH3HtuRo"/>
        <s v="zfYp6GF4HGw"/>
        <s v="5MCREaYMKe4"/>
        <s v="NyACiHSN6nw"/>
        <s v="QzEgQeqlUCc"/>
        <s v="zMNd3clCa1Q"/>
        <s v="orzBtZv2fCg"/>
        <s v="uujIVbc9CDw"/>
        <s v="AP6HkUt9oLk"/>
        <s v="3Pnk-m1vNl8"/>
        <s v="VBLPMS1B-5k"/>
        <s v="zJiVwcCpML8"/>
        <s v="dm1BDM9jD7Q"/>
        <s v="Dkvkf8Z5xPU"/>
        <s v="9eJhV7xTy_c"/>
        <s v="AYX2s8byrlk"/>
        <s v="VWuq7neLbVM"/>
        <s v="O14mqVY5Iyg"/>
        <s v="96CiVEN_YV0"/>
        <s v="6B5JXvZEMA4"/>
        <s v="RoPgoZBPO4Q"/>
        <s v="VuJyFd1SmiU"/>
        <s v="qlPNlXzE07o"/>
        <s v="8vrFAXOAhV4"/>
        <s v="87bS-FmgZ1Y"/>
        <s v="WU3r7OCFKwo"/>
        <s v="9mTXrnQVG08"/>
        <s v="ZVY1b3-7NGk"/>
        <s v="8n-K1MrlFo4"/>
        <s v="EGcahOS4h-Q"/>
        <s v="akC3HwXk8yA"/>
        <s v="lrAzXlfM6IE"/>
        <s v="buY-bWCquNo"/>
        <s v="Gbh_tgVKesI"/>
        <s v="JK0eSr3gEiw"/>
        <s v="vWg9YLg9zwk"/>
        <s v="67ebBoG58X0"/>
        <s v="00MZs0P1Atg"/>
        <s v="KIZhEpNN9Go"/>
        <s v="d9UM8M3iluM"/>
        <s v="m9f4ondxaco"/>
        <s v="xAddbaNSc24"/>
        <s v="kczQosiwAxw"/>
        <s v="vLPnRWZDEBM"/>
        <s v="U-xpBVYykHE"/>
        <s v="tKLlCiXao1M"/>
        <s v="j0Y8PSEIYpY"/>
        <s v="7M04iONOfDI"/>
        <s v="kfkg1JeYQxw"/>
        <s v="Dh9qsDvbfY8"/>
        <s v="CdDa8kWH3bY"/>
        <s v="DsSI24VuANU"/>
        <s v="m1trnVm0l8Y"/>
        <s v="96bo0Wxugog"/>
        <s v="OTGlufNgiN4"/>
        <s v="SOr5Fard2bM"/>
        <s v="HxOY1La7e-s"/>
        <s v="fcrDmLZDANU"/>
        <s v="e3sdcIussYg"/>
        <s v="roIRVJ7eSYE"/>
        <s v="JF2ujR9XLAw"/>
        <s v="kF4tFB3fX90"/>
        <s v="JNhQOO7lvrg"/>
        <s v="0GVoVBYBPOY"/>
        <s v="udj0caU2Y-M"/>
        <s v="xB2h30Xau2U"/>
        <s v="i0K0jNemmQY"/>
        <s v="HxMT5CKAkGA"/>
        <s v="aVyfKLTn4CY"/>
        <s v="cQAuPaqUGMo"/>
        <s v="NVFgwFJU-ao"/>
        <s v="VdgK1DW9NDM"/>
        <s v="tmR6JJwbmfg"/>
        <s v="vvpNkehbCAQ"/>
        <s v="FxDJ0WTS1kg"/>
        <s v="KK7TXFmAtZg"/>
        <s v="yZyRjxcvmnw"/>
        <s v="Q_A14Bc5p5I"/>
        <s v="V2rgDWN-F2c"/>
        <s v="ON8LRlvl6fU"/>
        <s v="tYRfAJr0Xcg"/>
        <s v="H963AZYWlQc"/>
        <s v="pFpqg2wQTlw"/>
        <s v="nNgPXUsOF1o"/>
        <s v="T86iHKwGaWY"/>
        <s v="ugbCdLKD3IY"/>
        <s v="_Rgdpf1-0EI"/>
        <s v="zcpCLhTKQbM"/>
        <s v="FCSF-M0Sv2s"/>
        <s v="RuPZ2SbRGI4"/>
        <s v="t80IwuvWqMw"/>
        <s v="UzmO3DRlLoI"/>
        <s v="p3pwAxyMw2k"/>
        <s v="rqtCz-Oc5Jo"/>
        <s v="rxboF-pFysM"/>
        <s v="mBiUXaa7tAc"/>
        <s v="3fwd2XLGK-g"/>
        <s v="k1KIa_Vklq4"/>
        <s v="8fbQlQzM7-A"/>
        <s v="GtzNG5qvLKI"/>
        <s v="jzpCMmh69QU"/>
        <s v="Mj1PdEp3KeA"/>
        <s v="gyBgPCtlwm8"/>
        <s v="W_LMdswAA48"/>
        <s v="48Ei3K5Iy1A"/>
        <s v="gCw-ydcFcCI"/>
        <s v="lwl_PzKooWI"/>
        <s v="MwXleZlG_OI"/>
        <s v="ECw97TH6Rx4"/>
        <s v="xehHsHQvT5Q"/>
        <s v="pkBY-V_cH2I"/>
        <s v="HPv-_VbhtTU"/>
        <s v="fnrYmMtniuU"/>
        <s v="TK7LHnGpvyY"/>
        <s v="wFSSDVQc3M8"/>
        <s v="DcBQQUQoSlk"/>
        <s v="fxMlDQU1Tvk"/>
        <s v="r-FBuFOGURc"/>
        <s v="30DHJ7Hrbow"/>
        <s v="jAiInLQtJAs"/>
        <s v="wUNsnDn4xPY"/>
        <s v="kWIFYX4LKHw"/>
        <s v="wDs69FolBVc"/>
        <s v="OoLpusEybEc"/>
        <s v="lZBW0GWuukA"/>
        <s v="mwMCwEmzfcA"/>
        <s v="nDDfdufPabM"/>
        <s v="_iMd-98sHFM"/>
        <s v="y05PgL4y84M"/>
        <s v="sYEGuzVgLt4"/>
        <s v="0UgGhaUQ09I"/>
        <s v="xWu7ZB8oeN0"/>
        <s v="8knLSz5P7PU"/>
        <s v="yN8fjgL7zO4"/>
        <s v="cXqF_l1K-sw"/>
        <s v="F8CnTPHH9CA"/>
        <s v="8I-ecrHzQxo"/>
        <s v="ThU2D8armkg"/>
        <s v="FKVc2o8ghhc"/>
        <s v="rorKVg742M0"/>
        <s v="BdTW-mf0PL0"/>
        <s v="lx-s1fPygRM"/>
        <s v="XCRPH1zyhXI"/>
        <s v="KtVswWxWuZ0"/>
        <s v="wQMgSIaqgTc"/>
        <s v="WsrGi2bMorQ"/>
        <s v="azkeIma44ec"/>
        <s v="kkW0xucXCU8"/>
        <s v="B-o0wOKJOFw"/>
        <s v="8lDjdQD-vFU"/>
        <s v="QILIOC89Q1E"/>
        <s v="MZtfBCDZqhU"/>
        <s v="b8EJM5UllAk"/>
        <s v="Ev6dfOQ4B7I"/>
        <s v="_tqIYkIjRmM"/>
        <s v="qiiIH1KMMGI"/>
        <s v="HNx5qDcaJhw"/>
        <s v="T3BPHT5WDW4"/>
        <s v="MM41V2Gxpv4"/>
        <s v="gfFtjKy-MXE"/>
        <s v="-78vDnRvKxM"/>
        <s v="D0Yr1D7X-nw"/>
        <s v="d16HyKeY-IU"/>
        <s v="5zGa9h_s8kw"/>
        <s v="6QlBTCdWEws"/>
        <s v="7hHuym2c2Oc"/>
        <s v="RhmAzZEPpzg"/>
        <s v="RZgpttoPIQo"/>
        <s v="sc9a6ZwXqP0"/>
        <s v="fladWERrGhI"/>
        <s v="6bq1QnPkTWc"/>
        <s v="jbh8it3STzc"/>
        <s v="Fbcvmv0VJQM"/>
        <s v="7mLT6J9uCwc"/>
        <s v="gVH5fluFjQM"/>
        <s v="II1BussN4xc"/>
        <s v="YBmcC1rpjCI"/>
        <s v="ySc6serDPz8"/>
        <s v="kW04cBDnsPE"/>
        <s v="C-FHciWlavY"/>
        <s v="JpYjpCheIeY"/>
        <s v="pp6xhfqjpYc"/>
        <s v="uGGZ7Q1pWv4"/>
        <s v="-A_eTdd9NCY"/>
        <s v="vzaeuDFgX0A"/>
        <s v="-dFtFUzMhow"/>
        <s v="q2jXvkXi9Ok"/>
        <s v="aT5sig2eiNQ"/>
        <s v="q1nLRvm6mh4"/>
        <s v="cptqgbtFSLc"/>
        <s v="gcaYXXOEtHI"/>
        <s v="5hklHotrj2k"/>
        <s v="6dscy6kGCKE"/>
        <s v="YsTUJrVjSqM"/>
        <s v="HSolgRlInXM"/>
        <s v="ELTQMvmlwX0"/>
        <s v="x9cJ9OrTW_4"/>
        <s v="eV_wy081P7A"/>
        <s v="pbbQgWzicrI"/>
        <s v="8BpRcJJb648"/>
        <s v="tM-wDICqEOY"/>
        <s v="IOi3n4T5TMA"/>
        <s v="qR9WAOJX9dM"/>
        <s v="RErF34ag57M"/>
        <s v="nG76HeVgH5g"/>
        <s v="Cc56JxF1TSw"/>
        <s v="K-qd_EPGgi8"/>
        <s v="3i2rTe30YPw"/>
        <s v="nkSE2LEFFSo"/>
        <s v="KsrJj5HhsAs"/>
        <s v="USANqcZu3NQ"/>
        <s v="w-UsJ2YPW7c"/>
        <s v="4Q3LX4SXDV0"/>
        <s v="JiJLXNf47zc"/>
        <s v="VlN-W4aNRew"/>
        <s v="xdUcgg7XLOc"/>
        <s v="9rA3TktvXwE"/>
        <s v="BhRZkaEQnbc"/>
        <s v="nXBx2CAaS4Q"/>
        <s v="zunko7Jmxyo"/>
        <s v="RF1GCSyhg3M"/>
        <s v="0p14yH5_HF8"/>
        <s v="VYNl9XJ-_mY"/>
        <s v="EmI8hUh0mHs"/>
        <s v="QMiks2ibEP0"/>
        <s v="6cTHpmMtrKQ"/>
        <s v="_9MMviRy564"/>
        <s v="Tf6GVFYKUK8"/>
        <s v="xbK4GyFfyLQ"/>
        <s v="rcQOtgEsQZA"/>
        <s v="Ht0koV1GkXE"/>
        <s v="wrnSCaRriEk"/>
        <s v="SpkR4rbO8ys"/>
        <s v="U9cgS4zMnaY"/>
        <s v="DaUGoiw1AWg"/>
        <s v="n-uel6jxYeA"/>
        <s v="kHNY-5Wo5N8"/>
        <s v="oGeWY10UGsQ"/>
        <s v="J4GRtVi1h6Q"/>
        <s v="xAxyBC5-92c"/>
        <s v="Ic7QTiwvgUQ"/>
        <s v="Bm5HjLonSi4"/>
        <s v="iCqlq7X7uIk"/>
        <s v="8-SfvVhwgwY"/>
        <s v="ihtYadN-AKw"/>
        <s v="UQwXCI7h5NY"/>
        <s v="B1-Mmk36Jyk"/>
        <s v="2eGgj8rCEJY"/>
        <s v="dQm9wRQYaes"/>
        <s v="Trd5F0429a4"/>
        <s v="pX3bAJhdB1g"/>
        <s v="-d3zrOLgSBs"/>
        <s v="_V404ibkmVI"/>
        <s v="G9-E-sms_PA"/>
        <s v="PaVmrEfaVfA"/>
        <s v="pJkv4EnA5ZA"/>
        <s v="bVZEqxXCB10"/>
        <s v="EhwZ4p8ZQO4"/>
        <s v="0l0J35fR-OA"/>
        <s v="YAGoQrDsC9k"/>
        <s v="NNBR84195uA"/>
        <s v="N3ijQ07g4XM"/>
        <s v="fVAPUJwfBIo"/>
        <s v="pL5tC6FJ52Q"/>
        <s v="F1aRxC2ebS8"/>
        <s v="bYmFNDihD68"/>
        <s v="HKerj4z-Al4"/>
        <s v="dv752rTrZrM"/>
        <s v="HZeTEHoN7Es"/>
        <s v="UtpU8VcLWyo"/>
        <s v="-H5CK0JCKTE"/>
        <s v="auWoVKIDjPQ"/>
        <s v="KY9soF_TPDs"/>
        <s v="GZ2G_uEQWG4"/>
        <s v="HxbNHeNmb88"/>
        <s v="po03-0iTKqY"/>
        <s v="eGhYnJq3rQ4"/>
        <s v="vGGieNU3ImE"/>
        <s v="rkc1E5Mk8uo"/>
        <s v="BN2ZDpKTOa4"/>
        <s v="4loitaItCdc"/>
        <s v="-Rf-HM2PDmg"/>
        <s v="SpWvEdUumXA"/>
        <s v="BDqG3pZnwps"/>
        <s v="MBDXb4BnDwY"/>
        <s v="NzoGVe1ecDw"/>
        <s v="rzzkcDkPFlg"/>
        <s v="G0uUWm1VAKs"/>
        <s v="C-NJODg1jJM"/>
        <s v="VGEqjcslcGo"/>
        <s v="jqVJR9cmARc"/>
        <s v="aiNpVjUPz5Q"/>
        <s v="F5OIQicD694"/>
        <s v="jINNgagf3II"/>
        <s v="rarLwJ27hhs"/>
        <s v="ma1fkK_S44o"/>
        <s v="syYO9Ukwj48"/>
        <s v="T6pV0cpKGwA"/>
        <s v="wb7xMHBGjks"/>
        <s v="f6Fsx8WBf-8"/>
        <s v="IyKCRZW9rQI"/>
        <s v="T1OyP1gxEhI"/>
        <s v="_AKal0gwO08"/>
        <s v="bdPyMSfbPGQ"/>
        <s v="u1umHlGWRMA"/>
        <s v="RJW3CfFvDhQ"/>
        <s v="wxU9zI5RgMM"/>
        <s v="9NtE9Msp2mU"/>
        <s v="xjLMDkhrMPY"/>
        <s v="IULpr3QtE_I"/>
        <s v="U17Tu1IKEgY"/>
        <s v="-EXpUIET8XY"/>
        <s v="BAPa3VS09dU"/>
        <s v="3DVBw8v7CCs"/>
        <s v="zagbwK24mvk"/>
        <s v="q_AUIE1OlMU"/>
        <s v="kcOMqcCTd9Q"/>
        <s v="_NQi18nWcG8"/>
        <s v="VBVMennfF4c"/>
        <s v="jNDFCzWCJC4"/>
        <s v="KLrIlsLqurg"/>
        <s v="TZvOkZDz88M"/>
        <s v="CZoGUjIt-mU"/>
        <s v="Kd7qmrb1E7Q"/>
        <s v="CLDOFD0E1oM"/>
        <s v="eaOmuvRY2H0"/>
        <s v="BydWDT6qDbw"/>
        <s v="vYU4xsKXv2w"/>
        <s v="DFnqduWykT8"/>
        <s v="_OCbrrt6qlM"/>
        <s v="MNLmEtX2Iig"/>
        <s v="RTPdJkj11DI"/>
        <s v="WudiXOhw4gk"/>
        <s v="sTzVlA6ImMU"/>
        <s v="P1-eC8LFC34"/>
        <s v="PMmk4EQ4obc"/>
        <s v="GhX0LFT0Df4"/>
        <s v="EZoJaIcNmmI"/>
        <s v="81T4aJB907Q"/>
        <s v="9QrENOlotHE"/>
        <s v="n4K1c0m2kU4"/>
        <s v="0AkmS8G69P8"/>
        <s v="oqKbpSdDcAY"/>
        <s v="OJsPm3vXhDo"/>
        <s v="laLi13xinpk"/>
        <s v="TkGwViqnxXE"/>
        <s v="nC7HFamq1_A"/>
        <s v="kTpwx9w6YUM"/>
        <s v="bpyDjJQUdQE"/>
        <s v="NnfaxirSWm8"/>
        <s v="6lmODdAxm1g"/>
        <s v="NiQCydDqPUM"/>
        <s v="yscLlkACE-0"/>
        <s v="fIhkLjWApb0"/>
        <s v="24ZkyW-0xcQ"/>
        <s v="dkjq9w2SFnY"/>
        <s v="QthndrO-_UU"/>
        <s v="OJ-1jps-OZA"/>
        <s v="qCvVy7aueUo"/>
        <s v="aWiFAZBZV4g"/>
        <s v="jE-LknVwnPY"/>
        <s v="12fSbXztj1E"/>
        <s v="YIdNVcYugjI"/>
        <s v="Be8xYTeR-1U"/>
        <s v="bgXKwj7qnzg"/>
        <s v="2Dwm2jn9zfM"/>
        <s v="sojyItqNi-s"/>
        <s v="TdTGo7POcNk"/>
        <s v="s0SJcSamlx0"/>
        <s v="X1heV-ykLtc"/>
        <s v="zlXbbfSpkxQ"/>
        <s v="p6CpRYVKeTc"/>
        <s v="t3KfKt5AoL4"/>
        <s v="GcYO1BrMiuI"/>
        <s v="ogWD4ONqnos"/>
        <s v="Wg7pcfYl3MY"/>
        <s v="8ULJviE4s4E"/>
        <s v="az270hZzzcM"/>
        <s v="ssQJLM7ArMU"/>
        <s v="32Jk40W7iis"/>
        <s v="cskjNWeyPOY"/>
        <s v="CdkYOrW0BVw"/>
        <s v="h65ObZPR35Q"/>
        <s v="jv_uOUBryfk"/>
        <s v="_goxZXA-UOA"/>
        <s v="wo1QrS0c0ZA"/>
        <s v="rKQQkuJ9iCo"/>
        <s v="y45Nuw7SKto"/>
        <s v="rv6s5xvre5A"/>
        <s v="TRUutESnJhE"/>
        <s v="y953O8TPtB8"/>
        <s v="qfO_NLAybmM"/>
        <s v="hbeWja_W1zw"/>
        <s v="OF-T2tOZq-g"/>
        <s v="xHHFDPuto64"/>
        <s v="g20l1JIfQUY"/>
        <s v="4O6gVa4ay2E"/>
        <s v="C6-pqMIfB78"/>
        <s v="YCQkWvXqhiU"/>
        <s v="p0gmAIWzqcY"/>
        <s v="O-vEsDf2PMo"/>
        <s v="Ay8EsH49_rQ"/>
        <s v="61-kSMpxNWI"/>
        <s v="40T_XGEaoMg"/>
        <s v="2REX8Ultuho"/>
        <s v="oLEhEKgxDNw"/>
        <s v="Bj1i1roYt7E"/>
        <s v="dRd90j8VjoY"/>
        <s v="Q0_xeifkrhI"/>
        <s v="LN7hPFfskS4"/>
        <s v="DEqERUIFt48"/>
        <s v="AeP5BNmg1jI"/>
        <s v="V8ohFbyJTXs"/>
        <s v="ZB7FMQXvjfQ"/>
        <s v="6L8X-oXugOA"/>
        <s v="SVj6b_WvHL8"/>
        <s v="hVh__MhyA_Y"/>
        <s v="4Ph5bvg7FlU"/>
        <s v="ncR3JyjIdug"/>
        <s v="fvxDkES821E"/>
        <s v="-aXbxREd1XQ"/>
        <s v="BxbRS4yVgv8"/>
        <s v="y2VXT_fdg64"/>
        <s v="R-KO2d11grA"/>
        <s v="xKt6qbJrfjQ"/>
        <s v="Va_A2jRS35o"/>
        <s v="CwYHP_7TRSI"/>
        <s v="-EKsxiiRx1w"/>
        <s v="dTFjjcuZsEc"/>
        <s v="zr3B7-5IKtI"/>
        <s v="9ATErzMnbvo"/>
        <s v="o7vLCLDHgZk"/>
        <s v="PQ2SuOiWN1M"/>
        <s v="52kDAkJcFck"/>
        <s v="HfSa_aPd-M8"/>
        <s v="AFkVh9Sv2Jk"/>
        <s v="B9DrlXRMekQ"/>
        <s v="EUPQyqBhVTc"/>
        <s v="YTfTEZA2SSw"/>
        <s v="VAEvOO-4EVo"/>
        <s v="41qeANNG_iU"/>
        <s v="mZQM14VVD04"/>
        <s v="xztasW2baS0"/>
        <s v="g5xeSX5DJzU"/>
        <s v="XcJ0AGVlwyI"/>
        <s v="-2ilFSbUPTo"/>
        <s v="UyQtgLrYets"/>
        <s v="s_dEiqFou0k"/>
        <s v="B6e6btuGhZ4"/>
        <s v="WcvgAdGk1LE"/>
        <s v="Vw3pE7XpwLY"/>
        <s v="Nioy31yQqnM"/>
        <s v="iUdnhNLya28"/>
        <s v="8TBb8pj3Fck"/>
        <s v="JnEhC5ce2Po"/>
        <s v="wPrTlux2NXE"/>
        <s v="2EQJ_pDcGng"/>
        <s v="3AnozeAtOnA"/>
        <s v="pEVNpaWOq0c"/>
        <s v="5qSc4BNt2lY"/>
        <s v="KQ545XR2wsM"/>
        <s v="HXHk-U6MNTg"/>
        <s v="EQxQruN22Hk"/>
        <s v="UAV_Dbte1D4"/>
        <s v="PGehY1cT_A4"/>
        <s v="WQg2Z7GP57g"/>
        <s v="aeu-veTw-qY"/>
        <s v="v_qnXhkhLgU"/>
        <s v="mwm0cMXY2Fk"/>
        <s v="sfTev4yYwm8"/>
        <s v="vKyQdy1DHvE"/>
        <s v="waEHcpLN6Uo"/>
        <s v="XjUTQOl9gO8"/>
        <s v="UbVnyEm1BAI"/>
        <s v="4flYQpHC1Ow"/>
        <s v="otB6VKcWoFA"/>
        <s v="-7dfblJMB_k"/>
        <s v="L9y45F2PXoE"/>
        <s v="z7XcMhiAA0M"/>
        <s v="dl4ZOJF9V8c"/>
        <s v="KCmcxUbcshs"/>
        <s v="KxjMb9_VCro"/>
        <s v="3HOKdyQ4hUE"/>
        <s v="7kCNaCW1_AY"/>
        <s v="IwR0ZbOnEb8"/>
        <s v="OxvUDxGHpeQ"/>
        <s v="eYhSJPUiefQ"/>
        <s v="K1E898mGt3A"/>
        <s v="JYMfB5UjOKA"/>
        <s v="9wCr6jvalN8"/>
        <s v="vJPwVksNAow"/>
        <s v="QqYVNmXhtGE"/>
        <s v="hxjF3jpG6R0"/>
        <s v="SZlEhWc26us"/>
        <s v="AYALs2sORWs"/>
        <s v="CLschu7otYc"/>
        <s v="Wq6axR_B234"/>
        <s v="dHSDZBu_1vU"/>
        <s v="LivAA6y-jPk"/>
        <s v="jXdu9uhDvKs"/>
        <s v="zBpOBMuPVRc"/>
        <s v="6utEvM9ekXs"/>
        <s v="7VwUXcHUntg"/>
        <s v="ke00Eivba-M"/>
        <s v="jlERtaEOQh4"/>
        <s v="SUMS4rQnDf4"/>
        <s v="eB9-Tz0PEhY"/>
        <s v="Zi8CmAdv3EY"/>
        <s v="0zVp8pu60JE"/>
        <s v="dgYpLRFyw-g"/>
        <s v="JZyHdLHng3c"/>
        <s v="GIKSfokn2Yo"/>
        <s v="NwjxdzS6AMs"/>
        <s v="wBtwLl2pasQ"/>
        <s v="Ow5yHb8WzC4"/>
        <s v="RJ2_K96DbyQ"/>
        <s v="SCvUG6_DXGI"/>
        <s v="Bgs_uekSmjk"/>
        <s v="bUE4Vo7VMO4"/>
        <s v="QD-zglHX23s"/>
        <s v="wPJTFTajdDU"/>
        <s v="v-wjP9Dz-6Y"/>
        <s v="jOd7UncseNY"/>
        <s v="h8JZwLkUgkA"/>
        <s v="555602_-Osg"/>
        <s v="iJKp4u-sSJg"/>
        <s v="nFid0pJPEek"/>
        <s v="p5zhfnJjW1E"/>
        <s v="veNVHVfbVkY"/>
        <s v="WQITmSdU9Hg"/>
        <s v="HBEoY49oUMU"/>
        <s v="c3GvF4ZQkuo"/>
        <s v="tOqawDsMGWQ"/>
        <s v="mTwBoEnkOhU"/>
        <s v="ZpoHApidhHU"/>
        <s v="m3k5QL2PZtc"/>
        <s v="N3nmNEhCBEc"/>
        <s v="uDwsb7gwO2g"/>
        <s v="gtORBsJCS5U"/>
        <s v="3uaE8DIRcrY"/>
        <s v="8DKzfvOagV0"/>
        <s v="lQUBV9BEoKA"/>
        <s v="GRw2CFmJ3Jg"/>
        <s v="tqvKq-9FRlg"/>
        <s v="NRAAvZxl754"/>
        <s v="6dIcHJi1lcA"/>
        <s v="8KqIzHtFaFA"/>
        <s v="6lB81cDSS4Y"/>
        <s v="yzJlChf0u-k"/>
        <s v="mAGclU7f91o"/>
        <s v="M4yw08-3UM4"/>
        <s v="ZHYIHuDFXVI"/>
        <s v="jBmvaYcGyUE"/>
        <s v="TH7kyh76PI0"/>
        <s v="zxElRjfIACI"/>
        <s v="op0IFuWlyOQ"/>
        <s v="gJQUhBq6ZHw"/>
        <s v="9q35rsEeNx8"/>
        <s v="Ur5VEGdeZhU"/>
        <s v="fkBz2A-gBUM"/>
        <s v="guwG3ZY53f4"/>
        <s v="T7LP8eA_uOA"/>
        <s v="IhbclrObvSM"/>
        <s v="0hoQmR74S1Q"/>
        <s v="MQ8_SsHRd2A"/>
        <s v="6vo2I-0M4AA"/>
        <s v="yJ4vwuj1lBY"/>
        <s v="HDroWRz4n54"/>
        <s v="XlC2Rt2X54o"/>
        <s v="GvN4SJFsy6g"/>
        <s v="-W8HzhyDgd4"/>
        <s v="YrZWa_JIhtY"/>
        <s v="ksbDcwiOI-Y"/>
        <s v="UZxUy6M0Je0"/>
        <s v="VXHLEWyT-4U"/>
        <s v="_9kA7qlkzLs"/>
        <s v="X0JieaD-fnY"/>
        <s v="f_fFQC_RWv0"/>
        <s v="kRG-Jp8cJmk"/>
        <s v="DOq-qsV90do"/>
        <s v="2135ZY7aHEU"/>
        <s v="8Olz5F71lDY"/>
        <s v="J076ljHZEug"/>
        <s v="60xxO1EgmHo"/>
        <s v="nS24pQjfviE"/>
        <s v="jXETmKSSWBY"/>
        <s v="TsLRjL7arI8"/>
        <s v="d-FECOIiQt0"/>
        <s v="0n5apWLE520"/>
        <s v="Zx4uH4ABKm8"/>
        <s v="nWpeH7R4H6w"/>
        <s v="DmocjGAn-cQ"/>
        <s v="Sk32oWgVs_Q"/>
        <s v="ayGcUFmwXZ8"/>
        <s v="IqoFvRRDGRA"/>
        <s v="OEMF50D5Q-I"/>
        <s v="qpl81RPRDCs"/>
        <s v="6LP3RRM-9F8"/>
        <s v="g6CJOE_81mI"/>
        <s v="C9lEethRevo"/>
        <s v="UoLezvqXeQo"/>
        <s v="hpdBLJitGg8"/>
        <s v="_gevHBrsuB4"/>
        <s v="J3hJDfQodDs"/>
        <s v="mDNMjQUEAJw"/>
        <s v="upIegYLR2Rk"/>
        <s v="7SX_1HtvXqY"/>
        <s v="bgocl-C21ks"/>
        <s v="vJf7iDj6pao"/>
        <s v="ypdGQor54mc"/>
        <s v="fSEv42AqDJ8"/>
        <s v="fuWq9x-3jqs"/>
        <s v="ggKVa7XlnKo"/>
        <s v="3p9N8BWbn6o"/>
        <s v="Kd8uD9WWfhU"/>
        <s v="6MbIAgmSyWU"/>
        <s v="ADqJC2NBGMo"/>
        <s v="rLcCr6JkaKM"/>
        <s v="HMBQ6ef_PgQ"/>
        <s v="kvCljiHh19c"/>
        <s v="1lSSpTb86sw"/>
        <s v="UfXBl87UGLY"/>
        <s v="fzOXpddBIsc"/>
        <s v="SdkixW-nuW0"/>
        <s v="xWQRp9z_N8Y"/>
        <s v="Rw7Vq0gsDGs"/>
        <s v="Icuo_bjXAY4"/>
        <s v="XvkYPlZmS2Q"/>
        <s v="p4zKwpVpDgM"/>
        <s v="3Q6OOfn377o"/>
        <s v="riRd27gGmBI"/>
        <s v="ttq4lJko538"/>
        <s v="jm8LfNev3eM"/>
        <s v="oZl43Z4KZM8"/>
        <s v="APihbDDSuss"/>
        <s v="E2Vm4vWA53M"/>
        <s v="kQYMuhVQYhU"/>
        <s v="AcDcY93xRpU"/>
        <s v="K9pAbdD_fa0"/>
        <s v="83cyATgF39I"/>
        <s v="Lt4fi8EbaZI"/>
        <s v="8jesVv_P83c"/>
        <s v="AS588VEgia0"/>
        <s v="Y-Xx717O7GU"/>
        <s v="ZiM-Ng4zqhU"/>
        <s v="6Oc7sk97Zp4"/>
        <s v="xv4UlckT11Q"/>
        <s v="fLySM7WFZ-4"/>
        <s v="D3IXEVJYBU0"/>
        <s v="jIRd4TlAmHU"/>
        <s v="tMm03gc_aGo"/>
        <s v="QHjwhc9rNik"/>
        <s v="vQuURpe1bDs"/>
        <s v="a_xqUa9JDFQ"/>
        <s v="AHBMcFCk84g"/>
        <s v="TVjUzcWedPw"/>
        <s v="i_emMbrwXlg"/>
        <s v="Yw7xUh9_XZQ"/>
        <s v="6zy_Taqyi6I"/>
        <s v="5mkUoBUfQ3w"/>
        <s v="FUwvwnzL0QU"/>
        <s v="ltpZtRt0ugU"/>
        <s v="xNrX9gkGJ34"/>
        <s v="2vBkyuKO4lY"/>
        <s v="cWsS01x47gM"/>
        <s v="mjAyfCu2gIM"/>
        <s v="k7zYElOc1QA"/>
        <s v="mtbG_3djf0s"/>
        <s v="kClPXVRQvzo"/>
        <s v="JAaJpV7OfGo"/>
        <s v="Reb-KSolIRQ"/>
        <s v="2YRJLamjWR8"/>
        <s v="qVeZlf-_Xhw"/>
        <s v="nWXNWbtZiNg"/>
        <s v="eNpLhZvMep4"/>
        <s v="2ZhsRPTbAiU"/>
        <s v="AnN5_jFMM68"/>
        <s v="IcgcNOWv428"/>
        <s v="nuBrihk7hPs"/>
        <s v="vglvoSg7aV4"/>
        <s v="CgXaAsY-wy0"/>
        <s v="uke4Z_yaPLk"/>
        <s v="c83W3l4akp8"/>
        <s v="_WQ4OG6uz8U"/>
        <s v="Mangwn1cSgM"/>
        <s v="7VDlKEIzTX0"/>
        <s v="x_lsHEF9ung"/>
        <s v="DG2bX335sdA"/>
        <s v="HemQxjCLcMA"/>
        <s v="5lvECNBh6d0"/>
        <s v="3tzCx35xkns"/>
        <s v="TU2Dv7G8J3U"/>
        <s v="-Oo2R4z0mcU"/>
        <s v="iiDq53ACRjs"/>
        <s v="D1fLNQdEz80"/>
        <s v="4NG5BzeVxC8"/>
        <s v="gwgGeVTO34s"/>
        <s v="Ff6cDIGJnJ4"/>
        <s v="1ARh83zAIPw"/>
        <s v="XWYWJezeVLs"/>
        <s v="LULhERx6VgI"/>
        <s v="H-tNN2XWjwA"/>
        <s v="aJ6cFbYNjXg"/>
        <s v="yU8JveOUFM0"/>
        <s v="fLSRcBPbd54"/>
        <s v="aLoZ5aAVwIY"/>
        <s v="1zx0TGbftcM"/>
        <s v="YAGDQ3UYkQo"/>
        <s v="AtJmXvHOXuE"/>
        <s v="-DC1joOin5c"/>
        <s v="jmXSBrvxB0E"/>
        <s v="xmwCzovZGjo"/>
        <s v="8brg9cGlg1E"/>
        <s v="0kD2_U4hpuI"/>
        <s v="06zwsClcdIQ"/>
        <s v="ulQMZHxkgHA"/>
        <s v="S0lGxQPgTWg"/>
        <s v="DqsZom6hZ1k"/>
        <s v="VzVs7sSyV7w"/>
        <s v="EX67FUlrKTk"/>
        <s v="pIzb0shmE28"/>
        <s v="_HrYoYFDXqE"/>
        <s v="3BxFjpGM8fQ"/>
        <s v="Ycr4VgcJ7Ok"/>
        <s v="WBATgHl2gos"/>
        <s v="LjTz6YJzQCE"/>
        <s v="Vf8X6YyejU4"/>
        <s v="rqwJF2EOHHo"/>
        <s v="hTCsrPAPrMw"/>
        <s v="w3rkOZQ9kh4"/>
        <s v="lrM5ELFD5U0"/>
        <s v="hziCrRau_RI"/>
        <s v="OXBRy3qkcxc"/>
        <s v="kUOulphmfzE"/>
        <s v="047DMVAj1bw"/>
        <s v="GDY9Iz-6hH4"/>
        <s v="vEnKffN5_IE"/>
        <s v="iTkDMPYj7eg"/>
        <s v="XeNVmqEkvJM"/>
        <s v="G75mCjDvOhg"/>
        <s v="gH_yFLvb5ZE"/>
        <s v="wLaelFQM4ZM"/>
        <s v="90twTQ4LRdI"/>
        <s v="HDjKNP4vJ5Q"/>
        <s v="EQ5rmqyrPWY"/>
        <s v="aQLXOn7EEuc"/>
        <s v="f_bgc6qslh4"/>
        <s v="NwjYMbaeTl0"/>
        <s v="rr_iKLqB7o0"/>
        <s v="RPxYD65Zd0Y"/>
        <s v="GoxAg-HaUas"/>
        <s v="WwzM5ontL20"/>
        <s v="MKCoGAWGf0w"/>
        <s v="Oka18felkQQ"/>
        <s v="nBlDJMOtSJI"/>
        <s v="jl6JLxww5C0"/>
        <s v="y_HGjd421jw"/>
        <s v="UbIuAchAx1M"/>
        <s v="PFlLn8zbiKQ"/>
        <s v="h3pKqUY88yo"/>
        <s v="lReelA7LCOE"/>
        <s v="j11t9U49rSI"/>
        <s v="ysRtuMYcDoU"/>
        <s v="EtcDlcBJMPA"/>
        <s v="p4iAkAKURyA"/>
        <s v="sYfUA6BTEkM"/>
        <s v="DQsk3DMVdmA"/>
        <s v="ge8n9ba-twE"/>
        <s v="BJ2Vue18aTE"/>
        <s v="pCX_zogzbE8"/>
        <s v="DndRc2Ft21o"/>
        <s v="QpfeMbD-eBo"/>
        <s v="aShycKgS7xg"/>
        <s v="NDkVI0XLoXE"/>
        <s v="gydUTWxeXDw"/>
        <s v="9RuP3hNAQaw"/>
        <s v="KCvyvT_FnMM"/>
        <s v="_zTcKDf-MDA"/>
        <s v="Ddrk5MdLmXE"/>
        <s v="HYNtS7APJWw"/>
        <s v="6HOaw8rWvwI"/>
        <s v="-Lqs8HjJF6c"/>
        <s v="2pTe6Tz6WTQ"/>
        <s v="VhJMrWxO9k8"/>
        <s v="zm76WMcS1DE"/>
        <s v="jFLynKs-5Nk"/>
        <s v="9HWQfItJSQQ"/>
        <s v="R52zaV3fCvE"/>
        <s v="C78MzGeuK88"/>
        <s v="mF70Qujd83I"/>
        <s v="8kkDUhgLxFU"/>
        <s v="OpHR7hNAGMA"/>
        <s v="c3TROdogUKM"/>
        <s v="iXBpOA7aFDY"/>
        <s v="6vTzU0jvff0"/>
        <s v="h7s6K3KryYs"/>
        <s v="GZhXFES3kUI"/>
        <s v="jVDgg1JO1ZE"/>
        <s v="HCZLeRm48sE"/>
        <s v="DkBdefs30jE"/>
        <s v="Pw4UukxcZdQ"/>
        <s v="6wTLzyF7fcY"/>
        <s v="t_bkPef_U-k"/>
        <s v="4oz-bKkHgxM"/>
        <s v="8p01SDbVmtE"/>
        <s v="Plo2m93LEnw"/>
        <s v="Xni3VMxQchw"/>
        <s v="LTMm2yAfP3Q"/>
        <s v="EqgCy6nSDBo"/>
        <s v="2sFP0Wu_z2w"/>
        <s v="K9tBXbPvDSo"/>
        <s v="f6BybPMSlo8"/>
        <s v="hneqGzXiqZ8"/>
        <s v="28_UcgPlKL8"/>
        <s v="LgTCu2snwEs"/>
        <s v="a688-qeq5YY"/>
        <s v="c8qTz9uAdAA"/>
        <s v="jp9ZFaxrLN0"/>
        <s v="7caKQw7uukg"/>
        <s v="Mza4NPPQcEM"/>
        <s v="9uKCAt7VW-A"/>
        <s v="AUy2c6ea2Pg"/>
        <s v="w9gFBipsXF8"/>
        <s v="PzGZomwDHYQ"/>
        <s v="P_Jea6ixCv0"/>
        <s v="cNqDff4TriM"/>
        <s v="CSBWbnPQFiM"/>
        <s v="fmx8cCw74hI"/>
        <s v="GRUrZictJ8s"/>
        <s v="SBznk0LNHlc"/>
        <s v="iFsCOYyjMHs"/>
        <s v="JKD2iROagx4"/>
        <s v="3qiZiEP54FU"/>
        <s v="a-jqWthNlck"/>
        <s v="DMRMu17i4h0"/>
        <s v="uG0lqskmSd8"/>
        <s v="FpaK4hFzWOs"/>
        <s v="KSx7BrsHG5g"/>
        <s v="LaKqC1wxqzo"/>
        <s v="AV8ljlzJvw0"/>
        <s v="-OPCcoWyXrA"/>
        <s v="2XQ6ZU_nQvA"/>
        <s v="kMTf3G0Oet4"/>
        <s v="LJVwi4t99LM"/>
        <s v="LAwePKkQC6Y"/>
        <s v="Z5XLzmtumqo"/>
        <s v="qUr_3WXL4z0"/>
        <s v="fnQeiKjNasI"/>
        <s v="ApZ_6DW9dNg"/>
        <s v="HMDe8L5Vk_4"/>
        <s v="si2M3HGt-KM"/>
        <s v="P-I5a3cLYpc"/>
        <s v="XAi6haJ0a2w"/>
        <s v="WTvIdp-3Hbk"/>
        <s v="iR6hHXyI8qA"/>
        <s v="qMM-7f4VgNE"/>
        <s v="3pTGTOB2QU0"/>
        <s v="zliPq00AblI"/>
        <s v="vKhc7Mntl7Q"/>
        <s v="FZNVQFMcTfI"/>
        <s v="_mm8tCq3a5U"/>
        <s v="PEV9S-xooVE"/>
        <s v="iLPqq-8YptY"/>
        <s v="3u30puj_JSI"/>
        <s v="bbT0s7rIO-Q"/>
        <s v="JB1GP38d3g8"/>
        <s v="DH0Kx-eR-b8"/>
        <s v="kr4mdrKZR_M"/>
        <s v="YRb8oy5jW0A"/>
        <s v="Ggfnw0Ypnmg"/>
        <s v="so8N3a5Wh0s"/>
        <s v="rXqdl8tjP70"/>
        <s v="F23ueaIkTjw"/>
        <s v="mKLCUSDwl68"/>
        <s v="ej5GC2CpRFI"/>
        <s v="SHY1k6my2Jw"/>
        <s v="daVxyFknDi8"/>
        <m/>
        <s v="uctVoTua8-A"/>
        <s v="qmBSY-7ckJo"/>
        <s v="-93SEGCkCus"/>
        <s v="dpoCZ7EV5Qo"/>
        <s v="bmyuqPkHTj0"/>
        <s v="38u9gX8QBhQ"/>
        <s v="veSN7hYLTSw"/>
        <s v="1WltdTKrrEU"/>
        <s v="e5AtRxVOHE4"/>
        <s v="uvJLKR1AQps"/>
        <s v="K4BySMpyXrk"/>
        <s v="8O9GwGN623c"/>
        <s v="oXJ5TmGbLG4"/>
        <s v="LD1VZZXlyEo"/>
        <s v="cVInHex2UVw"/>
        <s v="wU2QQKeWnfY"/>
        <s v="nNJVJFDhmzs"/>
        <s v="j_KUA7lUK78"/>
        <s v="nQVSlb-cmWA"/>
        <s v="LNm66wRLIxc"/>
        <s v="IrxbnMuYUWc"/>
        <s v="14MawYoWyIM"/>
        <s v="wPV61JAx1AU"/>
        <s v="xP0vM86DoBQ"/>
        <s v="1XIJUQHkCdU"/>
        <s v="eRqpJu1y6x0"/>
        <s v="xfyhSov-wUo"/>
        <s v="TzQpyh07AM4"/>
        <s v="GOHg1DoKQvU"/>
        <s v="nQnHgHmt5HY"/>
        <s v="WGuiI4y0R4s"/>
        <s v="X4mlCjQa6p8"/>
        <s v="_e51f3mT0Wk"/>
      </sharedItems>
    </cacheField>
    <cacheField name="id2" numFmtId="0">
      <sharedItems/>
    </cacheField>
    <cacheField name="title" numFmtId="49">
      <sharedItems/>
    </cacheField>
    <cacheField name="showTitle" numFmtId="0">
      <sharedItems count="2">
        <s v="Executive Espresso"/>
        <s v="The Secret Sauce"/>
      </sharedItems>
    </cacheField>
    <cacheField name="channelTitle" numFmtId="49">
      <sharedItems/>
    </cacheField>
    <cacheField name="publishedAt" numFmtId="49">
      <sharedItems/>
    </cacheField>
    <cacheField name="dateStr" numFmtId="0">
      <sharedItems/>
    </cacheField>
    <cacheField name="date" numFmtId="14">
      <sharedItems containsSemiMixedTypes="0" containsNonDate="0" containsDate="1" containsString="0" minDate="2018-02-21T00:00:00" maxDate="2022-11-12T00:00:00"/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8" maxValue="2022" count="5">
        <n v="2022"/>
        <n v="2021"/>
        <n v="2020"/>
        <n v="2019"/>
        <n v="2018"/>
      </sharedItems>
    </cacheField>
    <cacheField name="dayStr" numFmtId="0">
      <sharedItems/>
    </cacheField>
    <cacheField name="Quarter" numFmtId="0">
      <sharedItems containsSemiMixedTypes="0" containsString="0" containsNumber="1" containsInteger="1" minValue="1" maxValue="4"/>
    </cacheField>
    <cacheField name="yearQtrStr" numFmtId="0">
      <sharedItems count="20">
        <s v="2022-Q4"/>
        <s v="2021-Q1"/>
        <s v="2021-Q2"/>
        <s v="2021-Q3"/>
        <s v="2021-Q4"/>
        <s v="2022-Q1"/>
        <s v="2022-Q2"/>
        <s v="2022-Q3"/>
        <s v="2020-Q4"/>
        <s v="2020-Q3"/>
        <s v="2020-Q2"/>
        <s v="2020-Q1"/>
        <s v="2019-Q4"/>
        <s v="2019-Q3"/>
        <s v="2019-Q2"/>
        <s v="2019-Q1"/>
        <s v="2018-Q4"/>
        <s v="2018-Q3"/>
        <s v="2018-Q2"/>
        <s v="2018-Q1"/>
      </sharedItems>
    </cacheField>
    <cacheField name="yearMontStr" numFmtId="0">
      <sharedItems count="58">
        <s v="2022-11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0-12"/>
        <s v="2020-11"/>
        <s v="2020-10"/>
        <s v="2020-09"/>
        <s v="2020-08"/>
        <s v="2020-07"/>
        <s v="2020-06"/>
        <s v="2020-05"/>
        <s v="2020-04"/>
        <s v="2020-03"/>
        <s v="2020-02"/>
        <s v="2020-01"/>
        <s v="2019-12"/>
        <s v="2019-11"/>
        <s v="2019-10"/>
        <s v="2019-09"/>
        <s v="2019-08"/>
        <s v="2019-07"/>
        <s v="2019-06"/>
        <s v="2019-05"/>
        <s v="2019-04"/>
        <s v="2019-03"/>
        <s v="2019-02"/>
        <s v="2019-01"/>
        <s v="2018-12"/>
        <s v="2018-11"/>
        <s v="2018-10"/>
        <s v="2018-09"/>
        <s v="2018-08"/>
        <s v="2018-07"/>
        <s v="2018-06"/>
        <s v="2018-05"/>
        <s v="2018-04"/>
        <s v="2018-03"/>
        <s v="2018-02"/>
      </sharedItems>
    </cacheField>
    <cacheField name="monthStr" numFmtId="0">
      <sharedItems/>
    </cacheField>
    <cacheField name="commentCount" numFmtId="0">
      <sharedItems containsSemiMixedTypes="0" containsString="0" containsNumber="1" containsInteger="1" minValue="1" maxValue="1716"/>
    </cacheField>
    <cacheField name="viewCount" numFmtId="49">
      <sharedItems/>
    </cacheField>
    <cacheField name="view" numFmtId="1">
      <sharedItems containsSemiMixedTypes="0" containsString="0" containsNumber="1" containsInteger="1" minValue="2244" maxValue="1351575"/>
    </cacheField>
    <cacheField name="likeCount" numFmtId="49">
      <sharedItems/>
    </cacheField>
    <cacheField name="like" numFmtId="1">
      <sharedItems containsSemiMixedTypes="0" containsString="0" containsNumber="1" containsInteger="1" minValue="28" maxValue="22697"/>
    </cacheField>
    <cacheField name="duration range" numFmtId="1">
      <sharedItems count="4">
        <s v="0 - 0.5 Hours"/>
        <s v="0.5 - 1 Hours"/>
        <s v="1 - 1.5 Hours"/>
        <s v="1.5 - 2 Hours"/>
      </sharedItems>
    </cacheField>
    <cacheField name="duration" numFmtId="49">
      <sharedItems/>
    </cacheField>
    <cacheField name="min_du" numFmtId="0">
      <sharedItems containsMixedTypes="1" containsNumber="1" minValue="5.7833333333333332" maxValue="107.35"/>
    </cacheField>
    <cacheField name="secs" numFmtId="1">
      <sharedItems containsSemiMixedTypes="0" containsString="0" containsNumber="1" containsInteger="1" minValue="0" maxValue="59"/>
    </cacheField>
    <cacheField name="mins" numFmtId="1">
      <sharedItems containsSemiMixedTypes="0" containsString="0" containsNumber="1" containsInteger="1" minValue="0" maxValue="59"/>
    </cacheField>
    <cacheField name="hours" numFmtId="0">
      <sharedItems containsSemiMixedTypes="0" containsString="0" containsNumber="1" containsInteger="1" minValue="0" maxValue="1"/>
    </cacheField>
    <cacheField name="industry1" numFmtId="0">
      <sharedItems count="26">
        <s v="Unspecified"/>
        <s v="SMEs"/>
        <s v="รถยนต์"/>
        <s v="การศึกษา"/>
        <s v="ธนาคารและการเงิน"/>
        <s v="Platform"/>
        <s v="Innovation &amp; Technology"/>
        <s v="Food Delivery"/>
        <s v="อสังหาริมทรัพย์"/>
        <s v="Entertainment"/>
        <s v="E-Commerce"/>
        <s v="Design"/>
        <s v="ผู้นำภาครัฐ"/>
        <s v="โทรคมนาคม"/>
        <s v="สินค้าอุปโภคบริโภค"/>
        <s v="สินเชื่อ"/>
        <s v="เอเจนซี่ โฆษณา"/>
        <s v="Logistics"/>
        <s v="ประกัน"/>
        <s v="Fashion"/>
        <s v="ธุรกิจค้าปลีก"/>
        <s v="พลังงาน"/>
        <s v="อาหาร"/>
        <s v="ธุรกิจเครื่องดื่ม"/>
        <s v="Health &amp; Wellness"/>
        <s v="การท่องเที่ยว"/>
      </sharedItems>
    </cacheField>
    <cacheField name="industry2" numFmtId="0">
      <sharedItems/>
    </cacheField>
    <cacheField name="download" numFmtId="1">
      <sharedItems containsMixedTypes="1" containsNumber="1" containsInteger="1" minValue="7428" maxValue="1103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s v="1668191700-352"/>
    <s v="https://www.youtube.com/playlist?list=PL7vAomcmTSEpmM1ypem8XITGb2RVo1Ea4"/>
    <s v="หมดยุค VUCA เข้าสู่ยุค BANI เมื่อโลกโกลาหลเกินคาด | Exclusive Espresso EP.392"/>
    <s v="https://www.youtube.com/watch?v=FW0ZzwfHmws&amp;list=PL7vAomcmTSEpmM1ypem8XITGb2RVo1Ea4&amp;index=226&amp;t=8s"/>
    <x v="0"/>
    <s v="FW0ZzwfHmws"/>
    <s v="หมดยุค VUCA เข้าสู่ยุค BANI เมื่อโลกโกลาหลเกินคาด | Exclusive Espresso EP.392"/>
    <x v="0"/>
    <s v="THE SECRET SAUCE"/>
    <s v="Nov 11, 2022"/>
    <s v="Nov 11, 2022"/>
    <d v="2022-11-11T00:00:00"/>
    <n v="11"/>
    <n v="11"/>
    <x v="0"/>
    <s v="11"/>
    <n v="4"/>
    <x v="0"/>
    <x v="0"/>
    <s v="November"/>
    <n v="7"/>
    <s v="6,163 views"/>
    <n v="6163"/>
    <s v="like this video along with 305 other people"/>
    <n v="305"/>
    <x v="0"/>
    <s v="29:52"/>
    <n v="29.866666666666667"/>
    <n v="52"/>
    <n v="29"/>
    <n v="0"/>
    <x v="0"/>
    <s v="Unspecified"/>
    <n v="7428"/>
  </r>
  <r>
    <s v="1668191709-353"/>
    <s v="https://www.youtube.com/playlist?list=PL7vAomcmTSEpmM1ypem8XITGb2RVo1Ea4"/>
    <s v="สงครามโควิด-19 รอบใหม่ ล็อกดาวน์เป็นจุด วางแผนอย่างไรดี | Executive Espresso EP.166"/>
    <s v="https://www.youtube.com/watch?v=Elfhwimd8y0&amp;list=PL7vAomcmTSEpmM1ypem8XITGb2RVo1Ea4&amp;index=225&amp;t=8s"/>
    <x v="1"/>
    <s v="Elfhwimd8y0"/>
    <s v="สงครามโควิด-19 รอบใหม่ ล็อกดาวน์เป็นจุด วางแผนอย่างไรดี | Executive Espresso EP.166"/>
    <x v="0"/>
    <s v="THE SECRET SAUCE"/>
    <s v="Premiered Jan 4, 2021"/>
    <s v="Jan 4, 2021"/>
    <d v="2021-01-04T00:00:00"/>
    <n v="4"/>
    <n v="1"/>
    <x v="1"/>
    <s v="4"/>
    <n v="1"/>
    <x v="1"/>
    <x v="1"/>
    <s v="January"/>
    <n v="10"/>
    <s v="9,646 views"/>
    <n v="9646"/>
    <s v="like this video along with 268 other people"/>
    <n v="268"/>
    <x v="1"/>
    <s v="36:25"/>
    <n v="36.416666666666664"/>
    <n v="25"/>
    <n v="36"/>
    <n v="0"/>
    <x v="0"/>
    <s v="Unspecified"/>
    <n v="33128"/>
  </r>
  <r>
    <s v="1668191718-354"/>
    <s v="https://www.youtube.com/playlist?list=PL7vAomcmTSEpmM1ypem8XITGb2RVo1Ea4"/>
    <s v="รัฐเอาอยู่ไหม โควิด-19 ระบาดใหม่ คุยกับ หมอเลี้ยบ-สุรพงษ์ สืบวงศ์ลี | Executive Espresso EP.167"/>
    <s v="https://www.youtube.com/watch?v=YZ196XbRU_8&amp;list=PL7vAomcmTSEpmM1ypem8XITGb2RVo1Ea4&amp;index=224&amp;t=12s"/>
    <x v="2"/>
    <s v="YZ196XbRU_8"/>
    <s v="รัฐเอาอยู่ไหม โควิด-19 ระบาดใหม่ คุยกับ หมอเลี้ยบ-สุรพงษ์ สืบวงศ์ลี | Executive Espresso EP.167"/>
    <x v="0"/>
    <s v="THE SECRET SAUCE"/>
    <s v="Premiered Jan 5, 2021"/>
    <s v="Jan 5, 2021"/>
    <d v="2021-01-05T00:00:00"/>
    <n v="5"/>
    <n v="1"/>
    <x v="1"/>
    <s v="5"/>
    <n v="1"/>
    <x v="1"/>
    <x v="1"/>
    <s v="January"/>
    <n v="15"/>
    <s v="8,296 views"/>
    <n v="8296"/>
    <s v="like this video along with 159 other people"/>
    <n v="159"/>
    <x v="1"/>
    <s v="38:14"/>
    <n v="38.233333333333334"/>
    <n v="14"/>
    <n v="38"/>
    <n v="0"/>
    <x v="0"/>
    <s v="Unspecified"/>
    <n v="33290"/>
  </r>
  <r>
    <s v="1668191729-355"/>
    <s v="https://www.youtube.com/playlist?list=PL7vAomcmTSEpmM1ypem8XITGb2RVo1Ea4"/>
    <s v="หายนะกำลังมา SMEs จะตายหนักกว่าเดิม เสียงสะท้อนจากเจ้าของ Class Cafe | Executive Espresso EP.168"/>
    <s v="https://www.youtube.com/watch?v=gm6q1ktTgV0&amp;list=PL7vAomcmTSEpmM1ypem8XITGb2RVo1Ea4&amp;index=223&amp;t=8s"/>
    <x v="3"/>
    <s v="gm6q1ktTgV0"/>
    <s v="หายนะกำลังมา SMEs จะตายหนักกว่าเดิม เสียงสะท้อนจากเจ้าของ Class Cafe | Executive Espresso EP.168"/>
    <x v="0"/>
    <s v="THE SECRET SAUCE"/>
    <s v="Premiered Jan 7, 2021"/>
    <s v="Jan 7, 2021"/>
    <d v="2021-01-07T00:00:00"/>
    <n v="7"/>
    <n v="1"/>
    <x v="1"/>
    <s v="7"/>
    <n v="1"/>
    <x v="1"/>
    <x v="1"/>
    <s v="January"/>
    <n v="94"/>
    <s v="51,168 views"/>
    <n v="51168"/>
    <s v="like this video along with 780 other people"/>
    <n v="780"/>
    <x v="1"/>
    <s v="47:10"/>
    <n v="47.166666666666664"/>
    <n v="10"/>
    <n v="47"/>
    <n v="0"/>
    <x v="1"/>
    <s v="SMEs"/>
    <n v="36848"/>
  </r>
  <r>
    <s v="1668191738-356"/>
    <s v="https://www.youtube.com/playlist?list=PL7vAomcmTSEpmM1ypem8XITGb2RVo1Ea4"/>
    <s v="ถึงเวลา 'ยาแรง' เยียวยาเศรษฐกิจ กระสุนยังมี ต้องใช้ให้ตรงจุด | Executive Espresso EP.169"/>
    <s v="https://www.youtube.com/watch?v=eoKqnsa3xTQ&amp;list=PL7vAomcmTSEpmM1ypem8XITGb2RVo1Ea4&amp;index=222&amp;t=7s"/>
    <x v="4"/>
    <s v="eoKqnsa3xTQ"/>
    <s v="ถึงเวลา 'ยาแรง' เยียวยาเศรษฐกิจ กระสุนยังมี ต้องใช้ให้ตรงจุด | Executive Espresso EP.169"/>
    <x v="0"/>
    <s v="THE SECRET SAUCE"/>
    <s v="Premiered Jan 10, 2021"/>
    <s v="Jan 10, 2021"/>
    <d v="2021-01-10T00:00:00"/>
    <n v="10"/>
    <n v="1"/>
    <x v="1"/>
    <s v="10"/>
    <n v="1"/>
    <x v="1"/>
    <x v="1"/>
    <s v="January"/>
    <n v="23"/>
    <s v="12,919 views"/>
    <n v="12919"/>
    <s v="like this video along with 274 other people"/>
    <n v="274"/>
    <x v="1"/>
    <s v="41:47"/>
    <n v="41.783333333333331"/>
    <n v="47"/>
    <n v="41"/>
    <n v="0"/>
    <x v="0"/>
    <s v="Unspecified"/>
    <n v="34859"/>
  </r>
  <r>
    <s v="1668191747-357"/>
    <s v="https://www.youtube.com/playlist?list=PL7vAomcmTSEpmM1ypem8XITGb2RVo1Ea4"/>
    <s v="โควิด-19 รอบใหม่ฉุดท่องเที่ยวสาหัสซ้ำ โรงแรมบอบช้ำหนักกว่าเดิม | Executive Espresso EP.170"/>
    <s v="https://www.youtube.com/watch?v=JqtMlkFngQg&amp;list=PL7vAomcmTSEpmM1ypem8XITGb2RVo1Ea4&amp;index=221&amp;t=12s"/>
    <x v="5"/>
    <s v="JqtMlkFngQg"/>
    <s v="โควิด-19 รอบใหม่ฉุดท่องเที่ยวสาหัสซ้ำ โรงแรมบอบช้ำหนักกว่าเดิม | Executive Espresso EP.170"/>
    <x v="0"/>
    <s v="THE SECRET SAUCE"/>
    <s v="Premiered Jan 14, 2021"/>
    <s v="Jan 14, 2021"/>
    <d v="2021-01-14T00:00:00"/>
    <n v="14"/>
    <n v="1"/>
    <x v="1"/>
    <s v="14"/>
    <n v="1"/>
    <x v="1"/>
    <x v="1"/>
    <s v="January"/>
    <n v="38"/>
    <s v="16,614 views"/>
    <n v="16614"/>
    <s v="like this video along with 323 other people"/>
    <n v="323"/>
    <x v="1"/>
    <s v="40:36"/>
    <n v="40.6"/>
    <n v="36"/>
    <n v="40"/>
    <n v="0"/>
    <x v="0"/>
    <s v="Unspecified"/>
    <n v="35763"/>
  </r>
  <r>
    <s v="1668191756-358"/>
    <s v="https://www.youtube.com/playlist?list=PL7vAomcmTSEpmM1ypem8XITGb2RVo1Ea4"/>
    <s v="ทำไมอิสราเอลฉีดวัคซีนโควิด-19 อันดับ 1 ของโลก ไทยควรเรียนรู้อะไร | Executive Espresso EP.171"/>
    <s v="https://www.youtube.com/watch?v=9flhETPssA4&amp;list=PL7vAomcmTSEpmM1ypem8XITGb2RVo1Ea4&amp;index=220&amp;t=1s"/>
    <x v="6"/>
    <s v="9flhETPssA4"/>
    <s v="ทำไมอิสราเอลฉีดวัคซีนโควิด-19 อันดับ 1 ของโลก ไทยควรเรียนรู้อะไร | Executive Espresso EP.171"/>
    <x v="0"/>
    <s v="THE SECRET SAUCE"/>
    <s v="Premiered Jan 19, 2021"/>
    <s v="Jan 19, 2021"/>
    <d v="2021-01-19T00:00:00"/>
    <n v="19"/>
    <n v="1"/>
    <x v="1"/>
    <s v="19"/>
    <n v="1"/>
    <x v="1"/>
    <x v="1"/>
    <s v="January"/>
    <n v="14"/>
    <s v="9,334 views"/>
    <n v="9334"/>
    <s v="like this video along with 196 other people"/>
    <n v="196"/>
    <x v="1"/>
    <s v="47:14"/>
    <n v="47.233333333333334"/>
    <n v="14"/>
    <n v="47"/>
    <n v="0"/>
    <x v="0"/>
    <s v="Unspecified"/>
    <n v="35457"/>
  </r>
  <r>
    <s v="1668191766-359"/>
    <s v="https://www.youtube.com/playlist?list=PL7vAomcmTSEpmM1ypem8XITGb2RVo1Ea4"/>
    <s v="แจ็ค หม่า ปรากฏตัวครั้งแรกรอบ 2 เดือน! เขาหายไปไหน รัฐบาลจีนฮุบกิจการ? | Executive Espresso EP.172"/>
    <s v="https://www.youtube.com/watch?v=SLnlrpAUMQc&amp;list=PL7vAomcmTSEpmM1ypem8XITGb2RVo1Ea4&amp;index=219&amp;t=5s"/>
    <x v="7"/>
    <s v="SLnlrpAUMQc"/>
    <s v="แจ็ค หม่า ปรากฏตัวครั้งแรกรอบ 2 เดือน! เขาหายไปไหน รัฐบาลจีนฮุบกิจการ? | Executive Espresso EP.172"/>
    <x v="0"/>
    <s v="THE SECRET SAUCE"/>
    <s v="Premiered Jan 20, 2021"/>
    <s v="Jan 20, 2021"/>
    <d v="2021-01-20T00:00:00"/>
    <n v="20"/>
    <n v="1"/>
    <x v="1"/>
    <s v="20"/>
    <n v="1"/>
    <x v="1"/>
    <x v="1"/>
    <s v="January"/>
    <n v="114"/>
    <s v="81,970 views"/>
    <n v="81970"/>
    <s v="like this video along with 1,198 other people"/>
    <n v="1198"/>
    <x v="1"/>
    <s v="31:08"/>
    <n v="31.133333333333333"/>
    <n v="8"/>
    <n v="31"/>
    <n v="0"/>
    <x v="0"/>
    <s v="Unspecified"/>
    <n v="35297"/>
  </r>
  <r>
    <s v="1668191775-360"/>
    <s v="https://www.youtube.com/playlist?list=PL7vAomcmTSEpmM1ypem8XITGb2RVo1Ea4"/>
    <s v="Tesla Effect ทำไมยักษ์ใหญ่เทคโนโลยีรุกตลาดรถยนต์ไฟฟ้า | Executive Espresso EP.173"/>
    <s v="https://www.youtube.com/watch?v=O8ivaixEuUk&amp;list=PL7vAomcmTSEpmM1ypem8XITGb2RVo1Ea4&amp;index=218&amp;t=6s"/>
    <x v="8"/>
    <s v="O8ivaixEuUk"/>
    <s v="Tesla Effect ทำไมยักษ์ใหญ่เทคโนโลยีรุกตลาดรถยนต์ไฟฟ้า | Executive Espresso EP.173"/>
    <x v="0"/>
    <s v="THE SECRET SAUCE"/>
    <s v="Premiered Jan 21, 2021"/>
    <s v="Jan 21, 2021"/>
    <d v="2021-01-21T00:00:00"/>
    <n v="21"/>
    <n v="1"/>
    <x v="1"/>
    <s v="21"/>
    <n v="1"/>
    <x v="1"/>
    <x v="1"/>
    <s v="January"/>
    <n v="40"/>
    <s v="24,249 views"/>
    <n v="24249"/>
    <s v="like this video along with 516 other people"/>
    <n v="516"/>
    <x v="1"/>
    <s v="37:41"/>
    <n v="37.68333333333333"/>
    <n v="41"/>
    <n v="37"/>
    <n v="0"/>
    <x v="2"/>
    <s v="รถยนต์"/>
    <n v="37900"/>
  </r>
  <r>
    <s v="1668191785-361"/>
    <s v="https://www.youtube.com/playlist?list=PL7vAomcmTSEpmM1ypem8XITGb2RVo1Ea4"/>
    <s v="เศรษฐกิจไทยปี 2564 อาจติดลบหรือโตแค่ 2% ทำไมหลุมเราลึกกว่าคนอื่น | Executive Espresso EP.174"/>
    <s v="https://www.youtube.com/watch?v=h1Yry3fWDB8&amp;list=PL7vAomcmTSEpmM1ypem8XITGb2RVo1Ea4&amp;index=217&amp;t=4s"/>
    <x v="9"/>
    <s v="h1Yry3fWDB8"/>
    <s v="เศรษฐกิจไทยปี 2564 อาจติดลบหรือโตแค่ 2% ทำไมหลุมเราลึกกว่าคนอื่น | Executive Espresso EP.174"/>
    <x v="0"/>
    <s v="THE SECRET SAUCE"/>
    <s v="Premiered Jan 22, 2021"/>
    <s v="Jan 22, 2021"/>
    <d v="2021-01-22T00:00:00"/>
    <n v="22"/>
    <n v="1"/>
    <x v="1"/>
    <s v="22"/>
    <n v="1"/>
    <x v="1"/>
    <x v="1"/>
    <s v="January"/>
    <n v="14"/>
    <s v="18,955 views"/>
    <n v="18955"/>
    <s v="like this video along with 387 other people"/>
    <n v="387"/>
    <x v="1"/>
    <s v="57:36"/>
    <n v="57.6"/>
    <n v="36"/>
    <n v="57"/>
    <n v="0"/>
    <x v="0"/>
    <s v="Unspecified"/>
    <n v="41072"/>
  </r>
  <r>
    <s v="1668191794-362"/>
    <s v="https://www.youtube.com/playlist?list=PL7vAomcmTSEpmM1ypem8XITGb2RVo1Ea4"/>
    <s v="ปัจจัยเสี่ยงของหุ้น PTTOR มีอะไรบ้าง ชวนคิดก่อนลงทุน | Executive Espresso EP.175"/>
    <s v="https://www.youtube.com/watch?v=Zyhv60L4M_o&amp;list=PL7vAomcmTSEpmM1ypem8XITGb2RVo1Ea4&amp;index=216&amp;t=4s"/>
    <x v="10"/>
    <s v="Zyhv60L4M_o"/>
    <s v="ปัจจัยเสี่ยงของหุ้น PTTOR มีอะไรบ้าง ชวนคิดก่อนลงทุน | Executive Espresso EP.175"/>
    <x v="0"/>
    <s v="THE SECRET SAUCE"/>
    <s v="Premiered Jan 26, 2021"/>
    <s v="Jan 26, 2021"/>
    <d v="2021-01-26T00:00:00"/>
    <n v="26"/>
    <n v="1"/>
    <x v="1"/>
    <s v="26"/>
    <n v="1"/>
    <x v="1"/>
    <x v="1"/>
    <s v="January"/>
    <n v="97"/>
    <s v="70,645 views"/>
    <n v="70645"/>
    <s v="like this video along with 1,442 other people"/>
    <n v="1442"/>
    <x v="1"/>
    <s v="31:10"/>
    <n v="31.166666666666668"/>
    <n v="10"/>
    <n v="31"/>
    <n v="0"/>
    <x v="0"/>
    <s v="Unspecified"/>
    <n v="39543"/>
  </r>
  <r>
    <s v="1668191804-363"/>
    <s v="https://www.youtube.com/playlist?list=PL7vAomcmTSEpmM1ypem8XITGb2RVo1Ea4"/>
    <s v="ยุคแห่งความสิ้นหวังของคนรุ่นใหม่ รายงานจาก World Economic Forum | Executive Espresso EP.176"/>
    <s v="https://www.youtube.com/watch?v=_zllsCUazzA&amp;list=PL7vAomcmTSEpmM1ypem8XITGb2RVo1Ea4&amp;index=215&amp;t=5s"/>
    <x v="11"/>
    <s v="_zllsCUazzA"/>
    <s v="ยุคแห่งความสิ้นหวังของคนรุ่นใหม่ รายงานจาก World Economic Forum | Executive Espresso EP.176"/>
    <x v="0"/>
    <s v="THE SECRET SAUCE"/>
    <s v="Premiered Jan 29, 2021"/>
    <s v="Jan 29, 2021"/>
    <d v="2021-01-29T00:00:00"/>
    <n v="29"/>
    <n v="1"/>
    <x v="1"/>
    <s v="29"/>
    <n v="1"/>
    <x v="1"/>
    <x v="1"/>
    <s v="January"/>
    <n v="74"/>
    <s v="36,819 views"/>
    <n v="36819"/>
    <s v="like this video along with 821 other people"/>
    <n v="821"/>
    <x v="1"/>
    <s v="39:09"/>
    <n v="39.15"/>
    <n v="9"/>
    <n v="39"/>
    <n v="0"/>
    <x v="3"/>
    <s v="การศึกษา"/>
    <n v="41757"/>
  </r>
  <r>
    <s v="1668191814-364"/>
    <s v="https://www.youtube.com/playlist?list=PL7vAomcmTSEpmM1ypem8XITGb2RVo1Ea4"/>
    <s v="เปิดหน้าชก! ทิม คุก ซัด มาร์ก ซักเคอร์เบิร์ก Apple ทะเลาะอะไรกับ Facebook | ExecutiveEspresso EP.177"/>
    <s v="https://www.youtube.com/watch?v=xYUqzqGk_U0&amp;list=PL7vAomcmTSEpmM1ypem8XITGb2RVo1Ea4&amp;index=214"/>
    <x v="12"/>
    <s v="xYUqzqGk_U0"/>
    <s v="เปิดหน้าชก! ทิม คุก ซัด มาร์ก ซักเคอร์เบิร์ก Apple ทะเลาะอะไรกับ Facebook | ExecutiveEspresso EP.177"/>
    <x v="0"/>
    <s v="THE SECRET SAUCE"/>
    <s v="Premiered Feb 2, 2021"/>
    <s v="Feb 2, 2021"/>
    <d v="2021-02-02T00:00:00"/>
    <n v="2"/>
    <n v="2"/>
    <x v="1"/>
    <s v="2"/>
    <n v="1"/>
    <x v="1"/>
    <x v="2"/>
    <s v="February"/>
    <n v="231"/>
    <s v="62,442 views"/>
    <n v="62442"/>
    <s v="like this video along with 1,179 other people"/>
    <n v="1179"/>
    <x v="1"/>
    <s v="30:09"/>
    <n v="30.15"/>
    <n v="9"/>
    <n v="30"/>
    <n v="0"/>
    <x v="0"/>
    <s v="Unspecified"/>
    <n v="37070"/>
  </r>
  <r>
    <s v="1668191823-365"/>
    <s v="https://www.youtube.com/playlist?list=PL7vAomcmTSEpmM1ypem8XITGb2RVo1Ea4"/>
    <s v="Stakeholder Capitalism คืออะไร ทำไมทุนนิยมจะคำนึงแค่ผู้ถือหุ้นไม่ได้ | Executive Espresso EP.178"/>
    <s v="https://www.youtube.com/watch?v=-PYvb8inkfE&amp;list=PL7vAomcmTSEpmM1ypem8XITGb2RVo1Ea4&amp;index=213&amp;t=4s"/>
    <x v="13"/>
    <s v="-PYvb8inkfE"/>
    <s v="Stakeholder Capitalism คืออะไร ทำไมทุนนิยมจะคำนึงแค่ผู้ถือหุ้นไม่ได้ | Executive Espresso EP.178"/>
    <x v="0"/>
    <s v="THE SECRET SAUCE"/>
    <s v="Premiered Feb 3, 2021"/>
    <s v="Feb 3, 2021"/>
    <d v="2021-02-03T00:00:00"/>
    <n v="3"/>
    <n v="2"/>
    <x v="1"/>
    <s v="3"/>
    <n v="1"/>
    <x v="1"/>
    <x v="2"/>
    <s v="February"/>
    <n v="3"/>
    <s v="7,064 views"/>
    <n v="7064"/>
    <s v="like this video along with 151 other people"/>
    <n v="151"/>
    <x v="0"/>
    <s v="26:29"/>
    <n v="26.483333333333334"/>
    <n v="29"/>
    <n v="26"/>
    <n v="0"/>
    <x v="0"/>
    <s v="Unspecified"/>
    <n v="34570"/>
  </r>
  <r>
    <s v="1668191832-366"/>
    <s v="https://www.youtube.com/playlist?list=PL7vAomcmTSEpmM1ypem8XITGb2RVo1Ea4"/>
    <s v="GameStop เม่าล้มยักษ์ สงครามหุ้นรายย่อยปฏิวัติ เพิ่งเริ่มเท่านั้น! | Executive Espresso EP.179"/>
    <s v="https://www.youtube.com/watch?v=TjWDcz29AMA&amp;list=PL7vAomcmTSEpmM1ypem8XITGb2RVo1Ea4&amp;index=212&amp;t=4s"/>
    <x v="14"/>
    <s v="TjWDcz29AMA"/>
    <s v="GameStop เม่าล้มยักษ์ สงครามหุ้นรายย่อยปฏิวัติ เพิ่งเริ่มเท่านั้น! | Executive Espresso EP.179"/>
    <x v="0"/>
    <s v="THE SECRET SAUCE"/>
    <s v="Premiered Feb 4, 2021"/>
    <s v="Feb 4, 2021"/>
    <d v="2021-02-04T00:00:00"/>
    <n v="4"/>
    <n v="2"/>
    <x v="1"/>
    <s v="4"/>
    <n v="1"/>
    <x v="1"/>
    <x v="2"/>
    <s v="February"/>
    <n v="25"/>
    <s v="19,179 views"/>
    <n v="19179"/>
    <s v="like this video along with 397 other people"/>
    <n v="397"/>
    <x v="1"/>
    <s v="41:42"/>
    <n v="41.7"/>
    <n v="42"/>
    <n v="41"/>
    <n v="0"/>
    <x v="0"/>
    <s v="Unspecified"/>
    <n v="36434"/>
  </r>
  <r>
    <s v="1668191842-367"/>
    <s v="https://www.youtube.com/playlist?list=PL7vAomcmTSEpmM1ypem8XITGb2RVo1Ea4"/>
    <s v="ขุมทรัพย์นักการตลาด! จับเทรนด์ผู้บริโภคไทยจากการเสิร์ช Google ปี 2020 | Executive Espresso EP.180"/>
    <s v="https://www.youtube.com/watch?v=CVC2UWxrgHU&amp;list=PL7vAomcmTSEpmM1ypem8XITGb2RVo1Ea4&amp;index=211&amp;t=5s"/>
    <x v="15"/>
    <s v="CVC2UWxrgHU"/>
    <s v="ขุมทรัพย์นักการตลาด! จับเทรนด์ผู้บริโภคไทยจากการเสิร์ช Google ปี 2020 | Executive Espresso EP.180"/>
    <x v="0"/>
    <s v="THE SECRET SAUCE"/>
    <s v="Premiered Feb 8, 2021"/>
    <s v="Feb 8, 2021"/>
    <d v="2021-02-08T00:00:00"/>
    <n v="8"/>
    <n v="2"/>
    <x v="1"/>
    <s v="8"/>
    <n v="1"/>
    <x v="1"/>
    <x v="2"/>
    <s v="February"/>
    <n v="23"/>
    <s v="26,391 views"/>
    <n v="26391"/>
    <s v="like this video along with 708 other people"/>
    <n v="708"/>
    <x v="0"/>
    <s v="20:56"/>
    <n v="20.933333333333334"/>
    <n v="56"/>
    <n v="20"/>
    <n v="0"/>
    <x v="0"/>
    <s v="Unspecified"/>
    <n v="35792"/>
  </r>
  <r>
    <s v="1668191851-368"/>
    <s v="https://www.youtube.com/playlist?list=PL7vAomcmTSEpmM1ypem8XITGb2RVo1Ea4"/>
    <s v="15 โอกาสลงทุนชนะตลาด ดิสรัปต์อนาคต จาก ARK กองทุนโดดเด่นที่สุดแห่งยุค | Executive Espresso EP.181"/>
    <s v="https://www.youtube.com/watch?v=mmXuqJkzfn8&amp;list=PL7vAomcmTSEpmM1ypem8XITGb2RVo1Ea4&amp;index=210"/>
    <x v="16"/>
    <s v="mmXuqJkzfn8"/>
    <s v="15 โอกาสลงทุนชนะตลาด ดิสรัปต์อนาคต จาก ARK กองทุนโดดเด่นที่สุดแห่งยุค | Executive Espresso EP.181"/>
    <x v="0"/>
    <s v="THE SECRET SAUCE"/>
    <s v="Premiered Feb 10, 2021"/>
    <s v="Feb 10, 2021"/>
    <d v="2021-02-10T00:00:00"/>
    <n v="10"/>
    <n v="2"/>
    <x v="1"/>
    <s v="10"/>
    <n v="1"/>
    <x v="1"/>
    <x v="2"/>
    <s v="February"/>
    <n v="13"/>
    <s v="12,634 views"/>
    <n v="12634"/>
    <s v="like this video along with 306 other people"/>
    <n v="306"/>
    <x v="1"/>
    <s v="39:16"/>
    <n v="39.266666666666666"/>
    <n v="16"/>
    <n v="39"/>
    <n v="0"/>
    <x v="0"/>
    <s v="Unspecified"/>
    <n v="34575"/>
  </r>
  <r>
    <s v="1668191859-369"/>
    <s v="https://www.youtube.com/playlist?list=PL7vAomcmTSEpmM1ypem8XITGb2RVo1Ea4"/>
    <s v="ทองคำดิจิทัล? ทำไม Tesla ทุ่ม 4.5 หมื่นล้านลุยบิตคอยน์ ไปต่อหรือพอแค่นี้ | Executive Espresso EP.182"/>
    <s v="https://www.youtube.com/watch?v=1dX_UK7LHmw&amp;list=PL7vAomcmTSEpmM1ypem8XITGb2RVo1Ea4&amp;index=209"/>
    <x v="17"/>
    <s v="1dX_UK7LHmw"/>
    <s v="ทองคำดิจิทัล? ทำไม Tesla ทุ่ม 4.5 หมื่นล้านลุยบิตคอยน์ ไปต่อหรือพอแค่นี้ | Executive Espresso EP.182"/>
    <x v="0"/>
    <s v="THE SECRET SAUCE"/>
    <s v="Premiered Feb 10, 2021"/>
    <s v="Feb 10, 2021"/>
    <d v="2021-02-10T00:00:00"/>
    <n v="10"/>
    <n v="2"/>
    <x v="1"/>
    <s v="10"/>
    <n v="1"/>
    <x v="1"/>
    <x v="2"/>
    <s v="February"/>
    <n v="75"/>
    <s v="34,962 views"/>
    <n v="34962"/>
    <s v="like this video along with 725 other people"/>
    <n v="725"/>
    <x v="1"/>
    <s v="42:38"/>
    <n v="42.633333333333333"/>
    <n v="38"/>
    <n v="42"/>
    <n v="0"/>
    <x v="0"/>
    <s v="Unspecified"/>
    <n v="33835"/>
  </r>
  <r>
    <s v="1668191869-370"/>
    <s v="https://www.youtube.com/playlist?list=PL7vAomcmTSEpmM1ypem8XITGb2RVo1Ea4"/>
    <s v="Starlink อีลอน มัสก์ ฝันเป็นเศรษฐีอินเทอร์เน็ตดาวเทียม กระทบเราอย่างไร | Executive Espresso EP.183"/>
    <s v="https://www.youtube.com/watch?v=ufxKfgqV0Hg&amp;list=PL7vAomcmTSEpmM1ypem8XITGb2RVo1Ea4&amp;index=208"/>
    <x v="18"/>
    <s v="ufxKfgqV0Hg"/>
    <s v="Starlink อีลอน มัสก์ ฝันเป็นเศรษฐีอินเทอร์เน็ตดาวเทียม กระทบเราอย่างไร | Executive Espresso EP.183"/>
    <x v="0"/>
    <s v="THE SECRET SAUCE"/>
    <s v="Premiered Feb 12, 2021"/>
    <s v="Feb 12, 2021"/>
    <d v="2021-02-12T00:00:00"/>
    <n v="12"/>
    <n v="2"/>
    <x v="1"/>
    <s v="12"/>
    <n v="1"/>
    <x v="1"/>
    <x v="2"/>
    <s v="February"/>
    <n v="196"/>
    <s v="80,958 views"/>
    <n v="80958"/>
    <s v="like this video along with 1,656 other people"/>
    <n v="1656"/>
    <x v="0"/>
    <s v="27:27"/>
    <n v="27.45"/>
    <n v="27"/>
    <n v="27"/>
    <n v="0"/>
    <x v="0"/>
    <s v="Unspecified"/>
    <n v="32752"/>
  </r>
  <r>
    <s v="1668191878-371"/>
    <s v="https://www.youtube.com/playlist?list=PL7vAomcmTSEpmM1ypem8XITGb2RVo1Ea4"/>
    <s v="ประเทศไทยหนี้ท่วม! แบงก์ชาติแก้อย่างไร มหกรรมไกล่เกลี่ยหนี้คืออะไร | Executive Espresso EP.184"/>
    <s v="https://www.youtube.com/watch?v=DKIZiT7ENXI&amp;list=PL7vAomcmTSEpmM1ypem8XITGb2RVo1Ea4&amp;index=207"/>
    <x v="19"/>
    <s v="DKIZiT7ENXI"/>
    <s v="ประเทศไทยหนี้ท่วม! แบงก์ชาติแก้อย่างไร มหกรรมไกล่เกลี่ยหนี้คืออะไร | Executive Espresso EP.184"/>
    <x v="0"/>
    <s v="THE SECRET SAUCE"/>
    <s v="Premiered Feb 15, 2021"/>
    <s v="Feb 15, 2021"/>
    <d v="2021-02-15T00:00:00"/>
    <n v="15"/>
    <n v="2"/>
    <x v="1"/>
    <s v="15"/>
    <n v="1"/>
    <x v="1"/>
    <x v="2"/>
    <s v="February"/>
    <n v="185"/>
    <s v="29,615 views"/>
    <n v="29615"/>
    <s v="like this video along with 765 other people"/>
    <n v="765"/>
    <x v="1"/>
    <s v="57:32"/>
    <n v="57.533333333333331"/>
    <n v="32"/>
    <n v="57"/>
    <n v="0"/>
    <x v="4"/>
    <s v="ธนาคารและการเงิน"/>
    <n v="37223"/>
  </r>
  <r>
    <s v="1668191889-372"/>
    <s v="https://www.youtube.com/playlist?list=PL7vAomcmTSEpmM1ypem8XITGb2RVo1Ea4"/>
    <s v="EEC 3 ปีคืบหน้าถึงไหน ยังมีอนาคตไหม เนื้อหอมอยู่หรือไม่ | Executive Espresso EP.185"/>
    <s v="https://www.youtube.com/watch?v=XDBtrzUWZ38&amp;list=PL7vAomcmTSEpmM1ypem8XITGb2RVo1Ea4&amp;index=206"/>
    <x v="20"/>
    <s v="XDBtrzUWZ38"/>
    <s v="EEC 3 ปีคืบหน้าถึงไหน ยังมีอนาคตไหม เนื้อหอมอยู่หรือไม่ | Executive Espresso EP.185"/>
    <x v="0"/>
    <s v="THE SECRET SAUCE"/>
    <s v="Premiered Feb 16, 2021"/>
    <s v="Feb 16, 2021"/>
    <d v="2021-02-16T00:00:00"/>
    <n v="16"/>
    <n v="2"/>
    <x v="1"/>
    <s v="16"/>
    <n v="1"/>
    <x v="1"/>
    <x v="2"/>
    <s v="February"/>
    <n v="40"/>
    <s v="8,317 views"/>
    <n v="8317"/>
    <s v="like this video along with 156 other people"/>
    <n v="156"/>
    <x v="2"/>
    <s v="1:24:21"/>
    <n v="84.35"/>
    <n v="21"/>
    <n v="24"/>
    <n v="1"/>
    <x v="0"/>
    <s v="Unspecified"/>
    <n v="40154"/>
  </r>
  <r>
    <s v="1668191897-373"/>
    <s v="https://www.youtube.com/playlist?list=PL7vAomcmTSEpmM1ypem8XITGb2RVo1Ea4"/>
    <s v="Clubhouse เกิดมาฆ่าพอดแคสต์ โค่นเฟซบุ๊ก จริงหรือ | Executive Espresso EP.186"/>
    <s v="https://www.youtube.com/watch?v=_7BaXop0Tcg&amp;list=PL7vAomcmTSEpmM1ypem8XITGb2RVo1Ea4&amp;index=205"/>
    <x v="21"/>
    <s v="_7BaXop0Tcg"/>
    <s v="Clubhouse เกิดมาฆ่าพอดแคสต์ โค่นเฟซบุ๊ก จริงหรือ | Executive Espresso EP.186"/>
    <x v="0"/>
    <s v="THE SECRET SAUCE"/>
    <s v="Premiered Feb 17, 2021"/>
    <s v="Feb 17, 2021"/>
    <d v="2021-02-17T00:00:00"/>
    <n v="17"/>
    <n v="2"/>
    <x v="1"/>
    <s v="17"/>
    <n v="1"/>
    <x v="1"/>
    <x v="2"/>
    <s v="February"/>
    <n v="140"/>
    <s v="68,486 views"/>
    <n v="68486"/>
    <s v="like this video along with 1,212 other people"/>
    <n v="1212"/>
    <x v="1"/>
    <s v="47:44"/>
    <n v="47.733333333333334"/>
    <n v="44"/>
    <n v="47"/>
    <n v="0"/>
    <x v="5"/>
    <s v="Platform"/>
    <n v="42726"/>
  </r>
  <r>
    <s v="1668191906-374"/>
    <s v="https://www.youtube.com/playlist?list=PL7vAomcmTSEpmM1ypem8XITGb2RVo1Ea4"/>
    <s v="ถามตรงๆ กับ สุพัฒนพงษ์ แม่ทัพเศรษฐกิจไทย เราหมดบุญเก่า ต้องสร้างบุญใหม่ | Executive Espresso EP.187"/>
    <s v="https://www.youtube.com/watch?v=Yr38AmpuyVg&amp;list=PL7vAomcmTSEpmM1ypem8XITGb2RVo1Ea4&amp;index=204"/>
    <x v="22"/>
    <s v="Yr38AmpuyVg"/>
    <s v="ถามตรงๆ กับ สุพัฒนพงษ์ แม่ทัพเศรษฐกิจไทย เราหมดบุญเก่า ต้องสร้างบุญใหม่ | Executive Espresso EP.187"/>
    <x v="0"/>
    <s v="THE SECRET SAUCE"/>
    <s v="Premiered Mar 9, 2021"/>
    <s v="Mar 9, 2021"/>
    <d v="2021-03-09T00:00:00"/>
    <n v="9"/>
    <n v="3"/>
    <x v="1"/>
    <s v="9"/>
    <n v="1"/>
    <x v="1"/>
    <x v="3"/>
    <s v="March"/>
    <n v="86"/>
    <s v="18,857 views"/>
    <n v="18857"/>
    <s v="like this video along with 281 other people"/>
    <n v="281"/>
    <x v="1"/>
    <s v="55:06"/>
    <n v="55.1"/>
    <n v="6"/>
    <n v="55"/>
    <n v="0"/>
    <x v="1"/>
    <s v="SMEs"/>
    <n v="37483"/>
  </r>
  <r>
    <s v="1668191916-375"/>
    <s v="https://www.youtube.com/playlist?list=PL7vAomcmTSEpmM1ypem8XITGb2RVo1Ea4"/>
    <s v="เศรษฐกิจวงจรลมปราณของจีนเปลี่ยนโลก กระทบไทยอย่างไร | Executive Espresso EP.188"/>
    <s v="https://www.youtube.com/watch?v=Q4dfJ5EaJfU&amp;list=PL7vAomcmTSEpmM1ypem8XITGb2RVo1Ea4&amp;index=203"/>
    <x v="23"/>
    <s v="Q4dfJ5EaJfU"/>
    <s v="เศรษฐกิจวงจรลมปราณของจีนเปลี่ยนโลก กระทบไทยอย่างไร | Executive Espresso EP.188"/>
    <x v="0"/>
    <s v="THE SECRET SAUCE"/>
    <s v="Premiered Mar 10, 2021"/>
    <s v="Mar 10, 2021"/>
    <d v="2021-03-10T00:00:00"/>
    <n v="10"/>
    <n v="3"/>
    <x v="1"/>
    <s v="10"/>
    <n v="1"/>
    <x v="1"/>
    <x v="3"/>
    <s v="March"/>
    <n v="26"/>
    <s v="26,792 views"/>
    <n v="26792"/>
    <s v="like this video along with 466 other people"/>
    <n v="466"/>
    <x v="1"/>
    <s v="59:18"/>
    <n v="59.3"/>
    <n v="18"/>
    <n v="59"/>
    <n v="0"/>
    <x v="0"/>
    <s v="Unspecified"/>
    <n v="38670"/>
  </r>
  <r>
    <s v="1668191926-376"/>
    <s v="https://www.youtube.com/playlist?list=PL7vAomcmTSEpmM1ypem8XITGb2RVo1Ea4"/>
    <s v="เข้าใจที่เดียวจบ Genome ปฏิวัติการแพทย์ พลิกชีวิตที่น่าลงทุนอย่างยิ่ง! | Executive Espresso EP.189"/>
    <s v="https://www.youtube.com/watch?v=x2DbiKkC-lM&amp;list=PL7vAomcmTSEpmM1ypem8XITGb2RVo1Ea4&amp;index=202"/>
    <x v="24"/>
    <s v="x2DbiKkC-lM"/>
    <s v="เข้าใจที่เดียวจบ Genome ปฏิวัติการแพทย์ พลิกชีวิตที่น่าลงทุนอย่างยิ่ง! | Executive Espresso EP.189"/>
    <x v="0"/>
    <s v="THE SECRET SAUCE"/>
    <s v="Premiered Mar 15, 2021"/>
    <s v="Mar 15, 2021"/>
    <d v="2021-03-15T00:00:00"/>
    <n v="15"/>
    <n v="3"/>
    <x v="1"/>
    <s v="15"/>
    <n v="1"/>
    <x v="1"/>
    <x v="3"/>
    <s v="March"/>
    <n v="33"/>
    <s v="26,215 views"/>
    <n v="26215"/>
    <s v="like this video along with 713 other people"/>
    <n v="713"/>
    <x v="2"/>
    <s v="1:21:12"/>
    <n v="81.2"/>
    <n v="12"/>
    <n v="21"/>
    <n v="1"/>
    <x v="0"/>
    <s v="Unspecified"/>
    <n v="42679"/>
  </r>
  <r>
    <s v="1668191936-377"/>
    <s v="https://www.youtube.com/playlist?list=PL7vAomcmTSEpmM1ypem8XITGb2RVo1Ea4"/>
    <s v="รัฐบาลดิจิทัลทำได้จริงหรือ คนไทยได้อะไร ความยากคืออะไร | Executive Espresso Ep.190"/>
    <s v="https://www.youtube.com/watch?v=9YwFMyNZB4U&amp;list=PL7vAomcmTSEpmM1ypem8XITGb2RVo1Ea4&amp;index=201"/>
    <x v="25"/>
    <s v="9YwFMyNZB4U"/>
    <s v="รัฐบาลดิจิทัลทำได้จริงหรือ คนไทยได้อะไร ความยากคืออะไร | Executive Espresso Ep.190"/>
    <x v="0"/>
    <s v="THE SECRET SAUCE"/>
    <s v="Mar 22, 2021"/>
    <s v="Mar 22, 2021"/>
    <d v="2021-03-22T00:00:00"/>
    <n v="22"/>
    <n v="3"/>
    <x v="1"/>
    <s v="22"/>
    <n v="1"/>
    <x v="1"/>
    <x v="3"/>
    <s v="March"/>
    <n v="17"/>
    <s v="5,095 views"/>
    <n v="5095"/>
    <s v="like this video along with 92 other people"/>
    <n v="92"/>
    <x v="1"/>
    <s v="55:39"/>
    <n v="55.65"/>
    <n v="39"/>
    <n v="55"/>
    <n v="0"/>
    <x v="0"/>
    <s v="Unspecified"/>
    <n v="36522"/>
  </r>
  <r>
    <s v="1668191944-378"/>
    <s v="https://www.youtube.com/playlist?list=PL7vAomcmTSEpmM1ypem8XITGb2RVo1Ea4"/>
    <s v="ภารกิจเปลี่ยนคนภาครัฐให้มี Digital Mindset | Executive Espresso EP.191"/>
    <s v="https://www.youtube.com/watch?v=9gks97A1STc&amp;list=PL7vAomcmTSEpmM1ypem8XITGb2RVo1Ea4&amp;index=200"/>
    <x v="26"/>
    <s v="9gks97A1STc"/>
    <s v="ภารกิจเปลี่ยนคนภาครัฐให้มี Digital Mindset | Executive Espresso EP.191"/>
    <x v="0"/>
    <s v="THE SECRET SAUCE"/>
    <s v="Premiered Mar 23, 2021"/>
    <s v="Mar 23, 2021"/>
    <d v="2021-03-23T00:00:00"/>
    <n v="23"/>
    <n v="3"/>
    <x v="1"/>
    <s v="23"/>
    <n v="1"/>
    <x v="1"/>
    <x v="3"/>
    <s v="March"/>
    <n v="16"/>
    <s v="4,722 views"/>
    <n v="4722"/>
    <s v="like this video along with 84 other people"/>
    <n v="84"/>
    <x v="1"/>
    <s v="46:59"/>
    <n v="46.983333333333334"/>
    <n v="59"/>
    <n v="46"/>
    <n v="0"/>
    <x v="0"/>
    <s v="Unspecified"/>
    <n v="35890"/>
  </r>
  <r>
    <s v="1668191954-379"/>
    <s v="https://www.youtube.com/playlist?list=PL7vAomcmTSEpmM1ypem8XITGb2RVo1Ea4"/>
    <s v="พักทรัพย์ พักหนี้-สินเชื่อฟื้นฟู บาซูก้าการเงิน 3.5 แสนล้าน ต่อลมหายใจ | Executive Espresso EP.192"/>
    <s v="https://www.youtube.com/watch?v=HHwp5CqDI_w&amp;list=PL7vAomcmTSEpmM1ypem8XITGb2RVo1Ea4&amp;index=199"/>
    <x v="27"/>
    <s v="HHwp5CqDI_w"/>
    <s v="พักทรัพย์ พักหนี้-สินเชื่อฟื้นฟู บาซูก้าการเงิน 3.5 แสนล้าน ต่อลมหายใจ | Executive Espresso EP.192"/>
    <x v="0"/>
    <s v="THE SECRET SAUCE"/>
    <s v="Premiered Mar 30, 2021"/>
    <s v="Mar 30, 2021"/>
    <d v="2021-03-30T00:00:00"/>
    <n v="30"/>
    <n v="3"/>
    <x v="1"/>
    <s v="30"/>
    <n v="1"/>
    <x v="1"/>
    <x v="3"/>
    <s v="March"/>
    <n v="10"/>
    <s v="7,533 views"/>
    <n v="7533"/>
    <s v="like this video along with 144 other people"/>
    <n v="144"/>
    <x v="1"/>
    <s v="50:46"/>
    <n v="50.766666666666666"/>
    <n v="46"/>
    <n v="50"/>
    <n v="0"/>
    <x v="0"/>
    <s v="Unspecified"/>
    <n v="37476"/>
  </r>
  <r>
    <s v="1668191964-380"/>
    <s v="https://www.youtube.com/playlist?list=PL7vAomcmTSEpmM1ypem8XITGb2RVo1Ea4"/>
    <s v="วิเคราะห์กัญชงแบบละเอียด โอกาสอยู่ตรงไหน ลงทุนอย่างไร | Executive Espresso EP.193"/>
    <s v="https://www.youtube.com/watch?v=JiQ9wLZiqf8&amp;list=PL7vAomcmTSEpmM1ypem8XITGb2RVo1Ea4&amp;index=198"/>
    <x v="28"/>
    <s v="JiQ9wLZiqf8"/>
    <s v="วิเคราะห์กัญชงแบบละเอียด โอกาสอยู่ตรงไหน ลงทุนอย่างไร | Executive Espresso EP.193"/>
    <x v="0"/>
    <s v="THE SECRET SAUCE"/>
    <s v="Premiered Mar 31, 2021"/>
    <s v="Mar 31, 2021"/>
    <d v="2021-03-31T00:00:00"/>
    <n v="31"/>
    <n v="3"/>
    <x v="1"/>
    <s v="31"/>
    <n v="1"/>
    <x v="1"/>
    <x v="3"/>
    <s v="March"/>
    <n v="65"/>
    <s v="99,623 views"/>
    <n v="99623"/>
    <s v="like this video along with 1,833 other people"/>
    <n v="1833"/>
    <x v="1"/>
    <s v="51:12"/>
    <n v="51.2"/>
    <n v="12"/>
    <n v="51"/>
    <n v="0"/>
    <x v="0"/>
    <s v="Unspecified"/>
    <n v="39319"/>
  </r>
  <r>
    <s v="1668191974-381"/>
    <s v="https://www.youtube.com/playlist?list=PL7vAomcmTSEpmM1ypem8XITGb2RVo1Ea4"/>
    <s v="แค่หุ้นไทยไม่พอ อยากพอร์ตโต ต้องลุยต่างประเทศ | Executive Espresso EP.194"/>
    <s v="https://www.youtube.com/watch?v=So7MGa-ler4&amp;list=PL7vAomcmTSEpmM1ypem8XITGb2RVo1Ea4&amp;index=197"/>
    <x v="29"/>
    <s v="So7MGa-ler4"/>
    <s v="แค่หุ้นไทยไม่พอ อยากพอร์ตโต ต้องลุยต่างประเทศ | Executive Espresso EP.194"/>
    <x v="0"/>
    <s v="THE SECRET SAUCE"/>
    <s v="Premiered Apr 1, 2021"/>
    <s v="Apr 1, 2021"/>
    <d v="2021-04-01T00:00:00"/>
    <n v="1"/>
    <n v="4"/>
    <x v="1"/>
    <s v="1"/>
    <n v="2"/>
    <x v="2"/>
    <x v="4"/>
    <s v="April"/>
    <n v="6"/>
    <s v="27,684 views"/>
    <n v="27684"/>
    <s v="like this video along with 261 other people"/>
    <n v="261"/>
    <x v="1"/>
    <s v="50:32"/>
    <n v="50.533333333333331"/>
    <n v="32"/>
    <n v="50"/>
    <n v="0"/>
    <x v="0"/>
    <s v="Unspecified"/>
    <n v="38353"/>
  </r>
  <r>
    <s v="1668191984-382"/>
    <s v="https://www.youtube.com/playlist?list=PL7vAomcmTSEpmM1ypem8XITGb2RVo1Ea4"/>
    <s v="เปิดเบื้องลึก ‘ม็อบคนรุ่นใหม่’  จากหนังสือ สงครามเย็น(ใน)ระหว่างโบว์ขาว | Executive Espresso EP.195"/>
    <s v="https://www.youtube.com/watch?v=Sw3qnwX-200&amp;list=PL7vAomcmTSEpmM1ypem8XITGb2RVo1Ea4&amp;index=196"/>
    <x v="30"/>
    <s v="Sw3qnwX-200"/>
    <s v="เปิดเบื้องลึก ‘ม็อบคนรุ่นใหม่’  จากหนังสือ สงครามเย็น(ใน)ระหว่างโบว์ขาว | Executive Espresso EP.195"/>
    <x v="0"/>
    <s v="THE SECRET SAUCE"/>
    <s v="Premiered Apr 7, 2021"/>
    <s v="Apr 7, 2021"/>
    <d v="2021-04-07T00:00:00"/>
    <n v="7"/>
    <n v="4"/>
    <x v="1"/>
    <s v="7"/>
    <n v="2"/>
    <x v="2"/>
    <x v="4"/>
    <s v="April"/>
    <n v="109"/>
    <s v="27,166 views"/>
    <n v="27166"/>
    <s v="like this video along with 808 other people"/>
    <n v="808"/>
    <x v="3"/>
    <s v="1:40:37"/>
    <n v="100.61666666666667"/>
    <n v="37"/>
    <n v="40"/>
    <n v="1"/>
    <x v="0"/>
    <s v="Unspecified"/>
    <n v="43103"/>
  </r>
  <r>
    <s v="1668191993-383"/>
    <s v="https://www.youtube.com/playlist?list=PL7vAomcmTSEpmM1ypem8XITGb2RVo1Ea4"/>
    <s v="‘คลัสเตอร์ทองหล่อ’ โควิด-19 ระลอก 3 อาจรุนแรงกว่าเดิม 170 เท่า! | Executive Espresso EP.196"/>
    <s v="https://www.youtube.com/watch?v=TtsSBRYf300&amp;list=PL7vAomcmTSEpmM1ypem8XITGb2RVo1Ea4&amp;index=195"/>
    <x v="31"/>
    <s v="TtsSBRYf300"/>
    <s v="‘คลัสเตอร์ทองหล่อ’ โควิด-19 ระลอก 3 อาจรุนแรงกว่าเดิม 170 เท่า! | Executive Espresso EP.196"/>
    <x v="0"/>
    <s v="THE SECRET SAUCE"/>
    <s v="Premiered Apr 8, 2021"/>
    <s v="Apr 8, 2021"/>
    <d v="2021-04-08T00:00:00"/>
    <n v="8"/>
    <n v="4"/>
    <x v="1"/>
    <s v="8"/>
    <n v="2"/>
    <x v="2"/>
    <x v="4"/>
    <s v="April"/>
    <n v="74"/>
    <s v="43,887 views"/>
    <n v="43887"/>
    <s v="like this video along with 768 other people"/>
    <n v="768"/>
    <x v="1"/>
    <s v="34:05"/>
    <n v="34.083333333333336"/>
    <n v="5"/>
    <n v="34"/>
    <n v="0"/>
    <x v="0"/>
    <s v="Unspecified"/>
    <n v="33779"/>
  </r>
  <r>
    <s v="1668192003-384"/>
    <s v="https://www.youtube.com/playlist?list=PL7vAomcmTSEpmM1ypem8XITGb2RVo1Ea4"/>
    <s v="โควิด-19 ระลอก 3 อาจฉุดเศรษฐกิจไทยลบ 1.7% นักท่องเที่ยวเหลือ 1 แสนคน | Executive Espresso EP.197"/>
    <s v="https://www.youtube.com/watch?v=HtZr47_LZfA&amp;list=PL7vAomcmTSEpmM1ypem8XITGb2RVo1Ea4&amp;index=194"/>
    <x v="32"/>
    <s v="HtZr47_LZfA"/>
    <s v="โควิด-19 ระลอก 3 อาจฉุดเศรษฐกิจไทยลบ 1.7% นักท่องเที่ยวเหลือ 1 แสนคน | Executive Espresso EP.197"/>
    <x v="0"/>
    <s v="THE SECRET SAUCE"/>
    <s v="Premiered Apr 10, 2021"/>
    <s v="Apr 10, 2021"/>
    <d v="2021-04-10T00:00:00"/>
    <n v="10"/>
    <n v="4"/>
    <x v="1"/>
    <s v="10"/>
    <n v="2"/>
    <x v="2"/>
    <x v="4"/>
    <s v="April"/>
    <n v="26"/>
    <s v="16,191 views"/>
    <n v="16191"/>
    <s v="like this video along with 275 other people"/>
    <n v="275"/>
    <x v="0"/>
    <s v="28:36"/>
    <n v="28.6"/>
    <n v="36"/>
    <n v="28"/>
    <n v="0"/>
    <x v="0"/>
    <s v="Unspecified"/>
    <n v="38104"/>
  </r>
  <r>
    <s v="1668192012-385"/>
    <s v="https://www.youtube.com/playlist?list=PL7vAomcmTSEpmM1ypem8XITGb2RVo1Ea4"/>
    <s v="ประเทศไทยการ์ดตกเชิงบริหาร? วางแผนอย่างไรเมื่อวัคซีนโควิด-19 ยังไม่ทั่ว | Executive Espresso EP.198"/>
    <s v="https://www.youtube.com/watch?v=JMizWMgBe8s&amp;list=PL7vAomcmTSEpmM1ypem8XITGb2RVo1Ea4&amp;index=193"/>
    <x v="33"/>
    <s v="JMizWMgBe8s"/>
    <s v="ประเทศไทยการ์ดตกเชิงบริหาร? วางแผนอย่างไรเมื่อวัคซีนโควิด-19 ยังไม่ทั่ว | Executive Espresso EP.198"/>
    <x v="0"/>
    <s v="THE SECRET SAUCE"/>
    <s v="Premiered Apr 13, 2021"/>
    <s v="Apr 13, 2021"/>
    <d v="2021-04-13T00:00:00"/>
    <n v="13"/>
    <n v="4"/>
    <x v="1"/>
    <s v="13"/>
    <n v="2"/>
    <x v="2"/>
    <x v="4"/>
    <s v="April"/>
    <n v="40"/>
    <s v="9,878 views"/>
    <n v="9878"/>
    <s v="like this video along with 211 other people"/>
    <n v="211"/>
    <x v="1"/>
    <s v="48:17"/>
    <n v="48.283333333333331"/>
    <n v="17"/>
    <n v="48"/>
    <n v="0"/>
    <x v="0"/>
    <s v="Unspecified"/>
    <n v="35158"/>
  </r>
  <r>
    <s v="1668192022-386"/>
    <s v="https://www.youtube.com/playlist?list=PL7vAomcmTSEpmM1ypem8XITGb2RVo1Ea4"/>
    <s v="เบื้องลึกยูโรเปียนซูเปอร์ลีก สงคราม 'เงิน' ครั้งใหญ่ที่สุดในโลกฟุตบอล | Executive Espresso EP.199"/>
    <s v="https://www.youtube.com/watch?v=Qz3Glubf_V0&amp;list=PL7vAomcmTSEpmM1ypem8XITGb2RVo1Ea4&amp;index=192"/>
    <x v="34"/>
    <s v="Qz3Glubf_V0"/>
    <s v="เบื้องลึกยูโรเปียนซูเปอร์ลีก สงคราม 'เงิน' ครั้งใหญ่ที่สุดในโลกฟุตบอล | Executive Espresso EP.199"/>
    <x v="0"/>
    <s v="THE SECRET SAUCE"/>
    <s v="Apr 20, 2021"/>
    <s v="Apr 20, 2021"/>
    <d v="2021-04-20T00:00:00"/>
    <n v="20"/>
    <n v="4"/>
    <x v="1"/>
    <s v="20"/>
    <n v="2"/>
    <x v="2"/>
    <x v="4"/>
    <s v="April"/>
    <n v="30"/>
    <s v="7,490 views"/>
    <n v="7490"/>
    <s v="like this video along with 165 other people"/>
    <n v="165"/>
    <x v="1"/>
    <s v="38:27"/>
    <n v="38.450000000000003"/>
    <n v="27"/>
    <n v="38"/>
    <n v="0"/>
    <x v="0"/>
    <s v="Unspecified"/>
    <n v="33748"/>
  </r>
  <r>
    <s v="1668192031-387"/>
    <s v="https://www.youtube.com/playlist?list=PL7vAomcmTSEpmM1ypem8XITGb2RVo1Ea4"/>
    <s v="วัคซีนคือทางรอดเดียว! ถอดบทเรียนอิสราเอลที่ไทยต้องทำให้ได้ | Executive Espresso EP.200"/>
    <s v="https://www.youtube.com/watch?v=xPwPKsQj4kc&amp;list=PL7vAomcmTSEpmM1ypem8XITGb2RVo1Ea4&amp;index=191"/>
    <x v="35"/>
    <s v="xPwPKsQj4kc"/>
    <s v="วัคซีนคือทางรอดเดียว! ถอดบทเรียนอิสราเอลที่ไทยต้องทำให้ได้ | Executive Espresso EP.200"/>
    <x v="0"/>
    <s v="THE SECRET SAUCE"/>
    <s v="Premiered Apr 22, 2021"/>
    <s v="Apr 22, 2021"/>
    <d v="2021-04-22T00:00:00"/>
    <n v="22"/>
    <n v="4"/>
    <x v="1"/>
    <s v="22"/>
    <n v="2"/>
    <x v="2"/>
    <x v="4"/>
    <s v="April"/>
    <n v="31"/>
    <s v="11,406 views"/>
    <n v="11406"/>
    <s v="like this video along with 299 other people"/>
    <n v="299"/>
    <x v="0"/>
    <s v="20:44"/>
    <n v="20.733333333333334"/>
    <n v="44"/>
    <n v="20"/>
    <n v="0"/>
    <x v="0"/>
    <s v="Unspecified"/>
    <n v="32933"/>
  </r>
  <r>
    <s v="1668192040-388"/>
    <s v="https://www.youtube.com/playlist?list=PL7vAomcmTSEpmM1ypem8XITGb2RVo1Ea4"/>
    <s v="ความเหลื่อมล้ำไทย แย่แค่ไหน เหตุคืออะไร แก้อย่างไร | Executive Espresso EP.201"/>
    <s v="https://www.youtube.com/watch?v=kpSgq-g4tao&amp;list=PL7vAomcmTSEpmM1ypem8XITGb2RVo1Ea4&amp;index=190"/>
    <x v="36"/>
    <s v="kpSgq-g4tao"/>
    <s v="ความเหลื่อมล้ำไทย แย่แค่ไหน เหตุคืออะไร แก้อย่างไร | Executive Espresso EP.201"/>
    <x v="0"/>
    <s v="THE SECRET SAUCE"/>
    <s v="Premiered Apr 23, 2021"/>
    <s v="Apr 23, 2021"/>
    <d v="2021-04-23T00:00:00"/>
    <n v="23"/>
    <n v="4"/>
    <x v="1"/>
    <s v="23"/>
    <n v="2"/>
    <x v="2"/>
    <x v="4"/>
    <s v="April"/>
    <n v="160"/>
    <s v="58,025 views"/>
    <n v="58025"/>
    <s v="like this video along with 1,641 other people"/>
    <n v="1641"/>
    <x v="1"/>
    <s v="38:26"/>
    <n v="38.43333333333333"/>
    <n v="26"/>
    <n v="38"/>
    <n v="0"/>
    <x v="0"/>
    <s v="Unspecified"/>
    <n v="36101"/>
  </r>
  <r>
    <s v="1668192050-389"/>
    <s v="https://www.youtube.com/playlist?list=PL7vAomcmTSEpmM1ypem8XITGb2RVo1Ea4"/>
    <s v="ไม่ควรมีใครตายจากโควิด-19 เพราะการบริหารที่ไม่มีประสิทธิภาพเพียงพอ | Executive Espresso EP.202"/>
    <s v="https://www.youtube.com/watch?v=cgClLzkMesE&amp;list=PL7vAomcmTSEpmM1ypem8XITGb2RVo1Ea4&amp;index=189"/>
    <x v="37"/>
    <s v="cgClLzkMesE"/>
    <s v="ไม่ควรมีใครตายจากโควิด-19 เพราะการบริหารที่ไม่มีประสิทธิภาพเพียงพอ | Executive Espresso EP.202"/>
    <x v="0"/>
    <s v="THE SECRET SAUCE"/>
    <s v="Premiered Apr 27, 2021"/>
    <s v="Apr 27, 2021"/>
    <d v="2021-04-27T00:00:00"/>
    <n v="27"/>
    <n v="4"/>
    <x v="1"/>
    <s v="27"/>
    <n v="2"/>
    <x v="2"/>
    <x v="4"/>
    <s v="April"/>
    <n v="140"/>
    <s v="18,675 views"/>
    <n v="18675"/>
    <s v="like this video along with 801 other people"/>
    <n v="801"/>
    <x v="1"/>
    <s v="33:09"/>
    <n v="33.15"/>
    <n v="9"/>
    <n v="33"/>
    <n v="0"/>
    <x v="0"/>
    <s v="Unspecified"/>
    <n v="31272"/>
  </r>
  <r>
    <s v="1668192059-390"/>
    <s v="https://www.youtube.com/playlist?list=PL7vAomcmTSEpmM1ypem8XITGb2RVo1Ea4"/>
    <s v="เศรษฐกิจไทยเสี่ยงถดถอยซ้ำซ้อน! | Executive Espresso EP.203"/>
    <s v="https://www.youtube.com/watch?v=SqAuTwgSPa0&amp;list=PL7vAomcmTSEpmM1ypem8XITGb2RVo1Ea4&amp;index=188&amp;t=4s"/>
    <x v="38"/>
    <s v="SqAuTwgSPa0"/>
    <s v="เศรษฐกิจไทยเสี่ยงถดถอยซ้ำซ้อน! | Executive Espresso EP.203"/>
    <x v="0"/>
    <s v="THE SECRET SAUCE"/>
    <s v="Premiered Apr 28, 2021"/>
    <s v="Apr 28, 2021"/>
    <d v="2021-04-28T00:00:00"/>
    <n v="28"/>
    <n v="4"/>
    <x v="1"/>
    <s v="28"/>
    <n v="2"/>
    <x v="2"/>
    <x v="4"/>
    <s v="April"/>
    <n v="35"/>
    <s v="22,877 views"/>
    <n v="22877"/>
    <s v="like this video along with 521 other people"/>
    <n v="521"/>
    <x v="0"/>
    <s v="28:59"/>
    <n v="28.983333333333334"/>
    <n v="59"/>
    <n v="28"/>
    <n v="0"/>
    <x v="0"/>
    <s v="Unspecified"/>
    <n v="32476"/>
  </r>
  <r>
    <s v="1668192068-391"/>
    <s v="https://www.youtube.com/playlist?list=PL7vAomcmTSEpmM1ypem8XITGb2RVo1Ea4"/>
    <s v="รัฐสั่งเบรกเอกชนซื้อวัคซีน? แผนกระจายวัคซีนของทีมไทยแลนด์คืออะไร | Executive Espresso EP.204"/>
    <s v="https://www.youtube.com/watch?v=LdOwHggpBgo&amp;list=PL7vAomcmTSEpmM1ypem8XITGb2RVo1Ea4&amp;index=187"/>
    <x v="39"/>
    <s v="LdOwHggpBgo"/>
    <s v="รัฐสั่งเบรกเอกชนซื้อวัคซีน? แผนกระจายวัคซีนของทีมไทยแลนด์คืออะไร | Executive Espresso EP.204"/>
    <x v="0"/>
    <s v="THE SECRET SAUCE"/>
    <s v="Premiered Apr 29, 2021"/>
    <s v="Apr 29, 2021"/>
    <d v="2021-04-29T00:00:00"/>
    <n v="29"/>
    <n v="4"/>
    <x v="1"/>
    <s v="29"/>
    <n v="2"/>
    <x v="2"/>
    <x v="4"/>
    <s v="April"/>
    <n v="67"/>
    <s v="20,075 views"/>
    <n v="20075"/>
    <s v="like this video along with 305 other people"/>
    <n v="305"/>
    <x v="1"/>
    <s v="43:04"/>
    <n v="43.06666666666667"/>
    <n v="4"/>
    <n v="43"/>
    <n v="0"/>
    <x v="0"/>
    <s v="Unspecified"/>
    <n v="32993"/>
  </r>
  <r>
    <s v="1668192077-392"/>
    <s v="https://www.youtube.com/playlist?list=PL7vAomcmTSEpmM1ypem8XITGb2RVo1Ea4"/>
    <s v="วัคซีนไม่มาตามนัด แผนเปิดประเทศ ‘ภูเก็ต’ ส่อล่ม | Executive Espresso EP.205"/>
    <s v="https://www.youtube.com/watch?v=ks0B587tcTg&amp;list=PL7vAomcmTSEpmM1ypem8XITGb2RVo1Ea4&amp;index=186"/>
    <x v="40"/>
    <s v="ks0B587tcTg"/>
    <s v="วัคซีนไม่มาตามนัด แผนเปิดประเทศ ‘ภูเก็ต’ ส่อล่ม | Executive Espresso EP.205"/>
    <x v="0"/>
    <s v="THE SECRET SAUCE"/>
    <s v="Apr 30, 2021"/>
    <s v="Apr 30, 2021"/>
    <d v="2021-04-30T00:00:00"/>
    <n v="30"/>
    <n v="4"/>
    <x v="1"/>
    <s v="30"/>
    <n v="2"/>
    <x v="2"/>
    <x v="4"/>
    <s v="April"/>
    <n v="43"/>
    <s v="11,872 views"/>
    <n v="11872"/>
    <s v="like this video along with 193 other people"/>
    <n v="193"/>
    <x v="1"/>
    <s v="42:31"/>
    <n v="42.516666666666666"/>
    <n v="31"/>
    <n v="42"/>
    <n v="0"/>
    <x v="0"/>
    <s v="Unspecified"/>
    <n v="38921"/>
  </r>
  <r>
    <s v="1668192086-393"/>
    <s v="https://www.youtube.com/playlist?list=PL7vAomcmTSEpmM1ypem8XITGb2RVo1Ea4"/>
    <s v="ร้านอาหารเจ็บสาหัส รัฐควรเร่งเยียวยา | Executive Espresso EP.206"/>
    <s v="https://www.youtube.com/watch?v=zUV1KpsiRAc&amp;list=PL7vAomcmTSEpmM1ypem8XITGb2RVo1Ea4&amp;index=185"/>
    <x v="41"/>
    <s v="zUV1KpsiRAc"/>
    <s v="ร้านอาหารเจ็บสาหัส รัฐควรเร่งเยียวยา | Executive Espresso EP.206"/>
    <x v="0"/>
    <s v="THE SECRET SAUCE"/>
    <s v="Premiered May 1, 2021"/>
    <s v="May 1, 2021"/>
    <d v="2021-05-01T00:00:00"/>
    <n v="1"/>
    <n v="5"/>
    <x v="1"/>
    <s v="1"/>
    <n v="2"/>
    <x v="2"/>
    <x v="5"/>
    <s v="May"/>
    <n v="37"/>
    <s v="13,889 views"/>
    <n v="13889"/>
    <s v="like this video along with 288 other people"/>
    <n v="288"/>
    <x v="0"/>
    <s v="14:46"/>
    <n v="14.766666666666667"/>
    <n v="46"/>
    <n v="14"/>
    <n v="0"/>
    <x v="0"/>
    <s v="Unspecified"/>
    <n v="32727"/>
  </r>
  <r>
    <s v="1668192096-394"/>
    <s v="https://www.youtube.com/playlist?list=PL7vAomcmTSEpmM1ypem8XITGb2RVo1Ea4"/>
    <s v="‘ย้ายประเทศกันเถอะ’ เมื่อคนรุ่นใหม่ไม่ไหว ไม่ทน | Executive Espresso EP.207"/>
    <s v="https://www.youtube.com/watch?v=Rj79euNSCwg&amp;list=PL7vAomcmTSEpmM1ypem8XITGb2RVo1Ea4&amp;index=184"/>
    <x v="42"/>
    <s v="Rj79euNSCwg"/>
    <s v="‘ย้ายประเทศกันเถอะ’ เมื่อคนรุ่นใหม่ไม่ไหว ไม่ทน | Executive Espresso EP.207"/>
    <x v="0"/>
    <s v="THE SECRET SAUCE"/>
    <s v="May 3, 2021"/>
    <s v="May 3, 2021"/>
    <d v="2021-05-03T00:00:00"/>
    <n v="3"/>
    <n v="5"/>
    <x v="1"/>
    <s v="3"/>
    <n v="2"/>
    <x v="2"/>
    <x v="5"/>
    <s v="May"/>
    <n v="637"/>
    <s v="67,759 views"/>
    <n v="67759"/>
    <s v="like this video along with 2,455 other people"/>
    <n v="2455"/>
    <x v="1"/>
    <s v="53:54"/>
    <n v="53.9"/>
    <n v="54"/>
    <n v="53"/>
    <n v="0"/>
    <x v="0"/>
    <s v="Unspecified"/>
    <n v="37682"/>
  </r>
  <r>
    <s v="1668192105-395"/>
    <s v="https://www.youtube.com/playlist?list=PL7vAomcmTSEpmM1ypem8XITGb2RVo1Ea4"/>
    <s v="โจ ไบเดน ฉีดวัคซีน 220 ล้านเข็มใน 100 วันจนสหรัฐฯ พ้นวิกฤตได้อย่างไร | Executive Espresso EP.208"/>
    <s v="https://www.youtube.com/watch?v=3kqNKCxyxSg&amp;list=PL7vAomcmTSEpmM1ypem8XITGb2RVo1Ea4&amp;index=183"/>
    <x v="43"/>
    <s v="3kqNKCxyxSg"/>
    <s v="โจ ไบเดน ฉีดวัคซีน 220 ล้านเข็มใน 100 วันจนสหรัฐฯ พ้นวิกฤตได้อย่างไร | Executive Espresso EP.208"/>
    <x v="0"/>
    <s v="THE SECRET SAUCE"/>
    <s v="Premiered May 6, 2021"/>
    <s v="May 6, 2021"/>
    <d v="2021-05-06T00:00:00"/>
    <n v="6"/>
    <n v="5"/>
    <x v="1"/>
    <s v="6"/>
    <n v="2"/>
    <x v="2"/>
    <x v="5"/>
    <s v="May"/>
    <n v="500"/>
    <s v="117,145 views"/>
    <n v="117145"/>
    <s v="like this video along with 2,235 other people"/>
    <n v="2235"/>
    <x v="1"/>
    <s v="34:44"/>
    <n v="34.733333333333334"/>
    <n v="44"/>
    <n v="34"/>
    <n v="0"/>
    <x v="0"/>
    <s v="Unspecified"/>
    <n v="35070"/>
  </r>
  <r>
    <s v="1668192114-396"/>
    <s v="https://www.youtube.com/playlist?list=PL7vAomcmTSEpmM1ypem8XITGb2RVo1Ea4"/>
    <s v="ทำไมต้องฉีดวัคซีนโควิด-19 ทุกคำถามคาใจกับศิริราช | Executive Espresso EP.209"/>
    <s v="https://www.youtube.com/watch?v=OydHcBVgfEw&amp;list=PL7vAomcmTSEpmM1ypem8XITGb2RVo1Ea4&amp;index=182"/>
    <x v="44"/>
    <s v="OydHcBVgfEw"/>
    <s v="ทำไมต้องฉีดวัคซีนโควิด-19 ทุกคำถามคาใจกับศิริราช | Executive Espresso EP.209"/>
    <x v="0"/>
    <s v="THE SECRET SAUCE"/>
    <s v="Premiered May 11, 2021"/>
    <s v="May 11, 2021"/>
    <d v="2021-05-11T00:00:00"/>
    <n v="11"/>
    <n v="5"/>
    <x v="1"/>
    <s v="11"/>
    <n v="2"/>
    <x v="2"/>
    <x v="5"/>
    <s v="May"/>
    <n v="538"/>
    <s v="264,498 views"/>
    <n v="264498"/>
    <s v="like this video along with 3,794 other people"/>
    <n v="3794"/>
    <x v="2"/>
    <s v="1:11:19"/>
    <n v="71.316666666666663"/>
    <n v="19"/>
    <n v="11"/>
    <n v="1"/>
    <x v="0"/>
    <s v="Unspecified"/>
    <n v="37724"/>
  </r>
  <r>
    <s v="1668192124-397"/>
    <s v="https://www.youtube.com/playlist?list=PL7vAomcmTSEpmM1ypem8XITGb2RVo1Ea4"/>
    <s v="ชิปหาย! วิกฤตชิปขาดแคลนทั้งโลก กระทบเราอย่างไร | Executive Espresso EP.210"/>
    <s v="https://www.youtube.com/watch?v=PtEVILHoJDo&amp;list=PL7vAomcmTSEpmM1ypem8XITGb2RVo1Ea4&amp;index=181"/>
    <x v="45"/>
    <s v="PtEVILHoJDo"/>
    <s v="ชิปหาย! วิกฤตชิปขาดแคลนทั้งโลก กระทบเราอย่างไร | Executive Espresso EP.210"/>
    <x v="0"/>
    <s v="THE SECRET SAUCE"/>
    <s v="Premiered May 13, 2021"/>
    <s v="May 13, 2021"/>
    <d v="2021-05-13T00:00:00"/>
    <n v="13"/>
    <n v="5"/>
    <x v="1"/>
    <s v="13"/>
    <n v="2"/>
    <x v="2"/>
    <x v="5"/>
    <s v="May"/>
    <n v="47"/>
    <s v="31,700 views"/>
    <n v="31700"/>
    <s v="like this video along with 743 other people"/>
    <n v="743"/>
    <x v="0"/>
    <s v="21:56"/>
    <n v="21.933333333333334"/>
    <n v="56"/>
    <n v="21"/>
    <n v="0"/>
    <x v="0"/>
    <s v="Unspecified"/>
    <n v="34633"/>
  </r>
  <r>
    <s v="1668192133-398"/>
    <s v="https://www.youtube.com/playlist?list=PL7vAomcmTSEpmM1ypem8XITGb2RVo1Ea4"/>
    <s v="ไทยเสี่ยงภาวะ Stagflation? เศรษฐกิจแย่ รายได้ลด ว่างงานสูง แต่ของแพงขึ้น | Executive Espresso EP.211"/>
    <s v="https://www.youtube.com/watch?v=4SYamX8X-Ec&amp;list=PL7vAomcmTSEpmM1ypem8XITGb2RVo1Ea4&amp;index=180"/>
    <x v="46"/>
    <s v="4SYamX8X-Ec"/>
    <s v="ไทยเสี่ยงภาวะ Stagflation? เศรษฐกิจแย่ รายได้ลด ว่างงานสูง แต่ของแพงขึ้น | Executive Espresso EP.211"/>
    <x v="0"/>
    <s v="THE SECRET SAUCE"/>
    <s v="Premiered May 14, 2021"/>
    <s v="May 14, 2021"/>
    <d v="2021-05-14T00:00:00"/>
    <n v="14"/>
    <n v="5"/>
    <x v="1"/>
    <s v="14"/>
    <n v="2"/>
    <x v="2"/>
    <x v="5"/>
    <s v="May"/>
    <n v="113"/>
    <s v="61,306 views"/>
    <n v="61306"/>
    <s v="like this video along with 1,286 other people"/>
    <n v="1286"/>
    <x v="0"/>
    <s v="26:05"/>
    <n v="26.083333333333332"/>
    <n v="5"/>
    <n v="26"/>
    <n v="0"/>
    <x v="0"/>
    <s v="Unspecified"/>
    <n v="34232"/>
  </r>
  <r>
    <s v="1668192142-399"/>
    <s v="https://www.youtube.com/playlist?list=PL7vAomcmTSEpmM1ypem8XITGb2RVo1Ea4"/>
    <s v="Dogecoin กำลังจะไปดวงจันทร์! เบื้องหลังความป๊อปของเหรียญหมาชิบะ | Executive Espresso EP.212"/>
    <s v="https://www.youtube.com/watch?v=uWcJxZu2RkQ&amp;list=PL7vAomcmTSEpmM1ypem8XITGb2RVo1Ea4&amp;index=179"/>
    <x v="47"/>
    <s v="uWcJxZu2RkQ"/>
    <s v="Dogecoin กำลังจะไปดวงจันทร์! เบื้องหลังความป๊อปของเหรียญหมาชิบะ | Executive Espresso EP.212"/>
    <x v="0"/>
    <s v="THE SECRET SAUCE"/>
    <s v="Premiered May 15, 2021"/>
    <s v="May 15, 2021"/>
    <d v="2021-05-15T00:00:00"/>
    <n v="15"/>
    <n v="5"/>
    <x v="1"/>
    <s v="15"/>
    <n v="2"/>
    <x v="2"/>
    <x v="5"/>
    <s v="May"/>
    <n v="90"/>
    <s v="40,958 views"/>
    <n v="40958"/>
    <s v="like this video along with 830 other people"/>
    <n v="830"/>
    <x v="0"/>
    <s v="26:47"/>
    <n v="26.783333333333335"/>
    <n v="47"/>
    <n v="26"/>
    <n v="0"/>
    <x v="0"/>
    <s v="Unspecified"/>
    <n v="39014"/>
  </r>
  <r>
    <s v="1668192152-400"/>
    <s v="https://www.youtube.com/playlist?list=PL7vAomcmTSEpmM1ypem8XITGb2RVo1Ea4"/>
    <s v="4 โค้งวัดอนาคตไทย ฉีดวัคซีนแล้วอย่างไรต่อ? กับ สมเกียรติ ตั้งกิจวานิชย์ | Executive Espresso EP.213"/>
    <s v="https://www.youtube.com/watch?v=fIDARfuA5VY&amp;list=PL7vAomcmTSEpmM1ypem8XITGb2RVo1Ea4&amp;index=178"/>
    <x v="48"/>
    <s v="fIDARfuA5VY"/>
    <s v="4 โค้งวัดอนาคตไทย ฉีดวัคซีนแล้วอย่างไรต่อ? กับ สมเกียรติ ตั้งกิจวานิชย์ | Executive Espresso EP.213"/>
    <x v="0"/>
    <s v="THE SECRET SAUCE"/>
    <s v="Premiered May 17, 2021"/>
    <s v="May 17, 2021"/>
    <d v="2021-05-17T00:00:00"/>
    <n v="17"/>
    <n v="5"/>
    <x v="1"/>
    <s v="17"/>
    <n v="2"/>
    <x v="2"/>
    <x v="5"/>
    <s v="May"/>
    <n v="24"/>
    <s v="19,168 views"/>
    <n v="19168"/>
    <s v="like this video along with 459 other people"/>
    <n v="459"/>
    <x v="1"/>
    <s v="44:54"/>
    <n v="44.9"/>
    <n v="54"/>
    <n v="44"/>
    <n v="0"/>
    <x v="0"/>
    <s v="Unspecified"/>
    <n v="36873"/>
  </r>
  <r>
    <s v="1668192162-401"/>
    <s v="https://www.youtube.com/playlist?list=PL7vAomcmTSEpmM1ypem8XITGb2RVo1Ea4"/>
    <s v="สรุป อิสราเอล-ปาเลสไตน์ ขัดแย้งอะไร รากของปัญหาคืออะไร | Executive Espresso EP.214"/>
    <s v="https://www.youtube.com/watch?v=M-vafNoJ3Dk&amp;list=PL7vAomcmTSEpmM1ypem8XITGb2RVo1Ea4&amp;index=177"/>
    <x v="49"/>
    <s v="M-vafNoJ3Dk"/>
    <s v="สรุป อิสราเอล-ปาเลสไตน์ ขัดแย้งอะไร รากของปัญหาคืออะไร | Executive Espresso EP.214"/>
    <x v="0"/>
    <s v="THE SECRET SAUCE"/>
    <s v="Premiered May 18, 2021"/>
    <s v="May 18, 2021"/>
    <d v="2021-05-18T00:00:00"/>
    <n v="18"/>
    <n v="5"/>
    <x v="1"/>
    <s v="18"/>
    <n v="2"/>
    <x v="2"/>
    <x v="5"/>
    <s v="May"/>
    <n v="1599"/>
    <s v="685,445 views"/>
    <n v="685445"/>
    <s v="like this video along with 10,517 other people"/>
    <n v="10517"/>
    <x v="1"/>
    <s v="52:27"/>
    <n v="52.45"/>
    <n v="27"/>
    <n v="52"/>
    <n v="0"/>
    <x v="0"/>
    <s v="Unspecified"/>
    <n v="39863"/>
  </r>
  <r>
    <s v="1668192171-402"/>
    <s v="https://www.youtube.com/playlist?list=PL7vAomcmTSEpmM1ypem8XITGb2RVo1Ea4"/>
    <s v="ลับมาก! กู้เพิ่ม 7 แสนล้าน ควรกู้จริงไหม เอาไปใช้ทำอะไร | Executive Espresso EP.215"/>
    <s v="https://www.youtube.com/watch?v=mAbo8bsjHhI&amp;list=PL7vAomcmTSEpmM1ypem8XITGb2RVo1Ea4&amp;index=176"/>
    <x v="50"/>
    <s v="mAbo8bsjHhI"/>
    <s v="ลับมาก! กู้เพิ่ม 7 แสนล้าน ควรกู้จริงไหม เอาไปใช้ทำอะไร | Executive Espresso EP.215"/>
    <x v="0"/>
    <s v="THE SECRET SAUCE"/>
    <s v="Premiered May 20, 2021"/>
    <s v="May 20, 2021"/>
    <d v="2021-05-20T00:00:00"/>
    <n v="20"/>
    <n v="5"/>
    <x v="1"/>
    <s v="20"/>
    <n v="2"/>
    <x v="2"/>
    <x v="5"/>
    <s v="May"/>
    <n v="432"/>
    <s v="99,125 views"/>
    <n v="99125"/>
    <s v="like this video along with 2,456 other people"/>
    <n v="2456"/>
    <x v="1"/>
    <s v="40:30"/>
    <n v="40.5"/>
    <n v="30"/>
    <n v="40"/>
    <n v="0"/>
    <x v="0"/>
    <s v="Unspecified"/>
    <n v="36742"/>
  </r>
  <r>
    <s v="1668192180-403"/>
    <s v="https://www.youtube.com/playlist?list=PL7vAomcmTSEpmM1ypem8XITGb2RVo1Ea4"/>
    <s v="อีเทอเรียมคืออะไร จะฆ่าบิตคอยน์จริงหรือ ทำไมจึงเป็นคอมพิวเตอร์ของโลก | Executive Espresso EP.216"/>
    <s v="https://www.youtube.com/watch?v=tFECKuV5zU8&amp;list=PL7vAomcmTSEpmM1ypem8XITGb2RVo1Ea4&amp;index=175"/>
    <x v="51"/>
    <s v="tFECKuV5zU8"/>
    <s v="อีเทอเรียมคืออะไร จะฆ่าบิตคอยน์จริงหรือ ทำไมจึงเป็นคอมพิวเตอร์ของโลก | Executive Espresso EP.216"/>
    <x v="0"/>
    <s v="THE SECRET SAUCE"/>
    <s v="Premiered May 21, 2021"/>
    <s v="May 21, 2021"/>
    <d v="2021-05-21T00:00:00"/>
    <n v="21"/>
    <n v="5"/>
    <x v="1"/>
    <s v="21"/>
    <n v="2"/>
    <x v="2"/>
    <x v="5"/>
    <s v="May"/>
    <n v="219"/>
    <s v="225,587 views"/>
    <n v="225587"/>
    <s v="like this video along with 5,346 other people"/>
    <n v="5346"/>
    <x v="2"/>
    <s v="1:01:35"/>
    <n v="61.583333333333336"/>
    <n v="35"/>
    <n v="1"/>
    <n v="1"/>
    <x v="0"/>
    <s v="Unspecified"/>
    <n v="38995"/>
  </r>
  <r>
    <s v="1668192190-404"/>
    <s v="https://www.youtube.com/playlist?list=PL7vAomcmTSEpmM1ypem8XITGb2RVo1Ea4"/>
    <s v="เมื่อโลกเข้าสู่ยุค Green Economy ถ้าไม่ปรับตัวอาจตกขบวน เตรียมตัวอย่างไร | Executive Espresso EP.217"/>
    <s v="https://www.youtube.com/watch?v=lCxfaBRD2hk&amp;list=PL7vAomcmTSEpmM1ypem8XITGb2RVo1Ea4&amp;index=174"/>
    <x v="52"/>
    <s v="lCxfaBRD2hk"/>
    <s v="เมื่อโลกเข้าสู่ยุค Green Economy ถ้าไม่ปรับตัวอาจตกขบวน เตรียมตัวอย่างไร | Executive Espresso EP.217"/>
    <x v="0"/>
    <s v="THE SECRET SAUCE"/>
    <s v="Premiered May 24, 2021"/>
    <s v="May 24, 2021"/>
    <d v="2021-05-24T00:00:00"/>
    <n v="24"/>
    <n v="5"/>
    <x v="1"/>
    <s v="24"/>
    <n v="2"/>
    <x v="2"/>
    <x v="5"/>
    <s v="May"/>
    <n v="9"/>
    <s v="18,101 views"/>
    <n v="18101"/>
    <s v="like this video along with 301 other people"/>
    <n v="301"/>
    <x v="1"/>
    <s v="40:33"/>
    <n v="40.549999999999997"/>
    <n v="33"/>
    <n v="40"/>
    <n v="0"/>
    <x v="0"/>
    <s v="Unspecified"/>
    <n v="38267"/>
  </r>
  <r>
    <s v="1668192200-405"/>
    <s v="https://www.youtube.com/playlist?list=PL7vAomcmTSEpmM1ypem8XITGb2RVo1Ea4"/>
    <s v="เมียนมา มาถึงจุดนี้ได้อย่างไร สรุปการเมืองเมียนมา 60 ปีใน 50 นาที | Executive Espresso EP.218"/>
    <s v="https://www.youtube.com/watch?v=h0ETELtJC00&amp;list=PL7vAomcmTSEpmM1ypem8XITGb2RVo1Ea4&amp;index=173"/>
    <x v="53"/>
    <s v="h0ETELtJC00"/>
    <s v="เมียนมา มาถึงจุดนี้ได้อย่างไร สรุปการเมืองเมียนมา 60 ปีใน 50 นาที | Executive Espresso EP.218"/>
    <x v="0"/>
    <s v="THE SECRET SAUCE"/>
    <s v="Premiered May 26, 2021"/>
    <s v="May 26, 2021"/>
    <d v="2021-05-26T00:00:00"/>
    <n v="26"/>
    <n v="5"/>
    <x v="1"/>
    <s v="26"/>
    <n v="2"/>
    <x v="2"/>
    <x v="5"/>
    <s v="May"/>
    <n v="386"/>
    <s v="379,924 views"/>
    <n v="379924"/>
    <s v="like this video along with 6,522 other people"/>
    <n v="6522"/>
    <x v="1"/>
    <s v="44:04"/>
    <n v="44.06666666666667"/>
    <n v="4"/>
    <n v="44"/>
    <n v="0"/>
    <x v="0"/>
    <s v="Unspecified"/>
    <n v="41859"/>
  </r>
  <r>
    <s v="1668192209-406"/>
    <s v="https://www.youtube.com/playlist?list=PL7vAomcmTSEpmM1ypem8XITGb2RVo1Ea4"/>
    <s v="วัคซีนทิพย์? เมื่อวัคซีนอาจไม่มาตามนัด | Executive Espresso EP.219"/>
    <s v="https://www.youtube.com/watch?v=8r-6rx83k6g&amp;list=PL7vAomcmTSEpmM1ypem8XITGb2RVo1Ea4&amp;index=172"/>
    <x v="54"/>
    <s v="8r-6rx83k6g"/>
    <s v="วัคซีนทิพย์? เมื่อวัคซีนอาจไม่มาตามนัด | Executive Espresso EP.219"/>
    <x v="0"/>
    <s v="THE SECRET SAUCE"/>
    <s v="May 27, 2021"/>
    <s v="May 27, 2021"/>
    <d v="2021-05-27T00:00:00"/>
    <n v="27"/>
    <n v="5"/>
    <x v="1"/>
    <s v="27"/>
    <n v="2"/>
    <x v="2"/>
    <x v="5"/>
    <s v="May"/>
    <n v="29"/>
    <s v="10,279 views"/>
    <n v="10279"/>
    <s v="like this video along with 228 other people"/>
    <n v="228"/>
    <x v="1"/>
    <s v="36:33"/>
    <n v="36.549999999999997"/>
    <n v="33"/>
    <n v="36"/>
    <n v="0"/>
    <x v="0"/>
    <s v="Unspecified"/>
    <n v="39059"/>
  </r>
  <r>
    <s v="1668192218-407"/>
    <s v="https://www.youtube.com/playlist?list=PL7vAomcmTSEpmM1ypem8XITGb2RVo1Ea4"/>
    <s v="NFT คืออะไร ศิลปะพันล้านบนคริปโตฯ หรือแค่ของเล่นดิจิทัล | Executive Espresso EP.220"/>
    <s v="https://www.youtube.com/watch?v=N3BGV3XJm0Y&amp;list=PL7vAomcmTSEpmM1ypem8XITGb2RVo1Ea4&amp;index=171"/>
    <x v="55"/>
    <s v="N3BGV3XJm0Y"/>
    <s v="NFT คืออะไร ศิลปะพันล้านบนคริปโตฯ หรือแค่ของเล่นดิจิทัล | Executive Espresso EP.220"/>
    <x v="0"/>
    <s v="THE SECRET SAUCE"/>
    <s v="Premiered May 31, 2021"/>
    <s v="May 31, 2021"/>
    <d v="2021-05-31T00:00:00"/>
    <n v="31"/>
    <n v="5"/>
    <x v="1"/>
    <s v="31"/>
    <n v="2"/>
    <x v="2"/>
    <x v="5"/>
    <s v="May"/>
    <n v="39"/>
    <s v="50,396 views"/>
    <n v="50396"/>
    <s v="like this video along with 1,507 other people"/>
    <n v="1507"/>
    <x v="0"/>
    <s v="21:37"/>
    <n v="21.616666666666667"/>
    <n v="37"/>
    <n v="21"/>
    <n v="0"/>
    <x v="0"/>
    <s v="Unspecified"/>
    <n v="46252"/>
  </r>
  <r>
    <s v="1668192227-408"/>
    <s v="https://www.youtube.com/playlist?list=PL7vAomcmTSEpmM1ypem8XITGb2RVo1Ea4"/>
    <s v="ชำแหละงบฯ 65 เงินน้อย หนี้เยอะ ใช้ไม่ถูกจุด? | Executive Espresso EP.221"/>
    <s v="https://www.youtube.com/watch?v=y8eEH3HtuRo&amp;list=PL7vAomcmTSEpmM1ypem8XITGb2RVo1Ea4&amp;index=170"/>
    <x v="56"/>
    <s v="y8eEH3HtuRo"/>
    <s v="ชำแหละงบฯ 65 เงินน้อย หนี้เยอะ ใช้ไม่ถูกจุด? | Executive Espresso EP.221"/>
    <x v="0"/>
    <s v="THE SECRET SAUCE"/>
    <s v="Jun 2, 2021"/>
    <s v="Jun 2, 2021"/>
    <d v="2021-06-02T00:00:00"/>
    <n v="2"/>
    <n v="6"/>
    <x v="1"/>
    <s v="2"/>
    <n v="2"/>
    <x v="2"/>
    <x v="6"/>
    <s v="June"/>
    <n v="55"/>
    <s v="20,246 views"/>
    <n v="20246"/>
    <s v="like this video along with 413 other people"/>
    <n v="413"/>
    <x v="1"/>
    <s v="46:16"/>
    <n v="46.266666666666666"/>
    <n v="16"/>
    <n v="46"/>
    <n v="0"/>
    <x v="0"/>
    <s v="Unspecified"/>
    <n v="40819"/>
  </r>
  <r>
    <s v="1668192237-409"/>
    <s v="https://www.youtube.com/playlist?list=PL7vAomcmTSEpmM1ypem8XITGb2RVo1Ea4"/>
    <s v="สรุปคดีสินบน Toyota ภาษีหมื่นล้าน พาดพิงผู้พิพากษาไทย | Executive Espresso EP.222"/>
    <s v="https://www.youtube.com/watch?v=zfYp6GF4HGw&amp;list=PL7vAomcmTSEpmM1ypem8XITGb2RVo1Ea4&amp;index=169"/>
    <x v="57"/>
    <s v="zfYp6GF4HGw"/>
    <s v="สรุปคดีสินบน Toyota ภาษีหมื่นล้าน พาดพิงผู้พิพากษาไทย | Executive Espresso EP.222"/>
    <x v="0"/>
    <s v="THE SECRET SAUCE"/>
    <s v="Premiered Jun 3, 2021"/>
    <s v="Jun 3, 2021"/>
    <d v="2021-06-03T00:00:00"/>
    <n v="3"/>
    <n v="6"/>
    <x v="1"/>
    <s v="3"/>
    <n v="2"/>
    <x v="2"/>
    <x v="6"/>
    <s v="June"/>
    <n v="218"/>
    <s v="74,159 views"/>
    <n v="74159"/>
    <s v="like this video along with 1,535 other people"/>
    <n v="1535"/>
    <x v="1"/>
    <s v="40:01"/>
    <n v="40.016666666666666"/>
    <n v="1"/>
    <n v="40"/>
    <n v="0"/>
    <x v="0"/>
    <s v="Unspecified"/>
    <n v="45011"/>
  </r>
  <r>
    <s v="1668192247-410"/>
    <s v="https://www.youtube.com/playlist?list=PL7vAomcmTSEpmM1ypem8XITGb2RVo1Ea4"/>
    <s v="G7 รื้อภาษีโลกครั้งประวัติศาสตร์! สะเทือนยักษ์ใหญ่เทคฯ ไทยเกี่ยวอะไร | Executive Espresso EP.223"/>
    <s v="https://www.youtube.com/watch?v=5MCREaYMKe4&amp;list=PL7vAomcmTSEpmM1ypem8XITGb2RVo1Ea4&amp;index=168"/>
    <x v="58"/>
    <s v="5MCREaYMKe4"/>
    <s v="G7 รื้อภาษีโลกครั้งประวัติศาสตร์! สะเทือนยักษ์ใหญ่เทคฯ ไทยเกี่ยวอะไร | Executive Espresso EP.223"/>
    <x v="0"/>
    <s v="THE SECRET SAUCE"/>
    <s v="Premiered Jun 8, 2021"/>
    <s v="Jun 8, 2021"/>
    <d v="2021-06-08T00:00:00"/>
    <n v="8"/>
    <n v="6"/>
    <x v="1"/>
    <s v="8"/>
    <n v="2"/>
    <x v="2"/>
    <x v="6"/>
    <s v="June"/>
    <n v="76"/>
    <s v="56,856 views"/>
    <n v="56856"/>
    <s v="like this video along with 1,310 other people"/>
    <n v="1310"/>
    <x v="1"/>
    <s v="30:23"/>
    <n v="30.383333333333333"/>
    <n v="23"/>
    <n v="30"/>
    <n v="0"/>
    <x v="0"/>
    <s v="Unspecified"/>
    <n v="45925"/>
  </r>
  <r>
    <s v="1668192256-411"/>
    <s v="https://www.youtube.com/playlist?list=PL7vAomcmTSEpmM1ypem8XITGb2RVo1Ea4"/>
    <s v="Plant-based Food เนื้อไร้เนื้อ! เทรนด์อาหารหมื่นล้าน คว้าโอกาสอย่างไร | Executive Espresso EP.224"/>
    <s v="https://www.youtube.com/watch?v=NyACiHSN6nw&amp;list=PL7vAomcmTSEpmM1ypem8XITGb2RVo1Ea4&amp;index=167"/>
    <x v="59"/>
    <s v="NyACiHSN6nw"/>
    <s v="Plant-based Food เนื้อไร้เนื้อ! เทรนด์อาหารหมื่นล้าน คว้าโอกาสอย่างไร | Executive Espresso EP.224"/>
    <x v="0"/>
    <s v="THE SECRET SAUCE"/>
    <s v="Premiered Jun 9, 2021"/>
    <s v="Jun 9, 2021"/>
    <d v="2021-06-09T00:00:00"/>
    <n v="9"/>
    <n v="6"/>
    <x v="1"/>
    <s v="9"/>
    <n v="2"/>
    <x v="2"/>
    <x v="6"/>
    <s v="June"/>
    <n v="164"/>
    <s v="67,348 views"/>
    <n v="67348"/>
    <s v="like this video along with 1,711 other people"/>
    <n v="1711"/>
    <x v="0"/>
    <s v="28:49"/>
    <n v="28.816666666666666"/>
    <n v="49"/>
    <n v="28"/>
    <n v="0"/>
    <x v="0"/>
    <s v="Unspecified"/>
    <n v="49469"/>
  </r>
  <r>
    <s v="1668192266-412"/>
    <s v="https://www.youtube.com/playlist?list=PL7vAomcmTSEpmM1ypem8XITGb2RVo1Ea4"/>
    <s v="เจาะลึก 8 เหรียญคริปโตฯ พร้อมหลักคิดการลงทุน จากผู้เชี่ยวชาญตัวจริง | Executive Espresso EP.225"/>
    <s v="https://www.youtube.com/watch?v=QzEgQeqlUCc&amp;list=PL7vAomcmTSEpmM1ypem8XITGb2RVo1Ea4&amp;index=166"/>
    <x v="60"/>
    <s v="QzEgQeqlUCc"/>
    <s v="เจาะลึก 8 เหรียญคริปโตฯ พร้อมหลักคิดการลงทุน จากผู้เชี่ยวชาญตัวจริง | Executive Espresso EP.225"/>
    <x v="0"/>
    <s v="THE SECRET SAUCE"/>
    <s v="Premiered Jun 11, 2021"/>
    <s v="Jun 11, 2021"/>
    <d v="2021-06-11T00:00:00"/>
    <n v="11"/>
    <n v="6"/>
    <x v="1"/>
    <s v="11"/>
    <n v="2"/>
    <x v="2"/>
    <x v="6"/>
    <s v="June"/>
    <n v="178"/>
    <s v="295,042 views"/>
    <n v="295042"/>
    <s v="like this video along with 7,374 other people"/>
    <n v="7374"/>
    <x v="2"/>
    <s v="1:00:31"/>
    <n v="60.516666666666666"/>
    <n v="31"/>
    <n v="0"/>
    <n v="1"/>
    <x v="0"/>
    <s v="Unspecified"/>
    <n v="45813"/>
  </r>
  <r>
    <s v="1668192275-413"/>
    <s v="https://www.youtube.com/playlist?list=PL7vAomcmTSEpmM1ypem8XITGb2RVo1Ea4"/>
    <s v="Asset Tokenization คืออะไร เหมาะกับใคร ใช้อย่างไร เปลี่ยนโลกจริงหรือ | Executive Espresso EP.226"/>
    <s v="https://www.youtube.com/watch?v=zMNd3clCa1Q&amp;list=PL7vAomcmTSEpmM1ypem8XITGb2RVo1Ea4&amp;index=165"/>
    <x v="61"/>
    <s v="zMNd3clCa1Q"/>
    <s v="Asset Tokenization คืออะไร เหมาะกับใคร ใช้อย่างไร เปลี่ยนโลกจริงหรือ | Executive Espresso EP.226"/>
    <x v="0"/>
    <s v="THE SECRET SAUCE"/>
    <s v="Premiered Jun 16, 2021"/>
    <s v="Jun 16, 2021"/>
    <d v="2021-06-16T00:00:00"/>
    <n v="16"/>
    <n v="6"/>
    <x v="1"/>
    <s v="16"/>
    <n v="2"/>
    <x v="2"/>
    <x v="6"/>
    <s v="June"/>
    <n v="27"/>
    <s v="21,648 views"/>
    <n v="21648"/>
    <s v="like this video along with 466 other people"/>
    <n v="466"/>
    <x v="1"/>
    <s v="56:12"/>
    <n v="56.2"/>
    <n v="12"/>
    <n v="56"/>
    <n v="0"/>
    <x v="0"/>
    <s v="Unspecified"/>
    <n v="50497"/>
  </r>
  <r>
    <s v="1668192285-414"/>
    <s v="https://www.youtube.com/playlist?list=PL7vAomcmTSEpmM1ypem8XITGb2RVo1Ea4"/>
    <s v="นายกฯ สั่งเปิดประเทศ 120 วัน ทำได้จริงไหม เตรียมตัวอย่างไร | Executive Espresso EP.227"/>
    <s v="https://www.youtube.com/watch?v=orzBtZv2fCg&amp;list=PL7vAomcmTSEpmM1ypem8XITGb2RVo1Ea4&amp;index=164"/>
    <x v="62"/>
    <s v="orzBtZv2fCg"/>
    <s v="นายกฯ สั่งเปิดประเทศ 120 วัน ทำได้จริงไหม เตรียมตัวอย่างไร | Executive Espresso EP.227"/>
    <x v="0"/>
    <s v="THE SECRET SAUCE"/>
    <s v="Premiered Jun 18, 2021"/>
    <s v="Jun 18, 2021"/>
    <d v="2021-06-18T00:00:00"/>
    <n v="18"/>
    <n v="6"/>
    <x v="1"/>
    <s v="18"/>
    <n v="2"/>
    <x v="2"/>
    <x v="6"/>
    <s v="June"/>
    <n v="99"/>
    <s v="19,101 views"/>
    <n v="19101"/>
    <s v="like this video along with 384 other people"/>
    <n v="384"/>
    <x v="0"/>
    <s v="25:11"/>
    <n v="25.183333333333334"/>
    <n v="11"/>
    <n v="25"/>
    <n v="0"/>
    <x v="0"/>
    <s v="Unspecified"/>
    <n v="48513"/>
  </r>
  <r>
    <s v="1668192295-415"/>
    <s v="https://www.youtube.com/playlist?list=PL7vAomcmTSEpmM1ypem8XITGb2RVo1Ea4"/>
    <s v="หมากล้อมของไบเดน รุก-ล้อม-สลายจีน | Executive Espresso EP.228"/>
    <s v="https://www.youtube.com/watch?v=uujIVbc9CDw&amp;list=PL7vAomcmTSEpmM1ypem8XITGb2RVo1Ea4&amp;index=163"/>
    <x v="63"/>
    <s v="uujIVbc9CDw"/>
    <s v="หมากล้อมของไบเดน รุก-ล้อม-สลายจีน | Executive Espresso EP.228"/>
    <x v="0"/>
    <s v="THE SECRET SAUCE"/>
    <s v="Premiered Jun 21, 2021"/>
    <s v="Jun 21, 2021"/>
    <d v="2021-06-21T00:00:00"/>
    <n v="21"/>
    <n v="6"/>
    <x v="1"/>
    <s v="21"/>
    <n v="2"/>
    <x v="2"/>
    <x v="6"/>
    <s v="June"/>
    <n v="1160"/>
    <s v="765,814 views"/>
    <n v="765814"/>
    <s v="like this video along with 9,848 other people"/>
    <n v="9848"/>
    <x v="1"/>
    <s v="59:13"/>
    <n v="59.216666666666669"/>
    <n v="13"/>
    <n v="59"/>
    <n v="0"/>
    <x v="0"/>
    <s v="Unspecified"/>
    <n v="53053"/>
  </r>
  <r>
    <s v="1668192305-416"/>
    <s v="https://www.youtube.com/playlist?list=PL7vAomcmTSEpmM1ypem8XITGb2RVo1Ea4"/>
    <s v="ทำไม เจฟฟ์ เบ​โซส์ เงินเดือน 2 แสนบาท วิธีคนรวยเลี่ยงภาษี ‘ซื้อ-กู้-ตาย’ Executive Espresso EP.229"/>
    <s v="https://www.youtube.com/watch?v=AP6HkUt9oLk&amp;list=PL7vAomcmTSEpmM1ypem8XITGb2RVo1Ea4&amp;index=162"/>
    <x v="64"/>
    <s v="AP6HkUt9oLk"/>
    <s v="ทำไม เจฟฟ์ เบ​โซส์ เงินเดือน 2 แสนบาท วิธีคนรวยเลี่ยงภาษี ‘ซื้อ-กู้-ตาย’ Executive Espresso EP.229"/>
    <x v="0"/>
    <s v="THE SECRET SAUCE"/>
    <s v="Premiered Jun 23, 2021"/>
    <s v="Jun 23, 2021"/>
    <d v="2021-06-23T00:00:00"/>
    <n v="23"/>
    <n v="6"/>
    <x v="1"/>
    <s v="23"/>
    <n v="2"/>
    <x v="2"/>
    <x v="6"/>
    <s v="June"/>
    <n v="103"/>
    <s v="57,737 views"/>
    <n v="57737"/>
    <s v="like this video along with 1,297 other people"/>
    <n v="1297"/>
    <x v="0"/>
    <s v="25:38"/>
    <n v="25.633333333333333"/>
    <n v="38"/>
    <n v="25"/>
    <n v="0"/>
    <x v="0"/>
    <s v="Unspecified"/>
    <n v="48362"/>
  </r>
  <r>
    <s v="1668192314-417"/>
    <s v="https://www.youtube.com/playlist?list=PL7vAomcmTSEpmM1ypem8XITGb2RVo1Ea4"/>
    <s v="วิกฤตซ้ำซ้อน! ระลอก 4 มา เดลตาพุ่ง วัคซีนคุณภาพอยู่ไหน | Executive Espresso EP.230"/>
    <s v="https://www.youtube.com/watch?v=3Pnk-m1vNl8&amp;list=PL7vAomcmTSEpmM1ypem8XITGb2RVo1Ea4&amp;index=161"/>
    <x v="65"/>
    <s v="3Pnk-m1vNl8"/>
    <s v="วิกฤตซ้ำซ้อน! ระลอก 4 มา เดลตาพุ่ง วัคซีนคุณภาพอยู่ไหน | Executive Espresso EP.230"/>
    <x v="0"/>
    <s v="THE SECRET SAUCE"/>
    <s v="Premiered Jun 25, 2021"/>
    <s v="Jun 25, 2021"/>
    <d v="2021-06-25T00:00:00"/>
    <n v="25"/>
    <n v="6"/>
    <x v="1"/>
    <s v="25"/>
    <n v="2"/>
    <x v="2"/>
    <x v="6"/>
    <s v="June"/>
    <n v="119"/>
    <s v="70,845 views"/>
    <n v="70845"/>
    <s v="like this video along with 1,269 other people"/>
    <n v="1269"/>
    <x v="1"/>
    <s v="43:09"/>
    <n v="43.15"/>
    <n v="9"/>
    <n v="43"/>
    <n v="0"/>
    <x v="0"/>
    <s v="Unspecified"/>
    <n v="46433"/>
  </r>
  <r>
    <s v="1668192323-418"/>
    <s v="https://www.youtube.com/playlist?list=PL7vAomcmTSEpmM1ypem8XITGb2RVo1Ea4"/>
    <s v="วิกฤตเตียงเต็ม ผู้ป่วยล้น ใกล้ถึงจุดล่มสลายจริงหรือ | Executive Espresso EP.231"/>
    <s v="https://www.youtube.com/watch?v=VBLPMS1B-5k&amp;list=PL7vAomcmTSEpmM1ypem8XITGb2RVo1Ea4&amp;index=160"/>
    <x v="66"/>
    <s v="VBLPMS1B-5k"/>
    <s v="วิกฤตเตียงเต็ม ผู้ป่วยล้น ใกล้ถึงจุดล่มสลายจริงหรือ | Executive Espresso EP.231"/>
    <x v="0"/>
    <s v="THE SECRET SAUCE"/>
    <s v="Premiered Jun 25, 2021"/>
    <s v="Jun 25, 2021"/>
    <d v="2021-06-25T00:00:00"/>
    <n v="25"/>
    <n v="6"/>
    <x v="1"/>
    <s v="25"/>
    <n v="2"/>
    <x v="2"/>
    <x v="6"/>
    <s v="June"/>
    <n v="89"/>
    <s v="25,084 views"/>
    <n v="25084"/>
    <s v="like this video along with 693 other people"/>
    <n v="693"/>
    <x v="1"/>
    <s v="43:21"/>
    <n v="43.35"/>
    <n v="21"/>
    <n v="43"/>
    <n v="0"/>
    <x v="0"/>
    <s v="Unspecified"/>
    <n v="45067"/>
  </r>
  <r>
    <s v="1668192332-419"/>
    <s v="https://www.youtube.com/playlist?list=PL7vAomcmTSEpmM1ypem8XITGb2RVo1Ea4"/>
    <s v="ประกาศกึ่งล็อกดาวน์กลางดึก ลมหายใจเฮือกสุดท้ายของผู้ประกอบการ | Executive Espresso EP.232"/>
    <s v="https://www.youtube.com/watch?v=zJiVwcCpML8&amp;list=PL7vAomcmTSEpmM1ypem8XITGb2RVo1Ea4&amp;index=159"/>
    <x v="67"/>
    <s v="zJiVwcCpML8"/>
    <s v="ประกาศกึ่งล็อกดาวน์กลางดึก ลมหายใจเฮือกสุดท้ายของผู้ประกอบการ | Executive Espresso EP.232"/>
    <x v="0"/>
    <s v="THE SECRET SAUCE"/>
    <s v="Premiered Jun 27, 2021"/>
    <s v="Jun 27, 2021"/>
    <d v="2021-06-27T00:00:00"/>
    <n v="27"/>
    <n v="6"/>
    <x v="1"/>
    <s v="27"/>
    <n v="2"/>
    <x v="2"/>
    <x v="6"/>
    <s v="June"/>
    <n v="102"/>
    <s v="37,709 views"/>
    <n v="37709"/>
    <s v="like this video along with 631 other people"/>
    <n v="631"/>
    <x v="1"/>
    <s v="53:34"/>
    <n v="53.56666666666667"/>
    <n v="34"/>
    <n v="53"/>
    <n v="0"/>
    <x v="0"/>
    <s v="Unspecified"/>
    <n v="51813"/>
  </r>
  <r>
    <s v="1668192341-420"/>
    <s v="https://www.youtube.com/playlist?list=PL7vAomcmTSEpmM1ypem8XITGb2RVo1Ea4"/>
    <s v="แผนผังกู้วิกฤตโควิดระลอกใหม่ฉบับเข้าใจง่าย | Executive Espresso EP.233"/>
    <s v="https://www.youtube.com/watch?v=dm1BDM9jD7Q&amp;list=PL7vAomcmTSEpmM1ypem8XITGb2RVo1Ea4&amp;index=158"/>
    <x v="68"/>
    <s v="dm1BDM9jD7Q"/>
    <s v="แผนผังกู้วิกฤตโควิดระลอกใหม่ฉบับเข้าใจง่าย | Executive Espresso EP.233"/>
    <x v="0"/>
    <s v="THE SECRET SAUCE"/>
    <s v="Premiered Jun 29, 2021"/>
    <s v="Jun 29, 2021"/>
    <d v="2021-06-29T00:00:00"/>
    <n v="29"/>
    <n v="6"/>
    <x v="1"/>
    <s v="29"/>
    <n v="2"/>
    <x v="2"/>
    <x v="6"/>
    <s v="June"/>
    <n v="53"/>
    <s v="24,950 views"/>
    <n v="24950"/>
    <s v="like this video along with 780 other people"/>
    <n v="780"/>
    <x v="1"/>
    <s v="46:21"/>
    <n v="46.35"/>
    <n v="21"/>
    <n v="46"/>
    <n v="0"/>
    <x v="0"/>
    <s v="Unspecified"/>
    <n v="52963"/>
  </r>
  <r>
    <s v="1668192351-421"/>
    <s v="https://www.youtube.com/playlist?list=PL7vAomcmTSEpmM1ypem8XITGb2RVo1Ea4"/>
    <s v="ภูเก็ต แซนด์บ็อกซ์ วันแรก รู้ว่าเสี่ยงแต่คงต้องขอลอง | Executive Espresso EP.234"/>
    <s v="https://www.youtube.com/watch?v=Dkvkf8Z5xPU&amp;list=PL7vAomcmTSEpmM1ypem8XITGb2RVo1Ea4&amp;index=157"/>
    <x v="69"/>
    <s v="Dkvkf8Z5xPU"/>
    <s v="ภูเก็ต แซนด์บ็อกซ์ วันแรก รู้ว่าเสี่ยงแต่คงต้องขอลอง | Executive Espresso EP.234"/>
    <x v="0"/>
    <s v="THE SECRET SAUCE"/>
    <s v="Premiered Jul 1, 2021"/>
    <s v="Jul 1, 2021"/>
    <d v="2021-07-01T00:00:00"/>
    <n v="1"/>
    <n v="7"/>
    <x v="1"/>
    <s v="1"/>
    <n v="3"/>
    <x v="3"/>
    <x v="7"/>
    <s v="July"/>
    <n v="93"/>
    <s v="33,079 views"/>
    <n v="33079"/>
    <s v="like this video along with 446 other people"/>
    <n v="446"/>
    <x v="1"/>
    <s v="49:45"/>
    <n v="49.75"/>
    <n v="45"/>
    <n v="49"/>
    <n v="0"/>
    <x v="0"/>
    <s v="Unspecified"/>
    <n v="52371"/>
  </r>
  <r>
    <s v="1668192361-422"/>
    <s v="https://www.youtube.com/playlist?list=PL7vAomcmTSEpmM1ypem8XITGb2RVo1Ea4"/>
    <s v="เหลือทางออกอะไรอีกบ้าง เมื่อผู้ติดเชื้อ-เสียชีวิต นิวไฮต่อเนื่อง | Executive Espresso EP.235"/>
    <s v="https://www.youtube.com/watch?v=9eJhV7xTy_c&amp;list=PL7vAomcmTSEpmM1ypem8XITGb2RVo1Ea4&amp;index=156"/>
    <x v="70"/>
    <s v="9eJhV7xTy_c"/>
    <s v="เหลือทางออกอะไรอีกบ้าง เมื่อผู้ติดเชื้อ-เสียชีวิต นิวไฮต่อเนื่อง | Executive Espresso EP.235"/>
    <x v="0"/>
    <s v="THE SECRET SAUCE"/>
    <s v="Streamed live on Jul 2, 2021"/>
    <s v="Jul 2, 2021"/>
    <d v="2021-07-02T00:00:00"/>
    <n v="2"/>
    <n v="7"/>
    <x v="1"/>
    <s v="2"/>
    <n v="3"/>
    <x v="3"/>
    <x v="7"/>
    <s v="July"/>
    <n v="16"/>
    <s v="23,248 views"/>
    <n v="23248"/>
    <s v="like this video along with 362 other people"/>
    <n v="362"/>
    <x v="2"/>
    <s v="1:00:03"/>
    <n v="60.05"/>
    <n v="3"/>
    <n v="0"/>
    <n v="1"/>
    <x v="0"/>
    <s v="Unspecified"/>
    <n v="58564"/>
  </r>
  <r>
    <s v="1668192369-423"/>
    <s v="https://www.youtube.com/playlist?list=PL7vAomcmTSEpmM1ypem8XITGb2RVo1Ea4"/>
    <s v="อ่านเกม ‘Disney+ Hotstar’ ฮอตจริงไหม กลยุทธ์ธุรกิจต่างจากคนอื่นอย่างไร? | Executive Espresso EP.236"/>
    <s v="https://www.youtube.com/watch?v=AYX2s8byrlk&amp;list=PL7vAomcmTSEpmM1ypem8XITGb2RVo1Ea4&amp;index=155"/>
    <x v="71"/>
    <s v="AYX2s8byrlk"/>
    <s v="อ่านเกม ‘Disney+ Hotstar’ ฮอตจริงไหม กลยุทธ์ธุรกิจต่างจากคนอื่นอย่างไร? | Executive Espresso EP.236"/>
    <x v="0"/>
    <s v="THE SECRET SAUCE"/>
    <s v="Premiered Jul 5, 2021"/>
    <s v="Jul 5, 2021"/>
    <d v="2021-07-05T00:00:00"/>
    <n v="5"/>
    <n v="7"/>
    <x v="1"/>
    <s v="5"/>
    <n v="3"/>
    <x v="3"/>
    <x v="7"/>
    <s v="July"/>
    <n v="28"/>
    <s v="22,260 views"/>
    <n v="22260"/>
    <s v="like this video along with 390 other people"/>
    <n v="390"/>
    <x v="0"/>
    <s v="27:31"/>
    <n v="27.516666666666666"/>
    <n v="31"/>
    <n v="27"/>
    <n v="0"/>
    <x v="0"/>
    <s v="Unspecified"/>
    <n v="50638"/>
  </r>
  <r>
    <s v="1668192379-424"/>
    <s v="https://www.youtube.com/playlist?list=PL7vAomcmTSEpmM1ypem8XITGb2RVo1Ea4"/>
    <s v="#โรงงานกิ่งแก้วไฟไหม้ ควรแก้อะไร ผู้นำ การจัดการ การสื่อสาร หรือผังเมือง | Executive Espresso EP.237"/>
    <s v="https://www.youtube.com/watch?v=VWuq7neLbVM&amp;list=PL7vAomcmTSEpmM1ypem8XITGb2RVo1Ea4&amp;index=154"/>
    <x v="72"/>
    <s v="VWuq7neLbVM"/>
    <s v="#โรงงานกิ่งแก้วไฟไหม้ ควรแก้อะไร ผู้นำ การจัดการ การสื่อสาร หรือผังเมือง | Executive Espresso EP.237"/>
    <x v="0"/>
    <s v="THE SECRET SAUCE"/>
    <s v="Premiered Jul 7, 2021"/>
    <s v="Jul 7, 2021"/>
    <d v="2021-07-07T00:00:00"/>
    <n v="7"/>
    <n v="7"/>
    <x v="1"/>
    <s v="7"/>
    <n v="3"/>
    <x v="3"/>
    <x v="7"/>
    <s v="July"/>
    <n v="20"/>
    <s v="10,664 views"/>
    <n v="10664"/>
    <s v="like this video along with 226 other people"/>
    <n v="226"/>
    <x v="2"/>
    <s v="1:10:20"/>
    <n v="70.333333333333329"/>
    <n v="20"/>
    <n v="10"/>
    <n v="1"/>
    <x v="0"/>
    <s v="Unspecified"/>
    <n v="55063"/>
  </r>
  <r>
    <s v="1668192390-425"/>
    <s v="https://www.youtube.com/playlist?list=PL7vAomcmTSEpmM1ypem8XITGb2RVo1Ea4"/>
    <s v="วิสัยทัศน์ผู้นำสิงคโปร์ มองข้ามช็อต ‘ใช้ชีวิตกับโควิด’ | Executive Espresso EP.238"/>
    <s v="https://www.youtube.com/watch?v=O14mqVY5Iyg&amp;list=PL7vAomcmTSEpmM1ypem8XITGb2RVo1Ea4&amp;index=153"/>
    <x v="73"/>
    <s v="O14mqVY5Iyg"/>
    <s v="วิสัยทัศน์ผู้นำสิงคโปร์ มองข้ามช็อต ‘ใช้ชีวิตกับโควิด’ | Executive Espresso EP.238"/>
    <x v="0"/>
    <s v="THE SECRET SAUCE"/>
    <s v="Premiered Jul 8, 2021"/>
    <s v="Jul 8, 2021"/>
    <d v="2021-07-08T00:00:00"/>
    <n v="8"/>
    <n v="7"/>
    <x v="1"/>
    <s v="8"/>
    <n v="3"/>
    <x v="3"/>
    <x v="7"/>
    <s v="July"/>
    <n v="234"/>
    <s v="131,282 views"/>
    <n v="131282"/>
    <s v="like this video along with 2,750 other people"/>
    <n v="2750"/>
    <x v="1"/>
    <s v="50:55"/>
    <n v="50.916666666666664"/>
    <n v="55"/>
    <n v="50"/>
    <n v="0"/>
    <x v="0"/>
    <s v="Unspecified"/>
    <n v="53339"/>
  </r>
  <r>
    <s v="1668192400-426"/>
    <s v="https://www.youtube.com/playlist?list=PL7vAomcmTSEpmM1ypem8XITGb2RVo1Ea4"/>
    <s v="เตรียมล็อกดาวน์สกัดระลอก 4 เศรษฐกิจอาจโตเหลือ 0% | Executive Espresso EP.239"/>
    <s v="https://www.youtube.com/watch?v=96CiVEN_YV0&amp;list=PL7vAomcmTSEpmM1ypem8XITGb2RVo1Ea4&amp;index=152"/>
    <x v="74"/>
    <s v="96CiVEN_YV0"/>
    <s v="เตรียมล็อกดาวน์สกัดระลอก 4 เศรษฐกิจอาจโตเหลือ 0% | Executive Espresso EP.239"/>
    <x v="0"/>
    <s v="THE SECRET SAUCE"/>
    <s v="Streamed live on Jul 8, 2021"/>
    <s v="Jul 8, 2021"/>
    <d v="2021-07-08T00:00:00"/>
    <n v="8"/>
    <n v="7"/>
    <x v="1"/>
    <s v="8"/>
    <n v="3"/>
    <x v="3"/>
    <x v="7"/>
    <s v="July"/>
    <n v="103"/>
    <s v="53,620 views"/>
    <n v="53620"/>
    <s v="like this video along with 1,043 other people"/>
    <n v="1043"/>
    <x v="2"/>
    <s v="1:04:55"/>
    <n v="64.916666666666671"/>
    <n v="55"/>
    <n v="4"/>
    <n v="1"/>
    <x v="0"/>
    <s v="Unspecified"/>
    <n v="51388"/>
  </r>
  <r>
    <s v="1668192409-427"/>
    <s v="https://www.youtube.com/playlist?list=PL7vAomcmTSEpmM1ypem8XITGb2RVo1Ea4"/>
    <s v="สูตรสร้างนโยบาย 'อนาคตไทยศึกษา' ทำน้อยได้มาก กระจาย ยืดหยุ่น | Executive Espresso EP.240"/>
    <s v="https://www.youtube.com/watch?v=6B5JXvZEMA4&amp;list=PL7vAomcmTSEpmM1ypem8XITGb2RVo1Ea4&amp;index=151"/>
    <x v="75"/>
    <s v="6B5JXvZEMA4"/>
    <s v="สูตรสร้างนโยบาย 'อนาคตไทยศึกษา' ทำน้อยได้มาก กระจาย ยืดหยุ่น | Executive Espresso EP.240"/>
    <x v="0"/>
    <s v="THE SECRET SAUCE"/>
    <s v="Premiered Jul 9, 2021"/>
    <s v="Jul 9, 2021"/>
    <d v="2021-07-09T00:00:00"/>
    <n v="9"/>
    <n v="7"/>
    <x v="1"/>
    <s v="9"/>
    <n v="3"/>
    <x v="3"/>
    <x v="7"/>
    <s v="July"/>
    <n v="11"/>
    <s v="9,399 views"/>
    <n v="9399"/>
    <s v="like this video along with 250 other people"/>
    <n v="250"/>
    <x v="1"/>
    <s v="53:04"/>
    <n v="53.06666666666667"/>
    <n v="4"/>
    <n v="53"/>
    <n v="0"/>
    <x v="3"/>
    <s v="การศึกษา"/>
    <n v="53205"/>
  </r>
  <r>
    <s v="1668192418-428"/>
    <s v="https://www.youtube.com/playlist?list=PL7vAomcmTSEpmM1ypem8XITGb2RVo1Ea4"/>
    <s v="ล็อกดาวน์ ‘เจ็บ’ แต่อาจจะ ‘ไม่จบ’ | Executive Espresso [LIVE] EP. 241"/>
    <s v="https://www.youtube.com/watch?v=RoPgoZBPO4Q&amp;list=PL7vAomcmTSEpmM1ypem8XITGb2RVo1Ea4&amp;index=150"/>
    <x v="76"/>
    <s v="RoPgoZBPO4Q"/>
    <s v="ล็อกดาวน์ ‘เจ็บ’ แต่อาจจะ ‘ไม่จบ’ | Executive Espresso [LIVE] EP. 241"/>
    <x v="0"/>
    <s v="THE SECRET SAUCE"/>
    <s v="Streamed live on Jul 11, 2021"/>
    <s v="Jul 11, 2021"/>
    <d v="2021-07-11T00:00:00"/>
    <n v="11"/>
    <n v="7"/>
    <x v="1"/>
    <s v="11"/>
    <n v="3"/>
    <x v="3"/>
    <x v="7"/>
    <s v="July"/>
    <n v="73"/>
    <s v="48,380 views"/>
    <n v="48380"/>
    <s v="like this video along with 869 other people"/>
    <n v="869"/>
    <x v="1"/>
    <s v="51:30"/>
    <n v="51.5"/>
    <n v="30"/>
    <n v="51"/>
    <n v="0"/>
    <x v="0"/>
    <s v="Unspecified"/>
    <n v="49619"/>
  </r>
  <r>
    <s v="1668192428-429"/>
    <s v="https://www.youtube.com/playlist?list=PL7vAomcmTSEpmM1ypem8XITGb2RVo1Ea4"/>
    <s v="Space Tourism ทัวร์อวกาศไม่ไกลเกินฝัน! เมื่อ ริชาร์ด แบรนสัน ปักธงคนแรก | Executive Espresso EP.242"/>
    <s v="https://www.youtube.com/watch?v=VuJyFd1SmiU&amp;list=PL7vAomcmTSEpmM1ypem8XITGb2RVo1Ea4&amp;index=149"/>
    <x v="77"/>
    <s v="VuJyFd1SmiU"/>
    <s v="Space Tourism ทัวร์อวกาศไม่ไกลเกินฝัน! เมื่อ ริชาร์ด แบรนสัน ปักธงคนแรก | Executive Espresso EP.242"/>
    <x v="0"/>
    <s v="THE SECRET SAUCE"/>
    <s v="Premiered Jul 14, 2021"/>
    <s v="Jul 14, 2021"/>
    <d v="2021-07-14T00:00:00"/>
    <n v="14"/>
    <n v="7"/>
    <x v="1"/>
    <s v="14"/>
    <n v="3"/>
    <x v="3"/>
    <x v="7"/>
    <s v="July"/>
    <n v="33"/>
    <s v="21,638 views"/>
    <n v="21638"/>
    <s v="like this video along with 477 other people"/>
    <n v="477"/>
    <x v="0"/>
    <s v="29:46"/>
    <n v="29.766666666666666"/>
    <n v="46"/>
    <n v="29"/>
    <n v="0"/>
    <x v="6"/>
    <s v="Innovation &amp; Technology"/>
    <n v="51509"/>
  </r>
  <r>
    <s v="1668192437-430"/>
    <s v="https://www.youtube.com/playlist?list=PL7vAomcmTSEpmM1ypem8XITGb2RVo1Ea4"/>
    <s v="สรุปล็อกดาวน์รอบใหม่ ปมจดหมาย AstraZeneca คืบหน้า Pfizer มาจริงไหม | Executive Espresso EP.243"/>
    <s v="https://www.youtube.com/watch?v=qlPNlXzE07o&amp;list=PL7vAomcmTSEpmM1ypem8XITGb2RVo1Ea4&amp;index=148"/>
    <x v="78"/>
    <s v="qlPNlXzE07o"/>
    <s v="สรุปล็อกดาวน์รอบใหม่ ปมจดหมาย AstraZeneca คืบหน้า Pfizer มาจริงไหม | Executive Espresso EP.243"/>
    <x v="0"/>
    <s v="THE SECRET SAUCE"/>
    <s v="Streamed live on Jul 18, 2021"/>
    <s v="Jul 18, 2021"/>
    <d v="2021-07-18T00:00:00"/>
    <n v="18"/>
    <n v="7"/>
    <x v="1"/>
    <s v="18"/>
    <n v="3"/>
    <x v="3"/>
    <x v="7"/>
    <s v="July"/>
    <n v="93"/>
    <s v="52,179 views"/>
    <n v="52179"/>
    <s v="like this video along with 1,372 other people"/>
    <n v="1372"/>
    <x v="2"/>
    <s v="1:05:12"/>
    <n v="65.2"/>
    <n v="12"/>
    <n v="5"/>
    <n v="1"/>
    <x v="0"/>
    <s v="Unspecified"/>
    <n v="55699"/>
  </r>
  <r>
    <s v="1668192447-431"/>
    <s v="https://www.youtube.com/playlist?list=PL7vAomcmTSEpmM1ypem8XITGb2RVo1Ea4"/>
    <s v="ธนาคารปรับตัวสู้ DeFi อย่างไร เมื่อโลกการเงินไร้ตัวกลาง ไม่ต้องการสถาบัน | Executive Espresso EP.244"/>
    <s v="https://www.youtube.com/watch?v=8vrFAXOAhV4&amp;list=PL7vAomcmTSEpmM1ypem8XITGb2RVo1Ea4&amp;index=147"/>
    <x v="79"/>
    <s v="8vrFAXOAhV4"/>
    <s v="ธนาคารปรับตัวสู้ DeFi อย่างไร เมื่อโลกการเงินไร้ตัวกลาง ไม่ต้องการสถาบัน | Executive Espresso EP.244"/>
    <x v="0"/>
    <s v="THE SECRET SAUCE"/>
    <s v="Premiered Jul 19, 2021"/>
    <s v="Jul 19, 2021"/>
    <d v="2021-07-19T00:00:00"/>
    <n v="19"/>
    <n v="7"/>
    <x v="1"/>
    <s v="19"/>
    <n v="3"/>
    <x v="3"/>
    <x v="7"/>
    <s v="July"/>
    <n v="8"/>
    <s v="12,155 views"/>
    <n v="12155"/>
    <s v="like this video along with 207 other people"/>
    <n v="207"/>
    <x v="1"/>
    <s v="34:57"/>
    <n v="34.950000000000003"/>
    <n v="57"/>
    <n v="34"/>
    <n v="0"/>
    <x v="4"/>
    <s v="ธนาคารและการเงิน"/>
    <n v="54195"/>
  </r>
  <r>
    <s v="1668192456-432"/>
    <s v="https://www.youtube.com/playlist?list=PL7vAomcmTSEpmM1ypem8XITGb2RVo1Ea4"/>
    <s v="กรณีศึกษา ‘foodpanda’ เร็วไม่ได้แปลว่าดีเสมอไป | Executive Espresso EP.245"/>
    <s v="https://www.youtube.com/watch?v=87bS-FmgZ1Y&amp;list=PL7vAomcmTSEpmM1ypem8XITGb2RVo1Ea4&amp;index=146&amp;t=1s"/>
    <x v="80"/>
    <s v="87bS-FmgZ1Y"/>
    <s v="กรณีศึกษา ‘foodpanda’ เร็วไม่ได้แปลว่าดีเสมอไป | Executive Espresso EP.245"/>
    <x v="0"/>
    <s v="THE SECRET SAUCE"/>
    <s v="Premiered Jul 21, 2021"/>
    <s v="Jul 21, 2021"/>
    <d v="2021-07-21T00:00:00"/>
    <n v="21"/>
    <n v="7"/>
    <x v="1"/>
    <s v="21"/>
    <n v="3"/>
    <x v="3"/>
    <x v="7"/>
    <s v="July"/>
    <n v="185"/>
    <s v="74,308 views"/>
    <n v="74308"/>
    <s v="like this video along with 1,710 other people"/>
    <n v="1710"/>
    <x v="3"/>
    <s v="16:04"/>
    <s v="28:08"/>
    <n v="4"/>
    <n v="16"/>
    <n v="0"/>
    <x v="7"/>
    <s v="Food Delivery"/>
    <n v="53032"/>
  </r>
  <r>
    <s v="1668192476-434"/>
    <s v="https://www.youtube.com/playlist?list=PL7vAomcmTSEpmM1ypem8XITGb2RVo1Ea4"/>
    <s v="สรุปจีนคุมเข้ม Didi เล่นงานบริษัทเทคฯ ‘เหนือฟ้ายังมีฟ้า’ | Executive Espresso EP.246"/>
    <s v="https://www.youtube.com/watch?v=WU3r7OCFKwo&amp;list=PL7vAomcmTSEpmM1ypem8XITGb2RVo1Ea4&amp;index=144"/>
    <x v="81"/>
    <s v="WU3r7OCFKwo"/>
    <s v="สรุปจีนคุมเข้ม Didi เล่นงานบริษัทเทคฯ ‘เหนือฟ้ายังมีฟ้า’ | Executive Espresso EP.246"/>
    <x v="0"/>
    <s v="THE SECRET SAUCE"/>
    <s v="Premiered Jul 24, 2021"/>
    <s v="Jul 24, 2021"/>
    <d v="2021-07-24T00:00:00"/>
    <n v="24"/>
    <n v="7"/>
    <x v="1"/>
    <s v="24"/>
    <n v="3"/>
    <x v="3"/>
    <x v="7"/>
    <s v="July"/>
    <n v="97"/>
    <s v="74,699 views"/>
    <n v="74699"/>
    <s v="like this video along with 1,148 other people"/>
    <n v="1148"/>
    <x v="0"/>
    <s v="28:08"/>
    <n v="28.133333333333333"/>
    <n v="8"/>
    <n v="28"/>
    <n v="0"/>
    <x v="0"/>
    <s v="Unspecified"/>
    <n v="51949"/>
  </r>
  <r>
    <s v="1668192486-435"/>
    <s v="https://www.youtube.com/playlist?list=PL7vAomcmTSEpmM1ypem8XITGb2RVo1Ea4"/>
    <s v="ส่องเทรนด์-พฤติกรรมผู้บริโภคหลังโควิดระลอก 4 ไปจนถึงปี 2022 | Executive Espresso EP.247"/>
    <s v="https://www.youtube.com/watch?v=9mTXrnQVG08&amp;list=PL7vAomcmTSEpmM1ypem8XITGb2RVo1Ea4&amp;index=143"/>
    <x v="82"/>
    <s v="9mTXrnQVG08"/>
    <s v="ส่องเทรนด์-พฤติกรรมผู้บริโภคหลังโควิดระลอก 4 ไปจนถึงปี 2022 | Executive Espresso EP.247"/>
    <x v="0"/>
    <s v="THE SECRET SAUCE"/>
    <s v="Premiered Jul 30, 2021"/>
    <s v="Jul 30, 2021"/>
    <d v="2021-07-30T00:00:00"/>
    <n v="30"/>
    <n v="7"/>
    <x v="1"/>
    <s v="30"/>
    <n v="3"/>
    <x v="3"/>
    <x v="7"/>
    <s v="July"/>
    <n v="85"/>
    <s v="179,814 views"/>
    <n v="179814"/>
    <s v="like this video along with 4,171 other people"/>
    <n v="4171"/>
    <x v="1"/>
    <s v="30:51"/>
    <n v="30.85"/>
    <n v="51"/>
    <n v="30"/>
    <n v="0"/>
    <x v="0"/>
    <s v="Unspecified"/>
    <n v="59895"/>
  </r>
  <r>
    <s v="1668192495-436"/>
    <s v="https://www.youtube.com/playlist?list=PL7vAomcmTSEpmM1ypem8XITGb2RVo1Ea4"/>
    <s v="'อังกฤษโมเดล' เปิดเมืองแต่ยอดลด ไทยควรเรียนรู้อย่างไร | Executive Espresso EP.248"/>
    <s v="https://www.youtube.com/watch?v=ZVY1b3-7NGk&amp;list=PL7vAomcmTSEpmM1ypem8XITGb2RVo1Ea4&amp;index=142&amp;t=4s"/>
    <x v="83"/>
    <s v="ZVY1b3-7NGk"/>
    <s v="'อังกฤษโมเดล' เปิดเมืองแต่ยอดลด ไทยควรเรียนรู้อย่างไร | Executive Espresso EP.248"/>
    <x v="0"/>
    <s v="THE SECRET SAUCE"/>
    <s v="Premiered Aug 6, 2021"/>
    <s v="Aug 6, 2021"/>
    <d v="2021-08-06T00:00:00"/>
    <n v="6"/>
    <n v="8"/>
    <x v="1"/>
    <s v="6"/>
    <n v="3"/>
    <x v="3"/>
    <x v="8"/>
    <s v="August"/>
    <n v="124"/>
    <s v="59,229 views"/>
    <n v="59229"/>
    <s v="like this video along with 1,052 other people"/>
    <n v="1052"/>
    <x v="1"/>
    <s v="37:40"/>
    <n v="37.666666666666664"/>
    <n v="40"/>
    <n v="37"/>
    <n v="0"/>
    <x v="0"/>
    <s v="Unspecified"/>
    <n v="56328"/>
  </r>
  <r>
    <s v="1668192505-437"/>
    <s v="https://www.youtube.com/playlist?list=PL7vAomcmTSEpmM1ypem8XITGb2RVo1Ea4"/>
    <s v="สงครามโควิดเปลี่ยนไปแล้ว จุดพีกประเทศไทยอยู่ตรงไหน | Executive Espresso EP.249"/>
    <s v="https://www.youtube.com/watch?v=8n-K1MrlFo4&amp;list=PL7vAomcmTSEpmM1ypem8XITGb2RVo1Ea4&amp;index=141&amp;t=4s"/>
    <x v="84"/>
    <s v="8n-K1MrlFo4"/>
    <s v="สงครามโควิดเปลี่ยนไปแล้ว จุดพีกประเทศไทยอยู่ตรงไหน | Executive Espresso EP.249"/>
    <x v="0"/>
    <s v="THE SECRET SAUCE"/>
    <s v="Premiered Aug 9, 2021"/>
    <s v="Aug 9, 2021"/>
    <d v="2021-08-09T00:00:00"/>
    <n v="9"/>
    <n v="8"/>
    <x v="1"/>
    <s v="9"/>
    <n v="3"/>
    <x v="3"/>
    <x v="8"/>
    <s v="August"/>
    <n v="57"/>
    <s v="64,950 views"/>
    <n v="64950"/>
    <s v="like this video along with 1,122 other people"/>
    <n v="1122"/>
    <x v="1"/>
    <s v="35:11"/>
    <n v="35.18333333333333"/>
    <n v="11"/>
    <n v="35"/>
    <n v="0"/>
    <x v="0"/>
    <s v="Unspecified"/>
    <n v="55422"/>
  </r>
  <r>
    <s v="1668192514-438"/>
    <s v="https://www.youtube.com/playlist?list=PL7vAomcmTSEpmM1ypem8XITGb2RVo1Ea4"/>
    <s v="เราจะสร้างการเติบโตเศรษฐกิจไทยระยะยาว ‘หลังโควิด’ อย่างไร | Executive Espresso EP.250"/>
    <s v="https://www.youtube.com/watch?v=EGcahOS4h-Q&amp;list=PL7vAomcmTSEpmM1ypem8XITGb2RVo1Ea4&amp;index=140&amp;t=4s"/>
    <x v="85"/>
    <s v="EGcahOS4h-Q"/>
    <s v="เราจะสร้างการเติบโตเศรษฐกิจไทยระยะยาว ‘หลังโควิด’ อย่างไร | Executive Espresso EP.250"/>
    <x v="0"/>
    <s v="THE SECRET SAUCE"/>
    <s v="Premiered Aug 10, 2021"/>
    <s v="Aug 10, 2021"/>
    <d v="2021-08-10T00:00:00"/>
    <n v="10"/>
    <n v="8"/>
    <x v="1"/>
    <s v="10"/>
    <n v="3"/>
    <x v="3"/>
    <x v="8"/>
    <s v="August"/>
    <n v="98"/>
    <s v="48,010 views"/>
    <n v="48010"/>
    <s v="like this video along with 1,127 other people"/>
    <n v="1127"/>
    <x v="1"/>
    <s v="53:52"/>
    <n v="53.866666666666667"/>
    <n v="52"/>
    <n v="53"/>
    <n v="0"/>
    <x v="0"/>
    <s v="Unspecified"/>
    <n v="62954"/>
  </r>
  <r>
    <s v="1668192524-439"/>
    <s v="https://www.youtube.com/playlist?list=PL7vAomcmTSEpmM1ypem8XITGb2RVo1Ea4"/>
    <s v="อัฟกานิสถานมาถึงจุดนี้ได้อย่างไร ครบ 20 ปี เหตุ 9/11 สหรัฐฯ ถอนทัพ | Executive Espresso EP.251"/>
    <s v="https://www.youtube.com/watch?v=akC3HwXk8yA&amp;list=PL7vAomcmTSEpmM1ypem8XITGb2RVo1Ea4&amp;index=139"/>
    <x v="86"/>
    <s v="akC3HwXk8yA"/>
    <s v="อัฟกานิสถานมาถึงจุดนี้ได้อย่างไร ครบ 20 ปี เหตุ 9/11 สหรัฐฯ ถอนทัพ | Executive Espresso EP.251"/>
    <x v="0"/>
    <s v="THE SECRET SAUCE"/>
    <s v="Premiered Aug 12, 2021"/>
    <s v="Aug 12, 2021"/>
    <d v="2021-08-12T00:00:00"/>
    <n v="12"/>
    <n v="8"/>
    <x v="1"/>
    <s v="12"/>
    <n v="3"/>
    <x v="3"/>
    <x v="8"/>
    <s v="August"/>
    <n v="345"/>
    <s v="204,812 views"/>
    <n v="204812"/>
    <s v="like this video along with 5,418 other people"/>
    <n v="5418"/>
    <x v="1"/>
    <s v="46:30"/>
    <n v="46.5"/>
    <n v="30"/>
    <n v="46"/>
    <n v="0"/>
    <x v="0"/>
    <s v="Unspecified"/>
    <n v="56576"/>
  </r>
  <r>
    <s v="1668192534-440"/>
    <s v="https://www.youtube.com/playlist?list=PL7vAomcmTSEpmM1ypem8XITGb2RVo1Ea4"/>
    <s v="วิเคราะห์ปรากฏการณ์ม็อบเดือด เสถียรภาพรัฐบาล เราจะเดินไปสู่จุดไหน | Executive Espresso EP.252"/>
    <s v="https://www.youtube.com/watch?v=lrAzXlfM6IE&amp;list=PL7vAomcmTSEpmM1ypem8XITGb2RVo1Ea4&amp;index=138"/>
    <x v="87"/>
    <s v="lrAzXlfM6IE"/>
    <s v="วิเคราะห์ปรากฏการณ์ม็อบเดือด เสถียรภาพรัฐบาล เราจะเดินไปสู่จุดไหน | Executive Espresso EP.252"/>
    <x v="0"/>
    <s v="THE SECRET SAUCE"/>
    <s v="Premiered Aug 14, 2021"/>
    <s v="Aug 14, 2021"/>
    <d v="2021-08-14T00:00:00"/>
    <n v="14"/>
    <n v="8"/>
    <x v="1"/>
    <s v="14"/>
    <n v="3"/>
    <x v="3"/>
    <x v="8"/>
    <s v="August"/>
    <n v="450"/>
    <s v="141,624 views"/>
    <n v="141624"/>
    <s v="like this video along with 3,455 other people"/>
    <n v="3455"/>
    <x v="1"/>
    <s v="44:32"/>
    <n v="44.533333333333331"/>
    <n v="32"/>
    <n v="44"/>
    <n v="0"/>
    <x v="0"/>
    <s v="Unspecified"/>
    <n v="59143"/>
  </r>
  <r>
    <s v="1668192543-441"/>
    <s v="https://www.youtube.com/playlist?list=PL7vAomcmTSEpmM1ypem8XITGb2RVo1Ea4"/>
    <s v="เศรษฐกิจไทยเสี่ยงติดลบ 2 ปีซ้อน ฟื้นตัวรั้งท้ายโลก | Executive Espresso EP.253"/>
    <s v="https://www.youtube.com/watch?v=buY-bWCquNo&amp;list=PL7vAomcmTSEpmM1ypem8XITGb2RVo1Ea4&amp;index=137"/>
    <x v="88"/>
    <s v="buY-bWCquNo"/>
    <s v="เศรษฐกิจไทยเสี่ยงติดลบ 2 ปีซ้อน ฟื้นตัวรั้งท้ายโลก | Executive Espresso EP.253"/>
    <x v="0"/>
    <s v="THE SECRET SAUCE"/>
    <s v="Premiered Aug 17, 2021"/>
    <s v="Aug 17, 2021"/>
    <d v="2021-08-17T00:00:00"/>
    <n v="17"/>
    <n v="8"/>
    <x v="1"/>
    <s v="17"/>
    <n v="3"/>
    <x v="3"/>
    <x v="8"/>
    <s v="August"/>
    <n v="148"/>
    <s v="50,347 views"/>
    <n v="50347"/>
    <s v="like this video along with 1,227 other people"/>
    <n v="1227"/>
    <x v="1"/>
    <s v="33:32"/>
    <n v="33.533333333333331"/>
    <n v="32"/>
    <n v="33"/>
    <n v="0"/>
    <x v="0"/>
    <s v="Unspecified"/>
    <n v="55080"/>
  </r>
  <r>
    <s v="1668192553-442"/>
    <s v="https://www.youtube.com/playlist?list=PL7vAomcmTSEpmM1ypem8XITGb2RVo1Ea4"/>
    <s v="เงินบาทอ่อนสุดในภูมิภาค ต่ำสุดในรอบ 3 ปี ที่มา-ทิศทาง-ทางออก | Executive Espresso EP.254"/>
    <s v="https://www.youtube.com/watch?v=Gbh_tgVKesI&amp;list=PL7vAomcmTSEpmM1ypem8XITGb2RVo1Ea4&amp;index=136"/>
    <x v="89"/>
    <s v="Gbh_tgVKesI"/>
    <s v="เงินบาทอ่อนสุดในภูมิภาค ต่ำสุดในรอบ 3 ปี ที่มา-ทิศทาง-ทางออก | Executive Espresso EP.254"/>
    <x v="0"/>
    <s v="THE SECRET SAUCE"/>
    <s v="Premiered Aug 19, 2021"/>
    <s v="Aug 19, 2021"/>
    <d v="2021-08-19T00:00:00"/>
    <n v="19"/>
    <n v="8"/>
    <x v="1"/>
    <s v="19"/>
    <n v="3"/>
    <x v="3"/>
    <x v="8"/>
    <s v="August"/>
    <n v="73"/>
    <s v="48,790 views"/>
    <n v="48790"/>
    <s v="like this video along with 1,162 other people"/>
    <n v="1162"/>
    <x v="0"/>
    <s v="25:28"/>
    <n v="25.466666666666665"/>
    <n v="28"/>
    <n v="25"/>
    <n v="0"/>
    <x v="0"/>
    <s v="Unspecified"/>
    <n v="56930"/>
  </r>
  <r>
    <s v="1668192562-443"/>
    <s v="https://www.youtube.com/playlist?list=PL7vAomcmTSEpmM1ypem8XITGb2RVo1Ea4"/>
    <s v="ปฏิรูปราชการทำได้จริงหรือ ความท้าทายอยู่ตรงไหน | Executive Espresso EP.255"/>
    <s v="https://www.youtube.com/watch?v=JK0eSr3gEiw&amp;list=PL7vAomcmTSEpmM1ypem8XITGb2RVo1Ea4&amp;index=135"/>
    <x v="90"/>
    <s v="JK0eSr3gEiw"/>
    <s v="ปฏิรูปราชการทำได้จริงหรือ ความท้าทายอยู่ตรงไหน | Executive Espresso EP.255"/>
    <x v="0"/>
    <s v="THE SECRET SAUCE"/>
    <s v="Aug 20, 2021"/>
    <s v="Aug 20, 2021"/>
    <d v="2021-08-20T00:00:00"/>
    <n v="20"/>
    <n v="8"/>
    <x v="1"/>
    <s v="20"/>
    <n v="3"/>
    <x v="3"/>
    <x v="8"/>
    <s v="August"/>
    <n v="266"/>
    <s v="37,920 views"/>
    <n v="37920"/>
    <s v="like this video along with 808 other people"/>
    <n v="808"/>
    <x v="1"/>
    <s v="37:16"/>
    <n v="37.266666666666666"/>
    <n v="16"/>
    <n v="37"/>
    <n v="0"/>
    <x v="0"/>
    <s v="Unspecified"/>
    <n v="57447"/>
  </r>
  <r>
    <s v="1668192571-444"/>
    <s v="https://www.youtube.com/playlist?list=PL7vAomcmTSEpmM1ypem8XITGb2RVo1Ea4"/>
    <s v="โลกร้อนส่งผลแล้ว ‘สัญญาณเตือนสีแดง’ ของมนุษยชาติ ไทยทำอะไรอยู่ | Executive Espresso EP.256"/>
    <s v="https://www.youtube.com/watch?v=vWg9YLg9zwk&amp;list=PL7vAomcmTSEpmM1ypem8XITGb2RVo1Ea4&amp;index=134"/>
    <x v="91"/>
    <s v="vWg9YLg9zwk"/>
    <s v="โลกร้อนส่งผลแล้ว ‘สัญญาณเตือนสีแดง’ ของมนุษยชาติ ไทยทำอะไรอยู่ | Executive Espresso EP.256"/>
    <x v="0"/>
    <s v="THE SECRET SAUCE"/>
    <s v="Premiered Aug 21, 2021"/>
    <s v="Aug 21, 2021"/>
    <d v="2021-08-21T00:00:00"/>
    <n v="21"/>
    <n v="8"/>
    <x v="1"/>
    <s v="21"/>
    <n v="3"/>
    <x v="3"/>
    <x v="8"/>
    <s v="August"/>
    <n v="543"/>
    <s v="137,664 views"/>
    <n v="137664"/>
    <s v="like this video along with 4,027 other people"/>
    <n v="4027"/>
    <x v="0"/>
    <s v="28:33"/>
    <n v="28.55"/>
    <n v="33"/>
    <n v="28"/>
    <n v="0"/>
    <x v="0"/>
    <s v="Unspecified"/>
    <n v="54042"/>
  </r>
  <r>
    <s v="1668192581-445"/>
    <s v="https://www.youtube.com/playlist?list=PL7vAomcmTSEpmM1ypem8XITGb2RVo1Ea4"/>
    <s v="เบื้องหลัง จีนเชือดคนรวย คุมบริษัทเทคฯ ปราบติวเตอร์ ฟันเหล้าบุหรี่ | Executive Espresso EP.257"/>
    <s v="https://www.youtube.com/watch?v=67ebBoG58X0&amp;list=PL7vAomcmTSEpmM1ypem8XITGb2RVo1Ea4&amp;index=133"/>
    <x v="92"/>
    <s v="67ebBoG58X0"/>
    <s v="เบื้องหลัง จีนเชือดคนรวย คุมบริษัทเทคฯ ปราบติวเตอร์ ฟันเหล้าบุหรี่ | Executive Espresso EP.257"/>
    <x v="0"/>
    <s v="THE SECRET SAUCE"/>
    <s v="Premiered Aug 25, 2021"/>
    <s v="Aug 25, 2021"/>
    <d v="2021-08-25T00:00:00"/>
    <n v="25"/>
    <n v="8"/>
    <x v="1"/>
    <s v="25"/>
    <n v="3"/>
    <x v="3"/>
    <x v="8"/>
    <s v="August"/>
    <n v="844"/>
    <s v="565,112 views"/>
    <n v="565112"/>
    <s v="like this video along with 9,563 other people"/>
    <n v="9563"/>
    <x v="2"/>
    <s v="1:06:52"/>
    <n v="66.866666666666674"/>
    <n v="52"/>
    <n v="6"/>
    <n v="1"/>
    <x v="0"/>
    <s v="Unspecified"/>
    <n v="65147"/>
  </r>
  <r>
    <s v="1668192590-446"/>
    <s v="https://www.youtube.com/playlist?list=PL7vAomcmTSEpmM1ypem8XITGb2RVo1Ea4"/>
    <s v="เปิดเมือง เปิดประเทศ ไขว้วัคซีน ได้จริงหรือ กับ หมออุดม คชินทร | Executive Espresso EP.258"/>
    <s v="https://www.youtube.com/watch?v=00MZs0P1Atg&amp;list=PL7vAomcmTSEpmM1ypem8XITGb2RVo1Ea4&amp;index=132"/>
    <x v="93"/>
    <s v="00MZs0P1Atg"/>
    <s v="เปิดเมือง เปิดประเทศ ไขว้วัคซีน ได้จริงหรือ กับ หมออุดม คชินทร | Executive Espresso EP.258"/>
    <x v="0"/>
    <s v="THE SECRET SAUCE"/>
    <s v="Premiered Aug 27, 2021"/>
    <s v="Aug 27, 2021"/>
    <d v="2021-08-27T00:00:00"/>
    <n v="27"/>
    <n v="8"/>
    <x v="1"/>
    <s v="27"/>
    <n v="3"/>
    <x v="3"/>
    <x v="8"/>
    <s v="August"/>
    <n v="96"/>
    <s v="17,067 views"/>
    <n v="17067"/>
    <s v="like this video along with 319 other people"/>
    <n v="319"/>
    <x v="2"/>
    <s v="1:21:26"/>
    <n v="81.433333333333337"/>
    <n v="26"/>
    <n v="21"/>
    <n v="1"/>
    <x v="0"/>
    <s v="Unspecified"/>
    <n v="68254"/>
  </r>
  <r>
    <s v="1668192601-447"/>
    <s v="https://www.youtube.com/playlist?list=PL7vAomcmTSEpmM1ypem8XITGb2RVo1Ea4"/>
    <s v="จับตา Fed ถอนคันเร่ง ดูดเงินออกไทยจริงหรือ? | Executive Espresso EP.259"/>
    <s v="https://www.youtube.com/watch?v=KIZhEpNN9Go&amp;list=PL7vAomcmTSEpmM1ypem8XITGb2RVo1Ea4&amp;index=131"/>
    <x v="94"/>
    <s v="KIZhEpNN9Go"/>
    <s v="จับตา Fed ถอนคันเร่ง ดูดเงินออกไทยจริงหรือ? | Executive Espresso EP.259"/>
    <x v="0"/>
    <s v="THE SECRET SAUCE"/>
    <s v="Streamed live on Aug 27, 2021"/>
    <s v="Aug 27, 2021"/>
    <d v="2021-08-27T00:00:00"/>
    <n v="27"/>
    <n v="8"/>
    <x v="1"/>
    <s v="27"/>
    <n v="3"/>
    <x v="3"/>
    <x v="8"/>
    <s v="August"/>
    <n v="39"/>
    <s v="63,214 views"/>
    <n v="63214"/>
    <s v="like this video along with 1,101 other people"/>
    <n v="1101"/>
    <x v="3"/>
    <s v="1:39:49"/>
    <n v="99.816666666666663"/>
    <n v="49"/>
    <n v="39"/>
    <n v="1"/>
    <x v="0"/>
    <s v="Unspecified"/>
    <n v="68035"/>
  </r>
  <r>
    <s v="1668192611-448"/>
    <s v="https://www.youtube.com/playlist?list=PL7vAomcmTSEpmM1ypem8XITGb2RVo1Ea4"/>
    <s v="โรนัลโดกลับแมนยูฯ ดีลเขย่าโลก หุ้นพุ่งกระฉูด | Executive Espresso EP.260"/>
    <s v="https://www.youtube.com/watch?v=d9UM8M3iluM&amp;list=PL7vAomcmTSEpmM1ypem8XITGb2RVo1Ea4&amp;index=130"/>
    <x v="95"/>
    <s v="d9UM8M3iluM"/>
    <s v="โรนัลโดกลับแมนยูฯ ดีลเขย่าโลก หุ้นพุ่งกระฉูด | Executive Espresso EP.260"/>
    <x v="0"/>
    <s v="THE SECRET SAUCE"/>
    <s v="Streamed live on Aug 28, 2021"/>
    <s v="Aug 28, 2021"/>
    <d v="2021-08-28T00:00:00"/>
    <n v="28"/>
    <n v="8"/>
    <x v="1"/>
    <s v="28"/>
    <n v="3"/>
    <x v="3"/>
    <x v="8"/>
    <s v="August"/>
    <n v="27"/>
    <s v="27,426 views"/>
    <n v="27426"/>
    <s v="like this video along with 572 other people"/>
    <n v="572"/>
    <x v="2"/>
    <s v="1:03:31"/>
    <n v="63.516666666666666"/>
    <n v="31"/>
    <n v="3"/>
    <n v="1"/>
    <x v="0"/>
    <s v="Unspecified"/>
    <n v="57487"/>
  </r>
  <r>
    <s v="1668192621-449"/>
    <s v="https://www.youtube.com/playlist?list=PL7vAomcmTSEpmM1ypem8XITGb2RVo1Ea4"/>
    <s v="5 ปมปัญหา ระเบิดเวลาประเทศไทย | Executive Espresso EP.261"/>
    <s v="https://www.youtube.com/watch?v=m9f4ondxaco&amp;list=PL7vAomcmTSEpmM1ypem8XITGb2RVo1Ea4&amp;index=129"/>
    <x v="96"/>
    <s v="m9f4ondxaco"/>
    <s v="5 ปมปัญหา ระเบิดเวลาประเทศไทย | Executive Espresso EP.261"/>
    <x v="0"/>
    <s v="THE SECRET SAUCE"/>
    <s v="Premiered Aug 29, 2021"/>
    <s v="Aug 29, 2021"/>
    <d v="2021-08-29T00:00:00"/>
    <n v="29"/>
    <n v="8"/>
    <x v="1"/>
    <s v="29"/>
    <n v="3"/>
    <x v="3"/>
    <x v="8"/>
    <s v="August"/>
    <n v="343"/>
    <s v="103,998 views"/>
    <n v="103998"/>
    <s v="like this video along with 3,156 other people"/>
    <n v="3156"/>
    <x v="1"/>
    <s v="50:17"/>
    <n v="50.283333333333331"/>
    <n v="17"/>
    <n v="50"/>
    <n v="0"/>
    <x v="0"/>
    <s v="Unspecified"/>
    <n v="58647"/>
  </r>
  <r>
    <s v="1668192631-450"/>
    <s v="https://www.youtube.com/playlist?list=PL7vAomcmTSEpmM1ypem8XITGb2RVo1Ea4"/>
    <s v="สรุปวิกฤตแฮมเบอร์เกอร์ เกือบอวสานทุนนิยม ปฐมบทพิมพ์เงิน QE | Executive Espresso EP.262"/>
    <s v="https://www.youtube.com/watch?v=xAddbaNSc24&amp;list=PL7vAomcmTSEpmM1ypem8XITGb2RVo1Ea4&amp;index=128"/>
    <x v="97"/>
    <s v="xAddbaNSc24"/>
    <s v="สรุปวิกฤตแฮมเบอร์เกอร์ เกือบอวสานทุนนิยม ปฐมบทพิมพ์เงิน QE | Executive Espresso EP.262"/>
    <x v="0"/>
    <s v="THE SECRET SAUCE"/>
    <s v="Premiered Sep 1, 2021"/>
    <s v="Sep 1, 2021"/>
    <d v="2021-09-01T00:00:00"/>
    <n v="1"/>
    <n v="9"/>
    <x v="1"/>
    <s v="1"/>
    <n v="3"/>
    <x v="3"/>
    <x v="9"/>
    <s v="September"/>
    <n v="34"/>
    <s v="40,696 views"/>
    <n v="40696"/>
    <s v="like this video along with 852 other people"/>
    <n v="852"/>
    <x v="2"/>
    <s v="1:12:58"/>
    <n v="72.966666666666669"/>
    <n v="58"/>
    <n v="12"/>
    <n v="1"/>
    <x v="0"/>
    <s v="Unspecified"/>
    <n v="68768"/>
  </r>
  <r>
    <s v="1668192640-451"/>
    <s v="https://www.youtube.com/playlist?list=PL7vAomcmTSEpmM1ypem8XITGb2RVo1Ea4"/>
    <s v="สรุปบาทดิจิทัล มาแน่ปีหน้า เตรียมพร้อมอย่างไร? | Executive Espresso EP.263"/>
    <s v="https://www.youtube.com/watch?v=kczQosiwAxw&amp;list=PL7vAomcmTSEpmM1ypem8XITGb2RVo1Ea4&amp;index=127"/>
    <x v="98"/>
    <s v="kczQosiwAxw"/>
    <s v="สรุปบาทดิจิทัล มาแน่ปีหน้า เตรียมพร้อมอย่างไร? | Executive Espresso EP.263"/>
    <x v="0"/>
    <s v="THE SECRET SAUCE"/>
    <s v="Streamed live on Sep 2, 2021"/>
    <s v="Sep 2, 2021"/>
    <d v="2021-09-02T00:00:00"/>
    <n v="2"/>
    <n v="9"/>
    <x v="1"/>
    <s v="2"/>
    <n v="3"/>
    <x v="3"/>
    <x v="9"/>
    <s v="September"/>
    <n v="73"/>
    <s v="47,706 views"/>
    <n v="47706"/>
    <s v="like this video along with 1,338 other people"/>
    <n v="1338"/>
    <x v="3"/>
    <s v="1:47:21"/>
    <n v="107.35"/>
    <n v="21"/>
    <n v="47"/>
    <n v="1"/>
    <x v="0"/>
    <s v="Unspecified"/>
    <n v="65553"/>
  </r>
  <r>
    <s v="1668192650-452"/>
    <s v="https://www.youtube.com/playlist?list=PL7vAomcmTSEpmM1ypem8XITGb2RVo1Ea4"/>
    <s v="ม็อบดินแดงคือใคร ทำไมต้องรุนแรง ทางออกคืออะไร | Executive Espresso EP.264"/>
    <s v="https://www.youtube.com/watch?v=vLPnRWZDEBM&amp;list=PL7vAomcmTSEpmM1ypem8XITGb2RVo1Ea4&amp;index=126"/>
    <x v="99"/>
    <s v="vLPnRWZDEBM"/>
    <s v="ม็อบดินแดงคือใคร ทำไมต้องรุนแรง ทางออกคืออะไร | Executive Espresso EP.264"/>
    <x v="0"/>
    <s v="THE SECRET SAUCE"/>
    <s v="Premiered Sep 3, 2021"/>
    <s v="Sep 3, 2021"/>
    <d v="2021-09-03T00:00:00"/>
    <n v="3"/>
    <n v="9"/>
    <x v="1"/>
    <s v="3"/>
    <n v="3"/>
    <x v="3"/>
    <x v="9"/>
    <s v="September"/>
    <n v="288"/>
    <s v="51,261 views"/>
    <n v="51261"/>
    <s v="like this video along with 1,431 other people"/>
    <n v="1431"/>
    <x v="2"/>
    <s v="1:13:26"/>
    <n v="73.433333333333337"/>
    <n v="26"/>
    <n v="13"/>
    <n v="1"/>
    <x v="0"/>
    <s v="Unspecified"/>
    <n v="61065"/>
  </r>
  <r>
    <s v="1668192660-453"/>
    <s v="https://www.youtube.com/playlist?list=PL7vAomcmTSEpmM1ypem8XITGb2RVo1Ea4"/>
    <s v="Workation ทำงานไป เที่ยวไป เทรนด์ใหม่ โอกาสใหญ่ | Executive Espresso EP.265"/>
    <s v="https://www.youtube.com/watch?v=U-xpBVYykHE&amp;list=PL7vAomcmTSEpmM1ypem8XITGb2RVo1Ea4&amp;index=125"/>
    <x v="100"/>
    <s v="U-xpBVYykHE"/>
    <s v="Workation ทำงานไป เที่ยวไป เทรนด์ใหม่ โอกาสใหญ่ | Executive Espresso EP.265"/>
    <x v="0"/>
    <s v="THE SECRET SAUCE"/>
    <s v="Premiered Sep 4, 2021"/>
    <s v="Sep 4, 2021"/>
    <d v="2021-09-04T00:00:00"/>
    <n v="4"/>
    <n v="9"/>
    <x v="1"/>
    <s v="4"/>
    <n v="3"/>
    <x v="3"/>
    <x v="9"/>
    <s v="September"/>
    <n v="154"/>
    <s v="87,880 views"/>
    <n v="87880"/>
    <s v="like this video along with 2,643 other people"/>
    <n v="2643"/>
    <x v="0"/>
    <s v="29:14"/>
    <n v="29.233333333333334"/>
    <n v="14"/>
    <n v="29"/>
    <n v="0"/>
    <x v="0"/>
    <s v="Unspecified"/>
    <n v="55082"/>
  </r>
  <r>
    <s v="1668192669-454"/>
    <s v="https://www.youtube.com/playlist?list=PL7vAomcmTSEpmM1ypem8XITGb2RVo1Ea4"/>
    <s v="วัคซีนโควิดคนไทย ทำไมต้องมี จะได้ฉีดเมื่อไร | Executive Espresso EP.266"/>
    <s v="https://www.youtube.com/watch?v=tKLlCiXao1M&amp;list=PL7vAomcmTSEpmM1ypem8XITGb2RVo1Ea4&amp;index=124"/>
    <x v="101"/>
    <s v="tKLlCiXao1M"/>
    <s v="วัคซีนโควิดคนไทย ทำไมต้องมี จะได้ฉีดเมื่อไร | Executive Espresso EP.266"/>
    <x v="0"/>
    <s v="THE SECRET SAUCE"/>
    <s v="Premiered Sep 6, 2021"/>
    <s v="Sep 6, 2021"/>
    <d v="2021-09-06T00:00:00"/>
    <n v="6"/>
    <n v="9"/>
    <x v="1"/>
    <s v="6"/>
    <n v="3"/>
    <x v="3"/>
    <x v="9"/>
    <s v="September"/>
    <n v="71"/>
    <s v="19,625 views"/>
    <n v="19625"/>
    <s v="like this video along with 416 other people"/>
    <n v="416"/>
    <x v="2"/>
    <s v="1:05:14"/>
    <n v="65.233333333333334"/>
    <n v="14"/>
    <n v="5"/>
    <n v="1"/>
    <x v="0"/>
    <s v="Unspecified"/>
    <n v="64037"/>
  </r>
  <r>
    <s v="1668192679-455"/>
    <s v="https://www.youtube.com/playlist?list=PL7vAomcmTSEpmM1ypem8XITGb2RVo1Ea4"/>
    <s v="ทางออกความขัดแย้งสังคมไทย ต้องคิดนอกกรอบ | Executive Espresso EP.267"/>
    <s v="https://www.youtube.com/watch?v=j0Y8PSEIYpY&amp;list=PL7vAomcmTSEpmM1ypem8XITGb2RVo1Ea4&amp;index=123"/>
    <x v="102"/>
    <s v="j0Y8PSEIYpY"/>
    <s v="ทางออกความขัดแย้งสังคมไทย ต้องคิดนอกกรอบ | Executive Espresso EP.267"/>
    <x v="0"/>
    <s v="THE SECRET SAUCE"/>
    <s v="Premiered Sep 7, 2021"/>
    <s v="Sep 7, 2021"/>
    <d v="2021-09-07T00:00:00"/>
    <n v="7"/>
    <n v="9"/>
    <x v="1"/>
    <s v="7"/>
    <n v="3"/>
    <x v="3"/>
    <x v="9"/>
    <s v="September"/>
    <n v="65"/>
    <s v="22,326 views"/>
    <n v="22326"/>
    <s v="like this video along with 513 other people"/>
    <n v="513"/>
    <x v="2"/>
    <s v="1:04:31"/>
    <n v="64.516666666666666"/>
    <n v="31"/>
    <n v="4"/>
    <n v="1"/>
    <x v="0"/>
    <s v="Unspecified"/>
    <n v="57491"/>
  </r>
  <r>
    <s v="1668192689-456"/>
    <s v="https://www.youtube.com/playlist?list=PL7vAomcmTSEpmM1ypem8XITGb2RVo1Ea4"/>
    <s v="The Great Resignation อภิมหาการลาออก เมื่อมนุษย์เงินเดือนต้องการชีวิตคืน Executive Espresso EP.268"/>
    <s v="https://www.youtube.com/watch?v=7M04iONOfDI&amp;list=PL7vAomcmTSEpmM1ypem8XITGb2RVo1Ea4&amp;index=122"/>
    <x v="103"/>
    <s v="7M04iONOfDI"/>
    <s v="The Great Resignation อภิมหาการลาออก เมื่อมนุษย์เงินเดือนต้องการชีวิตคืน Executive Espresso EP.268"/>
    <x v="0"/>
    <s v="THE SECRET SAUCE"/>
    <s v="Premiered Sep 8, 2021"/>
    <s v="Sep 8, 2021"/>
    <d v="2021-09-08T00:00:00"/>
    <n v="8"/>
    <n v="9"/>
    <x v="1"/>
    <s v="8"/>
    <n v="3"/>
    <x v="3"/>
    <x v="9"/>
    <s v="September"/>
    <n v="316"/>
    <s v="256,552 views"/>
    <n v="256552"/>
    <s v="like this video along with 5,075 other people"/>
    <n v="5075"/>
    <x v="1"/>
    <s v="32:43"/>
    <n v="32.716666666666669"/>
    <n v="43"/>
    <n v="32"/>
    <n v="0"/>
    <x v="0"/>
    <s v="Unspecified"/>
    <n v="63815"/>
  </r>
  <r>
    <s v="1668192698-457"/>
    <s v="https://www.youtube.com/playlist?list=PL7vAomcmTSEpmM1ypem8XITGb2RVo1Ea4"/>
    <s v="เอลซัลวาดอร์ ใช้ Bitcoin ประเทศแรกในโลก กระทบเราอย่างไร กับ อ.ตั๊ม-พิริยะ Executive Espresso EP.270"/>
    <s v="https://www.youtube.com/watch?v=kfkg1JeYQxw&amp;list=PL7vAomcmTSEpmM1ypem8XITGb2RVo1Ea4&amp;index=121"/>
    <x v="104"/>
    <s v="kfkg1JeYQxw"/>
    <s v="เอลซัลวาดอร์ ใช้ Bitcoin ประเทศแรกในโลก กระทบเราอย่างไร กับ อ.ตั๊ม-พิริยะ Executive Espresso EP.270"/>
    <x v="0"/>
    <s v="THE SECRET SAUCE"/>
    <s v="Premiered Sep 14, 2021"/>
    <s v="Sep 14, 2021"/>
    <d v="2021-09-14T00:00:00"/>
    <n v="14"/>
    <n v="9"/>
    <x v="1"/>
    <s v="14"/>
    <n v="3"/>
    <x v="3"/>
    <x v="9"/>
    <s v="September"/>
    <n v="210"/>
    <s v="77,982 views"/>
    <n v="77982"/>
    <s v="like this video along with 2,104 other people"/>
    <n v="2104"/>
    <x v="2"/>
    <s v="1:21:37"/>
    <n v="81.616666666666674"/>
    <n v="37"/>
    <n v="21"/>
    <n v="1"/>
    <x v="0"/>
    <s v="Unspecified"/>
    <n v="63108"/>
  </r>
  <r>
    <s v="1668192708-458"/>
    <s v="https://www.youtube.com/playlist?list=PL7vAomcmTSEpmM1ypem8XITGb2RVo1Ea4"/>
    <s v="Quantum Technology เปลี่ยนโลกอย่างไร คืบหน้าถึงไหน คนไทยพร้อมไหม | Executive Espresso EP.271"/>
    <s v="https://www.youtube.com/watch?v=Dh9qsDvbfY8&amp;list=PL7vAomcmTSEpmM1ypem8XITGb2RVo1Ea4&amp;index=120"/>
    <x v="105"/>
    <s v="Dh9qsDvbfY8"/>
    <s v="Quantum Technology เปลี่ยนโลกอย่างไร คืบหน้าถึงไหน คนไทยพร้อมไหม | Executive Espresso EP.271"/>
    <x v="0"/>
    <s v="THE SECRET SAUCE"/>
    <s v="Premiered Sep 16, 2021"/>
    <s v="Sep 16, 2021"/>
    <d v="2021-09-16T00:00:00"/>
    <n v="16"/>
    <n v="9"/>
    <x v="1"/>
    <s v="16"/>
    <n v="3"/>
    <x v="3"/>
    <x v="9"/>
    <s v="September"/>
    <n v="768"/>
    <s v="522,320 views"/>
    <n v="522320"/>
    <s v="like this video along with 12,241 other people"/>
    <n v="12241"/>
    <x v="1"/>
    <s v="48:59"/>
    <n v="48.983333333333334"/>
    <n v="59"/>
    <n v="48"/>
    <n v="0"/>
    <x v="0"/>
    <s v="Unspecified"/>
    <n v="63720"/>
  </r>
  <r>
    <s v="1668192718-459"/>
    <s v="https://www.youtube.com/playlist?list=PL7vAomcmTSEpmM1ypem8XITGb2RVo1Ea4"/>
    <s v="Evergrande หนี้ 10 ล้านล้าน ระเบิดอสังหาฯ จีน ลามวิกฤตเอเชียจริงหรือ | Executive Espresso EP.272"/>
    <s v="https://www.youtube.com/watch?v=CdDa8kWH3bY&amp;list=PL7vAomcmTSEpmM1ypem8XITGb2RVo1Ea4&amp;index=119"/>
    <x v="106"/>
    <s v="CdDa8kWH3bY"/>
    <s v="Evergrande หนี้ 10 ล้านล้าน ระเบิดอสังหาฯ จีน ลามวิกฤตเอเชียจริงหรือ | Executive Espresso EP.272"/>
    <x v="0"/>
    <s v="THE SECRET SAUCE"/>
    <s v="Premiered Sep 23, 2021"/>
    <s v="Sep 23, 2021"/>
    <d v="2021-09-23T00:00:00"/>
    <n v="23"/>
    <n v="9"/>
    <x v="1"/>
    <s v="23"/>
    <n v="3"/>
    <x v="3"/>
    <x v="9"/>
    <s v="September"/>
    <n v="38"/>
    <s v="42,640 views"/>
    <n v="42640"/>
    <s v="like this video along with 743 other people"/>
    <n v="743"/>
    <x v="1"/>
    <s v="47:41"/>
    <n v="47.68333333333333"/>
    <n v="41"/>
    <n v="47"/>
    <n v="0"/>
    <x v="8"/>
    <s v="อสังหาริมทรัพย์"/>
    <n v="58093"/>
  </r>
  <r>
    <s v="1668192728-460"/>
    <s v="https://www.youtube.com/playlist?list=PL7vAomcmTSEpmM1ypem8XITGb2RVo1Ea4"/>
    <s v="ดูดต่างชาติซื้อบ้านในไทย ‘กฎหมายขายชาติ’ หรือ ‘ทางรอดเศรษฐกิจ’ | Executive Espresso EP.273"/>
    <s v="https://www.youtube.com/watch?v=DsSI24VuANU&amp;list=PL7vAomcmTSEpmM1ypem8XITGb2RVo1Ea4&amp;index=118"/>
    <x v="107"/>
    <s v="DsSI24VuANU"/>
    <s v="ดูดต่างชาติซื้อบ้านในไทย ‘กฎหมายขายชาติ’ หรือ ‘ทางรอดเศรษฐกิจ’ | Executive Espresso EP.273"/>
    <x v="0"/>
    <s v="THE SECRET SAUCE"/>
    <s v="Premiered Sep 25, 2021"/>
    <s v="Sep 25, 2021"/>
    <d v="2021-09-25T00:00:00"/>
    <n v="25"/>
    <n v="9"/>
    <x v="1"/>
    <s v="25"/>
    <n v="3"/>
    <x v="3"/>
    <x v="9"/>
    <s v="September"/>
    <n v="730"/>
    <s v="103,349 views"/>
    <n v="103349"/>
    <s v="like this video along with 2,596 other people"/>
    <n v="2596"/>
    <x v="0"/>
    <s v="29:05"/>
    <n v="29.083333333333332"/>
    <n v="5"/>
    <n v="29"/>
    <n v="0"/>
    <x v="0"/>
    <s v="Unspecified"/>
    <n v="58206"/>
  </r>
  <r>
    <s v="1668192738-461"/>
    <s v="https://www.youtube.com/playlist?list=PL7vAomcmTSEpmM1ypem8XITGb2RVo1Ea4"/>
    <s v="เหรียญ 2 ด้าน Ascend Money ฟินเทคยูนิคอร์นรายแรกของไทย | Executive Espresso EP.274"/>
    <s v="https://www.youtube.com/watch?v=m1trnVm0l8Y&amp;list=PL7vAomcmTSEpmM1ypem8XITGb2RVo1Ea4&amp;index=117"/>
    <x v="108"/>
    <s v="m1trnVm0l8Y"/>
    <s v="เหรียญ 2 ด้าน Ascend Money ฟินเทคยูนิคอร์นรายแรกของไทย | Executive Espresso EP.274"/>
    <x v="0"/>
    <s v="THE SECRET SAUCE"/>
    <s v="Premiered Sep 29, 2021"/>
    <s v="Sep 29, 2021"/>
    <d v="2021-09-29T00:00:00"/>
    <n v="29"/>
    <n v="9"/>
    <x v="1"/>
    <s v="29"/>
    <n v="3"/>
    <x v="3"/>
    <x v="9"/>
    <s v="September"/>
    <n v="34"/>
    <s v="26,040 views"/>
    <n v="26040"/>
    <s v="like this video along with 521 other people"/>
    <n v="521"/>
    <x v="1"/>
    <s v="34:11"/>
    <n v="34.18333333333333"/>
    <n v="11"/>
    <n v="34"/>
    <n v="0"/>
    <x v="0"/>
    <s v="Unspecified"/>
    <n v="62008"/>
  </r>
  <r>
    <s v="1668192747-462"/>
    <s v="https://www.youtube.com/playlist?list=PL7vAomcmTSEpmM1ypem8XITGb2RVo1Ea4"/>
    <s v="Ray-Ban Stories แว่นตา มาร์ก ซักเคอร์เบิร์ก บุกโลก Metaverse | Executive Espresso EP.275"/>
    <s v="https://www.youtube.com/watch?v=96bo0Wxugog&amp;list=PL7vAomcmTSEpmM1ypem8XITGb2RVo1Ea4&amp;index=116"/>
    <x v="109"/>
    <s v="96bo0Wxugog"/>
    <s v="Ray-Ban Stories แว่นตา มาร์ก ซักเคอร์เบิร์ก บุกโลก Metaverse | Executive Espresso EP.275"/>
    <x v="0"/>
    <s v="THE SECRET SAUCE"/>
    <s v="Premiered Oct 2, 2021"/>
    <s v="Oct 2, 2021"/>
    <d v="2021-10-02T00:00:00"/>
    <n v="2"/>
    <n v="10"/>
    <x v="1"/>
    <s v="2"/>
    <n v="4"/>
    <x v="4"/>
    <x v="10"/>
    <s v="October"/>
    <n v="45"/>
    <s v="44,699 views"/>
    <n v="44699"/>
    <s v="like this video along with 924 other people"/>
    <n v="924"/>
    <x v="0"/>
    <s v="25:49"/>
    <n v="25.816666666666666"/>
    <n v="49"/>
    <n v="25"/>
    <n v="0"/>
    <x v="0"/>
    <s v="Unspecified"/>
    <n v="59537"/>
  </r>
  <r>
    <s v="1668192756-463"/>
    <s v="https://www.youtube.com/playlist?list=PL7vAomcmTSEpmM1ypem8XITGb2RVo1Ea4"/>
    <s v="ความเหลื่อมล้ำไทยพุ่ง รวยล้านโอกาส จนไร้อากาศ แก้อย่างไร  | Executive Espresso EP.276"/>
    <s v="https://www.youtube.com/watch?v=OTGlufNgiN4&amp;list=PL7vAomcmTSEpmM1ypem8XITGb2RVo1Ea4&amp;index=115"/>
    <x v="110"/>
    <s v="OTGlufNgiN4"/>
    <s v="ความเหลื่อมล้ำไทยพุ่ง รวยล้านโอกาส จนไร้อากาศ แก้อย่างไร  | Executive Espresso EP.276"/>
    <x v="0"/>
    <s v="THE SECRET SAUCE"/>
    <s v="Premiered Oct 6, 2021"/>
    <s v="Oct 6, 2021"/>
    <d v="2021-10-06T00:00:00"/>
    <n v="6"/>
    <n v="10"/>
    <x v="1"/>
    <s v="6"/>
    <n v="4"/>
    <x v="4"/>
    <x v="10"/>
    <s v="October"/>
    <n v="191"/>
    <s v="44,817 views"/>
    <n v="44817"/>
    <s v="like this video along with 1,037 other people"/>
    <n v="1037"/>
    <x v="1"/>
    <s v="48:34"/>
    <n v="48.56666666666667"/>
    <n v="34"/>
    <n v="48"/>
    <n v="0"/>
    <x v="0"/>
    <s v="Unspecified"/>
    <n v="66184"/>
  </r>
  <r>
    <s v="1668192765-464"/>
    <s v="https://www.youtube.com/playlist?list=PL7vAomcmTSEpmM1ypem8XITGb2RVo1Ea4"/>
    <s v="คิดต่าง แตกแยก แบ่งขั้ว ความเปราะบางเศรษฐกิจไทย | Executive Espresso EP.277"/>
    <s v="https://www.youtube.com/watch?v=SOr5Fard2bM&amp;list=PL7vAomcmTSEpmM1ypem8XITGb2RVo1Ea4&amp;index=114"/>
    <x v="111"/>
    <s v="SOr5Fard2bM"/>
    <s v="คิดต่าง แตกแยก แบ่งขั้ว ความเปราะบางเศรษฐกิจไทย | Executive Espresso EP.277"/>
    <x v="0"/>
    <s v="THE SECRET SAUCE"/>
    <s v="Premiered Oct 8, 2021"/>
    <s v="Oct 8, 2021"/>
    <d v="2021-10-08T00:00:00"/>
    <n v="8"/>
    <n v="10"/>
    <x v="1"/>
    <s v="8"/>
    <n v="4"/>
    <x v="4"/>
    <x v="10"/>
    <s v="October"/>
    <n v="68"/>
    <s v="19,309 views"/>
    <n v="19309"/>
    <s v="like this video along with 496 other people"/>
    <n v="496"/>
    <x v="0"/>
    <s v="28:22"/>
    <n v="28.366666666666667"/>
    <n v="22"/>
    <n v="28"/>
    <n v="0"/>
    <x v="0"/>
    <s v="Unspecified"/>
    <n v="59771"/>
  </r>
  <r>
    <s v="1668192774-465"/>
    <s v="https://www.youtube.com/playlist?list=PL7vAomcmTSEpmM1ypem8XITGb2RVo1Ea4"/>
    <s v="เงินสดจะสูญพันธุ์? อนาคตการชำระเงินจาก Mastercard และ Central Retail | Executive Espresso EP 278"/>
    <s v="https://www.youtube.com/watch?v=HxOY1La7e-s&amp;list=PL7vAomcmTSEpmM1ypem8XITGb2RVo1Ea4&amp;index=113"/>
    <x v="112"/>
    <s v="HxOY1La7e-s"/>
    <s v="เงินสดจะสูญพันธุ์? อนาคตการชำระเงินจาก Mastercard และ Central Retail | Executive Espresso EP 278"/>
    <x v="0"/>
    <s v="THE SECRET SAUCE"/>
    <s v="Premiered Oct 9, 2021"/>
    <s v="Oct 9, 2021"/>
    <d v="2021-10-09T00:00:00"/>
    <n v="9"/>
    <n v="10"/>
    <x v="1"/>
    <s v="9"/>
    <n v="4"/>
    <x v="4"/>
    <x v="10"/>
    <s v="October"/>
    <n v="37"/>
    <s v="35,795 views"/>
    <n v="35795"/>
    <s v="like this video along with 711 other people"/>
    <n v="711"/>
    <x v="1"/>
    <s v="42:52"/>
    <n v="42.866666666666667"/>
    <n v="52"/>
    <n v="42"/>
    <n v="0"/>
    <x v="6"/>
    <s v="Innovation &amp; Technology"/>
    <n v="67341"/>
  </r>
  <r>
    <s v="1668192784-466"/>
    <s v="https://www.youtube.com/playlist?list=PL7vAomcmTSEpmM1ypem8XITGb2RVo1Ea4"/>
    <s v="Squid Game: Soft Power เกาหลี ส่งออกแสนล้าน ขับเคลื่อนเศรษฐกิจประเทศ | Executive Espresso EP.279"/>
    <s v="https://www.youtube.com/watch?v=fcrDmLZDANU&amp;list=PL7vAomcmTSEpmM1ypem8XITGb2RVo1Ea4&amp;index=112"/>
    <x v="113"/>
    <s v="fcrDmLZDANU"/>
    <s v="Squid Game: Soft Power เกาหลี ส่งออกแสนล้าน ขับเคลื่อนเศรษฐกิจประเทศ | Executive Espresso EP.279"/>
    <x v="0"/>
    <s v="THE SECRET SAUCE"/>
    <s v="Premiered Oct 12, 2021"/>
    <s v="Oct 12, 2021"/>
    <d v="2021-10-12T00:00:00"/>
    <n v="12"/>
    <n v="10"/>
    <x v="1"/>
    <s v="12"/>
    <n v="4"/>
    <x v="4"/>
    <x v="10"/>
    <s v="October"/>
    <n v="205"/>
    <s v="73,130 views"/>
    <n v="73130"/>
    <s v="like this video along with 1,562 other people"/>
    <n v="1562"/>
    <x v="1"/>
    <s v="33:36"/>
    <n v="33.6"/>
    <n v="36"/>
    <n v="33"/>
    <n v="0"/>
    <x v="0"/>
    <s v="Unspecified"/>
    <n v="60684"/>
  </r>
  <r>
    <s v="1668192794-467"/>
    <s v="https://www.youtube.com/playlist?list=PL7vAomcmTSEpmM1ypem8XITGb2RVo1Ea4"/>
    <s v="Future of Work 2030 หุ่นยนต์ รัฐสวัสดิการ เศรษฐกิจแบบมี ‘กิ๊ก’ | Executive Espresso EP.280"/>
    <s v="https://www.youtube.com/watch?v=e3sdcIussYg&amp;list=PL7vAomcmTSEpmM1ypem8XITGb2RVo1Ea4&amp;index=111"/>
    <x v="114"/>
    <s v="e3sdcIussYg"/>
    <s v="Future of Work 2030 หุ่นยนต์ รัฐสวัสดิการ เศรษฐกิจแบบมี ‘กิ๊ก’ | Executive Espresso EP.280"/>
    <x v="0"/>
    <s v="THE SECRET SAUCE"/>
    <s v="Premiered Oct 13, 2021"/>
    <s v="Oct 13, 2021"/>
    <d v="2021-10-13T00:00:00"/>
    <n v="13"/>
    <n v="10"/>
    <x v="1"/>
    <s v="13"/>
    <n v="4"/>
    <x v="4"/>
    <x v="10"/>
    <s v="October"/>
    <n v="58"/>
    <s v="57,749 views"/>
    <n v="57749"/>
    <s v="like this video along with 1,566 other people"/>
    <n v="1566"/>
    <x v="0"/>
    <s v="28:36"/>
    <n v="28.6"/>
    <n v="36"/>
    <n v="28"/>
    <n v="0"/>
    <x v="0"/>
    <s v="Unspecified"/>
    <n v="55604"/>
  </r>
  <r>
    <s v="1668192805-468"/>
    <s v="https://www.youtube.com/playlist?list=PL7vAomcmTSEpmM1ypem8XITGb2RVo1Ea4"/>
    <s v="Future of Learning 2030 ครูจะหายไป ปริญญาจะไร้ความหมาย? | Executive Espresso EP.281"/>
    <s v="https://www.youtube.com/watch?v=roIRVJ7eSYE&amp;list=PL7vAomcmTSEpmM1ypem8XITGb2RVo1Ea4&amp;index=110"/>
    <x v="115"/>
    <s v="roIRVJ7eSYE"/>
    <s v="Future of Learning 2030 ครูจะหายไป ปริญญาจะไร้ความหมาย? | Executive Espresso EP.281"/>
    <x v="0"/>
    <s v="THE SECRET SAUCE"/>
    <s v="Premiered Oct 17, 2021"/>
    <s v="Oct 17, 2021"/>
    <d v="2021-10-17T00:00:00"/>
    <n v="17"/>
    <n v="10"/>
    <x v="1"/>
    <s v="17"/>
    <n v="4"/>
    <x v="4"/>
    <x v="10"/>
    <s v="October"/>
    <n v="750"/>
    <s v="381,430 views"/>
    <n v="381430"/>
    <s v="like this video along with 11,393 other people"/>
    <n v="11393"/>
    <x v="1"/>
    <s v="36:58"/>
    <n v="36.966666666666669"/>
    <n v="58"/>
    <n v="36"/>
    <n v="0"/>
    <x v="3"/>
    <s v="การศึกษา"/>
    <n v="64113"/>
  </r>
  <r>
    <s v="1668192815-469"/>
    <s v="https://www.youtube.com/playlist?list=PL7vAomcmTSEpmM1ypem8XITGb2RVo1Ea4"/>
    <s v="Future of Play 2030 เกมซ้อนเกม ชีวิตจริงหลอมรวมโลกเสมือน | Executive Espresso EP.282"/>
    <s v="https://www.youtube.com/watch?v=JF2ujR9XLAw&amp;list=PL7vAomcmTSEpmM1ypem8XITGb2RVo1Ea4&amp;index=109"/>
    <x v="116"/>
    <s v="JF2ujR9XLAw"/>
    <s v="Future of Play 2030 เกมซ้อนเกม ชีวิตจริงหลอมรวมโลกเสมือน | Executive Espresso EP.282"/>
    <x v="0"/>
    <s v="THE SECRET SAUCE"/>
    <s v="Premiered Oct 21, 2021"/>
    <s v="Oct 21, 2021"/>
    <d v="2021-10-21T00:00:00"/>
    <n v="21"/>
    <n v="10"/>
    <x v="1"/>
    <s v="21"/>
    <n v="4"/>
    <x v="4"/>
    <x v="10"/>
    <s v="October"/>
    <n v="21"/>
    <s v="21,235 views"/>
    <n v="21235"/>
    <s v="like this video along with 505 other people"/>
    <n v="505"/>
    <x v="1"/>
    <s v="37:39"/>
    <n v="37.65"/>
    <n v="39"/>
    <n v="37"/>
    <n v="0"/>
    <x v="0"/>
    <s v="Unspecified"/>
    <n v="60737"/>
  </r>
  <r>
    <s v="1668192824-470"/>
    <s v="https://www.youtube.com/playlist?list=PL7vAomcmTSEpmM1ypem8XITGb2RVo1Ea4"/>
    <s v="ไทยจะไปดวงจันทร์ ไปทำไม ได้อะไร | Executive Espresso EP.283"/>
    <s v="https://www.youtube.com/watch?v=kF4tFB3fX90&amp;list=PL7vAomcmTSEpmM1ypem8XITGb2RVo1Ea4&amp;index=108"/>
    <x v="117"/>
    <s v="kF4tFB3fX90"/>
    <s v="ไทยจะไปดวงจันทร์ ไปทำไม ได้อะไร | Executive Espresso EP.283"/>
    <x v="0"/>
    <s v="THE SECRET SAUCE"/>
    <s v="Premiered Oct 28, 2021"/>
    <s v="Oct 28, 2021"/>
    <d v="2021-10-28T00:00:00"/>
    <n v="28"/>
    <n v="10"/>
    <x v="1"/>
    <s v="28"/>
    <n v="4"/>
    <x v="4"/>
    <x v="10"/>
    <s v="October"/>
    <n v="123"/>
    <s v="15,266 views"/>
    <n v="15266"/>
    <s v="like this video along with 397 other people"/>
    <n v="397"/>
    <x v="1"/>
    <s v="32:40"/>
    <n v="32.666666666666664"/>
    <n v="40"/>
    <n v="32"/>
    <n v="0"/>
    <x v="0"/>
    <s v="Unspecified"/>
    <n v="57776"/>
  </r>
  <r>
    <s v="1668192835-471"/>
    <s v="https://www.youtube.com/playlist?list=PL7vAomcmTSEpmM1ypem8XITGb2RVo1Ea4"/>
    <s v="Facebook เปลี่ยนชื่อเป็น Meta ย้ายมนุษย์สู่โลก Metaverse เต็มตัว | Executive Espresso EP.284"/>
    <s v="https://www.youtube.com/watch?v=JNhQOO7lvrg&amp;list=PL7vAomcmTSEpmM1ypem8XITGb2RVo1Ea4&amp;index=107"/>
    <x v="118"/>
    <s v="JNhQOO7lvrg"/>
    <s v="Facebook เปลี่ยนชื่อเป็น Meta ย้ายมนุษย์สู่โลก Metaverse เต็มตัว | Executive Espresso EP.284"/>
    <x v="0"/>
    <s v="THE SECRET SAUCE"/>
    <s v="Premiered Oct 30, 2021"/>
    <s v="Oct 30, 2021"/>
    <d v="2021-10-30T00:00:00"/>
    <n v="30"/>
    <n v="10"/>
    <x v="1"/>
    <s v="30"/>
    <n v="4"/>
    <x v="4"/>
    <x v="10"/>
    <s v="October"/>
    <n v="696"/>
    <s v="463,861 views"/>
    <n v="463861"/>
    <s v="like this video along with 10,511 other people"/>
    <n v="10511"/>
    <x v="1"/>
    <s v="34:39"/>
    <n v="34.65"/>
    <n v="39"/>
    <n v="34"/>
    <n v="0"/>
    <x v="5"/>
    <s v="Platform"/>
    <n v="62219"/>
  </r>
  <r>
    <s v="1668192845-472"/>
    <s v="https://www.youtube.com/playlist?list=PL7vAomcmTSEpmM1ypem8XITGb2RVo1Ea4"/>
    <s v="Net Zero ก๊าซเรือนกระจกเป็นศูนย์ ทางรอดของมนุษยชาติ | Executive Espresso EP.286"/>
    <s v="https://www.youtube.com/watch?v=0GVoVBYBPOY&amp;list=PL7vAomcmTSEpmM1ypem8XITGb2RVo1Ea4&amp;index=106"/>
    <x v="119"/>
    <s v="0GVoVBYBPOY"/>
    <s v="Net Zero ก๊าซเรือนกระจกเป็นศูนย์ ทางรอดของมนุษยชาติ | Executive Espresso EP.286"/>
    <x v="0"/>
    <s v="THE SECRET SAUCE"/>
    <s v="Premiered Nov 2, 2021"/>
    <s v="Nov 2, 2021"/>
    <d v="2021-11-02T00:00:00"/>
    <n v="2"/>
    <n v="11"/>
    <x v="1"/>
    <s v="2"/>
    <n v="4"/>
    <x v="4"/>
    <x v="11"/>
    <s v="November"/>
    <n v="44"/>
    <s v="22,861 views"/>
    <n v="22861"/>
    <s v="like this video along with 594 other people"/>
    <n v="594"/>
    <x v="1"/>
    <s v="38:02"/>
    <n v="38.033333333333331"/>
    <n v="2"/>
    <n v="38"/>
    <n v="0"/>
    <x v="0"/>
    <s v="Unspecified"/>
    <n v="56963"/>
  </r>
  <r>
    <s v="1668192855-473"/>
    <s v="https://www.youtube.com/playlist?list=PL7vAomcmTSEpmM1ypem8XITGb2RVo1Ea4"/>
    <s v="นายกฯ ประกาศสู้โลกร้อน Net Zero ปี 2065 ทำได้จริงหรือเพ้อฝัน | Executive Espresso EP.287"/>
    <s v="https://www.youtube.com/watch?v=udj0caU2Y-M&amp;list=PL7vAomcmTSEpmM1ypem8XITGb2RVo1Ea4&amp;index=105"/>
    <x v="120"/>
    <s v="udj0caU2Y-M"/>
    <s v="นายกฯ ประกาศสู้โลกร้อน Net Zero ปี 2065 ทำได้จริงหรือเพ้อฝัน | Executive Espresso EP.287"/>
    <x v="0"/>
    <s v="THE SECRET SAUCE"/>
    <s v="Premiered Nov 3, 2021"/>
    <s v="Nov 3, 2021"/>
    <d v="2021-11-03T00:00:00"/>
    <n v="3"/>
    <n v="11"/>
    <x v="1"/>
    <s v="3"/>
    <n v="4"/>
    <x v="4"/>
    <x v="11"/>
    <s v="November"/>
    <n v="41"/>
    <s v="9,110 views"/>
    <n v="9110"/>
    <s v="like this video along with 227 other people"/>
    <n v="227"/>
    <x v="1"/>
    <s v="42:31"/>
    <n v="42.516666666666666"/>
    <n v="31"/>
    <n v="42"/>
    <n v="0"/>
    <x v="0"/>
    <s v="Unspecified"/>
    <n v="61828"/>
  </r>
  <r>
    <s v="1668192864-474"/>
    <s v="https://www.youtube.com/playlist?list=PL7vAomcmTSEpmM1ypem8XITGb2RVo1Ea4"/>
    <s v="SCB ซื้อ Bitkub 17,850 ล้านบาท ส่งเสริมหรือทำลายวงการ | Executive Espresso EP.288"/>
    <s v="https://www.youtube.com/watch?v=xB2h30Xau2U&amp;list=PL7vAomcmTSEpmM1ypem8XITGb2RVo1Ea4&amp;index=104"/>
    <x v="121"/>
    <s v="xB2h30Xau2U"/>
    <s v="SCB ซื้อ Bitkub 17,850 ล้านบาท ส่งเสริมหรือทำลายวงการ | Executive Espresso EP.288"/>
    <x v="0"/>
    <s v="THE SECRET SAUCE"/>
    <s v="Premiered Nov 3, 2021"/>
    <s v="Nov 3, 2021"/>
    <d v="2021-11-03T00:00:00"/>
    <n v="3"/>
    <n v="11"/>
    <x v="1"/>
    <s v="3"/>
    <n v="4"/>
    <x v="4"/>
    <x v="11"/>
    <s v="November"/>
    <n v="578"/>
    <s v="226,986 views"/>
    <n v="226986"/>
    <s v="like this video along with 4,612 other people"/>
    <n v="4612"/>
    <x v="1"/>
    <s v="48:41"/>
    <n v="48.68333333333333"/>
    <n v="41"/>
    <n v="48"/>
    <n v="0"/>
    <x v="0"/>
    <s v="Unspecified"/>
    <n v="74036"/>
  </r>
  <r>
    <s v="1668192874-475"/>
    <s v="https://www.youtube.com/playlist?list=PL7vAomcmTSEpmM1ypem8XITGb2RVo1Ea4"/>
    <s v="ปฏิวัติเงินดิจิทัลไทย หลังดีลยักษ์ ใครอยู่ใครไป | Executive Espresso EP.289"/>
    <s v="https://www.youtube.com/watch?v=i0K0jNemmQY&amp;list=PL7vAomcmTSEpmM1ypem8XITGb2RVo1Ea4&amp;index=103"/>
    <x v="122"/>
    <s v="i0K0jNemmQY"/>
    <s v="ปฏิวัติเงินดิจิทัลไทย หลังดีลยักษ์ ใครอยู่ใครไป | Executive Espresso EP.289"/>
    <x v="0"/>
    <s v="THE SECRET SAUCE"/>
    <s v="Premiered Nov 11, 2021"/>
    <s v="Nov 11, 2021"/>
    <d v="2021-11-11T00:00:00"/>
    <n v="11"/>
    <n v="11"/>
    <x v="1"/>
    <s v="11"/>
    <n v="4"/>
    <x v="4"/>
    <x v="11"/>
    <s v="November"/>
    <n v="21"/>
    <s v="22,754 views"/>
    <n v="22754"/>
    <s v="like this video along with 569 other people"/>
    <n v="569"/>
    <x v="2"/>
    <s v="1:00:01"/>
    <n v="60.016666666666666"/>
    <n v="1"/>
    <n v="0"/>
    <n v="1"/>
    <x v="4"/>
    <s v="ธนาคารและการเงิน"/>
    <n v="64308"/>
  </r>
  <r>
    <s v="1668192883-476"/>
    <s v="https://www.youtube.com/playlist?list=PL7vAomcmTSEpmM1ypem8XITGb2RVo1Ea4"/>
    <s v="สุทธิชัย หยุ่น มหกรรมการสนทนา THE STANDARD ECONOMIC FORUM 2021 | Executive Espresso EP.290"/>
    <s v="https://www.youtube.com/watch?v=HxMT5CKAkGA&amp;list=PL7vAomcmTSEpmM1ypem8XITGb2RVo1Ea4&amp;index=102"/>
    <x v="123"/>
    <s v="HxMT5CKAkGA"/>
    <s v="สุทธิชัย หยุ่น มหกรรมการสนทนา THE STANDARD ECONOMIC FORUM 2021 | Executive Espresso EP.290"/>
    <x v="0"/>
    <s v="THE SECRET SAUCE"/>
    <s v="Premiered Nov 14, 2021"/>
    <s v="Nov 14, 2021"/>
    <d v="2021-11-14T00:00:00"/>
    <n v="14"/>
    <n v="11"/>
    <x v="1"/>
    <s v="14"/>
    <n v="4"/>
    <x v="4"/>
    <x v="11"/>
    <s v="November"/>
    <n v="23"/>
    <s v="19,615 views"/>
    <n v="19615"/>
    <s v="like this video along with 435 other people"/>
    <n v="435"/>
    <x v="1"/>
    <s v="49:04"/>
    <n v="49.06666666666667"/>
    <n v="4"/>
    <n v="49"/>
    <n v="0"/>
    <x v="0"/>
    <s v="Unspecified"/>
    <n v="61432"/>
  </r>
  <r>
    <s v="1668192893-477"/>
    <s v="https://www.youtube.com/playlist?list=PL7vAomcmTSEpmM1ypem8XITGb2RVo1Ea4"/>
    <s v="บทสรุปประชุมโลกร้อน COP26 คืบหน้าหรือล้มเหลว | Executive Espresso EP.291"/>
    <s v="https://www.youtube.com/watch?v=aVyfKLTn4CY&amp;list=PL7vAomcmTSEpmM1ypem8XITGb2RVo1Ea4&amp;index=101"/>
    <x v="124"/>
    <s v="aVyfKLTn4CY"/>
    <s v="บทสรุปประชุมโลกร้อน COP26 คืบหน้าหรือล้มเหลว | Executive Espresso EP.291"/>
    <x v="0"/>
    <s v="THE SECRET SAUCE"/>
    <s v="Premiered Nov 17, 2021"/>
    <s v="Nov 17, 2021"/>
    <d v="2021-11-17T00:00:00"/>
    <n v="17"/>
    <n v="11"/>
    <x v="1"/>
    <s v="17"/>
    <n v="4"/>
    <x v="4"/>
    <x v="11"/>
    <s v="November"/>
    <n v="13"/>
    <s v="10,930 views"/>
    <n v="10930"/>
    <s v="like this video along with 313 other people"/>
    <n v="313"/>
    <x v="1"/>
    <s v="37:52"/>
    <n v="37.866666666666667"/>
    <n v="52"/>
    <n v="37"/>
    <n v="0"/>
    <x v="0"/>
    <s v="Unspecified"/>
    <n v="58123"/>
  </r>
  <r>
    <s v="1668192904-478"/>
    <s v="https://www.youtube.com/playlist?list=PL7vAomcmTSEpmM1ypem8XITGb2RVo1Ea4"/>
    <s v="เจาะลึก Metaverse เปิดโลก GameFi จากผู้เชี่ยวชาญ | Executive Espresso EP.292"/>
    <s v="https://www.youtube.com/watch?v=cQAuPaqUGMo&amp;list=PL7vAomcmTSEpmM1ypem8XITGb2RVo1Ea4&amp;index=100"/>
    <x v="125"/>
    <s v="cQAuPaqUGMo"/>
    <s v="เจาะลึก Metaverse เปิดโลก GameFi จากผู้เชี่ยวชาญ | Executive Espresso EP.292"/>
    <x v="0"/>
    <s v="THE SECRET SAUCE"/>
    <s v="Premiered Nov 20, 2021"/>
    <s v="Nov 20, 2021"/>
    <d v="2021-11-20T00:00:00"/>
    <n v="20"/>
    <n v="11"/>
    <x v="1"/>
    <s v="20"/>
    <n v="4"/>
    <x v="4"/>
    <x v="11"/>
    <s v="November"/>
    <n v="56"/>
    <s v="76,531 views"/>
    <n v="76531"/>
    <s v="like this video along with 1,804 other people"/>
    <n v="1804"/>
    <x v="2"/>
    <s v="1:06:15"/>
    <n v="66.25"/>
    <n v="15"/>
    <n v="6"/>
    <n v="1"/>
    <x v="0"/>
    <s v="Unspecified"/>
    <n v="63548"/>
  </r>
  <r>
    <s v="1668192913-479"/>
    <s v="https://www.youtube.com/playlist?list=PL7vAomcmTSEpmM1ypem8XITGb2RVo1Ea4"/>
    <s v="TRUE และ DTAC ประกาศควบรวมกิจการ กระทบเราอย่างไร | Executive Espresso EP.293"/>
    <s v="https://www.youtube.com/watch?v=NVFgwFJU-ao&amp;list=PL7vAomcmTSEpmM1ypem8XITGb2RVo1Ea4&amp;index=99"/>
    <x v="126"/>
    <s v="NVFgwFJU-ao"/>
    <s v="TRUE และ DTAC ประกาศควบรวมกิจการ กระทบเราอย่างไร | Executive Espresso EP.293"/>
    <x v="0"/>
    <s v="THE SECRET SAUCE"/>
    <s v="Streamed live on Nov 22, 2021"/>
    <s v="Nov 22, 2021"/>
    <d v="2021-11-22T00:00:00"/>
    <n v="22"/>
    <n v="11"/>
    <x v="1"/>
    <s v="22"/>
    <n v="4"/>
    <x v="4"/>
    <x v="11"/>
    <s v="November"/>
    <n v="228"/>
    <s v="76,509 views"/>
    <n v="76509"/>
    <s v="like this video along with 1,506 other people"/>
    <n v="1506"/>
    <x v="1"/>
    <s v="45:44"/>
    <n v="45.733333333333334"/>
    <n v="44"/>
    <n v="45"/>
    <n v="0"/>
    <x v="0"/>
    <s v="Unspecified"/>
    <n v="63127"/>
  </r>
  <r>
    <s v="1668192923-480"/>
    <s v="https://www.youtube.com/playlist?list=PL7vAomcmTSEpmM1ypem8XITGb2RVo1Ea4"/>
    <s v="ดร.นิเวศน์ วิเคราะห์ TRUE ควบรวม DTAC สะเทือนแค่ไหน ผูกขาดไหม | Executive Espresso EP.294"/>
    <s v="https://www.youtube.com/watch?v=VdgK1DW9NDM&amp;list=PL7vAomcmTSEpmM1ypem8XITGb2RVo1Ea4&amp;index=98"/>
    <x v="127"/>
    <s v="VdgK1DW9NDM"/>
    <s v="ดร.นิเวศน์ วิเคราะห์ TRUE ควบรวม DTAC สะเทือนแค่ไหน ผูกขาดไหม | Executive Espresso EP.294"/>
    <x v="0"/>
    <s v="THE SECRET SAUCE"/>
    <s v="Streamed live on Nov 22, 2021"/>
    <s v="Nov 22, 2021"/>
    <d v="2021-11-22T00:00:00"/>
    <n v="22"/>
    <n v="11"/>
    <x v="1"/>
    <s v="22"/>
    <n v="4"/>
    <x v="4"/>
    <x v="11"/>
    <s v="November"/>
    <n v="91"/>
    <s v="69,084 views"/>
    <n v="69084"/>
    <s v="like this video along with 1,352 other people"/>
    <n v="1352"/>
    <x v="2"/>
    <s v="1:28:19"/>
    <n v="88.316666666666663"/>
    <n v="19"/>
    <n v="28"/>
    <n v="1"/>
    <x v="0"/>
    <s v="Unspecified"/>
    <n v="70193"/>
  </r>
  <r>
    <s v="1668192933-481"/>
    <s v="https://www.youtube.com/playlist?list=PL7vAomcmTSEpmM1ypem8XITGb2RVo1Ea4"/>
    <s v="นิธิ เอียวศรีวงศ์ “ระบบอุปถัมภ์ ทำเศรษฐกิจไทยเจ๊ง” | Executive Espresso EP.295"/>
    <s v="https://www.youtube.com/watch?v=tmR6JJwbmfg&amp;list=PL7vAomcmTSEpmM1ypem8XITGb2RVo1Ea4&amp;index=97"/>
    <x v="128"/>
    <s v="tmR6JJwbmfg"/>
    <s v="นิธิ เอียวศรีวงศ์ “ระบบอุปถัมภ์ ทำเศรษฐกิจไทยเจ๊ง” | Executive Espresso EP.295"/>
    <x v="0"/>
    <s v="THE SECRET SAUCE"/>
    <s v="Premiered Nov 25, 2021"/>
    <s v="Nov 25, 2021"/>
    <d v="2021-11-25T00:00:00"/>
    <n v="25"/>
    <n v="11"/>
    <x v="1"/>
    <s v="25"/>
    <n v="4"/>
    <x v="4"/>
    <x v="11"/>
    <s v="November"/>
    <n v="477"/>
    <s v="305,312 views"/>
    <n v="305312"/>
    <s v="like this video along with 7,256 other people"/>
    <n v="7256"/>
    <x v="1"/>
    <s v="44:11"/>
    <n v="44.18333333333333"/>
    <n v="11"/>
    <n v="44"/>
    <n v="0"/>
    <x v="0"/>
    <s v="Unspecified"/>
    <n v="61889"/>
  </r>
  <r>
    <s v="1668192942-482"/>
    <s v="https://www.youtube.com/playlist?list=PL7vAomcmTSEpmM1ypem8XITGb2RVo1Ea4"/>
    <s v="TRUE ควบ DTAC กสทช. หรือใครรับผิดชอบ ผู้บริโภคเลือกได้ไหม | Executive Espresso EP.296"/>
    <s v="https://www.youtube.com/watch?v=vvpNkehbCAQ&amp;list=PL7vAomcmTSEpmM1ypem8XITGb2RVo1Ea4&amp;index=96"/>
    <x v="129"/>
    <s v="vvpNkehbCAQ"/>
    <s v="TRUE ควบ DTAC กสทช. หรือใครรับผิดชอบ ผู้บริโภคเลือกได้ไหม | Executive Espresso EP.296"/>
    <x v="0"/>
    <s v="THE SECRET SAUCE"/>
    <s v="Premiered Nov 27, 2021"/>
    <s v="Nov 27, 2021"/>
    <d v="2021-11-27T00:00:00"/>
    <n v="27"/>
    <n v="11"/>
    <x v="1"/>
    <s v="27"/>
    <n v="4"/>
    <x v="4"/>
    <x v="11"/>
    <s v="November"/>
    <n v="70"/>
    <s v="19,599 views"/>
    <n v="19599"/>
    <s v="like this video along with 412 other people"/>
    <n v="412"/>
    <x v="1"/>
    <s v="40:04"/>
    <n v="40.06666666666667"/>
    <n v="4"/>
    <n v="40"/>
    <n v="0"/>
    <x v="0"/>
    <s v="Unspecified"/>
    <n v="59982"/>
  </r>
  <r>
    <s v="1668192952-483"/>
    <s v="https://www.youtube.com/playlist?list=PL7vAomcmTSEpmM1ypem8XITGb2RVo1Ea4"/>
    <s v="ทักษะและงานในโลกใหม่ รู้ก่อน รวยก่อน ไม่ตกงาน | Executive Espresso EP.297"/>
    <s v="https://www.youtube.com/watch?v=FxDJ0WTS1kg&amp;list=PL7vAomcmTSEpmM1ypem8XITGb2RVo1Ea4&amp;index=95"/>
    <x v="130"/>
    <s v="FxDJ0WTS1kg"/>
    <s v="ทักษะและงานในโลกใหม่ รู้ก่อน รวยก่อน ไม่ตกงาน | Executive Espresso EP.297"/>
    <x v="0"/>
    <s v="THE SECRET SAUCE"/>
    <s v="Premiered Dec 2, 2021"/>
    <s v="Dec 2, 2021"/>
    <d v="2021-12-02T00:00:00"/>
    <n v="2"/>
    <n v="12"/>
    <x v="1"/>
    <s v="2"/>
    <n v="4"/>
    <x v="4"/>
    <x v="12"/>
    <s v="December"/>
    <n v="345"/>
    <s v="632,056 views"/>
    <n v="632056"/>
    <s v="like this video along with 21,157 other people"/>
    <n v="21157"/>
    <x v="0"/>
    <s v="27:19"/>
    <n v="27.316666666666666"/>
    <n v="19"/>
    <n v="27"/>
    <n v="0"/>
    <x v="0"/>
    <s v="Unspecified"/>
    <n v="62149"/>
  </r>
  <r>
    <s v="1668192961-484"/>
    <s v="https://www.youtube.com/playlist?list=PL7vAomcmTSEpmM1ypem8XITGb2RVo1Ea4"/>
    <s v="Tokenomics เศรษฐศาสตร์คริปโต วิธีดูเหรียญไหนน่าลงทุน | Executive Espresso EP.298"/>
    <s v="https://www.youtube.com/watch?v=KK7TXFmAtZg&amp;list=PL7vAomcmTSEpmM1ypem8XITGb2RVo1Ea4&amp;index=94"/>
    <x v="131"/>
    <s v="KK7TXFmAtZg"/>
    <s v="Tokenomics เศรษฐศาสตร์คริปโต วิธีดูเหรียญไหนน่าลงทุน | Executive Espresso EP.298"/>
    <x v="0"/>
    <s v="THE SECRET SAUCE"/>
    <s v="Premiered Dec 13, 2021"/>
    <s v="Dec 13, 2021"/>
    <d v="2021-12-13T00:00:00"/>
    <n v="13"/>
    <n v="12"/>
    <x v="1"/>
    <s v="13"/>
    <n v="4"/>
    <x v="4"/>
    <x v="12"/>
    <s v="December"/>
    <n v="34"/>
    <s v="71,603 views"/>
    <n v="71603"/>
    <s v="like this video along with 1,999 other people"/>
    <n v="1999"/>
    <x v="2"/>
    <s v="1:11:20"/>
    <n v="71.333333333333329"/>
    <n v="20"/>
    <n v="11"/>
    <n v="1"/>
    <x v="0"/>
    <s v="Unspecified"/>
    <n v="65320"/>
  </r>
  <r>
    <s v="1668192970-485"/>
    <s v="https://www.youtube.com/playlist?list=PL7vAomcmTSEpmM1ypem8XITGb2RVo1Ea4"/>
    <s v="เศรษฐกิจและการลงทุน 2022 เงินเฟ้อสูงสุด 39 ปี ถอน QE ส่งผลอย่างไร | Executive Espresso EP.299"/>
    <s v="https://www.youtube.com/watch?v=yZyRjxcvmnw&amp;list=PL7vAomcmTSEpmM1ypem8XITGb2RVo1Ea4&amp;index=93"/>
    <x v="132"/>
    <s v="yZyRjxcvmnw"/>
    <s v="เศรษฐกิจและการลงทุน 2022 เงินเฟ้อสูงสุด 39 ปี ถอน QE ส่งผลอย่างไร | Executive Espresso EP.299"/>
    <x v="0"/>
    <s v="THE SECRET SAUCE"/>
    <s v="Premiered Dec 17, 2021"/>
    <s v="Dec 17, 2021"/>
    <d v="2021-12-17T00:00:00"/>
    <n v="17"/>
    <n v="12"/>
    <x v="1"/>
    <s v="17"/>
    <n v="4"/>
    <x v="4"/>
    <x v="12"/>
    <s v="December"/>
    <n v="14"/>
    <s v="42,659 views"/>
    <n v="42659"/>
    <s v="like this video along with 709 other people"/>
    <n v="709"/>
    <x v="2"/>
    <s v="1:23:36"/>
    <n v="83.6"/>
    <n v="36"/>
    <n v="23"/>
    <n v="1"/>
    <x v="0"/>
    <s v="Unspecified"/>
    <n v="63789"/>
  </r>
  <r>
    <s v="1668192980-486"/>
    <s v="https://www.youtube.com/playlist?list=PL7vAomcmTSEpmM1ypem8XITGb2RVo1Ea4"/>
    <s v="12 เทรนด์เทคโนโลยีเชิงกลยุทธ์ปี 2022 โดย Gartner | Executive Espresso EP.300"/>
    <s v="https://www.youtube.com/watch?v=Q_A14Bc5p5I&amp;list=PL7vAomcmTSEpmM1ypem8XITGb2RVo1Ea4&amp;index=92"/>
    <x v="133"/>
    <s v="Q_A14Bc5p5I"/>
    <s v="12 เทรนด์เทคโนโลยีเชิงกลยุทธ์ปี 2022 โดย Gartner | Executive Espresso EP.300"/>
    <x v="0"/>
    <s v="THE SECRET SAUCE"/>
    <s v="Premiered Dec 19, 2021"/>
    <s v="Dec 19, 2021"/>
    <d v="2021-12-19T00:00:00"/>
    <n v="19"/>
    <n v="12"/>
    <x v="1"/>
    <s v="19"/>
    <n v="4"/>
    <x v="4"/>
    <x v="12"/>
    <s v="December"/>
    <n v="23"/>
    <s v="36,430 views"/>
    <n v="36430"/>
    <s v="like this video along with 834 other people"/>
    <n v="834"/>
    <x v="1"/>
    <s v="41:07"/>
    <n v="41.116666666666667"/>
    <n v="7"/>
    <n v="41"/>
    <n v="0"/>
    <x v="0"/>
    <s v="Unspecified"/>
    <n v="55659"/>
  </r>
  <r>
    <s v="1668192989-487"/>
    <s v="https://www.youtube.com/playlist?list=PL7vAomcmTSEpmM1ypem8XITGb2RVo1Ea4"/>
    <s v="เทรนด์สื่อและผู้บริโภค 2022 คู่มือ SMEs ชนะในโลกใหม่ | Executive Espresso EP.301"/>
    <s v="https://www.youtube.com/watch?v=V2rgDWN-F2c&amp;list=PL7vAomcmTSEpmM1ypem8XITGb2RVo1Ea4&amp;index=91"/>
    <x v="134"/>
    <s v="V2rgDWN-F2c"/>
    <s v="เทรนด์สื่อและผู้บริโภค 2022 คู่มือ SMEs ชนะในโลกใหม่ | Executive Espresso EP.301"/>
    <x v="0"/>
    <s v="THE SECRET SAUCE"/>
    <s v="Premiered Dec 27, 2021"/>
    <s v="Dec 27, 2021"/>
    <d v="2021-12-27T00:00:00"/>
    <n v="27"/>
    <n v="12"/>
    <x v="1"/>
    <s v="27"/>
    <n v="4"/>
    <x v="4"/>
    <x v="12"/>
    <s v="December"/>
    <n v="33"/>
    <s v="68,200 views"/>
    <n v="68200"/>
    <s v="like this video along with 1,745 other people"/>
    <n v="1745"/>
    <x v="1"/>
    <s v="41:55"/>
    <n v="41.916666666666664"/>
    <n v="55"/>
    <n v="41"/>
    <n v="0"/>
    <x v="9"/>
    <s v="Entertainment"/>
    <n v="58244"/>
  </r>
  <r>
    <s v="1668192998-488"/>
    <s v="https://www.youtube.com/playlist?list=PL7vAomcmTSEpmM1ypem8XITGb2RVo1Ea4"/>
    <s v="ตำราพิชัยส่งออก อาวุธลับ SMEs ไทยต้องไม่ตกขบวน | Executive Espresso EP.302"/>
    <s v="https://www.youtube.com/watch?v=ON8LRlvl6fU&amp;list=PL7vAomcmTSEpmM1ypem8XITGb2RVo1Ea4&amp;index=90"/>
    <x v="135"/>
    <s v="ON8LRlvl6fU"/>
    <s v="ตำราพิชัยส่งออก อาวุธลับ SMEs ไทยต้องไม่ตกขบวน | Executive Espresso EP.302"/>
    <x v="0"/>
    <s v="THE SECRET SAUCE"/>
    <s v="Premiered Dec 28, 2021"/>
    <s v="Dec 28, 2021"/>
    <d v="2021-12-28T00:00:00"/>
    <n v="28"/>
    <n v="12"/>
    <x v="1"/>
    <s v="28"/>
    <n v="4"/>
    <x v="4"/>
    <x v="12"/>
    <s v="December"/>
    <n v="13"/>
    <s v="10,388 views"/>
    <n v="10388"/>
    <s v="like this video along with 280 other people"/>
    <n v="280"/>
    <x v="1"/>
    <s v="43:51"/>
    <n v="43.85"/>
    <n v="51"/>
    <n v="43"/>
    <n v="0"/>
    <x v="1"/>
    <s v="SMEs"/>
    <n v="58632"/>
  </r>
  <r>
    <s v="1668193007-489"/>
    <s v="https://www.youtube.com/playlist?list=PL7vAomcmTSEpmM1ypem8XITGb2RVo1Ea4"/>
    <s v="เทรนด์การตลาด 2022 ตอน 1 ทำดิจิทัลช้าไป 1 เดือน ตกขบวนไป 1 ปี | Executive Espresso EP.303"/>
    <s v="https://www.youtube.com/watch?v=tYRfAJr0Xcg&amp;list=PL7vAomcmTSEpmM1ypem8XITGb2RVo1Ea4&amp;index=89"/>
    <x v="136"/>
    <s v="tYRfAJr0Xcg"/>
    <s v="เทรนด์การตลาด 2022 ตอน 1 ทำดิจิทัลช้าไป 1 เดือน ตกขบวนไป 1 ปี | Executive Espresso EP.303"/>
    <x v="0"/>
    <s v="THE SECRET SAUCE"/>
    <s v="Premiered Jan 8, 2022"/>
    <s v="Jan 8, 2022"/>
    <d v="2022-01-08T00:00:00"/>
    <n v="8"/>
    <n v="1"/>
    <x v="0"/>
    <s v="8"/>
    <n v="1"/>
    <x v="5"/>
    <x v="13"/>
    <s v="January"/>
    <n v="92"/>
    <s v="148,115 views"/>
    <n v="148115"/>
    <s v="like this video along with 3,664 other people"/>
    <n v="3664"/>
    <x v="2"/>
    <s v="1:21:09"/>
    <n v="81.150000000000006"/>
    <n v="9"/>
    <n v="21"/>
    <n v="1"/>
    <x v="0"/>
    <s v="Unspecified"/>
    <n v="75979"/>
  </r>
  <r>
    <s v="1668193017-490"/>
    <s v="https://www.youtube.com/playlist?list=PL7vAomcmTSEpmM1ypem8XITGb2RVo1Ea4"/>
    <s v="เทรนด์การตลาด 2022 ตอน 2 คู่มือบุก Metaverse สำหรับนักการตลาด | Executive Espresso EP.304"/>
    <s v="https://www.youtube.com/watch?v=H963AZYWlQc&amp;list=PL7vAomcmTSEpmM1ypem8XITGb2RVo1Ea4&amp;index=88"/>
    <x v="137"/>
    <s v="H963AZYWlQc"/>
    <s v="เทรนด์การตลาด 2022 ตอน 2 คู่มือบุก Metaverse สำหรับนักการตลาด | Executive Espresso EP.304"/>
    <x v="0"/>
    <s v="THE SECRET SAUCE"/>
    <s v="Premiered Jan 10, 2022"/>
    <s v="Jan 10, 2022"/>
    <d v="2022-01-10T00:00:00"/>
    <n v="10"/>
    <n v="1"/>
    <x v="0"/>
    <s v="10"/>
    <n v="1"/>
    <x v="5"/>
    <x v="13"/>
    <s v="January"/>
    <n v="45"/>
    <s v="37,107 views"/>
    <n v="37107"/>
    <s v="like this video along with 1,019 other people"/>
    <n v="1019"/>
    <x v="1"/>
    <s v="40:16"/>
    <n v="40.266666666666666"/>
    <n v="16"/>
    <n v="40"/>
    <n v="0"/>
    <x v="0"/>
    <s v="Unspecified"/>
    <n v="54504"/>
  </r>
  <r>
    <s v="1668193027-491"/>
    <s v="https://www.youtube.com/playlist?list=PL7vAomcmTSEpmM1ypem8XITGb2RVo1Ea4"/>
    <s v="เราอยู่ตรงไหนในโลก AI คุยกับนักวิจัย AI ไทย 5 ห้องแล็บ | Executive Espresso EP.305"/>
    <s v="https://www.youtube.com/watch?v=pFpqg2wQTlw&amp;list=PL7vAomcmTSEpmM1ypem8XITGb2RVo1Ea4&amp;index=87"/>
    <x v="138"/>
    <s v="pFpqg2wQTlw"/>
    <s v="เราอยู่ตรงไหนในโลก AI คุยกับนักวิจัย AI ไทย 5 ห้องแล็บ | Executive Espresso EP.305"/>
    <x v="0"/>
    <s v="THE SECRET SAUCE"/>
    <s v="Premiered Jan 11, 2022"/>
    <s v="Jan 11, 2022"/>
    <d v="2022-01-11T00:00:00"/>
    <n v="11"/>
    <n v="1"/>
    <x v="0"/>
    <s v="11"/>
    <n v="1"/>
    <x v="5"/>
    <x v="13"/>
    <s v="January"/>
    <n v="35"/>
    <s v="39,010 views"/>
    <n v="39010"/>
    <s v="like this video along with 1,055 other people"/>
    <n v="1055"/>
    <x v="1"/>
    <s v="47:21"/>
    <n v="47.35"/>
    <n v="21"/>
    <n v="47"/>
    <n v="0"/>
    <x v="6"/>
    <s v="Innovation &amp; Technology"/>
    <n v="58065"/>
  </r>
  <r>
    <s v="1668193038-492"/>
    <s v="https://www.youtube.com/playlist?list=PL7vAomcmTSEpmM1ypem8XITGb2RVo1Ea4"/>
    <s v="10 เทรนด์อีคอมเมิร์ซ 2022 พ่อค้าแม่ค้าวางแผนได้ทันที | Executive Espresso EP.306"/>
    <s v="https://www.youtube.com/watch?v=nNgPXUsOF1o&amp;list=PL7vAomcmTSEpmM1ypem8XITGb2RVo1Ea4&amp;index=86"/>
    <x v="139"/>
    <s v="nNgPXUsOF1o"/>
    <s v="10 เทรนด์อีคอมเมิร์ซ 2022 พ่อค้าแม่ค้าวางแผนได้ทันที | Executive Espresso EP.306"/>
    <x v="0"/>
    <s v="THE SECRET SAUCE"/>
    <s v="Premiered Jan 12, 2022"/>
    <s v="Jan 12, 2022"/>
    <d v="2022-01-12T00:00:00"/>
    <n v="12"/>
    <n v="1"/>
    <x v="0"/>
    <s v="12"/>
    <n v="1"/>
    <x v="5"/>
    <x v="13"/>
    <s v="January"/>
    <n v="137"/>
    <s v="234,988 views"/>
    <n v="234988"/>
    <s v="like this video along with 5,817 other people"/>
    <n v="5817"/>
    <x v="1"/>
    <s v="39:00"/>
    <n v="39"/>
    <n v="0"/>
    <n v="39"/>
    <n v="0"/>
    <x v="10"/>
    <s v="E-Commerce"/>
    <n v="55980"/>
  </r>
  <r>
    <s v="1668193047-493"/>
    <s v="https://www.youtube.com/playlist?list=PL7vAomcmTSEpmM1ypem8XITGb2RVo1Ea4"/>
    <s v="ภาษีคริปโต เอาไงแน่ ขาลง Bitcoin จริงหรือ | Executive Espresso EP.307"/>
    <s v="https://www.youtube.com/watch?v=T86iHKwGaWY&amp;list=PL7vAomcmTSEpmM1ypem8XITGb2RVo1Ea4&amp;index=85"/>
    <x v="140"/>
    <s v="T86iHKwGaWY"/>
    <s v="ภาษีคริปโต เอาไงแน่ ขาลง Bitcoin จริงหรือ | Executive Espresso EP.307"/>
    <x v="0"/>
    <s v="THE SECRET SAUCE"/>
    <s v="Premiered Jan 12, 2022"/>
    <s v="Jan 12, 2022"/>
    <d v="2022-01-12T00:00:00"/>
    <n v="12"/>
    <n v="1"/>
    <x v="0"/>
    <s v="12"/>
    <n v="1"/>
    <x v="5"/>
    <x v="13"/>
    <s v="January"/>
    <n v="41"/>
    <s v="25,610 views"/>
    <n v="25610"/>
    <s v="like this video along with 590 other people"/>
    <n v="590"/>
    <x v="2"/>
    <s v="1:16:43"/>
    <n v="76.716666666666669"/>
    <n v="43"/>
    <n v="16"/>
    <n v="1"/>
    <x v="0"/>
    <s v="Unspecified"/>
    <n v="68250"/>
  </r>
  <r>
    <s v="1668193056-494"/>
    <s v="https://www.youtube.com/playlist?list=PL7vAomcmTSEpmM1ypem8XITGb2RVo1Ea4"/>
    <s v="โอมิครอน เกมใกล้จบ โรคประจำถิ่นจริงหรือ | Executive Espresso EP.308"/>
    <s v="https://www.youtube.com/watch?v=ugbCdLKD3IY&amp;list=PL7vAomcmTSEpmM1ypem8XITGb2RVo1Ea4&amp;index=84"/>
    <x v="141"/>
    <s v="ugbCdLKD3IY"/>
    <s v="โอมิครอน เกมใกล้จบ โรคประจำถิ่นจริงหรือ | Executive Espresso EP.308"/>
    <x v="0"/>
    <s v="THE SECRET SAUCE"/>
    <s v="Streamed live on Jan 13, 2022"/>
    <s v="Jan 13, 2022"/>
    <d v="2022-01-13T00:00:00"/>
    <n v="13"/>
    <n v="1"/>
    <x v="0"/>
    <s v="13"/>
    <n v="1"/>
    <x v="5"/>
    <x v="13"/>
    <s v="January"/>
    <n v="16"/>
    <s v="25,022 views"/>
    <n v="25022"/>
    <s v="like this video along with 454 other people"/>
    <n v="454"/>
    <x v="1"/>
    <s v="46:53"/>
    <n v="46.883333333333333"/>
    <n v="53"/>
    <n v="46"/>
    <n v="0"/>
    <x v="0"/>
    <s v="Unspecified"/>
    <n v="57595"/>
  </r>
  <r>
    <s v="1668193065-495"/>
    <s v="https://www.youtube.com/playlist?list=PL7vAomcmTSEpmM1ypem8XITGb2RVo1Ea4"/>
    <s v="หมูแพง เงินเฟ้อ ซ้ำเติมคนจน เหลื่อมล้ำพุ่ง | Executive Espresso EP.309"/>
    <s v="https://www.youtube.com/watch?v=_Rgdpf1-0EI&amp;list=PL7vAomcmTSEpmM1ypem8XITGb2RVo1Ea4&amp;index=83"/>
    <x v="142"/>
    <s v="_Rgdpf1-0EI"/>
    <s v="หมูแพง เงินเฟ้อ ซ้ำเติมคนจน เหลื่อมล้ำพุ่ง | Executive Espresso EP.309"/>
    <x v="0"/>
    <s v="THE SECRET SAUCE"/>
    <s v="Premiered Jan 18, 2022"/>
    <s v="Jan 18, 2022"/>
    <d v="2022-01-18T00:00:00"/>
    <n v="18"/>
    <n v="1"/>
    <x v="0"/>
    <s v="18"/>
    <n v="1"/>
    <x v="5"/>
    <x v="13"/>
    <s v="January"/>
    <n v="83"/>
    <s v="67,941 views"/>
    <n v="67941"/>
    <s v="like this video along with 1,273 other people"/>
    <n v="1273"/>
    <x v="1"/>
    <s v="50:29"/>
    <n v="50.483333333333334"/>
    <n v="29"/>
    <n v="50"/>
    <n v="0"/>
    <x v="0"/>
    <s v="Unspecified"/>
    <n v="56634"/>
  </r>
  <r>
    <s v="1668193074-496"/>
    <s v="https://www.youtube.com/playlist?list=PL7vAomcmTSEpmM1ypem8XITGb2RVo1Ea4"/>
    <s v="GULF จับมือ Binance สงครามคริปโตเดือด! ซีอีโอคิดอะไรอยู่ | Executive Espresso EP.310"/>
    <s v="https://www.youtube.com/watch?v=zcpCLhTKQbM&amp;list=PL7vAomcmTSEpmM1ypem8XITGb2RVo1Ea4&amp;index=82"/>
    <x v="143"/>
    <s v="zcpCLhTKQbM"/>
    <s v="GULF จับมือ Binance สงครามคริปโตเดือด! ซีอีโอคิดอะไรอยู่ | Executive Espresso EP.310"/>
    <x v="0"/>
    <s v="THE SECRET SAUCE"/>
    <s v="Premiered Jan 19, 2022"/>
    <s v="Jan 19, 2022"/>
    <d v="2022-01-19T00:00:00"/>
    <n v="19"/>
    <n v="1"/>
    <x v="0"/>
    <s v="19"/>
    <n v="1"/>
    <x v="5"/>
    <x v="13"/>
    <s v="January"/>
    <n v="48"/>
    <s v="39,805 views"/>
    <n v="39805"/>
    <s v="like this video along with 984 other people"/>
    <n v="984"/>
    <x v="1"/>
    <s v="42:32"/>
    <n v="42.533333333333331"/>
    <n v="32"/>
    <n v="42"/>
    <n v="0"/>
    <x v="0"/>
    <s v="Unspecified"/>
    <n v="57176"/>
  </r>
  <r>
    <s v="1668193084-497"/>
    <s v="https://www.youtube.com/playlist?list=PL7vAomcmTSEpmM1ypem8XITGb2RVo1Ea4"/>
    <s v="ทำงานหนักเพื่อ? Lying Flat คนรุ่นใหม่ นอนทอดหุ่ย ประท้วงสังคม | Executive Espresso EP.311"/>
    <s v="https://www.youtube.com/watch?v=FCSF-M0Sv2s&amp;list=PL7vAomcmTSEpmM1ypem8XITGb2RVo1Ea4&amp;index=81"/>
    <x v="144"/>
    <s v="FCSF-M0Sv2s"/>
    <s v="ทำงานหนักเพื่อ? Lying Flat คนรุ่นใหม่ นอนทอดหุ่ย ประท้วงสังคม | Executive Espresso EP.311"/>
    <x v="0"/>
    <s v="THE SECRET SAUCE"/>
    <s v="Premiered Jan 21, 2022"/>
    <s v="Jan 21, 2022"/>
    <d v="2022-01-21T00:00:00"/>
    <n v="21"/>
    <n v="1"/>
    <x v="0"/>
    <s v="21"/>
    <n v="1"/>
    <x v="5"/>
    <x v="13"/>
    <s v="January"/>
    <n v="268"/>
    <s v="98,507 views"/>
    <n v="98507"/>
    <s v="like this video along with 2,061 other people"/>
    <n v="2061"/>
    <x v="1"/>
    <s v="34:41"/>
    <n v="34.68333333333333"/>
    <n v="41"/>
    <n v="34"/>
    <n v="0"/>
    <x v="0"/>
    <s v="Unspecified"/>
    <n v="56708"/>
  </r>
  <r>
    <s v="1668193093-498"/>
    <s v="https://www.youtube.com/playlist?list=PL7vAomcmTSEpmM1ypem8XITGb2RVo1Ea4"/>
    <s v="ดวงอาทิตย์เทียม พลังงานนิวเคลียร์ฟิวชันเปลี่ยนโลก! | Executive Espresso EP.312"/>
    <s v="https://www.youtube.com/watch?v=RuPZ2SbRGI4&amp;list=PL7vAomcmTSEpmM1ypem8XITGb2RVo1Ea4&amp;index=80"/>
    <x v="145"/>
    <s v="RuPZ2SbRGI4"/>
    <s v="ดวงอาทิตย์เทียม พลังงานนิวเคลียร์ฟิวชันเปลี่ยนโลก! | Executive Espresso EP.312"/>
    <x v="0"/>
    <s v="THE SECRET SAUCE"/>
    <s v="Premiered Jan 22, 2022"/>
    <s v="Jan 22, 2022"/>
    <d v="2022-01-22T00:00:00"/>
    <n v="22"/>
    <n v="1"/>
    <x v="0"/>
    <s v="22"/>
    <n v="1"/>
    <x v="5"/>
    <x v="13"/>
    <s v="January"/>
    <n v="307"/>
    <s v="161,976 views"/>
    <n v="161976"/>
    <s v="like this video along with 2,971 other people"/>
    <n v="2971"/>
    <x v="1"/>
    <s v="53:56"/>
    <n v="53.93333333333333"/>
    <n v="56"/>
    <n v="53"/>
    <n v="0"/>
    <x v="0"/>
    <s v="Unspecified"/>
    <n v="63022"/>
  </r>
  <r>
    <s v="1668193103-499"/>
    <s v="https://www.youtube.com/playlist?list=PL7vAomcmTSEpmM1ypem8XITGb2RVo1Ea4"/>
    <s v="บิทคอยน์ถึงจุดต่ำสุดหรือยัง อ.ตั๊ม พิริยะ | Executive Espresso EP.313"/>
    <s v="https://www.youtube.com/watch?v=t80IwuvWqMw&amp;list=PL7vAomcmTSEpmM1ypem8XITGb2RVo1Ea4&amp;index=79"/>
    <x v="146"/>
    <s v="t80IwuvWqMw"/>
    <s v="บิทคอยน์ถึงจุดต่ำสุดหรือยัง อ.ตั๊ม พิริยะ | Executive Espresso EP.313"/>
    <x v="0"/>
    <s v="THE SECRET SAUCE"/>
    <s v="Streamed live on Jan 24, 2022"/>
    <s v="Jan 24, 2022"/>
    <d v="2022-01-24T00:00:00"/>
    <n v="24"/>
    <n v="1"/>
    <x v="0"/>
    <s v="24"/>
    <n v="1"/>
    <x v="5"/>
    <x v="13"/>
    <s v="January"/>
    <n v="177"/>
    <s v="139,700 views"/>
    <n v="139700"/>
    <s v="like this video along with 3,452 other people"/>
    <n v="3452"/>
    <x v="2"/>
    <s v="1:19:40"/>
    <n v="79.666666666666671"/>
    <n v="40"/>
    <n v="19"/>
    <n v="1"/>
    <x v="0"/>
    <s v="Unspecified"/>
    <n v="63272"/>
  </r>
  <r>
    <s v="1668193112-500"/>
    <s v="https://www.youtube.com/playlist?list=PL7vAomcmTSEpmM1ypem8XITGb2RVo1Ea4"/>
    <s v="ทำไมคนรุ่นใหม่ไม่เล่นหุ้นและเกลียดบริษัทที่ไม่เป็นธรรม | Executive Espresso EP.314"/>
    <s v="https://www.youtube.com/watch?v=UzmO3DRlLoI&amp;list=PL7vAomcmTSEpmM1ypem8XITGb2RVo1Ea4&amp;index=78"/>
    <x v="147"/>
    <s v="UzmO3DRlLoI"/>
    <s v="ทำไมคนรุ่นใหม่ไม่เล่นหุ้นและเกลียดบริษัทที่ไม่เป็นธรรม | Executive Espresso EP.314"/>
    <x v="0"/>
    <s v="THE SECRET SAUCE"/>
    <s v="Premiered Jan 26, 2022"/>
    <s v="Jan 26, 2022"/>
    <d v="2022-01-26T00:00:00"/>
    <n v="26"/>
    <n v="1"/>
    <x v="0"/>
    <s v="26"/>
    <n v="1"/>
    <x v="5"/>
    <x v="13"/>
    <s v="January"/>
    <n v="232"/>
    <s v="103,406 views"/>
    <n v="103406"/>
    <s v="like this video along with 2,514 other people"/>
    <n v="2514"/>
    <x v="0"/>
    <s v="29:45"/>
    <n v="29.75"/>
    <n v="45"/>
    <n v="29"/>
    <n v="0"/>
    <x v="0"/>
    <s v="Unspecified"/>
    <n v="52221"/>
  </r>
  <r>
    <s v="1668193123-501"/>
    <s v="https://www.youtube.com/playlist?list=PL7vAomcmTSEpmM1ypem8XITGb2RVo1Ea4"/>
    <s v="จีนเตรียมโตต่ำเตี้ย สีจิ้นผิงเปลี่ยนทิศ ฟองสบู่ใครจะแตกก่อนกัน | Executive Espresso EP.315"/>
    <s v="https://www.youtube.com/watch?v=p3pwAxyMw2k&amp;list=PL7vAomcmTSEpmM1ypem8XITGb2RVo1Ea4&amp;index=77"/>
    <x v="148"/>
    <s v="p3pwAxyMw2k"/>
    <s v="จีนเตรียมโตต่ำเตี้ย สีจิ้นผิงเปลี่ยนทิศ ฟองสบู่ใครจะแตกก่อนกัน | Executive Espresso EP.315"/>
    <x v="0"/>
    <s v="THE SECRET SAUCE"/>
    <s v="Premiered Jan 27, 2022"/>
    <s v="Jan 27, 2022"/>
    <d v="2022-01-27T00:00:00"/>
    <n v="27"/>
    <n v="1"/>
    <x v="0"/>
    <s v="27"/>
    <n v="1"/>
    <x v="5"/>
    <x v="13"/>
    <s v="January"/>
    <n v="257"/>
    <s v="328,713 views"/>
    <n v="328713"/>
    <s v="like this video along with 3,933 other people"/>
    <n v="3933"/>
    <x v="2"/>
    <s v="1:07:02"/>
    <n v="67.033333333333331"/>
    <n v="2"/>
    <n v="7"/>
    <n v="1"/>
    <x v="0"/>
    <s v="Unspecified"/>
    <n v="60752"/>
  </r>
  <r>
    <s v="1668193133-502"/>
    <s v="https://www.youtube.com/playlist?list=PL7vAomcmTSEpmM1ypem8XITGb2RVo1Ea4"/>
    <s v="Fed ย้ำ ขึ้นดอก ถอน QE ลดงบดุล ปาร์ตี้ใกล้เลิก? | Executive Espresso EP.316"/>
    <s v="https://www.youtube.com/watch?v=rqtCz-Oc5Jo&amp;list=PL7vAomcmTSEpmM1ypem8XITGb2RVo1Ea4&amp;index=76"/>
    <x v="149"/>
    <s v="rqtCz-Oc5Jo"/>
    <s v="Fed ย้ำ ขึ้นดอก ถอน QE ลดงบดุล ปาร์ตี้ใกล้เลิก? | Executive Espresso EP.316"/>
    <x v="0"/>
    <s v="THE SECRET SAUCE"/>
    <s v="Streamed live on Jan 27, 2022"/>
    <s v="Jan 27, 2022"/>
    <d v="2022-01-27T00:00:00"/>
    <n v="27"/>
    <n v="1"/>
    <x v="0"/>
    <s v="27"/>
    <n v="1"/>
    <x v="5"/>
    <x v="13"/>
    <s v="January"/>
    <n v="7"/>
    <s v="16,010 views"/>
    <n v="16010"/>
    <s v="like this video along with 303 other people"/>
    <n v="303"/>
    <x v="2"/>
    <s v="1:08:06"/>
    <n v="68.099999999999994"/>
    <n v="6"/>
    <n v="8"/>
    <n v="1"/>
    <x v="4"/>
    <s v="ธนาคารและการเงิน"/>
    <n v="54916"/>
  </r>
  <r>
    <s v="1668193142-503"/>
    <s v="https://www.youtube.com/playlist?list=PL7vAomcmTSEpmM1ypem8XITGb2RVo1Ea4"/>
    <s v="เศรษฐกิจสร้างสรรค์ ทำไมไทยไม่ถึงฝั่งฝัน | Executive Espresso EP.317"/>
    <s v="https://www.youtube.com/watch?v=rxboF-pFysM&amp;list=PL7vAomcmTSEpmM1ypem8XITGb2RVo1Ea4&amp;index=75&amp;t=5s"/>
    <x v="150"/>
    <s v="rxboF-pFysM"/>
    <s v="เศรษฐกิจสร้างสรรค์ ทำไมไทยไม่ถึงฝั่งฝัน | Executive Espresso EP.317"/>
    <x v="0"/>
    <s v="THE SECRET SAUCE"/>
    <s v="Premiered Jan 28, 2022"/>
    <s v="Jan 28, 2022"/>
    <d v="2022-01-28T00:00:00"/>
    <n v="28"/>
    <n v="1"/>
    <x v="0"/>
    <s v="28"/>
    <n v="1"/>
    <x v="5"/>
    <x v="13"/>
    <s v="January"/>
    <n v="33"/>
    <s v="14,796 views"/>
    <n v="14796"/>
    <s v="like this video along with 398 other people"/>
    <n v="398"/>
    <x v="1"/>
    <s v="42:20"/>
    <n v="42.333333333333336"/>
    <n v="20"/>
    <n v="42"/>
    <n v="0"/>
    <x v="9"/>
    <s v="Entertainment"/>
    <n v="58794"/>
  </r>
  <r>
    <s v="1668193152-504"/>
    <s v="https://www.youtube.com/playlist?list=PL7vAomcmTSEpmM1ypem8XITGb2RVo1Ea4"/>
    <s v="ดีเบตคริปโต รัฐ vs. เอกชน ทำไมคริปโตชำระสินค้าไม่ได้? | Executive Espresso EP.318"/>
    <s v="https://www.youtube.com/watch?v=mBiUXaa7tAc&amp;list=PL7vAomcmTSEpmM1ypem8XITGb2RVo1Ea4&amp;index=74"/>
    <x v="151"/>
    <s v="mBiUXaa7tAc"/>
    <s v="ดีเบตคริปโต รัฐ vs. เอกชน ทำไมคริปโตชำระสินค้าไม่ได้? | Executive Espresso EP.318"/>
    <x v="0"/>
    <s v="THE SECRET SAUCE"/>
    <s v="Streamed live on Jan 31, 2022"/>
    <s v="Jan 31, 2022"/>
    <d v="2022-01-31T00:00:00"/>
    <n v="31"/>
    <n v="1"/>
    <x v="0"/>
    <s v="31"/>
    <n v="1"/>
    <x v="5"/>
    <x v="13"/>
    <s v="January"/>
    <n v="99"/>
    <s v="32,139 views"/>
    <n v="32139"/>
    <s v="like this video along with 630 other people"/>
    <n v="630"/>
    <x v="3"/>
    <s v="1:46:54"/>
    <n v="106.9"/>
    <n v="54"/>
    <n v="46"/>
    <n v="1"/>
    <x v="0"/>
    <s v="Unspecified"/>
    <n v="57563"/>
  </r>
  <r>
    <s v="1668193161-505"/>
    <s v="https://www.youtube.com/playlist?list=PL7vAomcmTSEpmM1ypem8XITGb2RVo1Ea4"/>
    <s v="Bored Ape Yacht Club ปรากฏการณ์ลิงหน้าเบื่อ NFT มูลค่าสูงที่สุดในโลก | Executive Espresso EP.319"/>
    <s v="https://www.youtube.com/watch?v=3fwd2XLGK-g&amp;list=PL7vAomcmTSEpmM1ypem8XITGb2RVo1Ea4&amp;index=73"/>
    <x v="152"/>
    <s v="3fwd2XLGK-g"/>
    <s v="Bored Ape Yacht Club ปรากฏการณ์ลิงหน้าเบื่อ NFT มูลค่าสูงที่สุดในโลก | Executive Espresso EP.319"/>
    <x v="0"/>
    <s v="THE SECRET SAUCE"/>
    <s v="Feb 1, 2022"/>
    <s v="Feb 1, 2022"/>
    <d v="2022-02-01T00:00:00"/>
    <n v="1"/>
    <n v="2"/>
    <x v="0"/>
    <s v="1"/>
    <n v="1"/>
    <x v="5"/>
    <x v="14"/>
    <s v="February"/>
    <n v="45"/>
    <s v="31,641 views"/>
    <n v="31641"/>
    <s v="like this video along with 767 other people"/>
    <n v="767"/>
    <x v="0"/>
    <s v="21:21"/>
    <n v="21.35"/>
    <n v="21"/>
    <n v="21"/>
    <n v="0"/>
    <x v="11"/>
    <s v="Design"/>
    <n v="46937"/>
  </r>
  <r>
    <s v="1668193170-506"/>
    <s v="https://www.youtube.com/playlist?list=PL7vAomcmTSEpmM1ypem8XITGb2RVo1Ea4"/>
    <s v="เด็กไทยเกิดใหม่ ต่ำสุดเป็นประวัติการณ์ แก่ก่อนรวย จะอยู่อย่างไร | Executive Espresso EP.320"/>
    <s v="https://www.youtube.com/watch?v=k1KIa_Vklq4&amp;list=PL7vAomcmTSEpmM1ypem8XITGb2RVo1Ea4&amp;index=72"/>
    <x v="153"/>
    <s v="k1KIa_Vklq4"/>
    <s v="เด็กไทยเกิดใหม่ ต่ำสุดเป็นประวัติการณ์ แก่ก่อนรวย จะอยู่อย่างไร | Executive Espresso EP.320"/>
    <x v="0"/>
    <s v="THE SECRET SAUCE"/>
    <s v="Premiered Feb 2, 2022"/>
    <s v="Feb 2, 2022"/>
    <d v="2022-02-02T00:00:00"/>
    <n v="2"/>
    <n v="2"/>
    <x v="0"/>
    <s v="2"/>
    <n v="1"/>
    <x v="5"/>
    <x v="14"/>
    <s v="February"/>
    <n v="317"/>
    <s v="56,716 views"/>
    <n v="56716"/>
    <s v="like this video along with 1,101 other people"/>
    <n v="1101"/>
    <x v="1"/>
    <s v="58:50"/>
    <n v="58.833333333333336"/>
    <n v="50"/>
    <n v="58"/>
    <n v="0"/>
    <x v="0"/>
    <s v="Unspecified"/>
    <n v="67199"/>
  </r>
  <r>
    <s v="1668193180-507"/>
    <s v="https://www.youtube.com/playlist?list=PL7vAomcmTSEpmM1ypem8XITGb2RVo1Ea4"/>
    <s v="ทำไม Facebook หุ้นร่วง 27% ดิ่ง 6.6 ล้านล้าน มากสุดในประวัติศาสตร์ | Executive Espresso EP.321"/>
    <s v="https://www.youtube.com/watch?v=8fbQlQzM7-A&amp;list=PL7vAomcmTSEpmM1ypem8XITGb2RVo1Ea4&amp;index=71"/>
    <x v="154"/>
    <s v="8fbQlQzM7-A"/>
    <s v="ทำไม Facebook หุ้นร่วง 27% ดิ่ง 6.6 ล้านล้าน มากสุดในประวัติศาสตร์ | Executive Espresso EP.321"/>
    <x v="0"/>
    <s v="THE SECRET SAUCE"/>
    <s v="Premiered Feb 4, 2022"/>
    <s v="Feb 4, 2022"/>
    <d v="2022-02-04T00:00:00"/>
    <n v="4"/>
    <n v="2"/>
    <x v="0"/>
    <s v="4"/>
    <n v="1"/>
    <x v="5"/>
    <x v="14"/>
    <s v="February"/>
    <n v="286"/>
    <s v="144,999 views"/>
    <n v="144999"/>
    <s v="like this video along with 2,825 other people"/>
    <n v="2825"/>
    <x v="0"/>
    <s v="20:26"/>
    <n v="20.433333333333334"/>
    <n v="26"/>
    <n v="20"/>
    <n v="0"/>
    <x v="0"/>
    <s v="Unspecified"/>
    <n v="45657"/>
  </r>
  <r>
    <s v="1668193190-508"/>
    <s v="https://www.youtube.com/playlist?list=PL7vAomcmTSEpmM1ypem8XITGb2RVo1Ea4"/>
    <s v="สรุปความขัดแย้งยูเครน-รัสเซีย ที่มา ผลกระทบ เสี่ยงสงครามโลกครั้งที่ 3? | Executive Espresso EP.322"/>
    <s v="https://www.youtube.com/watch?v=GtzNG5qvLKI&amp;list=PL7vAomcmTSEpmM1ypem8XITGb2RVo1Ea4&amp;index=70"/>
    <x v="155"/>
    <s v="GtzNG5qvLKI"/>
    <s v="สรุปความขัดแย้งยูเครน-รัสเซีย ที่มา ผลกระทบ เสี่ยงสงครามโลกครั้งที่ 3? | Executive Espresso EP.322"/>
    <x v="0"/>
    <s v="THE SECRET SAUCE"/>
    <s v="Feb 9, 2022"/>
    <s v="Feb 9, 2022"/>
    <d v="2022-02-09T00:00:00"/>
    <n v="9"/>
    <n v="2"/>
    <x v="0"/>
    <s v="9"/>
    <n v="1"/>
    <x v="5"/>
    <x v="14"/>
    <s v="February"/>
    <n v="312"/>
    <s v="306,643 views"/>
    <n v="306643"/>
    <s v="like this video along with 4,526 other people"/>
    <n v="4526"/>
    <x v="1"/>
    <s v="35:56"/>
    <n v="35.93333333333333"/>
    <n v="56"/>
    <n v="35"/>
    <n v="0"/>
    <x v="0"/>
    <s v="Unspecified"/>
    <n v="53609"/>
  </r>
  <r>
    <s v="1668193200-509"/>
    <s v="https://www.youtube.com/playlist?list=PL7vAomcmTSEpmM1ypem8XITGb2RVo1Ea4"/>
    <s v="จากต้มยำกุ้งสู่ต้มกบ อนาคตเศรษฐกิจไทย ใกล้ตายจริงหรือ | Executive Espresso EP.323"/>
    <s v="https://www.youtube.com/watch?v=jzpCMmh69QU&amp;list=PL7vAomcmTSEpmM1ypem8XITGb2RVo1Ea4&amp;index=69"/>
    <x v="156"/>
    <s v="jzpCMmh69QU"/>
    <s v="จากต้มยำกุ้งสู่ต้มกบ อนาคตเศรษฐกิจไทย ใกล้ตายจริงหรือ | Executive Espresso EP.323"/>
    <x v="0"/>
    <s v="THE SECRET SAUCE"/>
    <s v="Feb 13, 2022"/>
    <s v="Feb 13, 2022"/>
    <d v="2022-02-13T00:00:00"/>
    <n v="13"/>
    <n v="2"/>
    <x v="0"/>
    <s v="13"/>
    <n v="1"/>
    <x v="5"/>
    <x v="14"/>
    <s v="February"/>
    <n v="549"/>
    <s v="215,350 views"/>
    <n v="215350"/>
    <s v="like this video along with 4,535 other people"/>
    <n v="4535"/>
    <x v="2"/>
    <s v="1:04:01"/>
    <n v="64.016666666666666"/>
    <n v="1"/>
    <n v="4"/>
    <n v="1"/>
    <x v="0"/>
    <s v="Unspecified"/>
    <n v="51858"/>
  </r>
  <r>
    <s v="1668193210-510"/>
    <s v="https://www.youtube.com/playlist?list=PL7vAomcmTSEpmM1ypem8XITGb2RVo1Ea4"/>
    <s v="อ่านใจปูติน คิดอะไรอยู่ | Executive Espresso EP.324"/>
    <s v="https://www.youtube.com/watch?v=Mj1PdEp3KeA&amp;list=PL7vAomcmTSEpmM1ypem8XITGb2RVo1Ea4&amp;index=68"/>
    <x v="157"/>
    <s v="Mj1PdEp3KeA"/>
    <s v="อ่านใจปูติน คิดอะไรอยู่ | Executive Espresso EP.324"/>
    <x v="0"/>
    <s v="THE SECRET SAUCE"/>
    <s v="Mar 5, 2022"/>
    <s v="Mar 5, 2022"/>
    <d v="2022-03-05T00:00:00"/>
    <n v="5"/>
    <n v="3"/>
    <x v="0"/>
    <s v="5"/>
    <n v="1"/>
    <x v="5"/>
    <x v="15"/>
    <s v="March"/>
    <n v="1687"/>
    <s v="1,343,306 views"/>
    <n v="1343306"/>
    <s v="like this video along with 18,306 other people"/>
    <n v="18306"/>
    <x v="1"/>
    <s v="48:03"/>
    <n v="48.05"/>
    <n v="3"/>
    <n v="48"/>
    <n v="0"/>
    <x v="0"/>
    <s v="Unspecified"/>
    <n v="49897"/>
  </r>
  <r>
    <s v="1668193220-511"/>
    <s v="https://www.youtube.com/playlist?list=PL7vAomcmTSEpmM1ypem8XITGb2RVo1Ea4"/>
    <s v="คว่ำบาตรรัสเซีย สู่สงครามคริปโต | Executive Espresso EP.325"/>
    <s v="https://www.youtube.com/watch?v=gyBgPCtlwm8&amp;list=PL7vAomcmTSEpmM1ypem8XITGb2RVo1Ea4&amp;index=67"/>
    <x v="158"/>
    <s v="gyBgPCtlwm8"/>
    <s v="คว่ำบาตรรัสเซีย สู่สงครามคริปโต | Executive Espresso EP.325"/>
    <x v="0"/>
    <s v="THE SECRET SAUCE"/>
    <s v="Mar 7, 2022"/>
    <s v="Mar 7, 2022"/>
    <d v="2022-03-07T00:00:00"/>
    <n v="7"/>
    <n v="3"/>
    <x v="0"/>
    <s v="7"/>
    <n v="1"/>
    <x v="5"/>
    <x v="15"/>
    <s v="March"/>
    <n v="69"/>
    <s v="85,693 views"/>
    <n v="85693"/>
    <s v="like this video along with 1,651 other people"/>
    <n v="1651"/>
    <x v="0"/>
    <s v="28:55"/>
    <n v="28.916666666666668"/>
    <n v="55"/>
    <n v="28"/>
    <n v="0"/>
    <x v="0"/>
    <s v="Unspecified"/>
    <n v="44093"/>
  </r>
  <r>
    <s v="1668193230-512"/>
    <s v="https://www.youtube.com/playlist?list=PL7vAomcmTSEpmM1ypem8XITGb2RVo1Ea4"/>
    <s v="เงินเฟ้อไทยสูงสุดในรอบ 13 ปี น้ำมันแพงไม่หยุด | Executive Espresso EP.326"/>
    <s v="https://www.youtube.com/watch?v=W_LMdswAA48&amp;list=PL7vAomcmTSEpmM1ypem8XITGb2RVo1Ea4&amp;index=66"/>
    <x v="159"/>
    <s v="W_LMdswAA48"/>
    <s v="เงินเฟ้อไทยสูงสุดในรอบ 13 ปี น้ำมันแพงไม่หยุด | Executive Espresso EP.326"/>
    <x v="0"/>
    <s v="THE SECRET SAUCE"/>
    <s v="Mar 9, 2022"/>
    <s v="Mar 9, 2022"/>
    <d v="2022-03-09T00:00:00"/>
    <n v="9"/>
    <n v="3"/>
    <x v="0"/>
    <s v="9"/>
    <n v="1"/>
    <x v="5"/>
    <x v="15"/>
    <s v="March"/>
    <n v="54"/>
    <s v="80,809 views"/>
    <n v="80809"/>
    <s v="like this video along with 1,522 other people"/>
    <n v="1522"/>
    <x v="1"/>
    <s v="38:11"/>
    <n v="38.18333333333333"/>
    <n v="11"/>
    <n v="38"/>
    <n v="0"/>
    <x v="0"/>
    <s v="Unspecified"/>
    <n v="47211"/>
  </r>
  <r>
    <s v="1668193238-513"/>
    <s v="https://www.youtube.com/playlist?list=PL7vAomcmTSEpmM1ypem8XITGb2RVo1Ea4"/>
    <s v="โลกหลังสงครามยูเครน-รัสเซีย Yuval Noah Harari ผู้เขียน Sapiens | Executive Espresso EP.327"/>
    <s v="https://www.youtube.com/watch?v=48Ei3K5Iy1A&amp;list=PL7vAomcmTSEpmM1ypem8XITGb2RVo1Ea4&amp;index=65"/>
    <x v="160"/>
    <s v="48Ei3K5Iy1A"/>
    <s v="โลกหลังสงครามยูเครน-รัสเซีย Yuval Noah Harari ผู้เขียน Sapiens | Executive Espresso EP.327"/>
    <x v="0"/>
    <s v="THE SECRET SAUCE"/>
    <s v="Mar 12, 2022"/>
    <s v="Mar 12, 2022"/>
    <d v="2022-03-12T00:00:00"/>
    <n v="12"/>
    <n v="3"/>
    <x v="0"/>
    <s v="12"/>
    <n v="1"/>
    <x v="5"/>
    <x v="15"/>
    <s v="March"/>
    <n v="1587"/>
    <s v="490,276 views"/>
    <n v="490276"/>
    <s v="like this video along with 10,066 other people"/>
    <n v="10066"/>
    <x v="1"/>
    <s v="34:48"/>
    <n v="34.799999999999997"/>
    <n v="48"/>
    <n v="34"/>
    <n v="0"/>
    <x v="0"/>
    <s v="Unspecified"/>
    <n v="49544"/>
  </r>
  <r>
    <s v="1668193248-514"/>
    <s v="https://www.youtube.com/playlist?list=PL7vAomcmTSEpmM1ypem8XITGb2RVo1Ea4"/>
    <s v="สรุปเงินเฟ้อ น้ำมันพุ่ง ของแพง เอาไงดีกับชีวิต | Executive Espresso EP.328"/>
    <s v="https://www.youtube.com/watch?v=gCw-ydcFcCI&amp;list=PL7vAomcmTSEpmM1ypem8XITGb2RVo1Ea4&amp;index=64"/>
    <x v="161"/>
    <s v="gCw-ydcFcCI"/>
    <s v="สรุปเงินเฟ้อ น้ำมันพุ่ง ของแพง เอาไงดีกับชีวิต | Executive Espresso EP.328"/>
    <x v="0"/>
    <s v="THE SECRET SAUCE"/>
    <s v="Mar 21, 2022"/>
    <s v="Mar 21, 2022"/>
    <d v="2022-03-21T00:00:00"/>
    <n v="21"/>
    <n v="3"/>
    <x v="0"/>
    <s v="21"/>
    <n v="1"/>
    <x v="5"/>
    <x v="15"/>
    <s v="March"/>
    <n v="318"/>
    <s v="457,250 views"/>
    <n v="457250"/>
    <s v="like this video along with 7,556 other people"/>
    <n v="7556"/>
    <x v="1"/>
    <s v="43:40"/>
    <n v="43.666666666666664"/>
    <n v="40"/>
    <n v="43"/>
    <n v="0"/>
    <x v="0"/>
    <s v="Unspecified"/>
    <n v="49709"/>
  </r>
  <r>
    <s v="1668193257-515"/>
    <s v="https://www.youtube.com/playlist?list=PL7vAomcmTSEpmM1ypem8XITGb2RVo1Ea4"/>
    <s v="จับตาการแลกหุ้นครั้งประวัติศาสตร์ของไทย กับ SCBX | Executive Espresso EP.329"/>
    <s v="https://www.youtube.com/watch?v=lwl_PzKooWI&amp;list=PL7vAomcmTSEpmM1ypem8XITGb2RVo1Ea4&amp;index=63"/>
    <x v="162"/>
    <s v="lwl_PzKooWI"/>
    <s v="จับตาการแลกหุ้นครั้งประวัติศาสตร์ของไทย กับ SCBX | Executive Espresso EP.329"/>
    <x v="0"/>
    <s v="THE SECRET SAUCE"/>
    <s v="Mar 24, 2022"/>
    <s v="Mar 24, 2022"/>
    <d v="2022-03-24T00:00:00"/>
    <n v="24"/>
    <n v="3"/>
    <x v="0"/>
    <s v="24"/>
    <n v="1"/>
    <x v="5"/>
    <x v="15"/>
    <s v="March"/>
    <n v="23"/>
    <s v="40,350 views"/>
    <n v="40350"/>
    <s v="like this video along with 748 other people"/>
    <n v="748"/>
    <x v="1"/>
    <s v="34:15"/>
    <n v="34.25"/>
    <n v="15"/>
    <n v="34"/>
    <n v="0"/>
    <x v="4"/>
    <s v="ธนาคารและการเงิน"/>
    <n v="45728"/>
  </r>
  <r>
    <s v="1668193266-516"/>
    <s v="https://www.youtube.com/playlist?list=PL7vAomcmTSEpmM1ypem8XITGb2RVo1Ea4"/>
    <s v="หยวนปะทะดอลลาร์ จีนวัดพลังสหรัฐฯ อวสานโลกาภิวัตน์? | Executive Espresso EP.330"/>
    <s v="https://www.youtube.com/watch?v=MwXleZlG_OI&amp;list=PL7vAomcmTSEpmM1ypem8XITGb2RVo1Ea4&amp;index=62"/>
    <x v="163"/>
    <s v="MwXleZlG_OI"/>
    <s v="หยวนปะทะดอลลาร์ จีนวัดพลังสหรัฐฯ อวสานโลกาภิวัตน์? | Executive Espresso EP.330"/>
    <x v="0"/>
    <s v="THE SECRET SAUCE"/>
    <s v="Mar 26, 2022"/>
    <s v="Mar 26, 2022"/>
    <d v="2022-03-26T00:00:00"/>
    <n v="26"/>
    <n v="3"/>
    <x v="0"/>
    <s v="26"/>
    <n v="1"/>
    <x v="5"/>
    <x v="15"/>
    <s v="March"/>
    <n v="938"/>
    <s v="697,483 views"/>
    <n v="697483"/>
    <s v="like this video along with 9,178 other people"/>
    <n v="9178"/>
    <x v="2"/>
    <s v="1:06:41"/>
    <n v="66.683333333333337"/>
    <n v="41"/>
    <n v="6"/>
    <n v="1"/>
    <x v="4"/>
    <s v="ธนาคารและการเงิน"/>
    <n v="49615"/>
  </r>
  <r>
    <s v="1668193276-517"/>
    <s v="https://www.youtube.com/playlist?list=PL7vAomcmTSEpmM1ypem8XITGb2RVo1Ea4"/>
    <s v="Will Smith ตบหน้า Chris Rock องค์กรรับมือ bully อย่างไร | Executive Espresso EP.331"/>
    <s v="https://www.youtube.com/watch?v=ECw97TH6Rx4&amp;list=PL7vAomcmTSEpmM1ypem8XITGb2RVo1Ea4&amp;index=61"/>
    <x v="164"/>
    <s v="ECw97TH6Rx4"/>
    <s v="Will Smith ตบหน้า Chris Rock องค์กรรับมือ bully อย่างไร | Executive Espresso EP.331"/>
    <x v="0"/>
    <s v="THE SECRET SAUCE"/>
    <s v="Mar 30, 2022"/>
    <s v="Mar 30, 2022"/>
    <d v="2022-03-30T00:00:00"/>
    <n v="30"/>
    <n v="3"/>
    <x v="0"/>
    <s v="30"/>
    <n v="1"/>
    <x v="5"/>
    <x v="15"/>
    <s v="March"/>
    <n v="242"/>
    <s v="38,707 views"/>
    <n v="38707"/>
    <s v="like this video along with 854 other people"/>
    <n v="854"/>
    <x v="0"/>
    <s v="26:13"/>
    <n v="26.216666666666665"/>
    <n v="13"/>
    <n v="26"/>
    <n v="0"/>
    <x v="0"/>
    <s v="Unspecified"/>
    <n v="44961"/>
  </r>
  <r>
    <s v="1668193285-518"/>
    <s v="https://www.youtube.com/playlist?list=PL7vAomcmTSEpmM1ypem8XITGb2RVo1Ea4"/>
    <s v="เด็กจบใหม่ตกงาน ตลาดไม่มี หรือการศึกษาไม่ดี | Executive Espresso EP.332"/>
    <s v="https://www.youtube.com/watch?v=xehHsHQvT5Q&amp;list=PL7vAomcmTSEpmM1ypem8XITGb2RVo1Ea4&amp;index=60"/>
    <x v="165"/>
    <s v="xehHsHQvT5Q"/>
    <s v="เด็กจบใหม่ตกงาน ตลาดไม่มี หรือการศึกษาไม่ดี | Executive Espresso EP.332"/>
    <x v="0"/>
    <s v="THE SECRET SAUCE"/>
    <s v="Mar 31, 2022"/>
    <s v="Mar 31, 2022"/>
    <d v="2022-03-31T00:00:00"/>
    <n v="31"/>
    <n v="3"/>
    <x v="0"/>
    <s v="31"/>
    <n v="1"/>
    <x v="5"/>
    <x v="15"/>
    <s v="March"/>
    <n v="819"/>
    <s v="217,504 views"/>
    <n v="217504"/>
    <s v="like this video along with 5,280 other people"/>
    <n v="5280"/>
    <x v="1"/>
    <s v="37:18"/>
    <n v="37.299999999999997"/>
    <n v="18"/>
    <n v="37"/>
    <n v="0"/>
    <x v="3"/>
    <s v="การศึกษา"/>
    <n v="44453"/>
  </r>
  <r>
    <s v="1668193294-519"/>
    <s v="https://www.youtube.com/playlist?list=PL7vAomcmTSEpmM1ypem8XITGb2RVo1Ea4"/>
    <s v="สรุปหนังสือใหม่ Ray Dalio วิธีรับมือระเบียบโลกรุ่งและร่วง | The Secret Sauce EP.518"/>
    <s v="https://www.youtube.com/watch?v=pkBY-V_cH2I&amp;list=PL7vAomcmTSEpmM1ypem8XITGb2RVo1Ea4&amp;index=59"/>
    <x v="166"/>
    <s v="pkBY-V_cH2I"/>
    <s v="สรุปหนังสือใหม่ Ray Dalio วิธีรับมือระเบียบโลกรุ่งและร่วง | The Secret Sauce EP.518"/>
    <x v="1"/>
    <s v="THE SECRET SAUCE"/>
    <s v="Apr 3, 2022"/>
    <s v="Apr 3, 2022"/>
    <d v="2022-04-03T00:00:00"/>
    <n v="3"/>
    <n v="4"/>
    <x v="0"/>
    <s v="3"/>
    <n v="2"/>
    <x v="6"/>
    <x v="16"/>
    <s v="April"/>
    <n v="318"/>
    <s v="424,006 views"/>
    <n v="424006"/>
    <s v="like this video along with 8,595 other people"/>
    <n v="8595"/>
    <x v="2"/>
    <s v="1:04:40"/>
    <n v="64.666666666666671"/>
    <n v="40"/>
    <n v="4"/>
    <n v="1"/>
    <x v="0"/>
    <s v="Unspecified"/>
    <n v="51493"/>
  </r>
  <r>
    <s v="1668193304-520"/>
    <s v="https://www.youtube.com/playlist?list=PL7vAomcmTSEpmM1ypem8XITGb2RVo1Ea4"/>
    <s v="ผวา Inverted Yield Curve เศรษฐกิจโลกถดถอยจริงหรือ? | Executive Espresso EP.333"/>
    <s v="https://www.youtube.com/watch?v=HPv-_VbhtTU&amp;list=PL7vAomcmTSEpmM1ypem8XITGb2RVo1Ea4&amp;index=58"/>
    <x v="167"/>
    <s v="HPv-_VbhtTU"/>
    <s v="ผวา Inverted Yield Curve เศรษฐกิจโลกถดถอยจริงหรือ? | Executive Espresso EP.333"/>
    <x v="0"/>
    <s v="THE SECRET SAUCE"/>
    <s v="Apr 4, 2022"/>
    <s v="Apr 4, 2022"/>
    <d v="2022-04-04T00:00:00"/>
    <n v="4"/>
    <n v="4"/>
    <x v="0"/>
    <s v="4"/>
    <n v="2"/>
    <x v="6"/>
    <x v="16"/>
    <s v="April"/>
    <n v="20"/>
    <s v="38,303 views"/>
    <n v="38303"/>
    <s v="like this video along with 693 other people"/>
    <n v="693"/>
    <x v="1"/>
    <s v="50:46"/>
    <n v="50.766666666666666"/>
    <n v="46"/>
    <n v="50"/>
    <n v="0"/>
    <x v="0"/>
    <s v="Unspecified"/>
    <n v="44482"/>
  </r>
  <r>
    <s v="1668193313-521"/>
    <s v="https://www.youtube.com/playlist?list=PL7vAomcmTSEpmM1ypem8XITGb2RVo1Ea4"/>
    <s v="กฎยานเต้ ทำไมฟินแลนด์มีความสุขที่สุดในโลก | Executive Espresso EP.334"/>
    <s v="https://www.youtube.com/watch?v=fnrYmMtniuU&amp;list=PL7vAomcmTSEpmM1ypem8XITGb2RVo1Ea4&amp;index=57"/>
    <x v="168"/>
    <s v="fnrYmMtniuU"/>
    <s v="กฎยานเต้ ทำไมฟินแลนด์มีความสุขที่สุดในโลก | Executive Espresso EP.334"/>
    <x v="0"/>
    <s v="THE SECRET SAUCE"/>
    <s v="Apr 6, 2022"/>
    <s v="Apr 6, 2022"/>
    <d v="2022-04-06T00:00:00"/>
    <n v="6"/>
    <n v="4"/>
    <x v="0"/>
    <s v="6"/>
    <n v="2"/>
    <x v="6"/>
    <x v="16"/>
    <s v="April"/>
    <n v="124"/>
    <s v="49,247 views"/>
    <n v="49247"/>
    <s v="like this video along with 1,274 other people"/>
    <n v="1274"/>
    <x v="1"/>
    <s v="35:57"/>
    <n v="35.950000000000003"/>
    <n v="57"/>
    <n v="35"/>
    <n v="0"/>
    <x v="0"/>
    <s v="Unspecified"/>
    <n v="46461"/>
  </r>
  <r>
    <s v="1668193322-522"/>
    <s v="https://www.youtube.com/playlist?list=PL7vAomcmTSEpmM1ypem8XITGb2RVo1Ea4"/>
    <s v="THE GREAT REBALANCING ผู้นำต้องปรับสมดุลในโลกใหม่ | Executive Espresso EP.335"/>
    <s v="https://www.youtube.com/watch?v=TK7LHnGpvyY&amp;list=PL7vAomcmTSEpmM1ypem8XITGb2RVo1Ea4&amp;index=56"/>
    <x v="169"/>
    <s v="TK7LHnGpvyY"/>
    <s v="THE GREAT REBALANCING ผู้นำต้องปรับสมดุลในโลกใหม่ | Executive Espresso EP.335"/>
    <x v="0"/>
    <s v="THE SECRET SAUCE"/>
    <s v="Apr 7, 2022"/>
    <s v="Apr 7, 2022"/>
    <d v="2022-04-07T00:00:00"/>
    <n v="7"/>
    <n v="4"/>
    <x v="0"/>
    <s v="7"/>
    <n v="2"/>
    <x v="6"/>
    <x v="16"/>
    <s v="April"/>
    <n v="4"/>
    <s v="23,975 views"/>
    <n v="23975"/>
    <s v="like this video along with 489 other people"/>
    <n v="489"/>
    <x v="2"/>
    <s v="1:00:16"/>
    <n v="60.266666666666666"/>
    <n v="16"/>
    <n v="0"/>
    <n v="1"/>
    <x v="0"/>
    <s v="Unspecified"/>
    <n v="49043"/>
  </r>
  <r>
    <s v="1668193332-523"/>
    <s v="https://www.youtube.com/playlist?list=PL7vAomcmTSEpmM1ypem8XITGb2RVo1Ea4"/>
    <s v="ระเบียบโลกหลังสงครามยูเครน หมดยุคสันติภาพ? | Executive Espresso EP.336"/>
    <s v="https://www.youtube.com/watch?v=wFSSDVQc3M8&amp;list=PL7vAomcmTSEpmM1ypem8XITGb2RVo1Ea4&amp;index=55"/>
    <x v="170"/>
    <s v="wFSSDVQc3M8"/>
    <s v="ระเบียบโลกหลังสงครามยูเครน หมดยุคสันติภาพ? | Executive Espresso EP.336"/>
    <x v="0"/>
    <s v="THE SECRET SAUCE"/>
    <s v="Apr 12, 2022"/>
    <s v="Apr 12, 2022"/>
    <d v="2022-04-12T00:00:00"/>
    <n v="12"/>
    <n v="4"/>
    <x v="0"/>
    <s v="12"/>
    <n v="2"/>
    <x v="6"/>
    <x v="16"/>
    <s v="April"/>
    <n v="1427"/>
    <s v="682,023 views"/>
    <n v="682023"/>
    <s v="like this video along with 8,086 other people"/>
    <n v="8086"/>
    <x v="2"/>
    <s v="1:08:21"/>
    <n v="68.349999999999994"/>
    <n v="21"/>
    <n v="8"/>
    <n v="1"/>
    <x v="0"/>
    <s v="Unspecified"/>
    <n v="49524"/>
  </r>
  <r>
    <s v="1668193341-524"/>
    <s v="https://www.youtube.com/playlist?list=PL7vAomcmTSEpmM1ypem8XITGb2RVo1Ea4"/>
    <s v="12 เหตุผลที่คนลาออก vs. 12 เหตุผลที่คนอยากเข้า | Executive Espresso EP.337"/>
    <s v="https://www.youtube.com/watch?v=DcBQQUQoSlk&amp;list=PL7vAomcmTSEpmM1ypem8XITGb2RVo1Ea4&amp;index=54"/>
    <x v="171"/>
    <s v="DcBQQUQoSlk"/>
    <s v="12 เหตุผลที่คนลาออก vs. 12 เหตุผลที่คนอยากเข้า | Executive Espresso EP.337"/>
    <x v="0"/>
    <s v="THE SECRET SAUCE"/>
    <s v="Apr 19, 2022"/>
    <s v="Apr 19, 2022"/>
    <d v="2022-04-19T00:00:00"/>
    <n v="19"/>
    <n v="4"/>
    <x v="0"/>
    <s v="19"/>
    <n v="2"/>
    <x v="6"/>
    <x v="16"/>
    <s v="April"/>
    <n v="71"/>
    <s v="100,224 views"/>
    <n v="100224"/>
    <s v="like this video along with 2,276 other people"/>
    <n v="2276"/>
    <x v="1"/>
    <s v="34:56"/>
    <n v="34.93333333333333"/>
    <n v="56"/>
    <n v="34"/>
    <n v="0"/>
    <x v="0"/>
    <s v="Unspecified"/>
    <n v="39488"/>
  </r>
  <r>
    <s v="1668193351-525"/>
    <s v="https://www.youtube.com/playlist?list=PL7vAomcmTSEpmM1ypem8XITGb2RVo1Ea4"/>
    <s v="จักรวาล Robotics 4.0 หุ่นยนต์ฉลาดกว่าคน เราอยู่อย่างไร | Executive Espresso EP.338"/>
    <s v="https://www.youtube.com/watch?v=fxMlDQU1Tvk&amp;list=PL7vAomcmTSEpmM1ypem8XITGb2RVo1Ea4&amp;index=53"/>
    <x v="172"/>
    <s v="fxMlDQU1Tvk"/>
    <s v="จักรวาล Robotics 4.0 หุ่นยนต์ฉลาดกว่าคน เราอยู่อย่างไร | Executive Espresso EP.338"/>
    <x v="0"/>
    <s v="THE SECRET SAUCE"/>
    <s v="Apr 25, 2022"/>
    <s v="Apr 25, 2022"/>
    <d v="2022-04-25T00:00:00"/>
    <n v="25"/>
    <n v="4"/>
    <x v="0"/>
    <s v="25"/>
    <n v="2"/>
    <x v="6"/>
    <x v="16"/>
    <s v="April"/>
    <n v="46"/>
    <s v="20,998 views"/>
    <n v="20998"/>
    <s v="like this video along with 534 other people"/>
    <n v="534"/>
    <x v="1"/>
    <s v="47:05"/>
    <n v="47.083333333333336"/>
    <n v="5"/>
    <n v="47"/>
    <n v="0"/>
    <x v="0"/>
    <s v="Unspecified"/>
    <n v="38030"/>
  </r>
  <r>
    <s v="1668193361-526"/>
    <s v="https://www.youtube.com/playlist?list=PL7vAomcmTSEpmM1ypem8XITGb2RVo1Ea4"/>
    <s v="อีลอน มัสก์ ฮุบ ทวิตเตอร์ 100% 4.4 หมื่นล้าน กระทบเราอย่างไร | Executive Espresso EP.339"/>
    <s v="https://www.youtube.com/watch?v=r-FBuFOGURc&amp;list=PL7vAomcmTSEpmM1ypem8XITGb2RVo1Ea4&amp;index=52"/>
    <x v="173"/>
    <s v="r-FBuFOGURc"/>
    <s v="อีลอน มัสก์ ฮุบ ทวิตเตอร์ 100% 4.4 หมื่นล้าน กระทบเราอย่างไร | Executive Espresso EP.339"/>
    <x v="0"/>
    <s v="THE SECRET SAUCE"/>
    <s v="Apr 28, 2022"/>
    <s v="Apr 28, 2022"/>
    <d v="2022-04-28T00:00:00"/>
    <n v="28"/>
    <n v="4"/>
    <x v="0"/>
    <s v="28"/>
    <n v="2"/>
    <x v="6"/>
    <x v="16"/>
    <s v="April"/>
    <n v="182"/>
    <s v="176,592 views"/>
    <n v="176592"/>
    <s v="like this video along with 3,417 other people"/>
    <n v="3417"/>
    <x v="1"/>
    <s v="30:22"/>
    <n v="30.366666666666667"/>
    <n v="22"/>
    <n v="30"/>
    <n v="0"/>
    <x v="0"/>
    <s v="Unspecified"/>
    <n v="40692"/>
  </r>
  <r>
    <s v="1668193370-527"/>
    <s v="https://www.youtube.com/playlist?list=PL7vAomcmTSEpmM1ypem8XITGb2RVo1Ea4"/>
    <s v="ทำไม Netflix หุ้นร่วง 35% สมาชิกหายครั้งแรกใน 10 ปี | Executive Espresso EP.340"/>
    <s v="https://www.youtube.com/watch?v=30DHJ7Hrbow&amp;list=PL7vAomcmTSEpmM1ypem8XITGb2RVo1Ea4&amp;index=51"/>
    <x v="174"/>
    <s v="30DHJ7Hrbow"/>
    <s v="ทำไม Netflix หุ้นร่วง 35% สมาชิกหายครั้งแรกใน 10 ปี | Executive Espresso EP.340"/>
    <x v="0"/>
    <s v="THE SECRET SAUCE"/>
    <s v="Apr 30, 2022"/>
    <s v="Apr 30, 2022"/>
    <d v="2022-04-30T00:00:00"/>
    <n v="30"/>
    <n v="4"/>
    <x v="0"/>
    <s v="30"/>
    <n v="2"/>
    <x v="6"/>
    <x v="16"/>
    <s v="April"/>
    <n v="274"/>
    <s v="178,531 views"/>
    <n v="178531"/>
    <s v="like this video along with 2,792 other people"/>
    <n v="2792"/>
    <x v="0"/>
    <s v="22:15"/>
    <n v="22.25"/>
    <n v="15"/>
    <n v="22"/>
    <n v="0"/>
    <x v="0"/>
    <s v="Unspecified"/>
    <n v="36982"/>
  </r>
  <r>
    <s v="1668193379-528"/>
    <s v="https://www.youtube.com/playlist?list=PL7vAomcmTSEpmM1ypem8XITGb2RVo1Ea4"/>
    <s v="5 เรื่องต้องรู้ ก่อนตัดสินใจเลือกผู้ว่าฯ กทม. | Executive Espresso EP.34"/>
    <s v="https://www.youtube.com/watch?v=jAiInLQtJAs&amp;list=PL7vAomcmTSEpmM1ypem8XITGb2RVo1Ea4&amp;index=50"/>
    <x v="175"/>
    <s v="jAiInLQtJAs"/>
    <s v="5 เรื่องต้องรู้ ก่อนตัดสินใจเลือกผู้ว่าฯ กทม. | Executive Espresso EP.34"/>
    <x v="0"/>
    <s v="THE SECRET SAUCE"/>
    <s v="May 4, 2022"/>
    <s v="May 4, 2022"/>
    <d v="2022-05-04T00:00:00"/>
    <n v="4"/>
    <n v="5"/>
    <x v="0"/>
    <s v="4"/>
    <n v="2"/>
    <x v="6"/>
    <x v="17"/>
    <s v="May"/>
    <n v="99"/>
    <s v="33,326 views"/>
    <n v="33326"/>
    <s v="like this video along with 646 other people"/>
    <n v="646"/>
    <x v="0"/>
    <s v="18:35"/>
    <n v="18.583333333333332"/>
    <n v="35"/>
    <n v="18"/>
    <n v="0"/>
    <x v="0"/>
    <s v="Unspecified"/>
    <n v="36364"/>
  </r>
  <r>
    <s v="1668193388-529"/>
    <s v="https://www.youtube.com/playlist?list=PL7vAomcmTSEpmM1ypem8XITGb2RVo1Ea4"/>
    <s v="อีลอน มัสก์ มองอนาคต หุ่นยนต์ มนุษย์ไซบอร์ก และดาวอังคาร | Executive Espresso EP. 342"/>
    <s v="https://www.youtube.com/watch?v=wUNsnDn4xPY&amp;list=PL7vAomcmTSEpmM1ypem8XITGb2RVo1Ea4&amp;index=49"/>
    <x v="176"/>
    <s v="wUNsnDn4xPY"/>
    <s v="อีลอน มัสก์ มองอนาคต หุ่นยนต์ มนุษย์ไซบอร์ก และดาวอังคาร | Executive Espresso EP. 342"/>
    <x v="0"/>
    <s v="THE SECRET SAUCE"/>
    <s v="May 9, 2022"/>
    <s v="May 9, 2022"/>
    <d v="2022-05-09T00:00:00"/>
    <n v="9"/>
    <n v="5"/>
    <x v="0"/>
    <s v="9"/>
    <n v="2"/>
    <x v="6"/>
    <x v="17"/>
    <s v="May"/>
    <n v="151"/>
    <s v="101,348 views"/>
    <n v="101348"/>
    <s v="like this video along with 2,484 other people"/>
    <n v="2484"/>
    <x v="2"/>
    <s v="1:13:46"/>
    <n v="73.766666666666666"/>
    <n v="46"/>
    <n v="13"/>
    <n v="1"/>
    <x v="0"/>
    <s v="Unspecified"/>
    <n v="43769"/>
  </r>
  <r>
    <s v="1668193398-530"/>
    <s v="https://www.youtube.com/playlist?list=PL7vAomcmTSEpmM1ypem8XITGb2RVo1Ea4"/>
    <s v="ประเทศไทยปี 2585 กิ้งกือในเขาวงกต? | Executive Espresso EP.343"/>
    <s v="https://www.youtube.com/watch?v=kWIFYX4LKHw&amp;list=PL7vAomcmTSEpmM1ypem8XITGb2RVo1Ea4&amp;index=48"/>
    <x v="177"/>
    <s v="kWIFYX4LKHw"/>
    <s v="ประเทศไทยปี 2585 กิ้งกือในเขาวงกต? | Executive Espresso EP.343"/>
    <x v="0"/>
    <s v="THE SECRET SAUCE"/>
    <s v="May 10, 2022"/>
    <s v="May 10, 2022"/>
    <d v="2022-05-10T00:00:00"/>
    <n v="10"/>
    <n v="5"/>
    <x v="0"/>
    <s v="10"/>
    <n v="2"/>
    <x v="6"/>
    <x v="17"/>
    <s v="May"/>
    <n v="196"/>
    <s v="75,342 views"/>
    <n v="75342"/>
    <s v="like this video along with 1,781 other people"/>
    <n v="1781"/>
    <x v="1"/>
    <s v="45:21"/>
    <n v="45.35"/>
    <n v="21"/>
    <n v="45"/>
    <n v="0"/>
    <x v="0"/>
    <s v="Unspecified"/>
    <n v="35747"/>
  </r>
  <r>
    <s v="1668193408-531"/>
    <s v="https://www.youtube.com/playlist?list=PL7vAomcmTSEpmM1ypem8XITGb2RVo1Ea4"/>
    <s v="3 มรสุมซัดเศรษฐกิจโลกถดถอยจริงหรือ? | Executive Espresso EP.344"/>
    <s v="https://www.youtube.com/watch?v=wDs69FolBVc&amp;list=PL7vAomcmTSEpmM1ypem8XITGb2RVo1Ea4&amp;index=47"/>
    <x v="178"/>
    <s v="wDs69FolBVc"/>
    <s v="3 มรสุมซัดเศรษฐกิจโลกถดถอยจริงหรือ? | Executive Espresso EP.344"/>
    <x v="0"/>
    <s v="THE SECRET SAUCE"/>
    <s v="May 17, 2022"/>
    <s v="May 17, 2022"/>
    <d v="2022-05-17T00:00:00"/>
    <n v="17"/>
    <n v="5"/>
    <x v="0"/>
    <s v="17"/>
    <n v="2"/>
    <x v="6"/>
    <x v="17"/>
    <s v="May"/>
    <n v="48"/>
    <s v="87,773 views"/>
    <n v="87773"/>
    <s v="like this video along with 1,627 other people"/>
    <n v="1627"/>
    <x v="1"/>
    <s v="37:50"/>
    <n v="37.833333333333336"/>
    <n v="50"/>
    <n v="37"/>
    <n v="0"/>
    <x v="0"/>
    <s v="Unspecified"/>
    <n v="34516"/>
  </r>
  <r>
    <s v="1668193418-532"/>
    <s v="https://www.youtube.com/playlist?list=PL7vAomcmTSEpmM1ypem8XITGb2RVo1Ea4"/>
    <s v="ลงทุนอย่างไร ชนะตลาดหมี สู้เงินเฟ้อ เศรษฐกิจถดถอย | Executive Espresso EP.345"/>
    <s v="https://www.youtube.com/watch?v=OoLpusEybEc&amp;list=PL7vAomcmTSEpmM1ypem8XITGb2RVo1Ea4&amp;index=46"/>
    <x v="179"/>
    <s v="OoLpusEybEc"/>
    <s v="ลงทุนอย่างไร ชนะตลาดหมี สู้เงินเฟ้อ เศรษฐกิจถดถอย | Executive Espresso EP.345"/>
    <x v="0"/>
    <s v="THE SECRET SAUCE"/>
    <s v="May 21, 2022"/>
    <s v="May 21, 2022"/>
    <d v="2022-05-21T00:00:00"/>
    <n v="21"/>
    <n v="5"/>
    <x v="0"/>
    <s v="21"/>
    <n v="2"/>
    <x v="6"/>
    <x v="17"/>
    <s v="May"/>
    <n v="39"/>
    <s v="49,429 views"/>
    <n v="49429"/>
    <s v="like this video along with 1,169 other people"/>
    <n v="1169"/>
    <x v="1"/>
    <s v="54:33"/>
    <n v="54.55"/>
    <n v="33"/>
    <n v="54"/>
    <n v="0"/>
    <x v="0"/>
    <s v="Unspecified"/>
    <n v="36616"/>
  </r>
  <r>
    <s v="1668193427-533"/>
    <s v="https://www.youtube.com/playlist?list=PL7vAomcmTSEpmM1ypem8XITGb2RVo1Ea4"/>
    <s v="ชัชชาติ ชนะผู้ว่าฯ กทม. ถล่มทลายล้านเสียง สะท้อนอะไร | Executive Espresso EP.346"/>
    <s v="https://www.youtube.com/watch?v=lZBW0GWuukA&amp;list=PL7vAomcmTSEpmM1ypem8XITGb2RVo1Ea4&amp;index=45"/>
    <x v="180"/>
    <s v="lZBW0GWuukA"/>
    <s v="ชัชชาติ ชนะผู้ว่าฯ กทม. ถล่มทลายล้านเสียง สะท้อนอะไร | Executive Espresso EP.346"/>
    <x v="0"/>
    <s v="THE SECRET SAUCE"/>
    <s v="May 24, 2022"/>
    <s v="May 24, 2022"/>
    <d v="2022-05-24T00:00:00"/>
    <n v="24"/>
    <n v="5"/>
    <x v="0"/>
    <s v="24"/>
    <n v="2"/>
    <x v="6"/>
    <x v="17"/>
    <s v="May"/>
    <n v="186"/>
    <s v="93,491 views"/>
    <n v="93491"/>
    <s v="like this video along with 2,207 other people"/>
    <n v="2207"/>
    <x v="0"/>
    <s v="29:50"/>
    <n v="29.833333333333332"/>
    <n v="50"/>
    <n v="29"/>
    <n v="0"/>
    <x v="0"/>
    <s v="Unspecified"/>
    <n v="38466"/>
  </r>
  <r>
    <s v="1668193438-534"/>
    <s v="https://www.youtube.com/playlist?list=PL7vAomcmTSEpmM1ypem8XITGb2RVo1Ea4"/>
    <s v="Tesla บุกไทย ใครได้ใครเสีย | Executive Espresso EP.347"/>
    <s v="https://www.youtube.com/watch?v=mwMCwEmzfcA&amp;list=PL7vAomcmTSEpmM1ypem8XITGb2RVo1Ea4&amp;index=44"/>
    <x v="181"/>
    <s v="mwMCwEmzfcA"/>
    <s v="Tesla บุกไทย ใครได้ใครเสีย | Executive Espresso EP.347"/>
    <x v="0"/>
    <s v="THE SECRET SAUCE"/>
    <s v="Jun 8, 2022"/>
    <s v="Jun 8, 2022"/>
    <d v="2022-06-08T00:00:00"/>
    <n v="8"/>
    <n v="6"/>
    <x v="0"/>
    <s v="8"/>
    <n v="2"/>
    <x v="6"/>
    <x v="18"/>
    <s v="June"/>
    <n v="530"/>
    <s v="264,651 views"/>
    <n v="264651"/>
    <s v="like this video along with 5,357 other people"/>
    <n v="5357"/>
    <x v="1"/>
    <s v="42:14"/>
    <n v="42.233333333333334"/>
    <n v="14"/>
    <n v="42"/>
    <n v="0"/>
    <x v="2"/>
    <s v="รถยนต์"/>
    <n v="34874"/>
  </r>
  <r>
    <s v="1668193448-535"/>
    <s v="https://www.youtube.com/playlist?list=PL7vAomcmTSEpmM1ypem8XITGb2RVo1Ea4"/>
    <s v="เงินเฟ้อไทยสูงสุดรอบ 13 ปี! ของแพงสุดแล้วหรือยัง? | Executive Espresso EP.348"/>
    <s v="https://www.youtube.com/watch?v=nDDfdufPabM&amp;list=PL7vAomcmTSEpmM1ypem8XITGb2RVo1Ea4&amp;index=43"/>
    <x v="182"/>
    <s v="nDDfdufPabM"/>
    <s v="เงินเฟ้อไทยสูงสุดรอบ 13 ปี! ของแพงสุดแล้วหรือยัง? | Executive Espresso EP.348"/>
    <x v="0"/>
    <s v="THE SECRET SAUCE"/>
    <s v="Jun 10, 2022"/>
    <s v="Jun 10, 2022"/>
    <d v="2022-06-10T00:00:00"/>
    <n v="10"/>
    <n v="6"/>
    <x v="0"/>
    <s v="10"/>
    <n v="2"/>
    <x v="6"/>
    <x v="18"/>
    <s v="June"/>
    <n v="261"/>
    <s v="173,229 views"/>
    <n v="173229"/>
    <s v="like this video along with 3,358 other people"/>
    <n v="3358"/>
    <x v="1"/>
    <s v="36:03"/>
    <n v="36.049999999999997"/>
    <n v="3"/>
    <n v="36"/>
    <n v="0"/>
    <x v="0"/>
    <s v="Unspecified"/>
    <n v="37545"/>
  </r>
  <r>
    <s v="1668193458-536"/>
    <s v="https://www.youtube.com/playlist?list=PL7vAomcmTSEpmM1ypem8XITGb2RVo1Ea4"/>
    <s v="6 ดัชนีวัดฟองสบู่แตก จาก Ray Dalio | Executive Espresso EP.349"/>
    <s v="https://www.youtube.com/watch?v=_iMd-98sHFM&amp;list=PL7vAomcmTSEpmM1ypem8XITGb2RVo1Ea4&amp;index=42"/>
    <x v="183"/>
    <s v="_iMd-98sHFM"/>
    <s v="6 ดัชนีวัดฟองสบู่แตก จาก Ray Dalio | Executive Espresso EP.349"/>
    <x v="0"/>
    <s v="THE SECRET SAUCE"/>
    <s v="Jun 14, 2022"/>
    <s v="Jun 14, 2022"/>
    <d v="2022-06-14T00:00:00"/>
    <n v="14"/>
    <n v="6"/>
    <x v="0"/>
    <s v="14"/>
    <n v="2"/>
    <x v="6"/>
    <x v="18"/>
    <s v="June"/>
    <n v="27"/>
    <s v="65,024 views"/>
    <n v="65024"/>
    <s v="like this video along with 1,480 other people"/>
    <n v="1480"/>
    <x v="0"/>
    <s v="26:16"/>
    <n v="26.266666666666666"/>
    <n v="16"/>
    <n v="26"/>
    <n v="0"/>
    <x v="0"/>
    <s v="Unspecified"/>
    <n v="35081"/>
  </r>
  <r>
    <s v="1668193469-537"/>
    <s v="https://www.youtube.com/playlist?list=PL7vAomcmTSEpmM1ypem8XITGb2RVo1Ea4"/>
    <s v="กัญชาเสรี เศรษฐกิจบูม หรือปัญหาบาน? | Executive Espresso EP.350"/>
    <s v="https://www.youtube.com/watch?v=y05PgL4y84M&amp;list=PL7vAomcmTSEpmM1ypem8XITGb2RVo1Ea4&amp;index=41"/>
    <x v="184"/>
    <s v="y05PgL4y84M"/>
    <s v="กัญชาเสรี เศรษฐกิจบูม หรือปัญหาบาน? | Executive Espresso EP.350"/>
    <x v="0"/>
    <s v="THE SECRET SAUCE"/>
    <s v="Jun 16, 2022"/>
    <s v="Jun 16, 2022"/>
    <d v="2022-06-16T00:00:00"/>
    <n v="16"/>
    <n v="6"/>
    <x v="0"/>
    <s v="16"/>
    <n v="2"/>
    <x v="6"/>
    <x v="18"/>
    <s v="June"/>
    <n v="128"/>
    <s v="33,266 views"/>
    <n v="33266"/>
    <s v="like this video along with 990 other people"/>
    <n v="990"/>
    <x v="1"/>
    <s v="47:53"/>
    <n v="47.883333333333333"/>
    <n v="53"/>
    <n v="47"/>
    <n v="0"/>
    <x v="0"/>
    <s v="Unspecified"/>
    <n v="36269"/>
  </r>
  <r>
    <s v="1668193479-538"/>
    <s v="https://www.youtube.com/playlist?list=PL7vAomcmTSEpmM1ypem8XITGb2RVo1Ea4"/>
    <s v="F.I.R.E เทรนด์ใหม่ เกษียณตอน 30 เก็บเงินบ้าคลั่ง | Executive Espresso EP.351"/>
    <s v="https://www.youtube.com/watch?v=sYEGuzVgLt4&amp;list=PL7vAomcmTSEpmM1ypem8XITGb2RVo1Ea4&amp;index=40"/>
    <x v="185"/>
    <s v="sYEGuzVgLt4"/>
    <s v="F.I.R.E เทรนด์ใหม่ เกษียณตอน 30 เก็บเงินบ้าคลั่ง | Executive Espresso EP.351"/>
    <x v="0"/>
    <s v="THE SECRET SAUCE"/>
    <s v="Jun 17, 2022"/>
    <s v="Jun 17, 2022"/>
    <d v="2022-06-17T00:00:00"/>
    <n v="17"/>
    <n v="6"/>
    <x v="0"/>
    <s v="17"/>
    <n v="2"/>
    <x v="6"/>
    <x v="18"/>
    <s v="June"/>
    <n v="414"/>
    <s v="222,765 views"/>
    <n v="222765"/>
    <s v="like this video along with 5,487 other people"/>
    <n v="5487"/>
    <x v="0"/>
    <s v="29:50"/>
    <n v="29.833333333333332"/>
    <n v="50"/>
    <n v="29"/>
    <n v="0"/>
    <x v="0"/>
    <s v="Unspecified"/>
    <n v="38535"/>
  </r>
  <r>
    <s v="1668193489-539"/>
    <s v="https://www.youtube.com/playlist?list=PL7vAomcmTSEpmM1ypem8XITGb2RVo1Ea4"/>
    <s v="โลกร้อนอาจทำเศรษฐกิจไทยพัง! GDP ลด 40% | Executive Espresso EP.352"/>
    <s v="https://www.youtube.com/watch?v=0UgGhaUQ09I&amp;list=PL7vAomcmTSEpmM1ypem8XITGb2RVo1Ea4&amp;index=39"/>
    <x v="186"/>
    <s v="0UgGhaUQ09I"/>
    <s v="โลกร้อนอาจทำเศรษฐกิจไทยพัง! GDP ลด 40% | Executive Espresso EP.352"/>
    <x v="0"/>
    <s v="THE SECRET SAUCE"/>
    <s v="Jun 23, 2022"/>
    <s v="Jun 23, 2022"/>
    <d v="2022-06-23T00:00:00"/>
    <n v="23"/>
    <n v="6"/>
    <x v="0"/>
    <s v="23"/>
    <n v="2"/>
    <x v="6"/>
    <x v="18"/>
    <s v="June"/>
    <n v="107"/>
    <s v="53,712 views"/>
    <n v="53712"/>
    <s v="like this video along with 1,246 other people"/>
    <n v="1246"/>
    <x v="1"/>
    <s v="44:14"/>
    <n v="44.233333333333334"/>
    <n v="14"/>
    <n v="44"/>
    <n v="0"/>
    <x v="0"/>
    <s v="Unspecified"/>
    <n v="35269"/>
  </r>
  <r>
    <s v="1668193498-540"/>
    <s v="https://www.youtube.com/playlist?list=PL7vAomcmTSEpmM1ypem8XITGb2RVo1Ea4"/>
    <s v="เข้าสู่ยุคดอกเบี้ยขาขึ้น แก้เงินเฟ้อหรือระเบิดหนี้ครัวเรือน | Executive Espresso EP.353"/>
    <s v="https://www.youtube.com/watch?v=xWu7ZB8oeN0&amp;list=PL7vAomcmTSEpmM1ypem8XITGb2RVo1Ea4&amp;index=38"/>
    <x v="187"/>
    <s v="xWu7ZB8oeN0"/>
    <s v="เข้าสู่ยุคดอกเบี้ยขาขึ้น แก้เงินเฟ้อหรือระเบิดหนี้ครัวเรือน | Executive Espresso EP.353"/>
    <x v="0"/>
    <s v="THE SECRET SAUCE"/>
    <s v="Jul 4, 2022"/>
    <s v="Jul 4, 2022"/>
    <d v="2022-07-04T00:00:00"/>
    <n v="4"/>
    <n v="7"/>
    <x v="0"/>
    <s v="4"/>
    <n v="3"/>
    <x v="7"/>
    <x v="19"/>
    <s v="July"/>
    <n v="111"/>
    <s v="109,735 views"/>
    <n v="109735"/>
    <s v="like this video along with 2,468 other people"/>
    <n v="2468"/>
    <x v="1"/>
    <s v="42:37"/>
    <n v="42.616666666666667"/>
    <n v="37"/>
    <n v="42"/>
    <n v="0"/>
    <x v="0"/>
    <s v="Unspecified"/>
    <n v="34899"/>
  </r>
  <r>
    <s v="1668193508-541"/>
    <s v="https://www.youtube.com/playlist?list=PL7vAomcmTSEpmM1ypem8XITGb2RVo1Ea4"/>
    <s v="อวสานโลกาภิวัตน์จริงหรือ? ผู้เขียนหนังสือ The World is Flat | Executive Espresso EP.354"/>
    <s v="https://www.youtube.com/watch?v=8knLSz5P7PU&amp;list=PL7vAomcmTSEpmM1ypem8XITGb2RVo1Ea4&amp;index=37"/>
    <x v="188"/>
    <s v="8knLSz5P7PU"/>
    <s v="อวสานโลกาภิวัตน์จริงหรือ? ผู้เขียนหนังสือ The World is Flat | Executive Espresso EP.354"/>
    <x v="0"/>
    <s v="THE SECRET SAUCE"/>
    <s v="Jul 5, 2022"/>
    <s v="Jul 5, 2022"/>
    <d v="2022-07-05T00:00:00"/>
    <n v="5"/>
    <n v="7"/>
    <x v="0"/>
    <s v="5"/>
    <n v="3"/>
    <x v="7"/>
    <x v="19"/>
    <s v="July"/>
    <n v="34"/>
    <s v="39,998 views"/>
    <n v="39998"/>
    <s v="like this video along with 923 other people"/>
    <n v="923"/>
    <x v="1"/>
    <s v="39:44"/>
    <n v="39.733333333333334"/>
    <n v="44"/>
    <n v="39"/>
    <n v="0"/>
    <x v="0"/>
    <s v="Unspecified"/>
    <n v="32408"/>
  </r>
  <r>
    <s v="1668193517-542"/>
    <s v="https://www.youtube.com/playlist?list=PL7vAomcmTSEpmM1ypem8XITGb2RVo1Ea4"/>
    <s v="AIS ซื้อ 3BB ใครได้ ใครเสีย กระทบผู้บริโภคอย่างไร | Executive Espresso EP.355"/>
    <s v="https://www.youtube.com/watch?v=yN8fjgL7zO4&amp;list=PL7vAomcmTSEpmM1ypem8XITGb2RVo1Ea4&amp;index=36"/>
    <x v="189"/>
    <s v="yN8fjgL7zO4"/>
    <s v="AIS ซื้อ 3BB ใครได้ ใครเสีย กระทบผู้บริโภคอย่างไร | Executive Espresso EP.355"/>
    <x v="0"/>
    <s v="THE SECRET SAUCE"/>
    <s v="Jul 7, 2022"/>
    <s v="Jul 7, 2022"/>
    <d v="2022-07-07T00:00:00"/>
    <n v="7"/>
    <n v="7"/>
    <x v="0"/>
    <s v="7"/>
    <n v="3"/>
    <x v="7"/>
    <x v="19"/>
    <s v="July"/>
    <n v="212"/>
    <s v="117,683 views"/>
    <n v="117683"/>
    <s v="like this video along with 1,973 other people"/>
    <n v="1973"/>
    <x v="0"/>
    <s v="19:49"/>
    <n v="19.816666666666666"/>
    <n v="49"/>
    <n v="19"/>
    <n v="0"/>
    <x v="0"/>
    <s v="Unspecified"/>
    <n v="26710"/>
  </r>
  <r>
    <s v="1668193527-543"/>
    <s v="https://www.youtube.com/playlist?list=PL7vAomcmTSEpmM1ypem8XITGb2RVo1Ea4"/>
    <s v="ศรีลังกาล่มสลาย โดมิโนวิกฤตหนี้ประเทศเกิดใหม่? | Executive Espresso EP.356"/>
    <s v="https://www.youtube.com/watch?v=cXqF_l1K-sw&amp;list=PL7vAomcmTSEpmM1ypem8XITGb2RVo1Ea4&amp;index=35"/>
    <x v="190"/>
    <s v="cXqF_l1K-sw"/>
    <s v="ศรีลังกาล่มสลาย โดมิโนวิกฤตหนี้ประเทศเกิดใหม่? | Executive Espresso EP.356"/>
    <x v="0"/>
    <s v="THE SECRET SAUCE"/>
    <s v="Jul 9, 2022"/>
    <s v="Jul 9, 2022"/>
    <d v="2022-07-09T00:00:00"/>
    <n v="9"/>
    <n v="7"/>
    <x v="0"/>
    <s v="9"/>
    <n v="3"/>
    <x v="7"/>
    <x v="19"/>
    <s v="July"/>
    <n v="1194"/>
    <s v="635,934 views"/>
    <n v="635934"/>
    <s v="like this video along with 9,294 other people"/>
    <n v="9294"/>
    <x v="0"/>
    <s v="28:40"/>
    <n v="28.666666666666668"/>
    <n v="40"/>
    <n v="28"/>
    <n v="0"/>
    <x v="0"/>
    <s v="Unspecified"/>
    <n v="34954"/>
  </r>
  <r>
    <s v="1668193536-544"/>
    <s v="https://www.youtube.com/playlist?list=PL7vAomcmTSEpmM1ypem8XITGb2RVo1Ea4"/>
    <s v="Smooth Takeoff โจทย์ใหม่ โจทย์ใหญ่เศรษฐกิจไทย | Executive Espresso EP.357"/>
    <s v="https://www.youtube.com/watch?v=F8CnTPHH9CA&amp;list=PL7vAomcmTSEpmM1ypem8XITGb2RVo1Ea4&amp;index=34"/>
    <x v="191"/>
    <s v="F8CnTPHH9CA"/>
    <s v="Smooth Takeoff โจทย์ใหม่ โจทย์ใหญ่เศรษฐกิจไทย | Executive Espresso EP.357"/>
    <x v="0"/>
    <s v="THE SECRET SAUCE"/>
    <s v="Jul 14, 2022"/>
    <s v="Jul 14, 2022"/>
    <d v="2022-07-14T00:00:00"/>
    <n v="14"/>
    <n v="7"/>
    <x v="0"/>
    <s v="14"/>
    <n v="3"/>
    <x v="7"/>
    <x v="19"/>
    <s v="July"/>
    <n v="44"/>
    <s v="32,658 views"/>
    <n v="32658"/>
    <s v="like this video along with 651 other people"/>
    <n v="651"/>
    <x v="0"/>
    <s v="21:27"/>
    <n v="21.45"/>
    <n v="27"/>
    <n v="21"/>
    <n v="0"/>
    <x v="0"/>
    <s v="Unspecified"/>
    <n v="24820"/>
  </r>
  <r>
    <s v="1668193546-545"/>
    <s v="https://www.youtube.com/playlist?list=PL7vAomcmTSEpmM1ypem8XITGb2RVo1Ea4"/>
    <s v="1 ยูโร = 1 ดอลลาร์ ทำไมยูโรอ่อนค่าสุดรอบ 20 ปี | Executive Espresso EP.358"/>
    <s v="https://www.youtube.com/watch?v=8I-ecrHzQxo&amp;list=PL7vAomcmTSEpmM1ypem8XITGb2RVo1Ea4&amp;index=33"/>
    <x v="192"/>
    <s v="8I-ecrHzQxo"/>
    <s v="1 ยูโร = 1 ดอลลาร์ ทำไมยูโรอ่อนค่าสุดรอบ 20 ปี | Executive Espresso EP.358"/>
    <x v="0"/>
    <s v="THE SECRET SAUCE"/>
    <s v="Jul 15, 2022"/>
    <s v="Jul 15, 2022"/>
    <d v="2022-07-15T00:00:00"/>
    <n v="15"/>
    <n v="7"/>
    <x v="0"/>
    <s v="15"/>
    <n v="3"/>
    <x v="7"/>
    <x v="19"/>
    <s v="July"/>
    <n v="253"/>
    <s v="137,455 views"/>
    <n v="137455"/>
    <s v="like this video along with 2,143 other people"/>
    <n v="2143"/>
    <x v="0"/>
    <s v="14:24"/>
    <n v="14.4"/>
    <n v="24"/>
    <n v="14"/>
    <n v="0"/>
    <x v="0"/>
    <s v="Unspecified"/>
    <n v="22684"/>
  </r>
  <r>
    <s v="1668193556-546"/>
    <s v="https://www.youtube.com/playlist?list=PL7vAomcmTSEpmM1ypem8XITGb2RVo1Ea4"/>
    <s v="เงินเยนเริ่มไม่เย็น! อ่อนค่าที่สุดใน 20 ปี | Executive Espresso EP.359"/>
    <s v="https://www.youtube.com/watch?v=ThU2D8armkg&amp;list=PL7vAomcmTSEpmM1ypem8XITGb2RVo1Ea4&amp;index=32"/>
    <x v="193"/>
    <s v="ThU2D8armkg"/>
    <s v="เงินเยนเริ่มไม่เย็น! อ่อนค่าที่สุดใน 20 ปี | Executive Espresso EP.359"/>
    <x v="0"/>
    <s v="THE SECRET SAUCE"/>
    <s v="Jul 18, 2022"/>
    <s v="Jul 18, 2022"/>
    <d v="2022-07-18T00:00:00"/>
    <n v="18"/>
    <n v="7"/>
    <x v="0"/>
    <s v="18"/>
    <n v="3"/>
    <x v="7"/>
    <x v="19"/>
    <s v="July"/>
    <n v="55"/>
    <s v="70,886 views"/>
    <n v="70886"/>
    <s v="like this video along with 1,246 other people"/>
    <n v="1246"/>
    <x v="0"/>
    <s v="25:21"/>
    <n v="25.35"/>
    <n v="21"/>
    <n v="25"/>
    <n v="0"/>
    <x v="0"/>
    <s v="Unspecified"/>
    <n v="26428"/>
  </r>
  <r>
    <s v="1668193565-547"/>
    <s v="https://www.youtube.com/playlist?list=PL7vAomcmTSEpmM1ypem8XITGb2RVo1Ea4"/>
    <s v="พนักงาน Burnout ผู้นำควรแก้ไขอย่างไร | Executive Espresso EP.360"/>
    <s v="https://www.youtube.com/watch?v=FKVc2o8ghhc&amp;list=PL7vAomcmTSEpmM1ypem8XITGb2RVo1Ea4&amp;index=31"/>
    <x v="194"/>
    <s v="FKVc2o8ghhc"/>
    <s v="พนักงาน Burnout ผู้นำควรแก้ไขอย่างไร | Executive Espresso EP.360"/>
    <x v="0"/>
    <s v="THE SECRET SAUCE"/>
    <s v="Jul 20, 2022"/>
    <s v="Jul 20, 2022"/>
    <d v="2022-07-20T00:00:00"/>
    <n v="20"/>
    <n v="7"/>
    <x v="0"/>
    <s v="20"/>
    <n v="3"/>
    <x v="7"/>
    <x v="19"/>
    <s v="July"/>
    <n v="57"/>
    <s v="43,077 views"/>
    <n v="43077"/>
    <s v="like this video along with 967 other people"/>
    <n v="967"/>
    <x v="0"/>
    <s v="28:44"/>
    <n v="28.733333333333334"/>
    <n v="44"/>
    <n v="28"/>
    <n v="0"/>
    <x v="0"/>
    <s v="Unspecified"/>
    <n v="25720"/>
  </r>
  <r>
    <s v="1668193574-548"/>
    <s v="https://www.youtube.com/playlist?list=PL7vAomcmTSEpmM1ypem8XITGb2RVo1Ea4"/>
    <s v="วิกฤตพลังงานอาจทำให้เราเจ็บ แต่วิกฤตโลกร้อนอาจทำให้เราตาย | Executive Espresso EP.361"/>
    <s v="https://www.youtube.com/watch?v=rorKVg742M0&amp;list=PL7vAomcmTSEpmM1ypem8XITGb2RVo1Ea4&amp;index=30"/>
    <x v="195"/>
    <s v="rorKVg742M0"/>
    <s v="วิกฤตพลังงานอาจทำให้เราเจ็บ แต่วิกฤตโลกร้อนอาจทำให้เราตาย | Executive Espresso EP.361"/>
    <x v="0"/>
    <s v="THE SECRET SAUCE"/>
    <s v="Jul 24, 2022"/>
    <s v="Jul 24, 2022"/>
    <d v="2022-07-24T00:00:00"/>
    <n v="24"/>
    <n v="7"/>
    <x v="0"/>
    <s v="24"/>
    <n v="3"/>
    <x v="7"/>
    <x v="19"/>
    <s v="July"/>
    <n v="78"/>
    <s v="40,735 views"/>
    <n v="40735"/>
    <s v="like this video along with 916 other people"/>
    <n v="916"/>
    <x v="1"/>
    <s v="37:18"/>
    <n v="37.299999999999997"/>
    <n v="18"/>
    <n v="37"/>
    <n v="0"/>
    <x v="0"/>
    <s v="Unspecified"/>
    <n v="23916"/>
  </r>
  <r>
    <s v="1668193585-549"/>
    <s v="https://www.youtube.com/playlist?list=PL7vAomcmTSEpmM1ypem8XITGb2RVo1Ea4"/>
    <s v="Hybrid work ทำยังไงให้เวิร์ก | Executive Espresso EP.362"/>
    <s v="https://www.youtube.com/watch?v=BdTW-mf0PL0&amp;list=PL7vAomcmTSEpmM1ypem8XITGb2RVo1Ea4&amp;index=29"/>
    <x v="196"/>
    <s v="BdTW-mf0PL0"/>
    <s v="Hybrid work ทำยังไงให้เวิร์ก | Executive Espresso EP.362"/>
    <x v="0"/>
    <s v="THE SECRET SAUCE"/>
    <s v="Jul 25, 2022"/>
    <s v="Jul 25, 2022"/>
    <d v="2022-07-25T00:00:00"/>
    <n v="25"/>
    <n v="7"/>
    <x v="0"/>
    <s v="25"/>
    <n v="3"/>
    <x v="7"/>
    <x v="19"/>
    <s v="July"/>
    <n v="10"/>
    <s v="21,479 views"/>
    <n v="21479"/>
    <s v="like this video along with 447 other people"/>
    <n v="447"/>
    <x v="1"/>
    <s v="38:37"/>
    <n v="38.616666666666667"/>
    <n v="37"/>
    <n v="38"/>
    <n v="0"/>
    <x v="0"/>
    <s v="Unspecified"/>
    <n v="26481"/>
  </r>
  <r>
    <s v="1668193594-550"/>
    <s v="https://www.youtube.com/playlist?list=PL7vAomcmTSEpmM1ypem8XITGb2RVo1Ea4"/>
    <s v="Neurotech ตอน 1 สมอง 84,000 ล้านเซลล์ โอกาสธุรกิจ | Executive Espresso EP.363"/>
    <s v="https://www.youtube.com/watch?v=lx-s1fPygRM&amp;list=PL7vAomcmTSEpmM1ypem8XITGb2RVo1Ea4&amp;index=28"/>
    <x v="197"/>
    <s v="lx-s1fPygRM"/>
    <s v="Neurotech ตอน 1 สมอง 84,000 ล้านเซลล์ โอกาสธุรกิจ | Executive Espresso EP.363"/>
    <x v="0"/>
    <s v="THE SECRET SAUCE"/>
    <s v="Jul 28, 2022"/>
    <s v="Jul 28, 2022"/>
    <d v="2022-07-28T00:00:00"/>
    <n v="28"/>
    <n v="7"/>
    <x v="0"/>
    <s v="28"/>
    <n v="3"/>
    <x v="7"/>
    <x v="19"/>
    <s v="July"/>
    <n v="74"/>
    <s v="56,070 views"/>
    <n v="56070"/>
    <s v="like this video along with 1,606 other people"/>
    <n v="1606"/>
    <x v="1"/>
    <s v="51:57"/>
    <n v="51.95"/>
    <n v="57"/>
    <n v="51"/>
    <n v="0"/>
    <x v="0"/>
    <s v="Unspecified"/>
    <n v="28647"/>
  </r>
  <r>
    <s v="1668193604-551"/>
    <s v="https://www.youtube.com/playlist?list=PL7vAomcmTSEpmM1ypem8XITGb2RVo1Ea4"/>
    <s v="Neurotech ตอน 2 จิตคืออะไร สมาธิมาจากไหน ตอบโดยนักวิทยาศาสตร์สมอง | Executive Espresso EP.364"/>
    <s v="https://www.youtube.com/watch?v=XCRPH1zyhXI&amp;list=PL7vAomcmTSEpmM1ypem8XITGb2RVo1Ea4&amp;index=27"/>
    <x v="198"/>
    <s v="XCRPH1zyhXI"/>
    <s v="Neurotech ตอน 2 จิตคืออะไร สมาธิมาจากไหน ตอบโดยนักวิทยาศาสตร์สมอง | Executive Espresso EP.364"/>
    <x v="0"/>
    <s v="THE SECRET SAUCE"/>
    <s v="Jul 29, 2022"/>
    <s v="Jul 29, 2022"/>
    <d v="2022-07-29T00:00:00"/>
    <n v="29"/>
    <n v="7"/>
    <x v="0"/>
    <s v="29"/>
    <n v="3"/>
    <x v="7"/>
    <x v="19"/>
    <s v="July"/>
    <n v="687"/>
    <s v="160,460 views"/>
    <n v="160460"/>
    <s v="like this video along with 4,201 other people"/>
    <n v="4201"/>
    <x v="0"/>
    <s v="26:58"/>
    <n v="26.966666666666665"/>
    <n v="58"/>
    <n v="26"/>
    <n v="0"/>
    <x v="0"/>
    <s v="Unspecified"/>
    <n v="22454"/>
  </r>
  <r>
    <s v="1668193614-552"/>
    <s v="https://www.youtube.com/playlist?list=PL7vAomcmTSEpmM1ypem8XITGb2RVo1Ea4"/>
    <s v="ทำไมประเทศจึงล้มละลาย ไทยเสี่ยงไหม? | Executive Espresso EP.365"/>
    <s v="https://www.youtube.com/watch?v=KtVswWxWuZ0&amp;list=PL7vAomcmTSEpmM1ypem8XITGb2RVo1Ea4&amp;index=26"/>
    <x v="199"/>
    <s v="KtVswWxWuZ0"/>
    <s v="ทำไมประเทศจึงล้มละลาย ไทยเสี่ยงไหม? | Executive Espresso EP.365"/>
    <x v="0"/>
    <s v="THE SECRET SAUCE"/>
    <s v="Jul 30, 2022"/>
    <s v="Jul 30, 2022"/>
    <d v="2022-07-30T00:00:00"/>
    <n v="30"/>
    <n v="7"/>
    <x v="0"/>
    <s v="30"/>
    <n v="3"/>
    <x v="7"/>
    <x v="19"/>
    <s v="July"/>
    <n v="497"/>
    <s v="328,256 views"/>
    <n v="328256"/>
    <s v="like this video along with 6,231 other people"/>
    <n v="6231"/>
    <x v="2"/>
    <s v="1:07:34"/>
    <n v="67.566666666666663"/>
    <n v="34"/>
    <n v="7"/>
    <n v="1"/>
    <x v="0"/>
    <s v="Unspecified"/>
    <n v="34793"/>
  </r>
  <r>
    <s v="1668193623-553"/>
    <s v="https://www.youtube.com/playlist?list=PL7vAomcmTSEpmM1ypem8XITGb2RVo1Ea4"/>
    <s v="TikTok เปลี่ยนโลก! ทำไม มาร์ก ซักเคอร์เบิร์ก กลัว | Executive Espresso EP.366"/>
    <s v="https://www.youtube.com/watch?v=wQMgSIaqgTc&amp;list=PL7vAomcmTSEpmM1ypem8XITGb2RVo1Ea4&amp;index=25"/>
    <x v="200"/>
    <s v="wQMgSIaqgTc"/>
    <s v="TikTok เปลี่ยนโลก! ทำไม มาร์ก ซักเคอร์เบิร์ก กลัว | Executive Espresso EP.366"/>
    <x v="0"/>
    <s v="THE SECRET SAUCE"/>
    <s v="Aug 2, 2022"/>
    <s v="Aug 2, 2022"/>
    <d v="2022-08-02T00:00:00"/>
    <n v="2"/>
    <n v="8"/>
    <x v="0"/>
    <s v="2"/>
    <n v="3"/>
    <x v="7"/>
    <x v="20"/>
    <s v="August"/>
    <n v="648"/>
    <s v="372,008 views"/>
    <n v="372008"/>
    <s v="like this video along with 6,559 other people"/>
    <n v="6559"/>
    <x v="1"/>
    <s v="41:41"/>
    <n v="41.68333333333333"/>
    <n v="41"/>
    <n v="41"/>
    <n v="0"/>
    <x v="0"/>
    <s v="Unspecified"/>
    <n v="26451"/>
  </r>
  <r>
    <s v="1668193633-554"/>
    <s v="https://www.youtube.com/playlist?list=PL7vAomcmTSEpmM1ypem8XITGb2RVo1Ea4"/>
    <s v="Facebook กำลังจะล่มสลายจริงหรือ? | Executive Espresso EP.367"/>
    <s v="https://www.youtube.com/watch?v=WsrGi2bMorQ&amp;list=PL7vAomcmTSEpmM1ypem8XITGb2RVo1Ea4&amp;index=24"/>
    <x v="201"/>
    <s v="WsrGi2bMorQ"/>
    <s v="Facebook กำลังจะล่มสลายจริงหรือ? | Executive Espresso EP.367"/>
    <x v="0"/>
    <s v="THE SECRET SAUCE"/>
    <s v="Aug 4, 2022"/>
    <s v="Aug 4, 2022"/>
    <d v="2022-08-04T00:00:00"/>
    <n v="4"/>
    <n v="8"/>
    <x v="0"/>
    <s v="4"/>
    <n v="3"/>
    <x v="7"/>
    <x v="20"/>
    <s v="August"/>
    <n v="856"/>
    <s v="257,133 views"/>
    <n v="257133"/>
    <s v="like this video along with 5,310 other people"/>
    <n v="5310"/>
    <x v="1"/>
    <s v="48:37"/>
    <n v="48.616666666666667"/>
    <n v="37"/>
    <n v="48"/>
    <n v="0"/>
    <x v="0"/>
    <s v="Unspecified"/>
    <n v="29149"/>
  </r>
  <r>
    <s v="1668193642-555"/>
    <s v="https://www.youtube.com/playlist?list=PL7vAomcmTSEpmM1ypem8XITGb2RVo1Ea4"/>
    <s v="สรุปไต้หวัน สหรัฐฯ จีน เล่นกับไฟ เผาเศรษฐกิจโลก ไทยเอาไง | Executive Espresso EP.368"/>
    <s v="https://www.youtube.com/watch?v=azkeIma44ec&amp;list=PL7vAomcmTSEpmM1ypem8XITGb2RVo1Ea4&amp;index=23"/>
    <x v="202"/>
    <s v="azkeIma44ec"/>
    <s v="สรุปไต้หวัน สหรัฐฯ จีน เล่นกับไฟ เผาเศรษฐกิจโลก ไทยเอาไง | Executive Espresso EP.368"/>
    <x v="0"/>
    <s v="THE SECRET SAUCE"/>
    <s v="Aug 5, 2022"/>
    <s v="Aug 5, 2022"/>
    <d v="2022-08-05T00:00:00"/>
    <n v="5"/>
    <n v="8"/>
    <x v="0"/>
    <s v="5"/>
    <n v="3"/>
    <x v="7"/>
    <x v="20"/>
    <s v="August"/>
    <n v="878"/>
    <s v="317,840 views"/>
    <n v="317840"/>
    <s v="like this video along with 5,585 other people"/>
    <n v="5585"/>
    <x v="1"/>
    <s v="33:05"/>
    <n v="33.083333333333336"/>
    <n v="5"/>
    <n v="33"/>
    <n v="0"/>
    <x v="0"/>
    <s v="Unspecified"/>
    <n v="24397"/>
  </r>
  <r>
    <s v="1668193653-556"/>
    <s v="https://www.youtube.com/playlist?list=PL7vAomcmTSEpmM1ypem8XITGb2RVo1Ea4"/>
    <s v="ประวัติศาสตร์สามเส้า จีน ไต้หวัน สหรัฐฯ | Executive Espresso EP.369"/>
    <s v="https://www.youtube.com/watch?v=kkW0xucXCU8&amp;list=PL7vAomcmTSEpmM1ypem8XITGb2RVo1Ea4&amp;index=22"/>
    <x v="203"/>
    <s v="kkW0xucXCU8"/>
    <s v="ประวัติศาสตร์สามเส้า จีน ไต้หวัน สหรัฐฯ | Executive Espresso EP.369"/>
    <x v="0"/>
    <s v="THE SECRET SAUCE"/>
    <s v="Aug 9, 2022"/>
    <s v="Aug 9, 2022"/>
    <d v="2022-08-09T00:00:00"/>
    <n v="9"/>
    <n v="8"/>
    <x v="0"/>
    <s v="9"/>
    <n v="3"/>
    <x v="7"/>
    <x v="20"/>
    <s v="August"/>
    <n v="399"/>
    <s v="425,567 views"/>
    <n v="425567"/>
    <s v="like this video along with 6,477 other people"/>
    <n v="6477"/>
    <x v="2"/>
    <s v="1:07:37"/>
    <n v="67.616666666666674"/>
    <n v="37"/>
    <n v="7"/>
    <n v="1"/>
    <x v="0"/>
    <s v="Unspecified"/>
    <n v="32537"/>
  </r>
  <r>
    <s v="1668193663-557"/>
    <s v="https://www.youtube.com/playlist?list=PL7vAomcmTSEpmM1ypem8XITGb2RVo1Ea4"/>
    <s v="ไต้หวัน จุดแตกหักสงครามโลก 3 เดือด 3 เปลี่ยน 3 สิ้นสุด | Executive Espresso EP.370"/>
    <s v="https://www.youtube.com/watch?v=B-o0wOKJOFw&amp;list=PL7vAomcmTSEpmM1ypem8XITGb2RVo1Ea4&amp;index=21"/>
    <x v="204"/>
    <s v="B-o0wOKJOFw"/>
    <s v="ไต้หวัน จุดแตกหักสงครามโลก 3 เดือด 3 เปลี่ยน 3 สิ้นสุด | Executive Espresso EP.370"/>
    <x v="0"/>
    <s v="THE SECRET SAUCE"/>
    <s v="Aug 11, 2022"/>
    <s v="Aug 11, 2022"/>
    <d v="2022-08-11T00:00:00"/>
    <n v="11"/>
    <n v="8"/>
    <x v="0"/>
    <s v="11"/>
    <n v="3"/>
    <x v="7"/>
    <x v="20"/>
    <s v="August"/>
    <n v="463"/>
    <s v="363,129 views"/>
    <n v="363129"/>
    <s v="like this video along with 3,990 other people"/>
    <n v="3990"/>
    <x v="2"/>
    <s v="1:20:41"/>
    <n v="80.683333333333337"/>
    <n v="41"/>
    <n v="20"/>
    <n v="1"/>
    <x v="0"/>
    <s v="Unspecified"/>
    <n v="28624"/>
  </r>
  <r>
    <s v="1668193672-558"/>
    <s v="https://www.youtube.com/playlist?list=PL7vAomcmTSEpmM1ypem8XITGb2RVo1Ea4"/>
    <s v="วิกฤตเมียนมาเบี้ยวหนี้ เศรษฐกิจล้ม การเมืองล่ม | Executive Espresso EP.371"/>
    <s v="https://www.youtube.com/watch?v=8lDjdQD-vFU&amp;list=PL7vAomcmTSEpmM1ypem8XITGb2RVo1Ea4&amp;index=20"/>
    <x v="205"/>
    <s v="8lDjdQD-vFU"/>
    <s v="วิกฤตเมียนมาเบี้ยวหนี้ เศรษฐกิจล้ม การเมืองล่ม | Executive Espresso EP.371"/>
    <x v="0"/>
    <s v="THE SECRET SAUCE"/>
    <s v="Aug 12, 2022"/>
    <s v="Aug 12, 2022"/>
    <d v="2022-08-12T00:00:00"/>
    <n v="12"/>
    <n v="8"/>
    <x v="0"/>
    <s v="12"/>
    <n v="3"/>
    <x v="7"/>
    <x v="20"/>
    <s v="August"/>
    <n v="290"/>
    <s v="159,913 views"/>
    <n v="159913"/>
    <s v="like this video along with 2,958 other people"/>
    <n v="2958"/>
    <x v="1"/>
    <s v="36:52"/>
    <n v="36.866666666666667"/>
    <n v="52"/>
    <n v="36"/>
    <n v="0"/>
    <x v="0"/>
    <s v="Unspecified"/>
    <n v="21445"/>
  </r>
  <r>
    <s v="1668193681-559"/>
    <s v="https://www.youtube.com/playlist?list=PL7vAomcmTSEpmM1ypem8XITGb2RVo1Ea4"/>
    <s v="ทำไมบริษัทเทคยักษ์ใหญ่ไล่คนออก | Executive Espresso EP.372"/>
    <s v="https://www.youtube.com/watch?v=QILIOC89Q1E&amp;list=PL7vAomcmTSEpmM1ypem8XITGb2RVo1Ea4&amp;index=19"/>
    <x v="206"/>
    <s v="QILIOC89Q1E"/>
    <s v="ทำไมบริษัทเทคยักษ์ใหญ่ไล่คนออก | Executive Espresso EP.372"/>
    <x v="0"/>
    <s v="THE SECRET SAUCE"/>
    <s v="Aug 16, 2022"/>
    <s v="Aug 16, 2022"/>
    <d v="2022-08-16T00:00:00"/>
    <n v="16"/>
    <n v="8"/>
    <x v="0"/>
    <s v="16"/>
    <n v="3"/>
    <x v="7"/>
    <x v="20"/>
    <s v="August"/>
    <n v="156"/>
    <s v="127,958 views"/>
    <n v="127958"/>
    <s v="like this video along with 2,256 other people"/>
    <n v="2256"/>
    <x v="1"/>
    <s v="31:06"/>
    <n v="31.1"/>
    <n v="6"/>
    <n v="31"/>
    <n v="0"/>
    <x v="0"/>
    <s v="Unspecified"/>
    <n v="24453"/>
  </r>
  <r>
    <s v="1668193692-560"/>
    <s v="https://www.youtube.com/playlist?list=PL7vAomcmTSEpmM1ypem8XITGb2RVo1Ea4"/>
    <s v="ทำไมมาม่าขึ้นราคา ครั้งแรกรอบ 15 ปี | Executive Espresso EP.373"/>
    <s v="https://www.youtube.com/watch?v=MZtfBCDZqhU&amp;list=PL7vAomcmTSEpmM1ypem8XITGb2RVo1Ea4&amp;index=18"/>
    <x v="207"/>
    <s v="MZtfBCDZqhU"/>
    <s v="ทำไมมาม่าขึ้นราคา ครั้งแรกรอบ 15 ปี | Executive Espresso EP.373"/>
    <x v="0"/>
    <s v="THE SECRET SAUCE"/>
    <s v="Aug 23, 2022"/>
    <s v="Aug 23, 2022"/>
    <d v="2022-08-23T00:00:00"/>
    <n v="23"/>
    <n v="8"/>
    <x v="0"/>
    <s v="23"/>
    <n v="3"/>
    <x v="7"/>
    <x v="20"/>
    <s v="August"/>
    <n v="323"/>
    <s v="112,533 views"/>
    <n v="112533"/>
    <s v="like this video along with 2,111 other people"/>
    <n v="2111"/>
    <x v="0"/>
    <s v="27:36"/>
    <n v="27.6"/>
    <n v="36"/>
    <n v="27"/>
    <n v="0"/>
    <x v="0"/>
    <s v="Unspecified"/>
    <n v="24187"/>
  </r>
  <r>
    <s v="1668193700-561"/>
    <s v="https://www.youtube.com/playlist?list=PL7vAomcmTSEpmM1ypem8XITGb2RVo1Ea4"/>
    <s v="สงครามยังไม่จบ ยุโรปวิกฤตหนัก ค่าไฟแพง 10 เท่า | Executive Espresso EP.375"/>
    <s v="https://www.youtube.com/watch?v=b8EJM5UllAk&amp;list=PL7vAomcmTSEpmM1ypem8XITGb2RVo1Ea4&amp;index=17&amp;t=80s"/>
    <x v="208"/>
    <s v="b8EJM5UllAk"/>
    <s v="สงครามยังไม่จบ ยุโรปวิกฤตหนัก ค่าไฟแพง 10 เท่า | Executive Espresso EP.375"/>
    <x v="0"/>
    <s v="THE SECRET SAUCE"/>
    <s v="Sep 8, 2022"/>
    <s v="Sep 8, 2022"/>
    <d v="2022-09-08T00:00:00"/>
    <n v="8"/>
    <n v="9"/>
    <x v="0"/>
    <s v="8"/>
    <n v="3"/>
    <x v="7"/>
    <x v="21"/>
    <s v="September"/>
    <n v="373"/>
    <s v="107,326 views"/>
    <n v="107326"/>
    <s v="like this video along with 1,842 other people"/>
    <n v="1842"/>
    <x v="0"/>
    <s v="23:50"/>
    <n v="23.833333333333332"/>
    <n v="50"/>
    <n v="23"/>
    <n v="0"/>
    <x v="0"/>
    <s v="Unspecified"/>
    <n v="18794"/>
  </r>
  <r>
    <s v="1668193711-562"/>
    <s v="https://www.youtube.com/playlist?list=PL7vAomcmTSEpmM1ypem8XITGb2RVo1Ea4"/>
    <s v="Quiet Quitting คนรุ่นใหม่ไม่เชื่อ การทำงานหนัก แล้วจะได้ดี...จริงหรือ | Executive Espresso EP.376"/>
    <s v="https://www.youtube.com/watch?v=Ev6dfOQ4B7I&amp;list=PL7vAomcmTSEpmM1ypem8XITGb2RVo1Ea4&amp;index=16"/>
    <x v="209"/>
    <s v="Ev6dfOQ4B7I"/>
    <s v="Quiet Quitting คนรุ่นใหม่ไม่เชื่อ การทำงานหนัก แล้วจะได้ดี...จริงหรือ | Executive Espresso EP.376"/>
    <x v="0"/>
    <s v="THE SECRET SAUCE"/>
    <s v="Sep 14, 2022"/>
    <s v="Sep 14, 2022"/>
    <d v="2022-09-14T00:00:00"/>
    <n v="14"/>
    <n v="9"/>
    <x v="0"/>
    <s v="14"/>
    <n v="3"/>
    <x v="7"/>
    <x v="21"/>
    <s v="September"/>
    <n v="234"/>
    <s v="101,114 views"/>
    <n v="101114"/>
    <s v="like this video along with 2,383 other people"/>
    <n v="2383"/>
    <x v="0"/>
    <s v="25:28"/>
    <n v="25.466666666666665"/>
    <n v="28"/>
    <n v="25"/>
    <n v="0"/>
    <x v="0"/>
    <s v="Unspecified"/>
    <n v="20377"/>
  </r>
  <r>
    <s v="1668193720-563"/>
    <s v="https://www.youtube.com/playlist?list=PL7vAomcmTSEpmM1ypem8XITGb2RVo1Ea4"/>
    <s v="BYD รถ EV อันดับ 3 ของโลก ทุ่ม 17,900 ล้านบาท ตั้งฐานผลิตในไทย! | Executive Espresso EP.377"/>
    <s v="https://www.youtube.com/watch?v=_tqIYkIjRmM&amp;list=PL7vAomcmTSEpmM1ypem8XITGb2RVo1Ea4&amp;index=15"/>
    <x v="210"/>
    <s v="_tqIYkIjRmM"/>
    <s v="BYD รถ EV อันดับ 3 ของโลก ทุ่ม 17,900 ล้านบาท ตั้งฐานผลิตในไทย! | Executive Espresso EP.377"/>
    <x v="0"/>
    <s v="THE SECRET SAUCE"/>
    <s v="Sep 16, 2022"/>
    <s v="Sep 16, 2022"/>
    <d v="2022-09-16T00:00:00"/>
    <n v="16"/>
    <n v="9"/>
    <x v="0"/>
    <s v="16"/>
    <n v="3"/>
    <x v="7"/>
    <x v="21"/>
    <s v="September"/>
    <n v="260"/>
    <s v="146,802 views"/>
    <n v="146802"/>
    <s v="like this video along with 2,844 other people"/>
    <n v="2844"/>
    <x v="0"/>
    <s v="23:42"/>
    <n v="23.7"/>
    <n v="42"/>
    <n v="23"/>
    <n v="0"/>
    <x v="0"/>
    <s v="Unspecified"/>
    <n v="16804"/>
  </r>
  <r>
    <s v="1668193729-564"/>
    <s v="https://www.youtube.com/playlist?list=PL7vAomcmTSEpmM1ypem8XITGb2RVo1Ea4"/>
    <s v="Growth Recession Fed ไม่หยุดบดขยี้เงินเฟ้อ เติบโตท่ามกลางความเจ็บปวด | Executive Espresso EP.378"/>
    <s v="https://www.youtube.com/watch?v=qiiIH1KMMGI&amp;list=PL7vAomcmTSEpmM1ypem8XITGb2RVo1Ea4&amp;index=14"/>
    <x v="211"/>
    <s v="qiiIH1KMMGI"/>
    <s v="Growth Recession Fed ไม่หยุดบดขยี้เงินเฟ้อ เติบโตท่ามกลางความเจ็บปวด | Executive Espresso EP.378"/>
    <x v="0"/>
    <s v="THE SECRET SAUCE"/>
    <s v="Sep 18, 2022"/>
    <s v="Sep 18, 2022"/>
    <d v="2022-09-18T00:00:00"/>
    <n v="18"/>
    <n v="9"/>
    <x v="0"/>
    <s v="18"/>
    <n v="3"/>
    <x v="7"/>
    <x v="21"/>
    <s v="September"/>
    <n v="11"/>
    <s v="22,162 views"/>
    <n v="22162"/>
    <s v="like this video along with 424 other people"/>
    <n v="424"/>
    <x v="1"/>
    <s v="33:01"/>
    <n v="33.016666666666666"/>
    <n v="1"/>
    <n v="33"/>
    <n v="0"/>
    <x v="0"/>
    <s v="Unspecified"/>
    <n v="17455"/>
  </r>
  <r>
    <s v="1668193738-565"/>
    <s v="https://www.youtube.com/playlist?list=PL7vAomcmTSEpmM1ypem8XITGb2RVo1Ea4"/>
    <s v="ทำไมทายาทซัมซุงพ้นคุก เจ้าสัวแชโบล ผูกขาดเศรษฐกิจเกาหลีใต้? | Executive Espresso EP.379"/>
    <s v="https://www.youtube.com/watch?v=HNx5qDcaJhw&amp;list=PL7vAomcmTSEpmM1ypem8XITGb2RVo1Ea4&amp;index=13"/>
    <x v="212"/>
    <s v="HNx5qDcaJhw"/>
    <s v="ทำไมทายาทซัมซุงพ้นคุก เจ้าสัวแชโบล ผูกขาดเศรษฐกิจเกาหลีใต้? | Executive Espresso EP.379"/>
    <x v="0"/>
    <s v="THE SECRET SAUCE"/>
    <s v="Sep 30, 2022"/>
    <s v="Sep 30, 2022"/>
    <d v="2022-09-30T00:00:00"/>
    <n v="30"/>
    <n v="9"/>
    <x v="0"/>
    <s v="30"/>
    <n v="3"/>
    <x v="7"/>
    <x v="21"/>
    <s v="September"/>
    <n v="140"/>
    <s v="61,452 views"/>
    <n v="61452"/>
    <s v="like this video along with 1,159 other people"/>
    <n v="1159"/>
    <x v="1"/>
    <s v="32:34"/>
    <n v="32.56666666666667"/>
    <n v="34"/>
    <n v="32"/>
    <n v="0"/>
    <x v="0"/>
    <s v="Unspecified"/>
    <n v="16517"/>
  </r>
  <r>
    <s v="1668193748-566"/>
    <s v="https://www.youtube.com/playlist?list=PL7vAomcmTSEpmM1ypem8XITGb2RVo1Ea4"/>
    <s v="ดอลลาร์แข็งไปไหน บาทอ่อนอีกเท่าไร | Executive Espresso EP.380"/>
    <s v="https://www.youtube.com/watch?v=T3BPHT5WDW4&amp;list=PL7vAomcmTSEpmM1ypem8XITGb2RVo1Ea4&amp;index=12"/>
    <x v="213"/>
    <s v="T3BPHT5WDW4"/>
    <s v="ดอลลาร์แข็งไปไหน บาทอ่อนอีกเท่าไร | Executive Espresso EP.380"/>
    <x v="0"/>
    <s v="THE SECRET SAUCE"/>
    <s v="Oct 6, 2022"/>
    <s v="Oct 6, 2022"/>
    <d v="2022-10-06T00:00:00"/>
    <n v="6"/>
    <n v="10"/>
    <x v="0"/>
    <s v="6"/>
    <n v="4"/>
    <x v="0"/>
    <x v="22"/>
    <s v="October"/>
    <n v="85"/>
    <s v="59,158 views"/>
    <n v="59158"/>
    <s v="like this video along with 1,233 other people"/>
    <n v="1233"/>
    <x v="1"/>
    <s v="34:18"/>
    <n v="34.299999999999997"/>
    <n v="18"/>
    <n v="34"/>
    <n v="0"/>
    <x v="0"/>
    <s v="Unspecified"/>
    <n v="15969"/>
  </r>
  <r>
    <s v="1668193758-567"/>
    <s v="https://www.youtube.com/playlist?list=PL7vAomcmTSEpmM1ypem8XITGb2RVo1Ea4"/>
    <s v="ปอนด์อ่อนสุดในรอบ 37 ปี! นโยบายผิดพลาดของอังกฤษ? | Executive Espresso EP.381"/>
    <s v="https://www.youtube.com/watch?v=MM41V2Gxpv4&amp;list=PL7vAomcmTSEpmM1ypem8XITGb2RVo1Ea4&amp;index=11"/>
    <x v="214"/>
    <s v="MM41V2Gxpv4"/>
    <s v="ปอนด์อ่อนสุดในรอบ 37 ปี! นโยบายผิดพลาดของอังกฤษ? | Executive Espresso EP.381"/>
    <x v="0"/>
    <s v="THE SECRET SAUCE"/>
    <s v="Oct 7, 2022"/>
    <s v="Oct 7, 2022"/>
    <d v="2022-10-07T00:00:00"/>
    <n v="7"/>
    <n v="10"/>
    <x v="0"/>
    <s v="7"/>
    <n v="4"/>
    <x v="0"/>
    <x v="22"/>
    <s v="October"/>
    <n v="10"/>
    <s v="20,324 views"/>
    <n v="20324"/>
    <s v="like this video along with 388 other people"/>
    <n v="388"/>
    <x v="0"/>
    <s v="22:51"/>
    <n v="22.85"/>
    <n v="51"/>
    <n v="22"/>
    <n v="0"/>
    <x v="0"/>
    <s v="Unspecified"/>
    <n v="15528"/>
  </r>
  <r>
    <s v="1668193767-568"/>
    <s v="https://www.youtube.com/playlist?list=PL7vAomcmTSEpmM1ypem8XITGb2RVo1Ea4"/>
    <s v="อยากรวยเร็ว ให้คบเพื่อนรวย จริงหรือ | Executive Espresso EP.382"/>
    <s v="https://www.youtube.com/watch?v=gfFtjKy-MXE&amp;list=PL7vAomcmTSEpmM1ypem8XITGb2RVo1Ea4&amp;index=10"/>
    <x v="215"/>
    <s v="gfFtjKy-MXE"/>
    <s v="อยากรวยเร็ว ให้คบเพื่อนรวย จริงหรือ | Executive Espresso EP.382"/>
    <x v="0"/>
    <s v="THE SECRET SAUCE"/>
    <s v="Oct 10, 2022"/>
    <s v="Oct 10, 2022"/>
    <d v="2022-10-10T00:00:00"/>
    <n v="10"/>
    <n v="10"/>
    <x v="0"/>
    <s v="10"/>
    <n v="4"/>
    <x v="0"/>
    <x v="22"/>
    <s v="October"/>
    <n v="143"/>
    <s v="80,960 views"/>
    <n v="80960"/>
    <s v="like this video along with 2,481 other people"/>
    <n v="2481"/>
    <x v="0"/>
    <s v="20:57"/>
    <n v="20.95"/>
    <n v="57"/>
    <n v="20"/>
    <n v="0"/>
    <x v="0"/>
    <s v="Unspecified"/>
    <n v="15983"/>
  </r>
  <r>
    <s v="1668193776-569"/>
    <s v="https://www.youtube.com/playlist?list=PL7vAomcmTSEpmM1ypem8XITGb2RVo1Ea4"/>
    <s v="IMF เตือน ปีหน้าเศรษฐกิจโลกถดถอย ลามชีวิตจริง | Executive Espresso EP.383"/>
    <s v="https://www.youtube.com/watch?v=-78vDnRvKxM&amp;list=PL7vAomcmTSEpmM1ypem8XITGb2RVo1Ea4&amp;index=9"/>
    <x v="216"/>
    <s v="-78vDnRvKxM"/>
    <s v="IMF เตือน ปีหน้าเศรษฐกิจโลกถดถอย ลามชีวิตจริง | Executive Espresso EP.383"/>
    <x v="0"/>
    <s v="THE SECRET SAUCE"/>
    <s v="Oct 16, 2022"/>
    <s v="Oct 16, 2022"/>
    <d v="2022-10-16T00:00:00"/>
    <n v="16"/>
    <n v="10"/>
    <x v="0"/>
    <s v="16"/>
    <n v="4"/>
    <x v="0"/>
    <x v="22"/>
    <s v="October"/>
    <n v="220"/>
    <s v="225,379 views"/>
    <n v="225379"/>
    <s v="like this video along with 4,458 other people"/>
    <n v="4458"/>
    <x v="1"/>
    <s v="40:30"/>
    <n v="40.5"/>
    <n v="30"/>
    <n v="40"/>
    <n v="0"/>
    <x v="0"/>
    <s v="Unspecified"/>
    <n v="19480"/>
  </r>
  <r>
    <s v="1668193785-570"/>
    <s v="https://www.youtube.com/playlist?list=PL7vAomcmTSEpmM1ypem8XITGb2RVo1Ea4"/>
    <s v="รัสเซีย-ยูเครน เฟส 2 วันโลกาวินาศ? | Executive Espresso EP.384"/>
    <s v="https://www.youtube.com/watch?v=D0Yr1D7X-nw&amp;list=PL7vAomcmTSEpmM1ypem8XITGb2RVo1Ea4&amp;index=8"/>
    <x v="217"/>
    <s v="D0Yr1D7X-nw"/>
    <s v="รัสเซีย-ยูเครน เฟส 2 วันโลกาวินาศ? | Executive Espresso EP.384"/>
    <x v="0"/>
    <s v="THE SECRET SAUCE"/>
    <s v="Oct 20, 2022"/>
    <s v="Oct 20, 2022"/>
    <d v="2022-10-20T00:00:00"/>
    <n v="20"/>
    <n v="10"/>
    <x v="0"/>
    <s v="20"/>
    <n v="4"/>
    <x v="0"/>
    <x v="22"/>
    <s v="October"/>
    <n v="849"/>
    <s v="218,535 views"/>
    <n v="218535"/>
    <s v="like this video along with 3,292 other people"/>
    <n v="3292"/>
    <x v="1"/>
    <s v="36:20"/>
    <n v="36.333333333333336"/>
    <n v="20"/>
    <n v="36"/>
    <n v="0"/>
    <x v="0"/>
    <s v="Unspecified"/>
    <n v="14181"/>
  </r>
  <r>
    <s v="1668193795-571"/>
    <s v="https://www.youtube.com/playlist?list=PL7vAomcmTSEpmM1ypem8XITGb2RVo1Ea4"/>
    <s v="ความฝันใหม่ สีจิ้นผิง พาจีนเป็นเจ้าโลก? | Executive Espresso EP.385"/>
    <s v="https://www.youtube.com/watch?v=d16HyKeY-IU&amp;list=PL7vAomcmTSEpmM1ypem8XITGb2RVo1Ea4&amp;index=7"/>
    <x v="218"/>
    <s v="d16HyKeY-IU"/>
    <s v="ความฝันใหม่ สีจิ้นผิง พาจีนเป็นเจ้าโลก? | Executive Espresso EP.385"/>
    <x v="0"/>
    <s v="THE SECRET SAUCE"/>
    <s v="Oct 21, 2022"/>
    <s v="Oct 21, 2022"/>
    <d v="2022-10-21T00:00:00"/>
    <n v="21"/>
    <n v="10"/>
    <x v="0"/>
    <s v="21"/>
    <n v="4"/>
    <x v="0"/>
    <x v="22"/>
    <s v="October"/>
    <n v="307"/>
    <s v="109,185 views"/>
    <n v="109185"/>
    <s v="like this video along with 2,019 other people"/>
    <n v="2019"/>
    <x v="2"/>
    <s v="1:07:18"/>
    <n v="67.3"/>
    <n v="18"/>
    <n v="7"/>
    <n v="1"/>
    <x v="0"/>
    <s v="Unspecified"/>
    <n v="16117"/>
  </r>
  <r>
    <s v="1668193804-572"/>
    <s v="https://www.youtube.com/playlist?list=PL7vAomcmTSEpmM1ypem8XITGb2RVo1Ea4"/>
    <s v="ทรู-ดีแทค ควบรวมฉลุย กสทช. รับทราบ vs. ไม่อนุญาต? | Exclusive Espresso EP.386"/>
    <s v="https://www.youtube.com/watch?v=5zGa9h_s8kw&amp;list=PL7vAomcmTSEpmM1ypem8XITGb2RVo1Ea4&amp;index=6"/>
    <x v="219"/>
    <s v="5zGa9h_s8kw"/>
    <s v="ทรู-ดีแทค ควบรวมฉลุย กสทช. รับทราบ vs. ไม่อนุญาต? | Exclusive Espresso EP.386"/>
    <x v="0"/>
    <s v="THE SECRET SAUCE"/>
    <s v="Oct 23, 2022"/>
    <s v="Oct 23, 2022"/>
    <d v="2022-10-23T00:00:00"/>
    <n v="23"/>
    <n v="10"/>
    <x v="0"/>
    <s v="23"/>
    <n v="4"/>
    <x v="0"/>
    <x v="22"/>
    <s v="October"/>
    <n v="67"/>
    <s v="20,629 views"/>
    <n v="20629"/>
    <s v="like this video along with 437 other people"/>
    <n v="437"/>
    <x v="0"/>
    <s v="29:39"/>
    <n v="29.65"/>
    <n v="39"/>
    <n v="29"/>
    <n v="0"/>
    <x v="0"/>
    <s v="Unspecified"/>
    <n v="12555"/>
  </r>
  <r>
    <s v="1668193813-573"/>
    <s v="https://www.youtube.com/playlist?list=PL7vAomcmTSEpmM1ypem8XITGb2RVo1Ea4"/>
    <s v="สหรัฐฯ ตัดกล่องดวงใจจีน เปิดสงครามเซมิคอนดักเตอร์ | Executive Espresso EP.387"/>
    <s v="https://www.youtube.com/watch?v=6QlBTCdWEws&amp;list=PL7vAomcmTSEpmM1ypem8XITGb2RVo1Ea4&amp;index=5"/>
    <x v="220"/>
    <s v="6QlBTCdWEws"/>
    <s v="สหรัฐฯ ตัดกล่องดวงใจจีน เปิดสงครามเซมิคอนดักเตอร์ | Executive Espresso EP.387"/>
    <x v="0"/>
    <s v="THE SECRET SAUCE"/>
    <s v="Oct 29, 2022"/>
    <s v="Oct 29, 2022"/>
    <d v="2022-10-29T00:00:00"/>
    <n v="29"/>
    <n v="10"/>
    <x v="0"/>
    <s v="29"/>
    <n v="4"/>
    <x v="0"/>
    <x v="22"/>
    <s v="October"/>
    <n v="929"/>
    <s v="231,187 views"/>
    <n v="231187"/>
    <s v="like this video along with 4,071 other people"/>
    <n v="4071"/>
    <x v="1"/>
    <s v="33:56"/>
    <n v="33.93333333333333"/>
    <n v="56"/>
    <n v="33"/>
    <n v="0"/>
    <x v="0"/>
    <s v="Unspecified"/>
    <n v="11585"/>
  </r>
  <r>
    <s v="1668193823-574"/>
    <s v="https://www.youtube.com/playlist?list=PL7vAomcmTSEpmM1ypem8XITGb2RVo1Ea4"/>
    <s v="Elon Musk จะพาทวิตเตอร์ไปทางไหน? | Executive Espresso EP.388"/>
    <s v="https://www.youtube.com/watch?v=7hHuym2c2Oc&amp;list=PL7vAomcmTSEpmM1ypem8XITGb2RVo1Ea4&amp;index=4"/>
    <x v="221"/>
    <s v="7hHuym2c2Oc"/>
    <s v="Elon Musk จะพาทวิตเตอร์ไปทางไหน? | Executive Espresso EP.388"/>
    <x v="0"/>
    <s v="THE SECRET SAUCE"/>
    <s v="Nov 4, 2022"/>
    <s v="Nov 4, 2022"/>
    <d v="2022-11-04T00:00:00"/>
    <n v="4"/>
    <n v="11"/>
    <x v="0"/>
    <s v="4"/>
    <n v="4"/>
    <x v="0"/>
    <x v="0"/>
    <s v="November"/>
    <n v="95"/>
    <s v="53,271 views"/>
    <n v="53271"/>
    <s v="like this video along with 1,200 other people"/>
    <n v="1200"/>
    <x v="1"/>
    <s v="30:51"/>
    <n v="30.85"/>
    <n v="51"/>
    <n v="30"/>
    <n v="0"/>
    <x v="0"/>
    <s v="Unspecified"/>
    <n v="12975"/>
  </r>
  <r>
    <s v="1668193832-575"/>
    <s v="https://www.youtube.com/playlist?list=PL7vAomcmTSEpmM1ypem8XITGb2RVo1Ea4"/>
    <s v="เศรษฐกิจไทย 2023 ฟื้นสั้น แต่แก่และป่วยยาว | Executive Espresso EP.389"/>
    <s v="https://www.youtube.com/watch?v=RhmAzZEPpzg&amp;list=PL7vAomcmTSEpmM1ypem8XITGb2RVo1Ea4&amp;index=3"/>
    <x v="222"/>
    <s v="RhmAzZEPpzg"/>
    <s v="เศรษฐกิจไทย 2023 ฟื้นสั้น แต่แก่และป่วยยาว | Executive Espresso EP.389"/>
    <x v="0"/>
    <s v="THE SECRET SAUCE"/>
    <s v="Nov 7, 2022"/>
    <s v="Nov 7, 2022"/>
    <d v="2022-11-07T00:00:00"/>
    <n v="7"/>
    <n v="11"/>
    <x v="0"/>
    <s v="7"/>
    <n v="4"/>
    <x v="0"/>
    <x v="0"/>
    <s v="November"/>
    <n v="58"/>
    <s v="31,325 views"/>
    <n v="31325"/>
    <s v="like this video along with 653 other people"/>
    <n v="653"/>
    <x v="2"/>
    <s v="1:08:30"/>
    <n v="68.5"/>
    <n v="30"/>
    <n v="8"/>
    <n v="1"/>
    <x v="0"/>
    <s v="Unspecified"/>
    <n v="12857"/>
  </r>
  <r>
    <s v="1668193841-576"/>
    <s v="https://www.youtube.com/playlist?list=PL7vAomcmTSEpmM1ypem8XITGb2RVo1Ea4"/>
    <s v="เทรนด์การทำงานปี 2023 | Executive Espresso EP.390"/>
    <s v="https://www.youtube.com/watch?v=RZgpttoPIQo&amp;list=PL7vAomcmTSEpmM1ypem8XITGb2RVo1Ea4&amp;index=2"/>
    <x v="223"/>
    <s v="RZgpttoPIQo"/>
    <s v="เทรนด์การทำงานปี 2023 | Executive Espresso EP.390"/>
    <x v="0"/>
    <s v="THE SECRET SAUCE"/>
    <s v="Nov 8, 2022"/>
    <s v="Nov 8, 2022"/>
    <d v="2022-11-08T00:00:00"/>
    <n v="8"/>
    <n v="11"/>
    <x v="0"/>
    <s v="8"/>
    <n v="4"/>
    <x v="0"/>
    <x v="0"/>
    <s v="November"/>
    <n v="26"/>
    <s v="43,866 views"/>
    <n v="43866"/>
    <s v="like this video along with 1,022 other people"/>
    <n v="1022"/>
    <x v="1"/>
    <s v="35:50"/>
    <n v="35.833333333333336"/>
    <n v="50"/>
    <n v="35"/>
    <n v="0"/>
    <x v="0"/>
    <s v="Unspecified"/>
    <n v="12423"/>
  </r>
  <r>
    <s v="1668193850-577"/>
    <s v="https://www.youtube.com/playlist?list=PL7vAomcmTSEpmM1ypem8XITGb2RVo1Ea4"/>
    <s v="การเมืองไทย 2023 นายกฯ ใหม่ รัฐบาลใหม่? | Executive Espresso EP.391"/>
    <s v="https://www.youtube.com/watch?v=sc9a6ZwXqP0&amp;list=PL7vAomcmTSEpmM1ypem8XITGb2RVo1Ea4&amp;index=1&amp;t=45s"/>
    <x v="224"/>
    <s v="sc9a6ZwXqP0"/>
    <s v="การเมืองไทย 2023 นายกฯ ใหม่ รัฐบาลใหม่? | Executive Espresso EP.391"/>
    <x v="0"/>
    <s v="THE SECRET SAUCE"/>
    <s v="Nov 9, 2022"/>
    <s v="Nov 9, 2022"/>
    <d v="2022-11-09T00:00:00"/>
    <n v="9"/>
    <n v="11"/>
    <x v="0"/>
    <s v="9"/>
    <n v="4"/>
    <x v="0"/>
    <x v="0"/>
    <s v="November"/>
    <n v="67"/>
    <s v="26,868 views"/>
    <n v="26868"/>
    <s v="like this video along with 627 other people"/>
    <n v="627"/>
    <x v="2"/>
    <s v="1:06:23"/>
    <n v="66.38333333333334"/>
    <n v="23"/>
    <n v="6"/>
    <n v="1"/>
    <x v="0"/>
    <s v="Unspecified"/>
    <n v="10854"/>
  </r>
  <r>
    <s v="1668193880-578"/>
    <s v="https://www.youtube.com/playlist?list=PLZ0vRaBzdrQ12KViTY71wi4bzrgsCA_TI"/>
    <s v="5D เทรนด์โลกการเงิน หนี้ท่วม-เหลื่อมล้ำ-เอเชีย-ดิจิทัล-สิ่งแวดล้อม | Executive Espresso EP.165"/>
    <s v="https://www.youtube.com/watch?v=fladWERrGhI&amp;list=PLZ0vRaBzdrQ12KViTY71wi4bzrgsCA_TI&amp;index=166"/>
    <x v="225"/>
    <s v="fladWERrGhI"/>
    <s v="5D เทรนด์โลกการเงิน หนี้ท่วม-เหลื่อมล้ำ-เอเชีย-ดิจิทัล-สิ่งแวดล้อม | Executive Espresso EP.165"/>
    <x v="0"/>
    <s v="THE STANDARD"/>
    <s v="Dec 24, 2020"/>
    <s v="Dec 24, 2020"/>
    <d v="2020-12-24T00:00:00"/>
    <n v="24"/>
    <n v="12"/>
    <x v="2"/>
    <s v="24"/>
    <n v="4"/>
    <x v="8"/>
    <x v="23"/>
    <s v="December"/>
    <n v="8"/>
    <s v="24,303 views"/>
    <n v="24303"/>
    <s v="like this video along with 545 other people"/>
    <n v="545"/>
    <x v="0"/>
    <s v="29:02"/>
    <n v="29.033333333333335"/>
    <n v="2"/>
    <n v="29"/>
    <n v="0"/>
    <x v="0"/>
    <s v="Unspecified"/>
    <n v="33736"/>
  </r>
  <r>
    <s v="1668193888-579"/>
    <s v="https://www.youtube.com/playlist?list=PLZ0vRaBzdrQ12KViTY71wi4bzrgsCA_TI"/>
    <s v="โควิด-19 ระบาดใหม่ ฉุดเศรษฐกิจไทยแค่ไหน นักธุรกิจควรรับมืออย่างไร | Executive Espresso EP.164"/>
    <s v="https://www.youtube.com/watch?v=6bq1QnPkTWc&amp;list=PLZ0vRaBzdrQ12KViTY71wi4bzrgsCA_TI&amp;index=165"/>
    <x v="226"/>
    <s v="6bq1QnPkTWc"/>
    <s v="โควิด-19 ระบาดใหม่ ฉุดเศรษฐกิจไทยแค่ไหน นักธุรกิจควรรับมืออย่างไร | Executive Espresso EP.164"/>
    <x v="0"/>
    <s v="THE STANDARD"/>
    <s v="Premiered Dec 21, 2020"/>
    <s v="Dec 21, 2020"/>
    <d v="2020-12-21T00:00:00"/>
    <n v="21"/>
    <n v="12"/>
    <x v="2"/>
    <s v="21"/>
    <n v="4"/>
    <x v="8"/>
    <x v="23"/>
    <s v="December"/>
    <n v="20"/>
    <s v="18,316 views"/>
    <n v="18316"/>
    <s v="like this video along with 392 other people"/>
    <n v="392"/>
    <x v="0"/>
    <s v="27:14"/>
    <n v="27.233333333333334"/>
    <n v="14"/>
    <n v="27"/>
    <n v="0"/>
    <x v="0"/>
    <s v="Unspecified"/>
    <n v="35952"/>
  </r>
  <r>
    <s v="1668193898-580"/>
    <s v="https://www.youtube.com/playlist?list=PLZ0vRaBzdrQ12KViTY71wi4bzrgsCA_TI"/>
    <s v="ดิจิทัลเทรนด์ 2021 เทรนด์การตลาดโลกใหม่ที่ยังไม่มีใครเขียน! ตอนที่ 2 | Executive Espresso EP.163"/>
    <s v="https://www.youtube.com/watch?v=jbh8it3STzc&amp;list=PLZ0vRaBzdrQ12KViTY71wi4bzrgsCA_TI&amp;index=164"/>
    <x v="227"/>
    <s v="jbh8it3STzc"/>
    <s v="ดิจิทัลเทรนด์ 2021 เทรนด์การตลาดโลกใหม่ที่ยังไม่มีใครเขียน! ตอนที่ 2 | Executive Espresso EP.163"/>
    <x v="0"/>
    <s v="THE STANDARD"/>
    <s v="Dec 19, 2020"/>
    <s v="Dec 19, 2020"/>
    <d v="2020-12-19T00:00:00"/>
    <n v="19"/>
    <n v="12"/>
    <x v="2"/>
    <s v="19"/>
    <n v="4"/>
    <x v="8"/>
    <x v="23"/>
    <s v="December"/>
    <n v="36"/>
    <s v="52,033 views"/>
    <n v="52033"/>
    <s v="like this video along with 1,217 other people"/>
    <n v="1217"/>
    <x v="1"/>
    <s v="30:22"/>
    <n v="30.366666666666667"/>
    <n v="22"/>
    <n v="30"/>
    <n v="0"/>
    <x v="0"/>
    <s v="Unspecified"/>
    <n v="36332"/>
  </r>
  <r>
    <s v="1668193906-581"/>
    <s v="https://www.youtube.com/playlist?list=PLZ0vRaBzdrQ12KViTY71wi4bzrgsCA_TI"/>
    <s v="ดิจิทัลเทรนด์ 2021 เทรนด์การตลาดโลกใหม่ที่ยังไม่มีใครเขียน! ตอนที่ 1| Executive Espresso EP.162"/>
    <s v="https://www.youtube.com/watch?v=Fbcvmv0VJQM&amp;list=PLZ0vRaBzdrQ12KViTY71wi4bzrgsCA_TI&amp;index=163"/>
    <x v="228"/>
    <s v="Fbcvmv0VJQM"/>
    <s v="ดิจิทัลเทรนด์ 2021 เทรนด์การตลาดโลกใหม่ที่ยังไม่มีใครเขียน! ตอนที่ 1| Executive Espresso EP.162"/>
    <x v="0"/>
    <s v="THE STANDARD"/>
    <s v="Dec 18, 2020"/>
    <s v="Dec 18, 2020"/>
    <d v="2020-12-18T00:00:00"/>
    <n v="18"/>
    <n v="12"/>
    <x v="2"/>
    <s v="18"/>
    <n v="4"/>
    <x v="8"/>
    <x v="23"/>
    <s v="December"/>
    <n v="202"/>
    <s v="218,091 views"/>
    <n v="218091"/>
    <s v="like this video along with 5,161 other people"/>
    <n v="5161"/>
    <x v="1"/>
    <s v="53:45"/>
    <n v="53.75"/>
    <n v="45"/>
    <n v="53"/>
    <n v="0"/>
    <x v="0"/>
    <s v="Unspecified"/>
    <n v="41722"/>
  </r>
  <r>
    <s v="1668193915-582"/>
    <s v="https://www.youtube.com/playlist?list=PLZ0vRaBzdrQ12KViTY71wi4bzrgsCA_TI"/>
    <s v="แนวโน้มเศรษฐกิจหลังวัคซีนเข็มแรกมาแล้ว ลงทุนอย่างไรต่อดี | Executive Espresso EP.161"/>
    <s v="https://www.youtube.com/watch?v=7mLT6J9uCwc&amp;list=PLZ0vRaBzdrQ12KViTY71wi4bzrgsCA_TI&amp;index=162"/>
    <x v="229"/>
    <s v="7mLT6J9uCwc"/>
    <s v="แนวโน้มเศรษฐกิจหลังวัคซีนเข็มแรกมาแล้ว ลงทุนอย่างไรต่อดี | Executive Espresso EP.161"/>
    <x v="0"/>
    <s v="THE STANDARD"/>
    <s v="Dec 17, 2020"/>
    <s v="Dec 17, 2020"/>
    <d v="2020-12-17T00:00:00"/>
    <n v="17"/>
    <n v="12"/>
    <x v="2"/>
    <s v="17"/>
    <n v="4"/>
    <x v="8"/>
    <x v="23"/>
    <s v="December"/>
    <n v="3"/>
    <s v="12,652 views"/>
    <n v="12652"/>
    <s v="like this video along with 232 other people"/>
    <n v="232"/>
    <x v="1"/>
    <s v="51:33"/>
    <n v="51.55"/>
    <n v="33"/>
    <n v="51"/>
    <n v="0"/>
    <x v="0"/>
    <s v="Unspecified"/>
    <n v="36092"/>
  </r>
  <r>
    <s v="1668193924-583"/>
    <s v="https://www.youtube.com/playlist?list=PLZ0vRaBzdrQ12KViTY71wi4bzrgsCA_TI"/>
    <s v="ดร.เศรษฐพุฒิ ผู้ว่าแบงก์ชาติ แก้บาทแข็ง หนี้เสีย ความเหลื่อมล้ำ ดิสรัปชัน Executive Espresso EP.160"/>
    <s v="https://www.youtube.com/watch?v=gVH5fluFjQM&amp;list=PLZ0vRaBzdrQ12KViTY71wi4bzrgsCA_TI&amp;index=161"/>
    <x v="230"/>
    <s v="gVH5fluFjQM"/>
    <s v="ดร.เศรษฐพุฒิ ผู้ว่าแบงก์ชาติ แก้บาทแข็ง หนี้เสีย ความเหลื่อมล้ำ ดิสรัปชัน Executive Espresso EP.160"/>
    <x v="0"/>
    <s v="THE STANDARD"/>
    <s v="Premiered Dec 15, 2020"/>
    <s v="Dec 15, 2020"/>
    <d v="2020-12-15T00:00:00"/>
    <n v="15"/>
    <n v="12"/>
    <x v="2"/>
    <s v="15"/>
    <n v="4"/>
    <x v="8"/>
    <x v="23"/>
    <s v="December"/>
    <n v="96"/>
    <s v="60,562 views"/>
    <n v="60562"/>
    <s v="like this video along with 1,043 other people"/>
    <n v="1043"/>
    <x v="2"/>
    <s v="1:24:17"/>
    <n v="84.283333333333331"/>
    <n v="17"/>
    <n v="24"/>
    <n v="1"/>
    <x v="12"/>
    <s v="ผู้นำภาครัฐ"/>
    <n v="37957"/>
  </r>
  <r>
    <s v="1668193932-584"/>
    <s v="https://www.youtube.com/playlist?list=PLZ0vRaBzdrQ12KViTY71wi4bzrgsCA_TI"/>
    <s v="จุรินทร์ รมว.พาณิชย์ แผนรับมือวิกฤตส่งออก กลยุทธ์ FTA ยุทธศาสตร์ข้าว 5 ปี Executive Espresso EP.159"/>
    <s v="https://www.youtube.com/watch?v=II1BussN4xc&amp;list=PLZ0vRaBzdrQ12KViTY71wi4bzrgsCA_TI&amp;index=160"/>
    <x v="231"/>
    <s v="II1BussN4xc"/>
    <s v="จุรินทร์ รมว.พาณิชย์ แผนรับมือวิกฤตส่งออก กลยุทธ์ FTA ยุทธศาสตร์ข้าว 5 ปี Executive Espresso EP.159"/>
    <x v="0"/>
    <s v="THE STANDARD"/>
    <s v="Premiered Dec 14, 2020"/>
    <s v="Dec 14, 2020"/>
    <d v="2020-12-14T00:00:00"/>
    <n v="14"/>
    <n v="12"/>
    <x v="2"/>
    <s v="14"/>
    <n v="4"/>
    <x v="8"/>
    <x v="23"/>
    <s v="December"/>
    <n v="8"/>
    <s v="2,244 views"/>
    <n v="2244"/>
    <s v="like this video along with 50 other people"/>
    <n v="50"/>
    <x v="2"/>
    <s v="1:14:15"/>
    <n v="74.25"/>
    <n v="15"/>
    <n v="14"/>
    <n v="1"/>
    <x v="12"/>
    <s v="ผู้นำภาครัฐ"/>
    <n v="33994"/>
  </r>
  <r>
    <s v="1668193941-585"/>
    <s v="https://www.youtube.com/playlist?list=PLZ0vRaBzdrQ12KViTY71wi4bzrgsCA_TI"/>
    <s v="เศรษฐกิจไทยสิ้นสุดทางเลื่อน? มองอนาคต 2021 | Executive Espresso EP.158"/>
    <s v="https://www.youtube.com/watch?v=YBmcC1rpjCI&amp;list=PLZ0vRaBzdrQ12KViTY71wi4bzrgsCA_TI&amp;index=159"/>
    <x v="232"/>
    <s v="YBmcC1rpjCI"/>
    <s v="เศรษฐกิจไทยสิ้นสุดทางเลื่อน? มองอนาคต 2021 | Executive Espresso EP.158"/>
    <x v="0"/>
    <s v="THE STANDARD"/>
    <s v="Dec 4, 2020"/>
    <s v="Dec 4, 2020"/>
    <d v="2020-12-04T00:00:00"/>
    <n v="4"/>
    <n v="12"/>
    <x v="2"/>
    <s v="4"/>
    <n v="4"/>
    <x v="8"/>
    <x v="23"/>
    <s v="December"/>
    <n v="89"/>
    <s v="33,226 views"/>
    <n v="33226"/>
    <s v="like this video along with 561 other people"/>
    <n v="561"/>
    <x v="1"/>
    <s v="30:29"/>
    <n v="30.483333333333334"/>
    <n v="29"/>
    <n v="30"/>
    <n v="0"/>
    <x v="0"/>
    <s v="Unspecified"/>
    <n v="36415"/>
  </r>
  <r>
    <s v="1668193951-586"/>
    <s v="https://www.youtube.com/playlist?list=PLZ0vRaBzdrQ12KViTY71wi4bzrgsCA_TI"/>
    <s v="ไทยกับเวียดนาม กระต่ายกับเต่า ใครกำลังโดนแซง? | Executive Espresso EP.157"/>
    <s v="https://www.youtube.com/watch?v=ySc6serDPz8&amp;list=PLZ0vRaBzdrQ12KViTY71wi4bzrgsCA_TI&amp;index=158"/>
    <x v="233"/>
    <s v="ySc6serDPz8"/>
    <s v="ไทยกับเวียดนาม กระต่ายกับเต่า ใครกำลังโดนแซง? | Executive Espresso EP.157"/>
    <x v="0"/>
    <s v="THE STANDARD"/>
    <s v="Dec 1, 2020"/>
    <s v="Dec 1, 2020"/>
    <d v="2020-12-01T00:00:00"/>
    <n v="1"/>
    <n v="12"/>
    <x v="2"/>
    <s v="1"/>
    <n v="4"/>
    <x v="8"/>
    <x v="23"/>
    <s v="December"/>
    <n v="849"/>
    <s v="51,548 views"/>
    <n v="51548"/>
    <s v="like this video along with 1,087 other people"/>
    <n v="1087"/>
    <x v="0"/>
    <s v="29:31"/>
    <n v="29.516666666666666"/>
    <n v="31"/>
    <n v="29"/>
    <n v="0"/>
    <x v="0"/>
    <s v="Unspecified"/>
    <n v="34796"/>
  </r>
  <r>
    <s v="1668193960-587"/>
    <s v="https://www.youtube.com/playlist?list=PLZ0vRaBzdrQ12KViTY71wi4bzrgsCA_TI"/>
    <s v="ประเทศที่ดีที่สุด และแย่ที่สุดในยุคโควิด-19 จาก Bloomberg | Executive Espresso EP.156"/>
    <s v="https://www.youtube.com/watch?v=kW04cBDnsPE&amp;list=PLZ0vRaBzdrQ12KViTY71wi4bzrgsCA_TI&amp;index=157"/>
    <x v="234"/>
    <s v="kW04cBDnsPE"/>
    <s v="ประเทศที่ดีที่สุด และแย่ที่สุดในยุคโควิด-19 จาก Bloomberg | Executive Espresso EP.156"/>
    <x v="0"/>
    <s v="THE STANDARD"/>
    <s v="Nov 30, 2020"/>
    <s v="Nov 30, 2020"/>
    <d v="2020-11-30T00:00:00"/>
    <n v="30"/>
    <n v="11"/>
    <x v="2"/>
    <s v="30"/>
    <n v="4"/>
    <x v="8"/>
    <x v="24"/>
    <s v="November"/>
    <n v="10"/>
    <s v="10,961 views"/>
    <n v="10961"/>
    <s v="like this video along with 154 other people"/>
    <n v="154"/>
    <x v="0"/>
    <s v="22:30"/>
    <n v="22.5"/>
    <n v="30"/>
    <n v="22"/>
    <n v="0"/>
    <x v="0"/>
    <s v="Unspecified"/>
    <n v="33646"/>
  </r>
  <r>
    <s v="1668193969-588"/>
    <s v="https://www.youtube.com/playlist?list=PLZ0vRaBzdrQ12KViTY71wi4bzrgsCA_TI"/>
    <s v="ไทยได้อะไรจาก RCEP กรอบการค้าเสรีที่ใหญ่และใหม่ที่สุดในโลก | Executive Espresso EP.155"/>
    <s v="https://www.youtube.com/watch?v=C-FHciWlavY&amp;list=PLZ0vRaBzdrQ12KViTY71wi4bzrgsCA_TI&amp;index=156"/>
    <x v="235"/>
    <s v="C-FHciWlavY"/>
    <s v="ไทยได้อะไรจาก RCEP กรอบการค้าเสรีที่ใหญ่และใหม่ที่สุดในโลก | Executive Espresso EP.155"/>
    <x v="0"/>
    <s v="THE STANDARD"/>
    <s v="Nov 18, 2020"/>
    <s v="Nov 18, 2020"/>
    <d v="2020-11-18T00:00:00"/>
    <n v="18"/>
    <n v="11"/>
    <x v="2"/>
    <s v="18"/>
    <n v="4"/>
    <x v="8"/>
    <x v="24"/>
    <s v="November"/>
    <n v="25"/>
    <s v="15,419 views"/>
    <n v="15419"/>
    <s v="like this video along with 381 other people"/>
    <n v="381"/>
    <x v="0"/>
    <s v="24:16"/>
    <n v="24.266666666666666"/>
    <n v="16"/>
    <n v="24"/>
    <n v="0"/>
    <x v="0"/>
    <s v="Unspecified"/>
    <n v="34265"/>
  </r>
  <r>
    <s v="1668193979-589"/>
    <s v="https://www.youtube.com/playlist?list=PLZ0vRaBzdrQ12KViTY71wi4bzrgsCA_TI"/>
    <s v="เศรษฐกิจไทย ไร้เทคโนโลยี ไร้อนาคต จริงหรือ | Executive Espresso EP.154"/>
    <s v="https://www.youtube.com/watch?v=JpYjpCheIeY&amp;list=PLZ0vRaBzdrQ12KViTY71wi4bzrgsCA_TI&amp;index=155"/>
    <x v="236"/>
    <s v="JpYjpCheIeY"/>
    <s v="เศรษฐกิจไทย ไร้เทคโนโลยี ไร้อนาคต จริงหรือ | Executive Espresso EP.154"/>
    <x v="0"/>
    <s v="THE STANDARD"/>
    <s v="Nov 15, 2020"/>
    <s v="Nov 15, 2020"/>
    <d v="2020-11-15T00:00:00"/>
    <n v="15"/>
    <n v="11"/>
    <x v="2"/>
    <s v="15"/>
    <n v="4"/>
    <x v="8"/>
    <x v="24"/>
    <s v="November"/>
    <n v="232"/>
    <s v="45,334 views"/>
    <n v="45334"/>
    <s v="like this video along with 1,069 other people"/>
    <n v="1069"/>
    <x v="1"/>
    <s v="37:37"/>
    <n v="37.616666666666667"/>
    <n v="37"/>
    <n v="37"/>
    <n v="0"/>
    <x v="0"/>
    <s v="Unspecified"/>
    <n v="35961"/>
  </r>
  <r>
    <s v="1668193987-590"/>
    <s v="https://www.youtube.com/playlist?list=PLZ0vRaBzdrQ12KViTY71wi4bzrgsCA_TI"/>
    <s v="เศรษฐกิจดิจิทัลไทยปี 2563 รุ่งจริงหรือ โอกาสอยู่ตรงไหน | Executive Espresso EP.153"/>
    <s v="https://www.youtube.com/watch?v=pp6xhfqjpYc&amp;list=PLZ0vRaBzdrQ12KViTY71wi4bzrgsCA_TI&amp;index=154"/>
    <x v="237"/>
    <s v="pp6xhfqjpYc"/>
    <s v="เศรษฐกิจดิจิทัลไทยปี 2563 รุ่งจริงหรือ โอกาสอยู่ตรงไหน | Executive Espresso EP.153"/>
    <x v="0"/>
    <s v="THE STANDARD"/>
    <s v="Nov 14, 2020"/>
    <s v="Nov 14, 2020"/>
    <d v="2020-11-14T00:00:00"/>
    <n v="14"/>
    <n v="11"/>
    <x v="2"/>
    <s v="14"/>
    <n v="4"/>
    <x v="8"/>
    <x v="24"/>
    <s v="November"/>
    <n v="9"/>
    <s v="9,414 views"/>
    <n v="9414"/>
    <s v="like this video along with 191 other people"/>
    <n v="191"/>
    <x v="0"/>
    <s v="20:18"/>
    <n v="20.3"/>
    <n v="18"/>
    <n v="20"/>
    <n v="0"/>
    <x v="0"/>
    <s v="Unspecified"/>
    <n v="34187"/>
  </r>
  <r>
    <s v="1668193997-591"/>
    <s v="https://www.youtube.com/playlist?list=PLZ0vRaBzdrQ12KViTY71wi4bzrgsCA_TI"/>
    <s v="เราเปิดประเทศแล้วหรือยัง สรุปสถานการณ์ท่องเที่ยวไทยและแนวโน้มอนาคต | Executive Espresso EP.152"/>
    <s v="https://www.youtube.com/watch?v=uGGZ7Q1pWv4&amp;list=PLZ0vRaBzdrQ12KViTY71wi4bzrgsCA_TI&amp;index=153"/>
    <x v="238"/>
    <s v="uGGZ7Q1pWv4"/>
    <s v="เราเปิดประเทศแล้วหรือยัง สรุปสถานการณ์ท่องเที่ยวไทยและแนวโน้มอนาคต | Executive Espresso EP.152"/>
    <x v="0"/>
    <s v="THE STANDARD"/>
    <s v="Nov 13, 2020"/>
    <s v="Nov 13, 2020"/>
    <d v="2020-11-13T00:00:00"/>
    <n v="13"/>
    <n v="11"/>
    <x v="2"/>
    <s v="13"/>
    <n v="4"/>
    <x v="8"/>
    <x v="24"/>
    <s v="November"/>
    <n v="10"/>
    <s v="9,265 views"/>
    <n v="9265"/>
    <s v="like this video along with 163 other people"/>
    <n v="163"/>
    <x v="0"/>
    <s v="19:02"/>
    <n v="19.033333333333335"/>
    <n v="2"/>
    <n v="19"/>
    <n v="0"/>
    <x v="0"/>
    <s v="Unspecified"/>
    <n v="34299"/>
  </r>
  <r>
    <s v="1668194005-592"/>
    <s v="https://www.youtube.com/playlist?list=PLZ0vRaBzdrQ12KViTY71wi4bzrgsCA_TI"/>
    <s v="วัคซีนไฟเซอร์ได้ผล 90% กลยุทธ์การลงทุนควรเป็นอย่างไร | Executive Espresso EP.151"/>
    <s v="https://www.youtube.com/watch?v=-A_eTdd9NCY&amp;list=PLZ0vRaBzdrQ12KViTY71wi4bzrgsCA_TI&amp;index=152"/>
    <x v="239"/>
    <s v="-A_eTdd9NCY"/>
    <s v="วัคซีนไฟเซอร์ได้ผล 90% กลยุทธ์การลงทุนควรเป็นอย่างไร | Executive Espresso EP.151"/>
    <x v="0"/>
    <s v="THE STANDARD"/>
    <s v="Premiered Nov 10, 2020"/>
    <s v="Nov 10, 2020"/>
    <d v="2020-11-10T00:00:00"/>
    <n v="10"/>
    <n v="11"/>
    <x v="2"/>
    <s v="10"/>
    <n v="4"/>
    <x v="8"/>
    <x v="24"/>
    <s v="November"/>
    <n v="24"/>
    <s v="15,414 views"/>
    <n v="15414"/>
    <s v="like this video along with 339 other people"/>
    <n v="339"/>
    <x v="1"/>
    <s v="47:30"/>
    <n v="47.5"/>
    <n v="30"/>
    <n v="47"/>
    <n v="0"/>
    <x v="0"/>
    <s v="Unspecified"/>
    <n v="33730"/>
  </r>
  <r>
    <s v="1668194014-593"/>
    <s v="https://www.youtube.com/playlist?list=PLZ0vRaBzdrQ12KViTY71wi4bzrgsCA_TI"/>
    <s v="นักธุรกิจ-นักลงทุนควรรับมือกับผลเลือกตั้งสหรัฐฯ อย่างไร | Executive Espresso EP.150"/>
    <s v="https://www.youtube.com/watch?v=vzaeuDFgX0A&amp;list=PLZ0vRaBzdrQ12KViTY71wi4bzrgsCA_TI&amp;index=151"/>
    <x v="240"/>
    <s v="vzaeuDFgX0A"/>
    <s v="นักธุรกิจ-นักลงทุนควรรับมือกับผลเลือกตั้งสหรัฐฯ อย่างไร | Executive Espresso EP.150"/>
    <x v="0"/>
    <s v="THE STANDARD"/>
    <s v="Premiered Nov 6, 2020"/>
    <s v="Nov 6, 2020"/>
    <d v="2020-11-06T00:00:00"/>
    <n v="6"/>
    <n v="11"/>
    <x v="2"/>
    <s v="6"/>
    <n v="4"/>
    <x v="8"/>
    <x v="24"/>
    <s v="November"/>
    <n v="7"/>
    <s v="8,249 views"/>
    <n v="8249"/>
    <s v="like this video along with 145 other people"/>
    <n v="145"/>
    <x v="0"/>
    <s v="27:07"/>
    <n v="27.116666666666667"/>
    <n v="7"/>
    <n v="27"/>
    <n v="0"/>
    <x v="0"/>
    <s v="Unspecified"/>
    <n v="32888"/>
  </r>
  <r>
    <s v="1668194023-594"/>
    <s v="https://www.youtube.com/playlist?list=PLZ0vRaBzdrQ12KViTY71wi4bzrgsCA_TI"/>
    <s v="ทำไมทรัมป์หักปากกาเซียน อาจพลิกแซงไบเดนเป็นประธานาธิบดี | Executive Espresso EP.149"/>
    <s v="https://www.youtube.com/watch?v=-dFtFUzMhow&amp;list=PLZ0vRaBzdrQ12KViTY71wi4bzrgsCA_TI&amp;index=150"/>
    <x v="241"/>
    <s v="-dFtFUzMhow"/>
    <s v="ทำไมทรัมป์หักปากกาเซียน อาจพลิกแซงไบเดนเป็นประธานาธิบดี | Executive Espresso EP.149"/>
    <x v="0"/>
    <s v="THE STANDARD"/>
    <s v="Premiered Nov 4, 2020"/>
    <s v="Nov 4, 2020"/>
    <d v="2020-11-04T00:00:00"/>
    <n v="4"/>
    <n v="11"/>
    <x v="2"/>
    <s v="4"/>
    <n v="4"/>
    <x v="8"/>
    <x v="24"/>
    <s v="November"/>
    <n v="141"/>
    <s v="95,567 views"/>
    <n v="95567"/>
    <s v="like this video along with 957 other people"/>
    <n v="957"/>
    <x v="0"/>
    <s v="28:22"/>
    <n v="28.366666666666667"/>
    <n v="22"/>
    <n v="28"/>
    <n v="0"/>
    <x v="0"/>
    <s v="Unspecified"/>
    <n v="31423"/>
  </r>
  <r>
    <s v="1668194031-595"/>
    <s v="https://www.youtube.com/playlist?list=PLZ0vRaBzdrQ12KViTY71wi4bzrgsCA_TI"/>
    <s v="เจาะลึก Ant Group ของแจ็ค หม่า ฟินเทคไอพีโอมูลค่าสูงสุดในประวัติศาสตร์ | Executive Espresso EP.148"/>
    <s v="https://www.youtube.com/watch?v=q2jXvkXi9Ok&amp;list=PLZ0vRaBzdrQ12KViTY71wi4bzrgsCA_TI&amp;index=149"/>
    <x v="242"/>
    <s v="q2jXvkXi9Ok"/>
    <s v="เจาะลึก Ant Group ของแจ็ค หม่า ฟินเทคไอพีโอมูลค่าสูงสุดในประวัติศาสตร์ | Executive Espresso EP.148"/>
    <x v="0"/>
    <s v="THE STANDARD"/>
    <s v="Nov 2, 2020"/>
    <s v="Nov 2, 2020"/>
    <d v="2020-11-02T00:00:00"/>
    <n v="2"/>
    <n v="11"/>
    <x v="2"/>
    <s v="2"/>
    <n v="4"/>
    <x v="8"/>
    <x v="24"/>
    <s v="November"/>
    <n v="11"/>
    <s v="26,725 views"/>
    <n v="26725"/>
    <s v="like this video along with 530 other people"/>
    <n v="530"/>
    <x v="0"/>
    <s v="19:26"/>
    <n v="19.433333333333334"/>
    <n v="26"/>
    <n v="19"/>
    <n v="0"/>
    <x v="0"/>
    <s v="Unspecified"/>
    <n v="35510"/>
  </r>
  <r>
    <s v="1668194041-596"/>
    <s v="https://www.youtube.com/playlist?list=PLZ0vRaBzdrQ12KViTY71wi4bzrgsCA_TI"/>
    <s v="ลงทุนอย่างไรให้เกษียณได้ก่อนอายุ 40 ปี | Executive Espresso EP.147"/>
    <s v="https://www.youtube.com/watch?v=aT5sig2eiNQ&amp;list=PLZ0vRaBzdrQ12KViTY71wi4bzrgsCA_TI&amp;index=148"/>
    <x v="243"/>
    <s v="aT5sig2eiNQ"/>
    <s v="ลงทุนอย่างไรให้เกษียณได้ก่อนอายุ 40 ปี | Executive Espresso EP.147"/>
    <x v="0"/>
    <s v="THE STANDARD"/>
    <s v="Oct 30, 2020"/>
    <s v="Oct 30, 2020"/>
    <d v="2020-10-30T00:00:00"/>
    <n v="30"/>
    <n v="10"/>
    <x v="2"/>
    <s v="30"/>
    <n v="4"/>
    <x v="8"/>
    <x v="25"/>
    <s v="October"/>
    <n v="317"/>
    <s v="337,895 views"/>
    <n v="337895"/>
    <s v="like this video along with 7,794 other people"/>
    <n v="7794"/>
    <x v="2"/>
    <s v="1:00:02"/>
    <n v="60.033333333333331"/>
    <n v="2"/>
    <n v="0"/>
    <n v="1"/>
    <x v="0"/>
    <s v="Unspecified"/>
    <n v="46305"/>
  </r>
  <r>
    <s v="1668194051-597"/>
    <s v="https://www.youtube.com/playlist?list=PLZ0vRaBzdrQ12KViTY71wi4bzrgsCA_TI"/>
    <s v="สัมภาษณ์ที่ปรึกษาทีมเศรษฐกิจรัฐบาล กำลังคิดและวางแผนอะไร | Executive Espresso EP.146"/>
    <s v="https://www.youtube.com/watch?v=q1nLRvm6mh4&amp;list=PLZ0vRaBzdrQ12KViTY71wi4bzrgsCA_TI&amp;index=147"/>
    <x v="244"/>
    <s v="q1nLRvm6mh4"/>
    <s v="สัมภาษณ์ที่ปรึกษาทีมเศรษฐกิจรัฐบาล กำลังคิดและวางแผนอะไร | Executive Espresso EP.146"/>
    <x v="0"/>
    <s v="THE STANDARD"/>
    <s v="Oct 24, 2020"/>
    <s v="Oct 24, 2020"/>
    <d v="2020-10-24T00:00:00"/>
    <n v="24"/>
    <n v="10"/>
    <x v="2"/>
    <s v="24"/>
    <n v="4"/>
    <x v="8"/>
    <x v="25"/>
    <s v="October"/>
    <n v="90"/>
    <s v="19,629 views"/>
    <n v="19629"/>
    <s v="like this video along with 355 other people"/>
    <n v="355"/>
    <x v="2"/>
    <s v="1:07:17"/>
    <n v="67.283333333333331"/>
    <n v="17"/>
    <n v="7"/>
    <n v="1"/>
    <x v="12"/>
    <s v="ผู้นำภาครัฐ"/>
    <n v="35846"/>
  </r>
  <r>
    <s v="1668194059-598"/>
    <s v="https://www.youtube.com/playlist?list=PLZ0vRaBzdrQ12KViTY71wi4bzrgsCA_TI"/>
    <s v="5 โจทย์ใหญ่ผู้ว่าฯ แบงก์ชาติคนใหม่ 'ไม่ใช่กองหน้า แต่เป็นกองหลัง | Executive Espresso EP.145"/>
    <s v="https://www.youtube.com/watch?v=cptqgbtFSLc&amp;list=PLZ0vRaBzdrQ12KViTY71wi4bzrgsCA_TI&amp;index=146"/>
    <x v="245"/>
    <s v="cptqgbtFSLc"/>
    <s v="5 โจทย์ใหญ่ผู้ว่าฯ แบงก์ชาติคนใหม่ 'ไม่ใช่กองหน้า แต่เป็นกองหลัง | Executive Espresso EP.145"/>
    <x v="0"/>
    <s v="THE STANDARD"/>
    <s v="Oct 22, 2020"/>
    <s v="Oct 22, 2020"/>
    <d v="2020-10-22T00:00:00"/>
    <n v="22"/>
    <n v="10"/>
    <x v="2"/>
    <s v="22"/>
    <n v="4"/>
    <x v="8"/>
    <x v="25"/>
    <s v="October"/>
    <n v="7"/>
    <s v="10,629 views"/>
    <n v="10629"/>
    <s v="like this video along with 192 other people"/>
    <n v="192"/>
    <x v="0"/>
    <s v="21:38"/>
    <n v="21.633333333333333"/>
    <n v="38"/>
    <n v="21"/>
    <n v="0"/>
    <x v="0"/>
    <s v="Unspecified"/>
    <n v="32859"/>
  </r>
  <r>
    <s v="1668194068-599"/>
    <s v="https://www.youtube.com/playlist?list=PLZ0vRaBzdrQ12KViTY71wi4bzrgsCA_TI"/>
    <s v="คุยเสรีภาพสื่อกับสุทธิชัย หยุ่น | Executive Espresso EP.144"/>
    <s v="https://www.youtube.com/watch?v=gcaYXXOEtHI&amp;list=PLZ0vRaBzdrQ12KViTY71wi4bzrgsCA_TI&amp;index=145"/>
    <x v="246"/>
    <s v="gcaYXXOEtHI"/>
    <s v="คุยเสรีภาพสื่อกับสุทธิชัย หยุ่น | Executive Espresso EP.144"/>
    <x v="0"/>
    <s v="THE STANDARD"/>
    <s v="Premiered Oct 21, 2020"/>
    <s v="Oct 21, 2020"/>
    <d v="2020-10-21T00:00:00"/>
    <n v="21"/>
    <n v="10"/>
    <x v="2"/>
    <s v="21"/>
    <n v="4"/>
    <x v="8"/>
    <x v="25"/>
    <s v="October"/>
    <n v="78"/>
    <s v="43,238 views"/>
    <n v="43238"/>
    <s v="like this video along with 675 other people"/>
    <n v="675"/>
    <x v="1"/>
    <s v="54:21"/>
    <n v="54.35"/>
    <n v="21"/>
    <n v="54"/>
    <n v="0"/>
    <x v="0"/>
    <s v="Unspecified"/>
    <n v="35632"/>
  </r>
  <r>
    <s v="1668194077-600"/>
    <s v="https://www.youtube.com/playlist?list=PLZ0vRaBzdrQ12KViTY71wi4bzrgsCA_TI"/>
    <s v="เลือกตั้งสหรัฐฯ 101 ทำไมครั้งนี้จึงวุ่นวายที่สุดในประวัติศาสตร์ | Executive Espresso EP.143"/>
    <s v="https://www.youtube.com/watch?v=5hklHotrj2k&amp;list=PLZ0vRaBzdrQ12KViTY71wi4bzrgsCA_TI&amp;index=144"/>
    <x v="247"/>
    <s v="5hklHotrj2k"/>
    <s v="เลือกตั้งสหรัฐฯ 101 ทำไมครั้งนี้จึงวุ่นวายที่สุดในประวัติศาสตร์ | Executive Espresso EP.143"/>
    <x v="0"/>
    <s v="THE STANDARD"/>
    <s v="Oct 20, 2020"/>
    <s v="Oct 20, 2020"/>
    <d v="2020-10-20T00:00:00"/>
    <n v="20"/>
    <n v="10"/>
    <x v="2"/>
    <s v="20"/>
    <n v="4"/>
    <x v="8"/>
    <x v="25"/>
    <s v="October"/>
    <n v="122"/>
    <s v="66,638 views"/>
    <n v="66638"/>
    <s v="like this video along with 935 other people"/>
    <n v="935"/>
    <x v="2"/>
    <s v="1:08:01"/>
    <n v="68.016666666666666"/>
    <n v="1"/>
    <n v="8"/>
    <n v="1"/>
    <x v="0"/>
    <s v="Unspecified"/>
    <n v="38469"/>
  </r>
  <r>
    <s v="1668194086-601"/>
    <s v="https://www.youtube.com/playlist?list=PLZ0vRaBzdrQ12KViTY71wi4bzrgsCA_TI"/>
    <s v="รัฐกระตุ้นเศรษฐกิจตรงจุดหรือไม่ กู้เพิ่มได้ไหม การตกหน้าผาการคลังคืออะไร | Executive Espresso EP.142"/>
    <s v="https://www.youtube.com/watch?v=6dscy6kGCKE&amp;list=PLZ0vRaBzdrQ12KViTY71wi4bzrgsCA_TI&amp;index=143"/>
    <x v="248"/>
    <s v="6dscy6kGCKE"/>
    <s v="รัฐกระตุ้นเศรษฐกิจตรงจุดหรือไม่ กู้เพิ่มได้ไหม การตกหน้าผาการคลังคืออะไร | Executive Espresso EP.142"/>
    <x v="0"/>
    <s v="THE STANDARD"/>
    <s v="Oct 19, 2020"/>
    <s v="Oct 19, 2020"/>
    <d v="2020-10-19T00:00:00"/>
    <n v="19"/>
    <n v="10"/>
    <x v="2"/>
    <s v="19"/>
    <n v="4"/>
    <x v="8"/>
    <x v="25"/>
    <s v="October"/>
    <n v="21"/>
    <s v="11,886 views"/>
    <n v="11886"/>
    <s v="like this video along with 183 other people"/>
    <n v="183"/>
    <x v="1"/>
    <s v="43:25"/>
    <n v="43.416666666666664"/>
    <n v="25"/>
    <n v="43"/>
    <n v="0"/>
    <x v="0"/>
    <s v="Unspecified"/>
    <n v="35679"/>
  </r>
  <r>
    <s v="1668194095-602"/>
    <s v="https://www.youtube.com/playlist?list=PLZ0vRaBzdrQ12KViTY71wi4bzrgsCA_TI"/>
    <s v="ETF คืออะไร ทำไมบัฟเฟตต์ยังต้องลงทุน | Executive Espresso EP.141"/>
    <s v="https://www.youtube.com/watch?v=YsTUJrVjSqM&amp;list=PLZ0vRaBzdrQ12KViTY71wi4bzrgsCA_TI&amp;index=142"/>
    <x v="249"/>
    <s v="YsTUJrVjSqM"/>
    <s v="ETF คืออะไร ทำไมบัฟเฟตต์ยังต้องลงทุน | Executive Espresso EP.141"/>
    <x v="0"/>
    <s v="THE STANDARD"/>
    <s v="Oct 17, 2020"/>
    <s v="Oct 17, 2020"/>
    <d v="2020-10-17T00:00:00"/>
    <n v="17"/>
    <n v="10"/>
    <x v="2"/>
    <s v="17"/>
    <n v="4"/>
    <x v="8"/>
    <x v="25"/>
    <s v="October"/>
    <n v="121"/>
    <s v="170,421 views"/>
    <n v="170421"/>
    <s v="like this video along with 3,723 other people"/>
    <n v="3723"/>
    <x v="1"/>
    <s v="57:05"/>
    <n v="57.083333333333336"/>
    <n v="5"/>
    <n v="57"/>
    <n v="0"/>
    <x v="0"/>
    <s v="Unspecified"/>
    <n v="39111"/>
  </r>
  <r>
    <s v="1668194104-603"/>
    <s v="https://www.youtube.com/playlist?list=PLZ0vRaBzdrQ12KViTY71wi4bzrgsCA_TI"/>
    <s v="แนวโน้มเศรษฐกิจไทยปี 2021 ฟื้นตัวช้ากว่าโลก แผลเป็นลึกกว่าใคร | Executive Espresso EP.140"/>
    <s v="https://www.youtube.com/watch?v=HSolgRlInXM&amp;list=PLZ0vRaBzdrQ12KViTY71wi4bzrgsCA_TI&amp;index=141"/>
    <x v="250"/>
    <s v="HSolgRlInXM"/>
    <s v="แนวโน้มเศรษฐกิจไทยปี 2021 ฟื้นตัวช้ากว่าโลก แผลเป็นลึกกว่าใคร | Executive Espresso EP.140"/>
    <x v="0"/>
    <s v="THE STANDARD"/>
    <s v="Oct 16, 2020"/>
    <s v="Oct 16, 2020"/>
    <d v="2020-10-16T00:00:00"/>
    <n v="16"/>
    <n v="10"/>
    <x v="2"/>
    <s v="16"/>
    <n v="4"/>
    <x v="8"/>
    <x v="25"/>
    <s v="October"/>
    <n v="54"/>
    <s v="54,721 views"/>
    <n v="54721"/>
    <s v="like this video along with 757 other people"/>
    <n v="757"/>
    <x v="1"/>
    <s v="53:13"/>
    <n v="53.216666666666669"/>
    <n v="13"/>
    <n v="53"/>
    <n v="0"/>
    <x v="0"/>
    <s v="Unspecified"/>
    <n v="37046"/>
  </r>
  <r>
    <s v="1668194114-604"/>
    <s v="https://www.youtube.com/playlist?list=PLZ0vRaBzdrQ12KViTY71wi4bzrgsCA_TI"/>
    <s v="แนวโน้มเศรษฐกิจโลกปี 2021 ฟื้นตัวช้า ไม่เท่าเทียม และเสี่ยงหนักหลายปัจจัย Executive Espresso EP.139"/>
    <s v="https://www.youtube.com/watch?v=ELTQMvmlwX0&amp;list=PLZ0vRaBzdrQ12KViTY71wi4bzrgsCA_TI&amp;index=140"/>
    <x v="251"/>
    <s v="ELTQMvmlwX0"/>
    <s v="แนวโน้มเศรษฐกิจโลกปี 2021 ฟื้นตัวช้า ไม่เท่าเทียม และเสี่ยงหนักหลายปัจจัย Executive Espresso EP.139"/>
    <x v="0"/>
    <s v="THE STANDARD"/>
    <s v="Oct 14, 2020"/>
    <s v="Oct 14, 2020"/>
    <d v="2020-10-14T00:00:00"/>
    <n v="14"/>
    <n v="10"/>
    <x v="2"/>
    <s v="14"/>
    <n v="4"/>
    <x v="8"/>
    <x v="25"/>
    <s v="October"/>
    <n v="21"/>
    <s v="39,068 views"/>
    <n v="39068"/>
    <s v="like this video along with 574 other people"/>
    <n v="574"/>
    <x v="1"/>
    <s v="43:34"/>
    <n v="43.56666666666667"/>
    <n v="34"/>
    <n v="43"/>
    <n v="0"/>
    <x v="0"/>
    <s v="Unspecified"/>
    <n v="39492"/>
  </r>
  <r>
    <s v="1668194123-605"/>
    <s v="https://www.youtube.com/playlist?list=PLZ0vRaBzdrQ12KViTY71wi4bzrgsCA_TI"/>
    <s v="คนไทย 40% กำลังเข้าสู่วัยเกษียณ ความท้าทายใหญ่ที่ต้องรับมือ | Executive Espresso EP.138"/>
    <s v="https://www.youtube.com/watch?v=x9cJ9OrTW_4&amp;list=PLZ0vRaBzdrQ12KViTY71wi4bzrgsCA_TI&amp;index=139"/>
    <x v="252"/>
    <s v="x9cJ9OrTW_4"/>
    <s v="คนไทย 40% กำลังเข้าสู่วัยเกษียณ ความท้าทายใหญ่ที่ต้องรับมือ | Executive Espresso EP.138"/>
    <x v="0"/>
    <s v="THE STANDARD"/>
    <s v="Oct 13, 2020"/>
    <s v="Oct 13, 2020"/>
    <d v="2020-10-13T00:00:00"/>
    <n v="13"/>
    <n v="10"/>
    <x v="2"/>
    <s v="13"/>
    <n v="4"/>
    <x v="8"/>
    <x v="25"/>
    <s v="October"/>
    <n v="63"/>
    <s v="52,415 views"/>
    <n v="52415"/>
    <s v="like this video along with 1,051 other people"/>
    <n v="1051"/>
    <x v="1"/>
    <s v="36:35"/>
    <n v="36.583333333333336"/>
    <n v="35"/>
    <n v="36"/>
    <n v="0"/>
    <x v="0"/>
    <s v="Unspecified"/>
    <n v="36329"/>
  </r>
  <r>
    <s v="1668194131-606"/>
    <s v="https://www.youtube.com/playlist?list=PLZ0vRaBzdrQ12KViTY71wi4bzrgsCA_TI"/>
    <s v="ภาคอุตสาหกรรมไทยเจ็บหนักแค่ไหน และยังแข่งขันกับโลกได้หรือไม่ | Executive Espresso EP.137"/>
    <s v="https://www.youtube.com/watch?v=eV_wy081P7A&amp;list=PLZ0vRaBzdrQ12KViTY71wi4bzrgsCA_TI&amp;index=138"/>
    <x v="253"/>
    <s v="eV_wy081P7A"/>
    <s v="ภาคอุตสาหกรรมไทยเจ็บหนักแค่ไหน และยังแข่งขันกับโลกได้หรือไม่ | Executive Espresso EP.137"/>
    <x v="0"/>
    <s v="THE STANDARD"/>
    <s v="Oct 12, 2020"/>
    <s v="Oct 12, 2020"/>
    <d v="2020-10-12T00:00:00"/>
    <n v="12"/>
    <n v="10"/>
    <x v="2"/>
    <s v="12"/>
    <n v="4"/>
    <x v="8"/>
    <x v="25"/>
    <s v="October"/>
    <n v="11"/>
    <s v="6,608 views"/>
    <n v="6608"/>
    <s v="like this video along with 111 other people"/>
    <n v="111"/>
    <x v="2"/>
    <s v="1:05:20"/>
    <n v="65.333333333333329"/>
    <n v="20"/>
    <n v="5"/>
    <n v="1"/>
    <x v="0"/>
    <s v="Unspecified"/>
    <n v="38013"/>
  </r>
  <r>
    <s v="1668194140-607"/>
    <s v="https://www.youtube.com/playlist?list=PLZ0vRaBzdrQ12KViTY71wi4bzrgsCA_TI"/>
    <s v="จีนอยากได้ทรัมป์หรือไบเดน ถอดรหัสนโยบายจีนหลังโควิด-19 | Executive Espresso EP.136"/>
    <s v="https://www.youtube.com/watch?v=pbbQgWzicrI&amp;list=PLZ0vRaBzdrQ12KViTY71wi4bzrgsCA_TI&amp;index=137"/>
    <x v="254"/>
    <s v="pbbQgWzicrI"/>
    <s v="จีนอยากได้ทรัมป์หรือไบเดน ถอดรหัสนโยบายจีนหลังโควิด-19 | Executive Espresso EP.136"/>
    <x v="0"/>
    <s v="THE STANDARD"/>
    <s v="Oct 10, 2020"/>
    <s v="Oct 10, 2020"/>
    <d v="2020-10-10T00:00:00"/>
    <n v="10"/>
    <n v="10"/>
    <x v="2"/>
    <s v="10"/>
    <n v="4"/>
    <x v="8"/>
    <x v="25"/>
    <s v="October"/>
    <n v="28"/>
    <s v="28,232 views"/>
    <n v="28232"/>
    <s v="like this video along with 410 other people"/>
    <n v="410"/>
    <x v="1"/>
    <s v="53:39"/>
    <n v="53.65"/>
    <n v="39"/>
    <n v="53"/>
    <n v="0"/>
    <x v="0"/>
    <s v="Unspecified"/>
    <n v="38524"/>
  </r>
  <r>
    <s v="1668194150-608"/>
    <s v="https://www.youtube.com/playlist?list=PLZ0vRaBzdrQ12KViTY71wi4bzrgsCA_TI"/>
    <s v="เลือกตั้งสหรัฐฯ กระทบตลาดหุ้นอย่างไร กลุ่มไหนได้-เสียประโยชน์ | Executive Espresso EP.135"/>
    <s v="https://www.youtube.com/watch?v=8BpRcJJb648&amp;list=PLZ0vRaBzdrQ12KViTY71wi4bzrgsCA_TI&amp;index=136"/>
    <x v="255"/>
    <s v="8BpRcJJb648"/>
    <s v="เลือกตั้งสหรัฐฯ กระทบตลาดหุ้นอย่างไร กลุ่มไหนได้-เสียประโยชน์ | Executive Espresso EP.135"/>
    <x v="0"/>
    <s v="THE STANDARD"/>
    <s v="Oct 9, 2020"/>
    <s v="Oct 9, 2020"/>
    <d v="2020-10-09T00:00:00"/>
    <n v="9"/>
    <n v="10"/>
    <x v="2"/>
    <s v="9"/>
    <n v="4"/>
    <x v="8"/>
    <x v="25"/>
    <s v="October"/>
    <n v="10"/>
    <s v="9,102 views"/>
    <n v="9102"/>
    <s v="like this video along with 200 other people"/>
    <n v="200"/>
    <x v="1"/>
    <s v="40:26"/>
    <n v="40.43333333333333"/>
    <n v="26"/>
    <n v="40"/>
    <n v="0"/>
    <x v="0"/>
    <s v="Unspecified"/>
    <n v="34295"/>
  </r>
  <r>
    <s v="1668194158-609"/>
    <s v="https://www.youtube.com/playlist?list=PLZ0vRaBzdrQ12KViTY71wi4bzrgsCA_TI"/>
    <s v="หนี้ครัวเรือนไทย 83.8% สูงสุดในรอบ 18 ปี ระเบิดเวลาที่ต้องเร่งแก้ไข! | Executive Espresso EP.134"/>
    <s v="https://www.youtube.com/watch?v=tM-wDICqEOY&amp;list=PLZ0vRaBzdrQ12KViTY71wi4bzrgsCA_TI&amp;index=135"/>
    <x v="256"/>
    <s v="tM-wDICqEOY"/>
    <s v="หนี้ครัวเรือนไทย 83.8% สูงสุดในรอบ 18 ปี ระเบิดเวลาที่ต้องเร่งแก้ไข! | Executive Espresso EP.134"/>
    <x v="0"/>
    <s v="THE STANDARD"/>
    <s v="Oct 5, 2020"/>
    <s v="Oct 5, 2020"/>
    <d v="2020-10-05T00:00:00"/>
    <n v="5"/>
    <n v="10"/>
    <x v="2"/>
    <s v="5"/>
    <n v="4"/>
    <x v="8"/>
    <x v="25"/>
    <s v="October"/>
    <n v="45"/>
    <s v="22,925 views"/>
    <n v="22925"/>
    <s v="like this video along with 472 other people"/>
    <n v="472"/>
    <x v="0"/>
    <s v="26:28"/>
    <n v="26.466666666666665"/>
    <n v="28"/>
    <n v="26"/>
    <n v="0"/>
    <x v="0"/>
    <s v="Unspecified"/>
    <n v="35999"/>
  </r>
  <r>
    <s v="1668194168-610"/>
    <s v="https://www.youtube.com/playlist?list=PLZ0vRaBzdrQ12KViTY71wi4bzrgsCA_TI"/>
    <s v="3 แผลเป็นที่ทำให้เศรษฐกิจไทยปีหน้าไม่ฟื้นและซึมยาว 2 ปี | Executive Espresso EP.133"/>
    <s v="https://www.youtube.com/watch?v=IOi3n4T5TMA&amp;list=PLZ0vRaBzdrQ12KViTY71wi4bzrgsCA_TI&amp;index=134"/>
    <x v="257"/>
    <s v="IOi3n4T5TMA"/>
    <s v="3 แผลเป็นที่ทำให้เศรษฐกิจไทยปีหน้าไม่ฟื้นและซึมยาว 2 ปี | Executive Espresso EP.133"/>
    <x v="0"/>
    <s v="THE STANDARD"/>
    <s v="Sep 29, 2020"/>
    <s v="Sep 29, 2020"/>
    <d v="2020-09-29T00:00:00"/>
    <n v="29"/>
    <n v="9"/>
    <x v="2"/>
    <s v="29"/>
    <n v="3"/>
    <x v="9"/>
    <x v="26"/>
    <s v="September"/>
    <n v="85"/>
    <s v="81,358 views"/>
    <n v="81358"/>
    <s v="like this video along with 1,315 other people"/>
    <n v="1315"/>
    <x v="1"/>
    <s v="36:04"/>
    <n v="36.06666666666667"/>
    <n v="4"/>
    <n v="36"/>
    <n v="0"/>
    <x v="0"/>
    <s v="Unspecified"/>
    <n v="42762"/>
  </r>
  <r>
    <s v="1668194177-611"/>
    <s v="https://www.youtube.com/playlist?list=PLZ0vRaBzdrQ12KViTY71wi4bzrgsCA_TI"/>
    <s v="แบรนด์ควรแสดงจุดยืนทางการเมืองหรือไม่ ต้องรับมืออย่างไร | Executive Espresso EP.132"/>
    <s v="https://www.youtube.com/watch?v=qR9WAOJX9dM&amp;list=PLZ0vRaBzdrQ12KViTY71wi4bzrgsCA_TI&amp;index=133"/>
    <x v="258"/>
    <s v="qR9WAOJX9dM"/>
    <s v="แบรนด์ควรแสดงจุดยืนทางการเมืองหรือไม่ ต้องรับมืออย่างไร | Executive Espresso EP.132"/>
    <x v="0"/>
    <s v="THE STANDARD"/>
    <s v="Sep 26, 2020"/>
    <s v="Sep 26, 2020"/>
    <d v="2020-09-26T00:00:00"/>
    <n v="26"/>
    <n v="9"/>
    <x v="2"/>
    <s v="26"/>
    <n v="3"/>
    <x v="9"/>
    <x v="26"/>
    <s v="September"/>
    <n v="25"/>
    <s v="5,723 views"/>
    <n v="5723"/>
    <s v="like this video along with 105 other people"/>
    <n v="105"/>
    <x v="1"/>
    <s v="40:23"/>
    <n v="40.383333333333333"/>
    <n v="23"/>
    <n v="40"/>
    <n v="0"/>
    <x v="0"/>
    <s v="Unspecified"/>
    <n v="39367"/>
  </r>
  <r>
    <s v="1668194186-612"/>
    <s v="https://www.youtube.com/playlist?list=PLZ0vRaBzdrQ12KViTY71wi4bzrgsCA_TI"/>
    <s v="ทรัมป์ vs ไบเดน เลือกตั้งสหรัฐฯ จะเปลี่ยนเศรษฐกิจและการลงทุนอย่างไร | Executive Espresso EP.131"/>
    <s v="https://www.youtube.com/watch?v=RErF34ag57M&amp;list=PLZ0vRaBzdrQ12KViTY71wi4bzrgsCA_TI&amp;index=132"/>
    <x v="259"/>
    <s v="RErF34ag57M"/>
    <s v="ทรัมป์ vs ไบเดน เลือกตั้งสหรัฐฯ จะเปลี่ยนเศรษฐกิจและการลงทุนอย่างไร | Executive Espresso EP.131"/>
    <x v="0"/>
    <s v="THE STANDARD"/>
    <s v="Sep 21, 2020"/>
    <s v="Sep 21, 2020"/>
    <d v="2020-09-21T00:00:00"/>
    <n v="21"/>
    <n v="9"/>
    <x v="2"/>
    <s v="21"/>
    <n v="3"/>
    <x v="9"/>
    <x v="26"/>
    <s v="September"/>
    <n v="18"/>
    <s v="19,024 views"/>
    <n v="19024"/>
    <s v="like this video along with 351 other people"/>
    <n v="351"/>
    <x v="1"/>
    <s v="45:22"/>
    <n v="45.366666666666667"/>
    <n v="22"/>
    <n v="45"/>
    <n v="0"/>
    <x v="0"/>
    <s v="Unspecified"/>
    <n v="37087"/>
  </r>
  <r>
    <s v="1668194195-613"/>
    <s v="https://www.youtube.com/playlist?list=PLZ0vRaBzdrQ12KViTY71wi4bzrgsCA_TI"/>
    <s v="Fed ปรับนโยบาย หมดยุคเป้าหมายเงินเฟ้อ กระทบเราอย่างไร | Executive Espresso EP.130"/>
    <s v="https://www.youtube.com/watch?v=nG76HeVgH5g&amp;list=PLZ0vRaBzdrQ12KViTY71wi4bzrgsCA_TI&amp;index=131"/>
    <x v="260"/>
    <s v="nG76HeVgH5g"/>
    <s v="Fed ปรับนโยบาย หมดยุคเป้าหมายเงินเฟ้อ กระทบเราอย่างไร | Executive Espresso EP.130"/>
    <x v="0"/>
    <s v="THE STANDARD"/>
    <s v="Sep 18, 2020"/>
    <s v="Sep 18, 2020"/>
    <d v="2020-09-18T00:00:00"/>
    <n v="18"/>
    <n v="9"/>
    <x v="2"/>
    <s v="18"/>
    <n v="3"/>
    <x v="9"/>
    <x v="26"/>
    <s v="September"/>
    <n v="21"/>
    <s v="22,021 views"/>
    <n v="22021"/>
    <s v="like this video along with 468 other people"/>
    <n v="468"/>
    <x v="1"/>
    <s v="49:04"/>
    <n v="49.06666666666667"/>
    <n v="4"/>
    <n v="49"/>
    <n v="0"/>
    <x v="0"/>
    <s v="Unspecified"/>
    <n v="36579"/>
  </r>
  <r>
    <s v="1668194203-614"/>
    <s v="https://www.youtube.com/playlist?list=PLZ0vRaBzdrQ12KViTY71wi4bzrgsCA_TI"/>
    <s v="ไทยอยู่ตรงไหนในแผนที่การลงทุนของโลก | Executive Espresso EP.129"/>
    <s v="https://www.youtube.com/watch?v=Cc56JxF1TSw&amp;list=PLZ0vRaBzdrQ12KViTY71wi4bzrgsCA_TI&amp;index=130"/>
    <x v="261"/>
    <s v="Cc56JxF1TSw"/>
    <s v="ไทยอยู่ตรงไหนในแผนที่การลงทุนของโลก | Executive Espresso EP.129"/>
    <x v="0"/>
    <s v="THE STANDARD"/>
    <s v="Sep 17, 2020"/>
    <s v="Sep 17, 2020"/>
    <d v="2020-09-17T00:00:00"/>
    <n v="17"/>
    <n v="9"/>
    <x v="2"/>
    <s v="17"/>
    <n v="3"/>
    <x v="9"/>
    <x v="26"/>
    <s v="September"/>
    <n v="29"/>
    <s v="15,588 views"/>
    <n v="15588"/>
    <s v="like this video along with 272 other people"/>
    <n v="272"/>
    <x v="1"/>
    <s v="44:50"/>
    <n v="44.833333333333336"/>
    <n v="50"/>
    <n v="44"/>
    <n v="0"/>
    <x v="0"/>
    <s v="Unspecified"/>
    <n v="36309"/>
  </r>
  <r>
    <s v="1668194213-615"/>
    <s v="https://www.youtube.com/playlist?list=PLZ0vRaBzdrQ12KViTY71wi4bzrgsCA_TI"/>
    <s v="หุ้นเทคฯ สหรัฐฯ ร่วงหนัก ฟองสบู่แตกหรือไม่ | Executive Espresso EP.128"/>
    <s v="https://www.youtube.com/watch?v=K-qd_EPGgi8&amp;list=PLZ0vRaBzdrQ12KViTY71wi4bzrgsCA_TI&amp;index=129"/>
    <x v="262"/>
    <s v="K-qd_EPGgi8"/>
    <s v="หุ้นเทคฯ สหรัฐฯ ร่วงหนัก ฟองสบู่แตกหรือไม่ | Executive Espresso EP.128"/>
    <x v="0"/>
    <s v="THE STANDARD"/>
    <s v="Sep 14, 2020"/>
    <s v="Sep 14, 2020"/>
    <d v="2020-09-14T00:00:00"/>
    <n v="14"/>
    <n v="9"/>
    <x v="2"/>
    <s v="14"/>
    <n v="3"/>
    <x v="9"/>
    <x v="26"/>
    <s v="September"/>
    <n v="8"/>
    <s v="18,000 views"/>
    <n v="18000"/>
    <s v="like this video along with 299 other people"/>
    <n v="299"/>
    <x v="0"/>
    <s v="19:50"/>
    <n v="19.833333333333332"/>
    <n v="50"/>
    <n v="19"/>
    <n v="0"/>
    <x v="0"/>
    <s v="Unspecified"/>
    <n v="33429"/>
  </r>
  <r>
    <s v="1668194221-616"/>
    <s v="https://www.youtube.com/playlist?list=PLZ0vRaBzdrQ12KViTY71wi4bzrgsCA_TI"/>
    <s v="วิกฤตว่างงาน ทำไมแรงงานไทยน่ากังวลกว่าที่คิด | Executive Espresso EP.127"/>
    <s v="https://www.youtube.com/watch?v=3i2rTe30YPw&amp;list=PLZ0vRaBzdrQ12KViTY71wi4bzrgsCA_TI&amp;index=128"/>
    <x v="263"/>
    <s v="3i2rTe30YPw"/>
    <s v="วิกฤตว่างงาน ทำไมแรงงานไทยน่ากังวลกว่าที่คิด | Executive Espresso EP.127"/>
    <x v="0"/>
    <s v="THE STANDARD"/>
    <s v="Sep 6, 2020"/>
    <s v="Sep 6, 2020"/>
    <d v="2020-09-06T00:00:00"/>
    <n v="6"/>
    <n v="9"/>
    <x v="2"/>
    <s v="6"/>
    <n v="3"/>
    <x v="9"/>
    <x v="26"/>
    <s v="September"/>
    <n v="86"/>
    <s v="62,701 views"/>
    <n v="62701"/>
    <s v="like this video along with 972 other people"/>
    <n v="972"/>
    <x v="1"/>
    <s v="52:04"/>
    <n v="52.06666666666667"/>
    <n v="4"/>
    <n v="52"/>
    <n v="0"/>
    <x v="0"/>
    <s v="Unspecified"/>
    <n v="39240"/>
  </r>
  <r>
    <s v="1668194231-617"/>
    <s v="https://www.youtube.com/playlist?list=PLZ0vRaBzdrQ12KViTY71wi4bzrgsCA_TI"/>
    <s v="เศรษฐกิจฟื้นตัวแบบ K-Shaped คืออะไร ทำไมต้องเฝ้าระวัง | Executive Espresso EP.126"/>
    <s v="https://www.youtube.com/watch?v=nkSE2LEFFSo&amp;list=PLZ0vRaBzdrQ12KViTY71wi4bzrgsCA_TI&amp;index=127"/>
    <x v="264"/>
    <s v="nkSE2LEFFSo"/>
    <s v="เศรษฐกิจฟื้นตัวแบบ K-Shaped คืออะไร ทำไมต้องเฝ้าระวัง | Executive Espresso EP.126"/>
    <x v="0"/>
    <s v="THE STANDARD"/>
    <s v="Sep 4, 2020"/>
    <s v="Sep 4, 2020"/>
    <d v="2020-09-04T00:00:00"/>
    <n v="4"/>
    <n v="9"/>
    <x v="2"/>
    <s v="4"/>
    <n v="3"/>
    <x v="9"/>
    <x v="26"/>
    <s v="September"/>
    <n v="22"/>
    <s v="24,080 views"/>
    <n v="24080"/>
    <s v="like this video along with 470 other people"/>
    <n v="470"/>
    <x v="0"/>
    <s v="16:36"/>
    <n v="16.600000000000001"/>
    <n v="36"/>
    <n v="16"/>
    <n v="0"/>
    <x v="0"/>
    <s v="Unspecified"/>
    <n v="34439"/>
  </r>
  <r>
    <s v="1668194240-618"/>
    <s v="https://www.youtube.com/playlist?list=PLZ0vRaBzdrQ12KViTY71wi4bzrgsCA_TI"/>
    <s v="เบื้องหลัง ‘เปลี่ยนม้ากลางศึก’ ปรีดี ดาวฉาย ลาออกฟ้าผ่า รมว.คลัง | Executive Espresso EP.125"/>
    <s v="https://www.youtube.com/watch?v=KsrJj5HhsAs&amp;list=PLZ0vRaBzdrQ12KViTY71wi4bzrgsCA_TI&amp;index=126"/>
    <x v="265"/>
    <s v="KsrJj5HhsAs"/>
    <s v="เบื้องหลัง ‘เปลี่ยนม้ากลางศึก’ ปรีดี ดาวฉาย ลาออกฟ้าผ่า รมว.คลัง | Executive Espresso EP.125"/>
    <x v="0"/>
    <s v="THE STANDARD"/>
    <s v="Sep 2, 2020"/>
    <s v="Sep 2, 2020"/>
    <d v="2020-09-02T00:00:00"/>
    <n v="2"/>
    <n v="9"/>
    <x v="2"/>
    <s v="2"/>
    <n v="3"/>
    <x v="9"/>
    <x v="26"/>
    <s v="September"/>
    <n v="125"/>
    <s v="81,459 views"/>
    <n v="81459"/>
    <s v="like this video along with 795 other people"/>
    <n v="795"/>
    <x v="0"/>
    <s v="19:09"/>
    <n v="19.149999999999999"/>
    <n v="9"/>
    <n v="19"/>
    <n v="0"/>
    <x v="0"/>
    <s v="Unspecified"/>
    <n v="38583"/>
  </r>
  <r>
    <s v="1668194249-619"/>
    <s v="https://www.youtube.com/playlist?list=PLZ0vRaBzdrQ12KViTY71wi4bzrgsCA_TI"/>
    <s v="ทำไมเวียดนามจึงเป็นประเทศเดียวในอาเซียนที่เศรษฐกิจยังโตในไตรมาส 2 | Executive Espresso EP.124"/>
    <s v="https://www.youtube.com/watch?v=USANqcZu3NQ&amp;list=PLZ0vRaBzdrQ12KViTY71wi4bzrgsCA_TI&amp;index=125"/>
    <x v="266"/>
    <s v="USANqcZu3NQ"/>
    <s v="ทำไมเวียดนามจึงเป็นประเทศเดียวในอาเซียนที่เศรษฐกิจยังโตในไตรมาส 2 | Executive Espresso EP.124"/>
    <x v="0"/>
    <s v="THE STANDARD"/>
    <s v="Sep 1, 2020"/>
    <s v="Sep 1, 2020"/>
    <d v="2020-09-01T00:00:00"/>
    <n v="1"/>
    <n v="9"/>
    <x v="2"/>
    <s v="1"/>
    <n v="3"/>
    <x v="9"/>
    <x v="26"/>
    <s v="September"/>
    <n v="279"/>
    <s v="76,555 views"/>
    <n v="76555"/>
    <s v="like this video along with 1,300 other people"/>
    <n v="1300"/>
    <x v="1"/>
    <s v="59:50"/>
    <n v="59.833333333333336"/>
    <n v="50"/>
    <n v="59"/>
    <n v="0"/>
    <x v="0"/>
    <s v="Unspecified"/>
    <n v="36962"/>
  </r>
  <r>
    <s v="1668194259-620"/>
    <s v="https://www.youtube.com/playlist?list=PLZ0vRaBzdrQ12KViTY71wi4bzrgsCA_TI"/>
    <s v="เจาะลึกกำลังซื้อ ‘วัยแซ่บสูงวัย’ รู้ก่อน เห็นก่อน ชนะก่อน | Executive Espresso EP.123"/>
    <s v="https://www.youtube.com/watch?v=w-UsJ2YPW7c&amp;list=PLZ0vRaBzdrQ12KViTY71wi4bzrgsCA_TI&amp;index=124"/>
    <x v="267"/>
    <s v="w-UsJ2YPW7c"/>
    <s v="เจาะลึกกำลังซื้อ ‘วัยแซ่บสูงวัย’ รู้ก่อน เห็นก่อน ชนะก่อน | Executive Espresso EP.123"/>
    <x v="0"/>
    <s v="THE STANDARD"/>
    <s v="Aug 30, 2020"/>
    <s v="Aug 30, 2020"/>
    <d v="2020-08-30T00:00:00"/>
    <n v="30"/>
    <n v="8"/>
    <x v="2"/>
    <s v="30"/>
    <n v="3"/>
    <x v="9"/>
    <x v="27"/>
    <s v="August"/>
    <n v="40"/>
    <s v="30,107 views"/>
    <n v="30107"/>
    <s v="like this video along with 731 other people"/>
    <n v="731"/>
    <x v="1"/>
    <s v="35:48"/>
    <n v="35.799999999999997"/>
    <n v="48"/>
    <n v="35"/>
    <n v="0"/>
    <x v="0"/>
    <s v="Unspecified"/>
    <n v="37733"/>
  </r>
  <r>
    <s v="1668194268-621"/>
    <s v="https://www.youtube.com/playlist?list=PLZ0vRaBzdrQ12KViTY71wi4bzrgsCA_TI"/>
    <s v="Xinomics โมเดลใหม่นำจีนสู่มหาอำนาจเศรษฐกิจโลกท้าทายสหรัฐฯ | Executive Espresso EP.122"/>
    <s v="https://www.youtube.com/watch?v=4Q3LX4SXDV0&amp;list=PLZ0vRaBzdrQ12KViTY71wi4bzrgsCA_TI&amp;index=123&amp;t=32s"/>
    <x v="268"/>
    <s v="4Q3LX4SXDV0"/>
    <s v="Xinomics โมเดลใหม่นำจีนสู่มหาอำนาจเศรษฐกิจโลกท้าทายสหรัฐฯ | Executive Espresso EP.122"/>
    <x v="0"/>
    <s v="THE STANDARD"/>
    <s v="Aug 23, 2020"/>
    <s v="Aug 23, 2020"/>
    <d v="2020-08-23T00:00:00"/>
    <n v="23"/>
    <n v="8"/>
    <x v="2"/>
    <s v="23"/>
    <n v="3"/>
    <x v="9"/>
    <x v="27"/>
    <s v="August"/>
    <n v="104"/>
    <s v="58,780 views"/>
    <n v="58780"/>
    <s v="like this video along with 930 other people"/>
    <n v="930"/>
    <x v="1"/>
    <s v="31:04"/>
    <n v="31.066666666666666"/>
    <n v="4"/>
    <n v="31"/>
    <n v="0"/>
    <x v="0"/>
    <s v="Unspecified"/>
    <n v="36090"/>
  </r>
  <r>
    <s v="1668194285-623"/>
    <s v="https://www.youtube.com/playlist?list=PLZ0vRaBzdrQ12KViTY71wi4bzrgsCA_TI"/>
    <s v="Apple บริษัทสหรัฐฯ แห่งแรกที่มีมูลค่าทะลุ 2 ล้านล้าน โตเท่าตัวใน 2 ปี | Executive Espresso EP.121"/>
    <s v="https://www.youtube.com/watch?v=JiJLXNf47zc&amp;list=PLZ0vRaBzdrQ12KViTY71wi4bzrgsCA_TI&amp;index=121"/>
    <x v="269"/>
    <s v="JiJLXNf47zc"/>
    <s v="Apple บริษัทสหรัฐฯ แห่งแรกที่มีมูลค่าทะลุ 2 ล้านล้าน โตเท่าตัวใน 2 ปี | Executive Espresso EP.121"/>
    <x v="0"/>
    <s v="THE STANDARD"/>
    <s v="Aug 21, 2020"/>
    <s v="Aug 21, 2020"/>
    <d v="2020-08-21T00:00:00"/>
    <n v="21"/>
    <n v="8"/>
    <x v="2"/>
    <s v="21"/>
    <n v="3"/>
    <x v="9"/>
    <x v="27"/>
    <s v="August"/>
    <n v="7"/>
    <s v="4,501 views"/>
    <n v="4501"/>
    <s v="like this video along with 99 other people"/>
    <n v="99"/>
    <x v="0"/>
    <s v="19:58"/>
    <n v="19.966666666666665"/>
    <n v="58"/>
    <n v="19"/>
    <n v="0"/>
    <x v="0"/>
    <s v="Unspecified"/>
    <n v="33456"/>
  </r>
  <r>
    <s v="1668194294-624"/>
    <s v="https://www.youtube.com/playlist?list=PLZ0vRaBzdrQ12KViTY71wi4bzrgsCA_TI"/>
    <s v="ทำไมดอลลาร์อ่อนค่า และจะล่มสลายเป็นเศษกระดาษจริงหรือ | Executive Espresso EP.120"/>
    <s v="https://www.youtube.com/watch?v=VlN-W4aNRew&amp;list=PLZ0vRaBzdrQ12KViTY71wi4bzrgsCA_TI&amp;index=120"/>
    <x v="270"/>
    <s v="VlN-W4aNRew"/>
    <s v="ทำไมดอลลาร์อ่อนค่า และจะล่มสลายเป็นเศษกระดาษจริงหรือ | Executive Espresso EP.120"/>
    <x v="0"/>
    <s v="THE STANDARD"/>
    <s v="Premiered Aug 19, 2020"/>
    <s v="Aug 19, 2020"/>
    <d v="2020-08-19T00:00:00"/>
    <n v="19"/>
    <n v="8"/>
    <x v="2"/>
    <s v="19"/>
    <n v="3"/>
    <x v="9"/>
    <x v="27"/>
    <s v="August"/>
    <n v="63"/>
    <s v="50,598 views"/>
    <n v="50598"/>
    <s v="like this video along with 766 other people"/>
    <n v="766"/>
    <x v="1"/>
    <s v="33:40"/>
    <n v="33.666666666666664"/>
    <n v="40"/>
    <n v="33"/>
    <n v="0"/>
    <x v="0"/>
    <s v="Unspecified"/>
    <n v="36212"/>
  </r>
  <r>
    <s v="1668194303-625"/>
    <s v="https://www.youtube.com/playlist?list=PLZ0vRaBzdrQ12KViTY71wi4bzrgsCA_TI"/>
    <s v="ชำแหละจีดีพีไทยไตรมาส 2 ติดลบ 12.2 % แนวทางนโยบายที่เหลือของปี 63 ไปทางไหน Executive Espresso EP.119"/>
    <s v="https://www.youtube.com/watch?v=xdUcgg7XLOc&amp;list=PLZ0vRaBzdrQ12KViTY71wi4bzrgsCA_TI&amp;index=119"/>
    <x v="271"/>
    <s v="xdUcgg7XLOc"/>
    <s v="ชำแหละจีดีพีไทยไตรมาส 2 ติดลบ 12.2 % แนวทางนโยบายที่เหลือของปี 63 ไปทางไหน Executive Espresso EP.119"/>
    <x v="0"/>
    <s v="THE STANDARD"/>
    <s v="Premiered Aug 18, 2020"/>
    <s v="Aug 18, 2020"/>
    <d v="2020-08-18T00:00:00"/>
    <n v="18"/>
    <n v="8"/>
    <x v="2"/>
    <s v="18"/>
    <n v="3"/>
    <x v="9"/>
    <x v="27"/>
    <s v="August"/>
    <n v="8"/>
    <s v="9,016 views"/>
    <n v="9016"/>
    <s v="like this video along with 188 other people"/>
    <n v="188"/>
    <x v="1"/>
    <s v="37:00"/>
    <n v="37"/>
    <n v="0"/>
    <n v="37"/>
    <n v="0"/>
    <x v="0"/>
    <s v="Unspecified"/>
    <n v="36949"/>
  </r>
  <r>
    <s v="1668194312-626"/>
    <s v="https://www.youtube.com/playlist?list=PLZ0vRaBzdrQ12KViTY71wi4bzrgsCA_TI"/>
    <s v="วัคซีนรัสเซีย Sputnik V ความหวังมวลมนุษยชาติหรือแค่เกมการเมือง? | Executive Espresso EP.118"/>
    <s v="https://www.youtube.com/watch?v=9rA3TktvXwE&amp;list=PLZ0vRaBzdrQ12KViTY71wi4bzrgsCA_TI&amp;index=118"/>
    <x v="272"/>
    <s v="9rA3TktvXwE"/>
    <s v="วัคซีนรัสเซีย Sputnik V ความหวังมวลมนุษยชาติหรือแค่เกมการเมือง? | Executive Espresso EP.118"/>
    <x v="0"/>
    <s v="THE STANDARD"/>
    <s v="Aug 14, 2020"/>
    <s v="Aug 14, 2020"/>
    <d v="2020-08-14T00:00:00"/>
    <n v="14"/>
    <n v="8"/>
    <x v="2"/>
    <s v="14"/>
    <n v="3"/>
    <x v="9"/>
    <x v="27"/>
    <s v="August"/>
    <n v="17"/>
    <s v="7,334 views"/>
    <n v="7334"/>
    <s v="like this video along with 129 other people"/>
    <n v="129"/>
    <x v="0"/>
    <s v="15:27"/>
    <n v="15.45"/>
    <n v="27"/>
    <n v="15"/>
    <n v="0"/>
    <x v="0"/>
    <s v="Unspecified"/>
    <n v="34384"/>
  </r>
  <r>
    <s v="1668194321-627"/>
    <s v="https://www.youtube.com/playlist?list=PLZ0vRaBzdrQ12KViTY71wi4bzrgsCA_TI"/>
    <s v="จับชีพจรคนรุ่นใหม่อาเซียน 70,000 คน ปรับตัวอย่างไรกับวิกฤตโควิด-19 | Executive Espresso EP.117"/>
    <s v="https://www.youtube.com/watch?v=BhRZkaEQnbc&amp;list=PLZ0vRaBzdrQ12KViTY71wi4bzrgsCA_TI&amp;index=117"/>
    <x v="273"/>
    <s v="BhRZkaEQnbc"/>
    <s v="จับชีพจรคนรุ่นใหม่อาเซียน 70,000 คน ปรับตัวอย่างไรกับวิกฤตโควิด-19 | Executive Espresso EP.117"/>
    <x v="0"/>
    <s v="THE STANDARD"/>
    <s v="Aug 13, 2020"/>
    <s v="Aug 13, 2020"/>
    <d v="2020-08-13T00:00:00"/>
    <n v="13"/>
    <n v="8"/>
    <x v="2"/>
    <s v="13"/>
    <n v="3"/>
    <x v="9"/>
    <x v="27"/>
    <s v="August"/>
    <n v="16"/>
    <s v="9,449 views"/>
    <n v="9449"/>
    <s v="like this video along with 175 other people"/>
    <n v="175"/>
    <x v="1"/>
    <s v="40:14"/>
    <n v="40.233333333333334"/>
    <n v="14"/>
    <n v="40"/>
    <n v="0"/>
    <x v="0"/>
    <s v="Unspecified"/>
    <n v="37575"/>
  </r>
  <r>
    <s v="1668194331-628"/>
    <s v="https://www.youtube.com/playlist?list=PLZ0vRaBzdrQ12KViTY71wi4bzrgsCA_TI"/>
    <s v="ทรัมป์สั่งแบน TikTok และ WeChat สงครามเย็น 2.0 ใช่หรือไม่ | Executive Espresso EP.116"/>
    <s v="https://www.youtube.com/watch?v=nXBx2CAaS4Q&amp;list=PLZ0vRaBzdrQ12KViTY71wi4bzrgsCA_TI&amp;index=116"/>
    <x v="274"/>
    <s v="nXBx2CAaS4Q"/>
    <s v="ทรัมป์สั่งแบน TikTok และ WeChat สงครามเย็น 2.0 ใช่หรือไม่ | Executive Espresso EP.116"/>
    <x v="0"/>
    <s v="THE STANDARD"/>
    <s v="Aug 12, 2020"/>
    <s v="Aug 12, 2020"/>
    <d v="2020-08-12T00:00:00"/>
    <n v="12"/>
    <n v="8"/>
    <x v="2"/>
    <s v="12"/>
    <n v="3"/>
    <x v="9"/>
    <x v="27"/>
    <s v="August"/>
    <n v="34"/>
    <s v="9,213 views"/>
    <n v="9213"/>
    <s v="like this video along with 139 other people"/>
    <n v="139"/>
    <x v="0"/>
    <s v="23:03"/>
    <n v="23.05"/>
    <n v="3"/>
    <n v="23"/>
    <n v="0"/>
    <x v="0"/>
    <s v="Unspecified"/>
    <n v="33245"/>
  </r>
  <r>
    <s v="1668194339-629"/>
    <s v="https://www.youtube.com/playlist?list=PLZ0vRaBzdrQ12KViTY71wi4bzrgsCA_TI"/>
    <s v="4 ยักษ์ใหญ่เทคโนโลยีถูกซักฟอกเรื่องการผูกขาด กระทบเราอย่างไร | Executive Espresso EP.115"/>
    <s v="https://www.youtube.com/watch?v=zunko7Jmxyo&amp;list=PLZ0vRaBzdrQ12KViTY71wi4bzrgsCA_TI&amp;index=115"/>
    <x v="275"/>
    <s v="zunko7Jmxyo"/>
    <s v="4 ยักษ์ใหญ่เทคโนโลยีถูกซักฟอกเรื่องการผูกขาด กระทบเราอย่างไร | Executive Espresso EP.115"/>
    <x v="0"/>
    <s v="THE STANDARD"/>
    <s v="Aug 4, 2020"/>
    <s v="Aug 4, 2020"/>
    <d v="2020-08-04T00:00:00"/>
    <n v="4"/>
    <n v="8"/>
    <x v="2"/>
    <s v="4"/>
    <n v="3"/>
    <x v="9"/>
    <x v="27"/>
    <s v="August"/>
    <n v="41"/>
    <s v="30,449 views"/>
    <n v="30449"/>
    <s v="like this video along with 529 other people"/>
    <n v="529"/>
    <x v="0"/>
    <s v="29:37"/>
    <n v="29.616666666666667"/>
    <n v="37"/>
    <n v="29"/>
    <n v="0"/>
    <x v="0"/>
    <s v="Unspecified"/>
    <n v="38396"/>
  </r>
  <r>
    <s v="1668194348-630"/>
    <s v="https://www.youtube.com/playlist?list=PLZ0vRaBzdrQ12KViTY71wi4bzrgsCA_TI"/>
    <s v="เลือดข้นตระกูลอยู่วิทยา ผ่าอาณาจักรกระทิงแดงและ Red Bull | Executive Espresso EP.114"/>
    <s v="https://www.youtube.com/watch?v=RF1GCSyhg3M&amp;list=PLZ0vRaBzdrQ12KViTY71wi4bzrgsCA_TI&amp;index=114"/>
    <x v="276"/>
    <s v="RF1GCSyhg3M"/>
    <s v="เลือดข้นตระกูลอยู่วิทยา ผ่าอาณาจักรกระทิงแดงและ Red Bull | Executive Espresso EP.114"/>
    <x v="0"/>
    <s v="THE STANDARD"/>
    <s v="Aug 3, 2020"/>
    <s v="Aug 3, 2020"/>
    <d v="2020-08-03T00:00:00"/>
    <n v="3"/>
    <n v="8"/>
    <x v="2"/>
    <s v="3"/>
    <n v="3"/>
    <x v="9"/>
    <x v="27"/>
    <s v="August"/>
    <n v="184"/>
    <s v="81,631 views"/>
    <n v="81631"/>
    <s v="like this video along with 846 other people"/>
    <n v="846"/>
    <x v="0"/>
    <s v="25:30"/>
    <n v="25.5"/>
    <n v="30"/>
    <n v="25"/>
    <n v="0"/>
    <x v="0"/>
    <s v="Unspecified"/>
    <n v="37993"/>
  </r>
  <r>
    <s v="1668194358-631"/>
    <s v="https://www.youtube.com/playlist?list=PLZ0vRaBzdrQ12KViTY71wi4bzrgsCA_TI"/>
    <s v="ภูเก็ตยังไม่ฟื้น ท่องเที่ยวกระทบสาหัส | Executive Espresso EP.113"/>
    <s v="https://www.youtube.com/watch?v=0p14yH5_HF8&amp;list=PLZ0vRaBzdrQ12KViTY71wi4bzrgsCA_TI&amp;index=113"/>
    <x v="277"/>
    <s v="0p14yH5_HF8"/>
    <s v="ภูเก็ตยังไม่ฟื้น ท่องเที่ยวกระทบสาหัส | Executive Espresso EP.113"/>
    <x v="0"/>
    <s v="THE STANDARD"/>
    <s v="Jul 31, 2020"/>
    <s v="Jul 31, 2020"/>
    <d v="2020-07-31T00:00:00"/>
    <n v="31"/>
    <n v="7"/>
    <x v="2"/>
    <s v="31"/>
    <n v="3"/>
    <x v="9"/>
    <x v="28"/>
    <s v="July"/>
    <n v="288"/>
    <s v="24,302 views"/>
    <n v="24302"/>
    <s v="like this video along with 580 other people"/>
    <n v="580"/>
    <x v="0"/>
    <s v="27:45"/>
    <n v="27.75"/>
    <n v="45"/>
    <n v="27"/>
    <n v="0"/>
    <x v="0"/>
    <s v="Unspecified"/>
    <n v="35805"/>
  </r>
  <r>
    <s v="1668194367-632"/>
    <s v="https://www.youtube.com/playlist?list=PLZ0vRaBzdrQ12KViTY71wi4bzrgsCA_TI"/>
    <s v="ทำไมทองคำราคาพุ่ง จะขึ้นอีกไหม นักลงทุนทำอย่างไร | Executive Espresso EP.112"/>
    <s v="https://www.youtube.com/watch?v=VYNl9XJ-_mY&amp;list=PLZ0vRaBzdrQ12KViTY71wi4bzrgsCA_TI&amp;index=112"/>
    <x v="278"/>
    <s v="VYNl9XJ-_mY"/>
    <s v="ทำไมทองคำราคาพุ่ง จะขึ้นอีกไหม นักลงทุนทำอย่างไร | Executive Espresso EP.112"/>
    <x v="0"/>
    <s v="THE STANDARD"/>
    <s v="Jul 30, 2020"/>
    <s v="Jul 30, 2020"/>
    <d v="2020-07-30T00:00:00"/>
    <n v="30"/>
    <n v="7"/>
    <x v="2"/>
    <s v="30"/>
    <n v="3"/>
    <x v="9"/>
    <x v="28"/>
    <s v="July"/>
    <n v="37"/>
    <s v="54,625 views"/>
    <n v="54625"/>
    <s v="like this video along with 892 other people"/>
    <n v="892"/>
    <x v="0"/>
    <s v="12:20"/>
    <n v="12.333333333333334"/>
    <n v="20"/>
    <n v="12"/>
    <n v="0"/>
    <x v="0"/>
    <s v="Unspecified"/>
    <n v="34978"/>
  </r>
  <r>
    <s v="1668194376-633"/>
    <s v="https://www.youtube.com/playlist?list=PLZ0vRaBzdrQ12KViTY71wi4bzrgsCA_TI"/>
    <s v="ทรานส์ฟอร์มราชการให้ Agile ได้จริงหรือ กรณีศึกษาจากกรมสรรพากร | Executive Espresso EP.111"/>
    <s v="https://www.youtube.com/watch?v=EmI8hUh0mHs&amp;list=PLZ0vRaBzdrQ12KViTY71wi4bzrgsCA_TI&amp;index=111"/>
    <x v="279"/>
    <s v="EmI8hUh0mHs"/>
    <s v="ทรานส์ฟอร์มราชการให้ Agile ได้จริงหรือ กรณีศึกษาจากกรมสรรพากร | Executive Espresso EP.111"/>
    <x v="0"/>
    <s v="THE STANDARD"/>
    <s v="Jul 29, 2020"/>
    <s v="Jul 29, 2020"/>
    <d v="2020-07-29T00:00:00"/>
    <n v="29"/>
    <n v="7"/>
    <x v="2"/>
    <s v="29"/>
    <n v="3"/>
    <x v="9"/>
    <x v="28"/>
    <s v="July"/>
    <n v="12"/>
    <s v="13,931 views"/>
    <n v="13931"/>
    <s v="like this video along with 281 other people"/>
    <n v="281"/>
    <x v="1"/>
    <s v="36:40"/>
    <n v="36.666666666666664"/>
    <n v="40"/>
    <n v="36"/>
    <n v="0"/>
    <x v="12"/>
    <s v="ผู้นำภาครัฐ"/>
    <n v="38304"/>
  </r>
  <r>
    <s v="1668194385-634"/>
    <s v="https://www.youtube.com/playlist?list=PLZ0vRaBzdrQ12KViTY71wi4bzrgsCA_TI"/>
    <s v="Security และ Privacy สิ่งที่องค์กรต้องรีบปรับตัวก่อนสายเกินไป | Executive Espresso EP.110"/>
    <s v="https://www.youtube.com/watch?v=QMiks2ibEP0&amp;list=PLZ0vRaBzdrQ12KViTY71wi4bzrgsCA_TI&amp;index=110"/>
    <x v="280"/>
    <s v="QMiks2ibEP0"/>
    <s v="Security และ Privacy สิ่งที่องค์กรต้องรีบปรับตัวก่อนสายเกินไป | Executive Espresso EP.110"/>
    <x v="0"/>
    <s v="THE STANDARD"/>
    <s v="Jul 25, 2020"/>
    <s v="Jul 25, 2020"/>
    <d v="2020-07-25T00:00:00"/>
    <n v="25"/>
    <n v="7"/>
    <x v="2"/>
    <s v="25"/>
    <n v="3"/>
    <x v="9"/>
    <x v="28"/>
    <s v="July"/>
    <n v="12"/>
    <s v="7,846 views"/>
    <n v="7846"/>
    <s v="like this video along with 155 other people"/>
    <n v="155"/>
    <x v="1"/>
    <s v="50:48"/>
    <n v="50.8"/>
    <n v="48"/>
    <n v="50"/>
    <n v="0"/>
    <x v="0"/>
    <s v="Unspecified"/>
    <n v="38860"/>
  </r>
  <r>
    <s v="1668194394-635"/>
    <s v="https://www.youtube.com/playlist?list=PLZ0vRaBzdrQ12KViTY71wi4bzrgsCA_TI"/>
    <s v="งบแบงก์ไตรมาส 2 ทรุด หนี้เสียเพิ่ม น่ากังวลไหม วางแผนอย่างไร | Executive Espresso EP.109"/>
    <s v="https://www.youtube.com/watch?v=6cTHpmMtrKQ&amp;list=PLZ0vRaBzdrQ12KViTY71wi4bzrgsCA_TI&amp;index=109"/>
    <x v="281"/>
    <s v="6cTHpmMtrKQ"/>
    <s v="งบแบงก์ไตรมาส 2 ทรุด หนี้เสียเพิ่ม น่ากังวลไหม วางแผนอย่างไร | Executive Espresso EP.109"/>
    <x v="0"/>
    <s v="THE STANDARD"/>
    <s v="Jul 22, 2020"/>
    <s v="Jul 22, 2020"/>
    <d v="2020-07-22T00:00:00"/>
    <n v="22"/>
    <n v="7"/>
    <x v="2"/>
    <s v="22"/>
    <n v="3"/>
    <x v="9"/>
    <x v="28"/>
    <s v="July"/>
    <n v="17"/>
    <s v="22,697 views"/>
    <n v="22697"/>
    <s v="like this video along with 352 other people"/>
    <n v="352"/>
    <x v="1"/>
    <s v="42:02"/>
    <n v="42.033333333333331"/>
    <n v="2"/>
    <n v="42"/>
    <n v="0"/>
    <x v="0"/>
    <s v="Unspecified"/>
    <n v="37513"/>
  </r>
  <r>
    <s v="1668194403-636"/>
    <s v="https://www.youtube.com/playlist?list=PLZ0vRaBzdrQ12KViTY71wi4bzrgsCA_TI"/>
    <s v="คืบหน้าวัคซีนโควิด-19 สิ่งที่นักธุรกิจควรรู้ | Executive Espresso EP.108"/>
    <s v="https://www.youtube.com/watch?v=_9MMviRy564&amp;list=PLZ0vRaBzdrQ12KViTY71wi4bzrgsCA_TI&amp;index=108"/>
    <x v="282"/>
    <s v="_9MMviRy564"/>
    <s v="คืบหน้าวัคซีนโควิด-19 สิ่งที่นักธุรกิจควรรู้ | Executive Espresso EP.108"/>
    <x v="0"/>
    <s v="THE STANDARD"/>
    <s v="Premiered Jul 21, 2020"/>
    <s v="Jul 21, 2020"/>
    <d v="2020-07-21T00:00:00"/>
    <n v="21"/>
    <n v="7"/>
    <x v="2"/>
    <s v="21"/>
    <n v="3"/>
    <x v="9"/>
    <x v="28"/>
    <s v="July"/>
    <n v="7"/>
    <s v="12,807 views"/>
    <n v="12807"/>
    <s v="like this video along with 225 other people"/>
    <n v="225"/>
    <x v="0"/>
    <s v="23:55"/>
    <n v="23.916666666666668"/>
    <n v="55"/>
    <n v="23"/>
    <n v="0"/>
    <x v="0"/>
    <s v="Unspecified"/>
    <n v="33731"/>
  </r>
  <r>
    <s v="1668194412-637"/>
    <s v="https://www.youtube.com/playlist?list=PLZ0vRaBzdrQ12KViTY71wi4bzrgsCA_TI"/>
    <s v="ทำไมต่างชาติเทขายหุ้นไทยไม่หยุด 8 แสนล้านบาทใน 7 ปี | Executive Espresso EP.107"/>
    <s v="https://www.youtube.com/watch?v=Tf6GVFYKUK8&amp;list=PLZ0vRaBzdrQ12KViTY71wi4bzrgsCA_TI&amp;index=107"/>
    <x v="283"/>
    <s v="Tf6GVFYKUK8"/>
    <s v="ทำไมต่างชาติเทขายหุ้นไทยไม่หยุด 8 แสนล้านบาทใน 7 ปี | Executive Espresso EP.107"/>
    <x v="0"/>
    <s v="THE STANDARD"/>
    <s v="Jul 20, 2020"/>
    <s v="Jul 20, 2020"/>
    <d v="2020-07-20T00:00:00"/>
    <n v="20"/>
    <n v="7"/>
    <x v="2"/>
    <s v="20"/>
    <n v="3"/>
    <x v="9"/>
    <x v="28"/>
    <s v="July"/>
    <n v="370"/>
    <s v="79,935 views"/>
    <n v="79935"/>
    <s v="like this video along with 1,580 other people"/>
    <n v="1580"/>
    <x v="1"/>
    <s v="39:37"/>
    <n v="39.616666666666667"/>
    <n v="37"/>
    <n v="39"/>
    <n v="0"/>
    <x v="0"/>
    <s v="Unspecified"/>
    <n v="40160"/>
  </r>
  <r>
    <s v="1668194422-638"/>
    <s v="https://www.youtube.com/playlist?list=PLZ0vRaBzdrQ12KViTY71wi4bzrgsCA_TI"/>
    <s v="หุ้นจีนพุ่งแรง มังกรสยายปีกหรือฟองสบู่ใกล้แตก? | Executive Espresso EP.106"/>
    <s v="https://www.youtube.com/watch?v=xbK4GyFfyLQ&amp;list=PLZ0vRaBzdrQ12KViTY71wi4bzrgsCA_TI&amp;index=106"/>
    <x v="284"/>
    <s v="xbK4GyFfyLQ"/>
    <s v="หุ้นจีนพุ่งแรง มังกรสยายปีกหรือฟองสบู่ใกล้แตก? | Executive Espresso EP.106"/>
    <x v="0"/>
    <s v="THE STANDARD"/>
    <s v="Jul 19, 2020"/>
    <s v="Jul 19, 2020"/>
    <d v="2020-07-19T00:00:00"/>
    <n v="19"/>
    <n v="7"/>
    <x v="2"/>
    <s v="19"/>
    <n v="3"/>
    <x v="9"/>
    <x v="28"/>
    <s v="July"/>
    <n v="75"/>
    <s v="48,291 views"/>
    <n v="48291"/>
    <s v="like this video along with 796 other people"/>
    <n v="796"/>
    <x v="1"/>
    <s v="30:31"/>
    <n v="30.516666666666666"/>
    <n v="31"/>
    <n v="30"/>
    <n v="0"/>
    <x v="0"/>
    <s v="Unspecified"/>
    <n v="35832"/>
  </r>
  <r>
    <s v="1668194431-639"/>
    <s v="https://www.youtube.com/playlist?list=PLZ0vRaBzdrQ12KViTY71wi4bzrgsCA_TI"/>
    <s v="ทำไมหุ้นเทคฯ Nasdaq ขึ้นไม่หยุด ไปต่อหรือพอแค่นี้? | Executive Espresso EP.105"/>
    <s v="https://www.youtube.com/watch?v=rcQOtgEsQZA&amp;list=PLZ0vRaBzdrQ12KViTY71wi4bzrgsCA_TI&amp;index=105"/>
    <x v="285"/>
    <s v="rcQOtgEsQZA"/>
    <s v="ทำไมหุ้นเทคฯ Nasdaq ขึ้นไม่หยุด ไปต่อหรือพอแค่นี้? | Executive Espresso EP.105"/>
    <x v="0"/>
    <s v="THE STANDARD"/>
    <s v="Jul 18, 2020"/>
    <s v="Jul 18, 2020"/>
    <d v="2020-07-18T00:00:00"/>
    <n v="18"/>
    <n v="7"/>
    <x v="2"/>
    <s v="18"/>
    <n v="3"/>
    <x v="9"/>
    <x v="28"/>
    <s v="July"/>
    <n v="23"/>
    <s v="21,444 views"/>
    <n v="21444"/>
    <s v="like this video along with 467 other people"/>
    <n v="467"/>
    <x v="1"/>
    <s v="40:14"/>
    <n v="40.233333333333334"/>
    <n v="14"/>
    <n v="40"/>
    <n v="0"/>
    <x v="0"/>
    <s v="Unspecified"/>
    <n v="34806"/>
  </r>
  <r>
    <s v="1668194440-640"/>
    <s v="https://www.youtube.com/playlist?list=PLZ0vRaBzdrQ12KViTY71wi4bzrgsCA_TI"/>
    <s v="ศบค. การ์ดตก กระทบท่องเที่ยวระยองเกือบ 100% ทางออกคืออะไร | Executive Espresso EP.104"/>
    <s v="https://www.youtube.com/watch?v=Ht0koV1GkXE&amp;list=PLZ0vRaBzdrQ12KViTY71wi4bzrgsCA_TI&amp;index=104"/>
    <x v="286"/>
    <s v="Ht0koV1GkXE"/>
    <s v="ศบค. การ์ดตก กระทบท่องเที่ยวระยองเกือบ 100% ทางออกคืออะไร | Executive Espresso EP.104"/>
    <x v="0"/>
    <s v="THE STANDARD"/>
    <s v="Premiered Jul 17, 2020"/>
    <s v="Jul 17, 2020"/>
    <d v="2020-07-17T00:00:00"/>
    <n v="17"/>
    <n v="7"/>
    <x v="2"/>
    <s v="17"/>
    <n v="3"/>
    <x v="9"/>
    <x v="28"/>
    <s v="July"/>
    <n v="31"/>
    <s v="8,146 views"/>
    <n v="8146"/>
    <s v="like this video along with 145 other people"/>
    <n v="145"/>
    <x v="1"/>
    <s v="32:16"/>
    <n v="32.266666666666666"/>
    <n v="16"/>
    <n v="32"/>
    <n v="0"/>
    <x v="0"/>
    <s v="Unspecified"/>
    <n v="34746"/>
  </r>
  <r>
    <s v="1668194449-641"/>
    <s v="https://www.youtube.com/playlist?list=PLZ0vRaBzdrQ12KViTY71wi4bzrgsCA_TI"/>
    <s v="เศรษฐกิจไทยครึ่งปีหลัง จับตา 4 ปัจจัย R.E.S.T | Executive Espresso EP.103"/>
    <s v="https://www.youtube.com/watch?v=wrnSCaRriEk&amp;list=PLZ0vRaBzdrQ12KViTY71wi4bzrgsCA_TI&amp;index=103"/>
    <x v="287"/>
    <s v="wrnSCaRriEk"/>
    <s v="เศรษฐกิจไทยครึ่งปีหลัง จับตา 4 ปัจจัย R.E.S.T | Executive Espresso EP.103"/>
    <x v="0"/>
    <s v="THE STANDARD"/>
    <s v="Premiered Jul 15, 2020"/>
    <s v="Jul 15, 2020"/>
    <d v="2020-07-15T00:00:00"/>
    <n v="15"/>
    <n v="7"/>
    <x v="2"/>
    <s v="15"/>
    <n v="3"/>
    <x v="9"/>
    <x v="28"/>
    <s v="July"/>
    <n v="48"/>
    <s v="65,737 views"/>
    <n v="65737"/>
    <s v="like this video along with 1,064 other people"/>
    <n v="1064"/>
    <x v="1"/>
    <s v="52:13"/>
    <n v="52.216666666666669"/>
    <n v="13"/>
    <n v="52"/>
    <n v="0"/>
    <x v="0"/>
    <s v="Unspecified"/>
    <n v="39606"/>
  </r>
  <r>
    <s v="1668194458-642"/>
    <s v="https://www.youtube.com/playlist?list=PLZ0vRaBzdrQ12KViTY71wi4bzrgsCA_TI"/>
    <s v="ตลาดหุ้นไทยไตรมาส 3 ยังเห็นแสงที่ปลายอุโมงค์? | Executive Espresso EP.102"/>
    <s v="https://www.youtube.com/watch?v=SpkR4rbO8ys&amp;list=PLZ0vRaBzdrQ12KViTY71wi4bzrgsCA_TI&amp;index=102"/>
    <x v="288"/>
    <s v="SpkR4rbO8ys"/>
    <s v="ตลาดหุ้นไทยไตรมาส 3 ยังเห็นแสงที่ปลายอุโมงค์? | Executive Espresso EP.102"/>
    <x v="0"/>
    <s v="THE STANDARD"/>
    <s v="Premiered Jul 14, 2020"/>
    <s v="Jul 14, 2020"/>
    <d v="2020-07-14T00:00:00"/>
    <n v="14"/>
    <n v="7"/>
    <x v="2"/>
    <s v="14"/>
    <n v="3"/>
    <x v="9"/>
    <x v="28"/>
    <s v="July"/>
    <n v="8"/>
    <s v="8,968 views"/>
    <n v="8968"/>
    <s v="like this video along with 148 other people"/>
    <n v="148"/>
    <x v="1"/>
    <s v="38:33"/>
    <n v="38.549999999999997"/>
    <n v="33"/>
    <n v="38"/>
    <n v="0"/>
    <x v="0"/>
    <s v="Unspecified"/>
    <n v="36781"/>
  </r>
  <r>
    <s v="1668194467-643"/>
    <s v="https://www.youtube.com/playlist?list=PLZ0vRaBzdrQ12KViTY71wi4bzrgsCA_TI"/>
    <s v="มรสุม TikTok ขวัญใจวัยรุ่น แต่ขัดใจรัฐบาล | Executive Espresso EP.101"/>
    <s v="https://www.youtube.com/watch?v=U9cgS4zMnaY&amp;list=PLZ0vRaBzdrQ12KViTY71wi4bzrgsCA_TI&amp;index=101"/>
    <x v="289"/>
    <s v="U9cgS4zMnaY"/>
    <s v="มรสุม TikTok ขวัญใจวัยรุ่น แต่ขัดใจรัฐบาล | Executive Espresso EP.101"/>
    <x v="0"/>
    <s v="THE STANDARD"/>
    <s v="Jul 12, 2020"/>
    <s v="Jul 12, 2020"/>
    <d v="2020-07-12T00:00:00"/>
    <n v="12"/>
    <n v="7"/>
    <x v="2"/>
    <s v="12"/>
    <n v="3"/>
    <x v="9"/>
    <x v="28"/>
    <s v="July"/>
    <n v="61"/>
    <s v="30,288 views"/>
    <n v="30288"/>
    <s v="like this video along with 514 other people"/>
    <n v="514"/>
    <x v="0"/>
    <s v="29:00"/>
    <n v="29"/>
    <n v="0"/>
    <n v="29"/>
    <n v="0"/>
    <x v="0"/>
    <s v="Unspecified"/>
    <n v="36579"/>
  </r>
  <r>
    <s v="1668194476-644"/>
    <s v="https://www.youtube.com/playlist?list=PLZ0vRaBzdrQ12KViTY71wi4bzrgsCA_TI"/>
    <s v="มอง CPTPP ให้ลึกกว่า ‘เข้า’ หรือ ‘ไม่เข้า’ กับอธิบดีกรมเจรจาการค้าฯ | Executive Espresso EP.100"/>
    <s v="https://www.youtube.com/watch?v=DaUGoiw1AWg&amp;list=PLZ0vRaBzdrQ12KViTY71wi4bzrgsCA_TI&amp;index=100"/>
    <x v="290"/>
    <s v="DaUGoiw1AWg"/>
    <s v="มอง CPTPP ให้ลึกกว่า ‘เข้า’ หรือ ‘ไม่เข้า’ กับอธิบดีกรมเจรจาการค้าฯ | Executive Espresso EP.100"/>
    <x v="0"/>
    <s v="THE STANDARD"/>
    <s v="Jul 8, 2020"/>
    <s v="Jul 8, 2020"/>
    <d v="2020-07-08T00:00:00"/>
    <n v="8"/>
    <n v="7"/>
    <x v="2"/>
    <s v="8"/>
    <n v="3"/>
    <x v="9"/>
    <x v="28"/>
    <s v="July"/>
    <n v="30"/>
    <s v="6,154 views"/>
    <n v="6154"/>
    <s v="like this video along with 109 other people"/>
    <n v="109"/>
    <x v="1"/>
    <s v="55:00"/>
    <n v="55"/>
    <n v="0"/>
    <n v="55"/>
    <n v="0"/>
    <x v="12"/>
    <s v="ผู้นำภาครัฐ"/>
    <n v="36814"/>
  </r>
  <r>
    <s v="1668194484-645"/>
    <s v="https://www.youtube.com/playlist?list=PLZ0vRaBzdrQ12KViTY71wi4bzrgsCA_TI"/>
    <s v="แผลเป็นเศรษฐกิจไทย กับโจทย์นโยบายการเงินยุคโควิด-19 | Executive Espresso EP.99"/>
    <s v="https://www.youtube.com/watch?v=n-uel6jxYeA&amp;list=PLZ0vRaBzdrQ12KViTY71wi4bzrgsCA_TI&amp;index=99"/>
    <x v="291"/>
    <s v="n-uel6jxYeA"/>
    <s v="แผลเป็นเศรษฐกิจไทย กับโจทย์นโยบายการเงินยุคโควิด-19 | Executive Espresso EP.99"/>
    <x v="0"/>
    <s v="THE STANDARD"/>
    <s v="Jul 7, 2020"/>
    <s v="Jul 7, 2020"/>
    <d v="2020-07-07T00:00:00"/>
    <n v="7"/>
    <n v="7"/>
    <x v="2"/>
    <s v="7"/>
    <n v="3"/>
    <x v="9"/>
    <x v="28"/>
    <s v="July"/>
    <n v="26"/>
    <s v="44,330 views"/>
    <n v="44330"/>
    <s v="like this video along with 506 other people"/>
    <n v="506"/>
    <x v="1"/>
    <s v="50:26"/>
    <n v="50.43333333333333"/>
    <n v="26"/>
    <n v="50"/>
    <n v="0"/>
    <x v="0"/>
    <s v="Unspecified"/>
    <n v="37215"/>
  </r>
  <r>
    <s v="1668194493-646"/>
    <s v="https://www.youtube.com/playlist?list=PLZ0vRaBzdrQ12KViTY71wi4bzrgsCA_TI"/>
    <s v="เจาะลึก พ.ร.บ. e-Service เก็บภาษีแพลตฟอร์มต่างประเทศกับอธิบดีกรมสรรพากร | Executive Espresso EP.98"/>
    <s v="https://www.youtube.com/watch?v=kHNY-5Wo5N8&amp;list=PLZ0vRaBzdrQ12KViTY71wi4bzrgsCA_TI&amp;index=98"/>
    <x v="292"/>
    <s v="kHNY-5Wo5N8"/>
    <s v="เจาะลึก พ.ร.บ. e-Service เก็บภาษีแพลตฟอร์มต่างประเทศกับอธิบดีกรมสรรพากร | Executive Espresso EP.98"/>
    <x v="0"/>
    <s v="THE STANDARD"/>
    <s v="Jul 6, 2020"/>
    <s v="Jul 6, 2020"/>
    <d v="2020-07-06T00:00:00"/>
    <n v="6"/>
    <n v="7"/>
    <x v="2"/>
    <s v="6"/>
    <n v="3"/>
    <x v="9"/>
    <x v="28"/>
    <s v="July"/>
    <n v="34"/>
    <s v="16,220 views"/>
    <n v="16220"/>
    <s v="like this video along with 322 other people"/>
    <n v="322"/>
    <x v="1"/>
    <s v="39:41"/>
    <n v="39.68333333333333"/>
    <n v="41"/>
    <n v="39"/>
    <n v="0"/>
    <x v="12"/>
    <s v="ผู้นำภาครัฐ"/>
    <n v="34394"/>
  </r>
  <r>
    <s v="1668194502-647"/>
    <s v="https://www.youtube.com/playlist?list=PLZ0vRaBzdrQ12KViTY71wi4bzrgsCA_TI"/>
    <s v="ดร.นิเวศน์ วิเคราะห์หุ้นอุตสาหกรรมตัวไหนร่วง-รุ่งครึ่งปีหลัง หลังเปิดประเทศ Executive Espresso EP.97"/>
    <s v="https://www.youtube.com/watch?v=oGeWY10UGsQ&amp;list=PLZ0vRaBzdrQ12KViTY71wi4bzrgsCA_TI&amp;index=97"/>
    <x v="293"/>
    <s v="oGeWY10UGsQ"/>
    <s v="ดร.นิเวศน์ วิเคราะห์หุ้นอุตสาหกรรมตัวไหนร่วง-รุ่งครึ่งปีหลัง หลังเปิดประเทศ Executive Espresso EP.97"/>
    <x v="0"/>
    <s v="THE STANDARD"/>
    <s v="Premiered Jul 3, 2020"/>
    <s v="Jul 3, 2020"/>
    <d v="2020-07-03T00:00:00"/>
    <n v="3"/>
    <n v="7"/>
    <x v="2"/>
    <s v="3"/>
    <n v="3"/>
    <x v="9"/>
    <x v="28"/>
    <s v="July"/>
    <n v="73"/>
    <s v="122,230 views"/>
    <n v="122230"/>
    <s v="like this video along with 2,080 other people"/>
    <n v="2080"/>
    <x v="1"/>
    <s v="32:53"/>
    <n v="32.883333333333333"/>
    <n v="53"/>
    <n v="32"/>
    <n v="0"/>
    <x v="0"/>
    <s v="Unspecified"/>
    <n v="40157"/>
  </r>
  <r>
    <s v="1668194512-648"/>
    <s v="https://www.youtube.com/playlist?list=PLZ0vRaBzdrQ12KViTY71wi4bzrgsCA_TI"/>
    <s v="ดร.นิเวศน์ มองตลาดหุ้นไทยคือภาพลวงตา? วิธีดูหุ้นถูก-หุ้นแพง | Executive Espresso EP.96"/>
    <s v="https://www.youtube.com/watch?v=J4GRtVi1h6Q&amp;list=PLZ0vRaBzdrQ12KViTY71wi4bzrgsCA_TI&amp;index=96"/>
    <x v="294"/>
    <s v="J4GRtVi1h6Q"/>
    <s v="ดร.นิเวศน์ มองตลาดหุ้นไทยคือภาพลวงตา? วิธีดูหุ้นถูก-หุ้นแพง | Executive Espresso EP.96"/>
    <x v="0"/>
    <s v="THE STANDARD"/>
    <s v="Premiered Jul 2, 2020"/>
    <s v="Jul 2, 2020"/>
    <d v="2020-07-02T00:00:00"/>
    <n v="2"/>
    <n v="7"/>
    <x v="2"/>
    <s v="2"/>
    <n v="3"/>
    <x v="9"/>
    <x v="28"/>
    <s v="July"/>
    <n v="95"/>
    <s v="170,789 views"/>
    <n v="170789"/>
    <s v="like this video along with 2,697 other people"/>
    <n v="2697"/>
    <x v="1"/>
    <s v="34:17"/>
    <n v="34.283333333333331"/>
    <n v="17"/>
    <n v="34"/>
    <n v="0"/>
    <x v="0"/>
    <s v="Unspecified"/>
    <n v="41448"/>
  </r>
  <r>
    <s v="1668194522-649"/>
    <s v="https://www.youtube.com/playlist?list=PLZ0vRaBzdrQ12KViTY71wi4bzrgsCA_TI"/>
    <s v="อยากทำธุรกิจบุกเมียนมา เริ่มอย่างไรดี โอกาสอยู่ตรงไหน | Executive Espresso EP.95"/>
    <s v="https://www.youtube.com/watch?v=xAxyBC5-92c&amp;list=PLZ0vRaBzdrQ12KViTY71wi4bzrgsCA_TI&amp;index=95"/>
    <x v="295"/>
    <s v="xAxyBC5-92c"/>
    <s v="อยากทำธุรกิจบุกเมียนมา เริ่มอย่างไรดี โอกาสอยู่ตรงไหน | Executive Espresso EP.95"/>
    <x v="0"/>
    <s v="THE STANDARD"/>
    <s v="Jun 30, 2020"/>
    <s v="Jun 30, 2020"/>
    <d v="2020-06-30T00:00:00"/>
    <n v="30"/>
    <n v="6"/>
    <x v="2"/>
    <s v="30"/>
    <n v="2"/>
    <x v="10"/>
    <x v="29"/>
    <s v="June"/>
    <n v="18"/>
    <s v="6,736 views"/>
    <n v="6736"/>
    <s v="like this video along with 171 other people"/>
    <n v="171"/>
    <x v="1"/>
    <s v="39:59"/>
    <n v="39.983333333333334"/>
    <n v="59"/>
    <n v="39"/>
    <n v="0"/>
    <x v="12"/>
    <s v="ผู้นำภาครัฐ"/>
    <n v="37550"/>
  </r>
  <r>
    <s v="1668194531-650"/>
    <s v="https://www.youtube.com/playlist?list=PLZ0vRaBzdrQ12KViTY71wi4bzrgsCA_TI"/>
    <s v="คว่ำบาตรเฟซบุ๊ก กรณีศึกษา Hate Speech ทำซักเคอร์เบิร์ก สูญ 2 แสนล้าน | Executive Espresso EP.94"/>
    <s v="https://www.youtube.com/watch?v=Ic7QTiwvgUQ&amp;list=PLZ0vRaBzdrQ12KViTY71wi4bzrgsCA_TI&amp;index=94"/>
    <x v="296"/>
    <s v="Ic7QTiwvgUQ"/>
    <s v="คว่ำบาตรเฟซบุ๊ก กรณีศึกษา Hate Speech ทำซักเคอร์เบิร์ก สูญ 2 แสนล้าน | Executive Espresso EP.94"/>
    <x v="0"/>
    <s v="THE STANDARD"/>
    <s v="Jun 29, 2020"/>
    <s v="Jun 29, 2020"/>
    <d v="2020-06-29T00:00:00"/>
    <n v="29"/>
    <n v="6"/>
    <x v="2"/>
    <s v="29"/>
    <n v="2"/>
    <x v="10"/>
    <x v="29"/>
    <s v="June"/>
    <n v="145"/>
    <s v="86,020 views"/>
    <n v="86020"/>
    <s v="like this video along with 1,371 other people"/>
    <n v="1371"/>
    <x v="0"/>
    <s v="27:03"/>
    <n v="27.05"/>
    <n v="3"/>
    <n v="27"/>
    <n v="0"/>
    <x v="0"/>
    <s v="Unspecified"/>
    <n v="36108"/>
  </r>
  <r>
    <s v="1668194541-651"/>
    <s v="https://www.youtube.com/playlist?list=PLZ0vRaBzdrQ12KViTY71wi4bzrgsCA_TI"/>
    <s v="แบงก์ชาติสั่งงดจ่ายปันผลระหว่างกาลและงดซื้อหุ้นคืน ส่งสัญญาณอะไร กระทบใคร | Executive Espresso EP.93"/>
    <s v="https://www.youtube.com/watch?v=Bm5HjLonSi4&amp;list=PLZ0vRaBzdrQ12KViTY71wi4bzrgsCA_TI&amp;index=93"/>
    <x v="297"/>
    <s v="Bm5HjLonSi4"/>
    <s v="แบงก์ชาติสั่งงดจ่ายปันผลระหว่างกาลและงดซื้อหุ้นคืน ส่งสัญญาณอะไร กระทบใคร | Executive Espresso EP.93"/>
    <x v="0"/>
    <s v="THE STANDARD"/>
    <s v="Jun 22, 2020"/>
    <s v="Jun 22, 2020"/>
    <d v="2020-06-22T00:00:00"/>
    <n v="22"/>
    <n v="6"/>
    <x v="2"/>
    <s v="22"/>
    <n v="2"/>
    <x v="10"/>
    <x v="29"/>
    <s v="June"/>
    <n v="24"/>
    <s v="22,368 views"/>
    <n v="22368"/>
    <s v="like this video along with 359 other people"/>
    <n v="359"/>
    <x v="0"/>
    <s v="23:36"/>
    <n v="23.6"/>
    <n v="36"/>
    <n v="23"/>
    <n v="0"/>
    <x v="0"/>
    <s v="Unspecified"/>
    <n v="37845"/>
  </r>
  <r>
    <s v="1668194550-652"/>
    <s v="https://www.youtube.com/playlist?list=PLZ0vRaBzdrQ12KViTY71wi4bzrgsCA_TI"/>
    <s v="กับดักสภาพคล่องคืออะไร ทำไมหุ้นขึ้นไม่ได้แปลว่าเศรษฐกิจดี | Executive Espresso EP.92"/>
    <s v="https://www.youtube.com/watch?v=iCqlq7X7uIk&amp;list=PLZ0vRaBzdrQ12KViTY71wi4bzrgsCA_TI&amp;index=92"/>
    <x v="298"/>
    <s v="iCqlq7X7uIk"/>
    <s v="กับดักสภาพคล่องคืออะไร ทำไมหุ้นขึ้นไม่ได้แปลว่าเศรษฐกิจดี | Executive Espresso EP.92"/>
    <x v="0"/>
    <s v="THE STANDARD"/>
    <s v="Jun 20, 2020"/>
    <s v="Jun 20, 2020"/>
    <d v="2020-06-20T00:00:00"/>
    <n v="20"/>
    <n v="6"/>
    <x v="2"/>
    <s v="20"/>
    <n v="2"/>
    <x v="10"/>
    <x v="29"/>
    <s v="June"/>
    <n v="30"/>
    <s v="30,102 views"/>
    <n v="30102"/>
    <s v="like this video along with 540 other people"/>
    <n v="540"/>
    <x v="1"/>
    <s v="46:50"/>
    <n v="46.833333333333336"/>
    <n v="50"/>
    <n v="46"/>
    <n v="0"/>
    <x v="0"/>
    <s v="Unspecified"/>
    <n v="39004"/>
  </r>
  <r>
    <s v="1668194560-653"/>
    <s v="https://www.youtube.com/playlist?list=PLZ0vRaBzdrQ12KViTY71wi4bzrgsCA_TI"/>
    <s v="ทำไม Tesla จึงเป็นผู้ผลิตรถยนต์มูลค่าอันดับ 1 ของโลกแซง Toyota | Executive Espresso EP.91"/>
    <s v="https://www.youtube.com/watch?v=8-SfvVhwgwY&amp;list=PLZ0vRaBzdrQ12KViTY71wi4bzrgsCA_TI&amp;index=91"/>
    <x v="299"/>
    <s v="8-SfvVhwgwY"/>
    <s v="ทำไม Tesla จึงเป็นผู้ผลิตรถยนต์มูลค่าอันดับ 1 ของโลกแซง Toyota | Executive Espresso EP.91"/>
    <x v="0"/>
    <s v="THE STANDARD"/>
    <s v="Jun 15, 2020"/>
    <s v="Jun 15, 2020"/>
    <d v="2020-06-15T00:00:00"/>
    <n v="15"/>
    <n v="6"/>
    <x v="2"/>
    <s v="15"/>
    <n v="2"/>
    <x v="10"/>
    <x v="29"/>
    <s v="June"/>
    <n v="372"/>
    <s v="248,167 views"/>
    <n v="248167"/>
    <s v="like this video along with 4,213 other people"/>
    <n v="4213"/>
    <x v="0"/>
    <s v="17:55"/>
    <n v="17.916666666666668"/>
    <n v="55"/>
    <n v="17"/>
    <n v="0"/>
    <x v="0"/>
    <s v="Unspecified"/>
    <n v="39464"/>
  </r>
  <r>
    <s v="1668194570-654"/>
    <s v="https://www.youtube.com/playlist?list=PLZ0vRaBzdrQ12KViTY71wi4bzrgsCA_TI"/>
    <s v="กสิกรไทยและไทยพาณิชย์ การเดินเกมเทคโนโลยีที่น่าจับตา | Executive Espresso EP.90"/>
    <s v="https://www.youtube.com/watch?v=ihtYadN-AKw&amp;list=PLZ0vRaBzdrQ12KViTY71wi4bzrgsCA_TI&amp;index=90"/>
    <x v="300"/>
    <s v="ihtYadN-AKw"/>
    <s v="กสิกรไทยและไทยพาณิชย์ การเดินเกมเทคโนโลยีที่น่าจับตา | Executive Espresso EP.90"/>
    <x v="0"/>
    <s v="THE STANDARD"/>
    <s v="Jun 10, 2020"/>
    <s v="Jun 10, 2020"/>
    <d v="2020-06-10T00:00:00"/>
    <n v="10"/>
    <n v="6"/>
    <x v="2"/>
    <s v="10"/>
    <n v="2"/>
    <x v="10"/>
    <x v="29"/>
    <s v="June"/>
    <n v="102"/>
    <s v="84,440 views"/>
    <n v="84440"/>
    <s v="like this video along with 1,488 other people"/>
    <n v="1488"/>
    <x v="0"/>
    <s v="25:35"/>
    <n v="25.583333333333332"/>
    <n v="35"/>
    <n v="25"/>
    <n v="0"/>
    <x v="0"/>
    <s v="Unspecified"/>
    <n v="39515"/>
  </r>
  <r>
    <s v="1668194579-655"/>
    <s v="https://www.youtube.com/playlist?list=PLZ0vRaBzdrQ12KViTY71wi4bzrgsCA_TI"/>
    <s v="Travel Bubble ทางรอดของท่องเที่ยวไทยจริงหรือ | Executive Espresso EP.89"/>
    <s v="https://www.youtube.com/watch?v=UQwXCI7h5NY&amp;list=PLZ0vRaBzdrQ12KViTY71wi4bzrgsCA_TI&amp;index=89"/>
    <x v="301"/>
    <s v="UQwXCI7h5NY"/>
    <s v="Travel Bubble ทางรอดของท่องเที่ยวไทยจริงหรือ | Executive Espresso EP.89"/>
    <x v="0"/>
    <s v="THE STANDARD"/>
    <s v="Jun 7, 2020"/>
    <s v="Jun 7, 2020"/>
    <d v="2020-06-07T00:00:00"/>
    <n v="7"/>
    <n v="6"/>
    <x v="2"/>
    <s v="7"/>
    <n v="2"/>
    <x v="10"/>
    <x v="29"/>
    <s v="June"/>
    <n v="25"/>
    <s v="16,609 views"/>
    <n v="16609"/>
    <s v="like this video along with 296 other people"/>
    <n v="296"/>
    <x v="0"/>
    <s v="16:52"/>
    <n v="16.866666666666667"/>
    <n v="52"/>
    <n v="16"/>
    <n v="0"/>
    <x v="0"/>
    <s v="Unspecified"/>
    <n v="38722"/>
  </r>
  <r>
    <s v="1668194588-656"/>
    <s v="https://www.youtube.com/playlist?list=PLZ0vRaBzdrQ12KViTY71wi4bzrgsCA_TI"/>
    <s v="หนี้สาธารณะของไทยน่ากังวลจริงไหม ชำแหละ พ.ร.ก. เงินกู้ 3 ฉบับแบบเข้าใจง่าย Executive Espresso EP.88"/>
    <s v="https://www.youtube.com/watch?v=B1-Mmk36Jyk&amp;list=PLZ0vRaBzdrQ12KViTY71wi4bzrgsCA_TI&amp;index=88"/>
    <x v="302"/>
    <s v="B1-Mmk36Jyk"/>
    <s v="หนี้สาธารณะของไทยน่ากังวลจริงไหม ชำแหละ พ.ร.ก. เงินกู้ 3 ฉบับแบบเข้าใจง่าย Executive Espresso EP.88"/>
    <x v="0"/>
    <s v="THE STANDARD"/>
    <s v="Premiered Jun 4, 2020"/>
    <s v="Jun 4, 2020"/>
    <d v="2020-06-04T00:00:00"/>
    <n v="4"/>
    <n v="6"/>
    <x v="2"/>
    <s v="4"/>
    <n v="2"/>
    <x v="10"/>
    <x v="29"/>
    <s v="June"/>
    <n v="43"/>
    <s v="13,470 views"/>
    <n v="13470"/>
    <s v="like this video along with 228 other people"/>
    <n v="228"/>
    <x v="2"/>
    <s v="1:01:47"/>
    <n v="61.783333333333331"/>
    <n v="47"/>
    <n v="1"/>
    <n v="1"/>
    <x v="0"/>
    <s v="Unspecified"/>
    <n v="39786"/>
  </r>
  <r>
    <s v="1668194596-657"/>
    <s v="https://www.youtube.com/playlist?list=PLZ0vRaBzdrQ12KViTY71wi4bzrgsCA_TI"/>
    <s v="เศรษฐกิจสามสี อนาคตทุนนิยมไทยควรเดินไปทางไหน | Executive Espresso EP.87"/>
    <s v="https://www.youtube.com/watch?v=2eGgj8rCEJY&amp;list=PLZ0vRaBzdrQ12KViTY71wi4bzrgsCA_TI&amp;index=87"/>
    <x v="303"/>
    <s v="2eGgj8rCEJY"/>
    <s v="เศรษฐกิจสามสี อนาคตทุนนิยมไทยควรเดินไปทางไหน | Executive Espresso EP.87"/>
    <x v="0"/>
    <s v="THE STANDARD"/>
    <s v="Premiered Jun 3, 2020"/>
    <s v="Jun 3, 2020"/>
    <d v="2020-06-03T00:00:00"/>
    <n v="3"/>
    <n v="6"/>
    <x v="2"/>
    <s v="3"/>
    <n v="2"/>
    <x v="10"/>
    <x v="29"/>
    <s v="June"/>
    <n v="48"/>
    <s v="40,399 views"/>
    <n v="40399"/>
    <s v="like this video along with 583 other people"/>
    <n v="583"/>
    <x v="2"/>
    <s v="1:04:25"/>
    <n v="64.416666666666671"/>
    <n v="25"/>
    <n v="4"/>
    <n v="1"/>
    <x v="0"/>
    <s v="Unspecified"/>
    <n v="40458"/>
  </r>
  <r>
    <s v="1668194605-658"/>
    <s v="https://www.youtube.com/playlist?list=PLZ0vRaBzdrQ12KViTY71wi4bzrgsCA_TI"/>
    <s v="ลิบรา 2.0 VS ดิจิทัลหยวน อนาคตการเงินและบิตคอยน์จาก ท็อป จิรายุส (ตอน 2) | Executive Espresso EP.86"/>
    <s v="https://www.youtube.com/watch?v=dQm9wRQYaes&amp;list=PLZ0vRaBzdrQ12KViTY71wi4bzrgsCA_TI&amp;index=86"/>
    <x v="304"/>
    <s v="dQm9wRQYaes"/>
    <s v="ลิบรา 2.0 VS ดิจิทัลหยวน อนาคตการเงินและบิตคอยน์จาก ท็อป จิรายุส (ตอน 2) | Executive Espresso EP.86"/>
    <x v="0"/>
    <s v="THE STANDARD"/>
    <s v="May 31, 2020"/>
    <s v="May 31, 2020"/>
    <d v="2020-05-31T00:00:00"/>
    <n v="31"/>
    <n v="5"/>
    <x v="2"/>
    <s v="31"/>
    <n v="2"/>
    <x v="10"/>
    <x v="30"/>
    <s v="May"/>
    <n v="21"/>
    <s v="12,441 views"/>
    <n v="12441"/>
    <s v="like this video along with 214 other people"/>
    <n v="214"/>
    <x v="1"/>
    <s v="53:48"/>
    <n v="53.8"/>
    <n v="48"/>
    <n v="53"/>
    <n v="0"/>
    <x v="0"/>
    <s v="Unspecified"/>
    <n v="37188"/>
  </r>
  <r>
    <s v="1668194614-659"/>
    <s v="https://www.youtube.com/playlist?list=PLZ0vRaBzdrQ12KViTY71wi4bzrgsCA_TI"/>
    <s v="ลิบรา 2.0 VS ดิจิทัลหยวน อนาคตการเงินและบิตคอยน์จาก ท๊อป จิรายุส (ตอน 1) | Executive Espresso EP.85"/>
    <s v="https://www.youtube.com/watch?v=Trd5F0429a4&amp;list=PLZ0vRaBzdrQ12KViTY71wi4bzrgsCA_TI&amp;index=85"/>
    <x v="305"/>
    <s v="Trd5F0429a4"/>
    <s v="ลิบรา 2.0 VS ดิจิทัลหยวน อนาคตการเงินและบิตคอยน์จาก ท๊อป จิรายุส (ตอน 1) | Executive Espresso EP.85"/>
    <x v="0"/>
    <s v="THE STANDARD"/>
    <s v="May 30, 2020"/>
    <s v="May 30, 2020"/>
    <d v="2020-05-30T00:00:00"/>
    <n v="30"/>
    <n v="5"/>
    <x v="2"/>
    <s v="30"/>
    <n v="2"/>
    <x v="10"/>
    <x v="30"/>
    <s v="May"/>
    <n v="62"/>
    <s v="26,583 views"/>
    <n v="26583"/>
    <s v="like this video along with 557 other people"/>
    <n v="557"/>
    <x v="1"/>
    <s v="52:55"/>
    <n v="52.916666666666664"/>
    <n v="55"/>
    <n v="52"/>
    <n v="0"/>
    <x v="0"/>
    <s v="Unspecified"/>
    <n v="39794"/>
  </r>
  <r>
    <s v="1668194623-660"/>
    <s v="https://www.youtube.com/playlist?list=PLZ0vRaBzdrQ12KViTY71wi4bzrgsCA_TI"/>
    <s v="วิเคราะห์ พล.อ. ประยุทธ์ และการเมืองไทยหลังโควิด-19 กับ สรกล อดุลยานนท์ | Executive Espresso EP.84"/>
    <s v="https://www.youtube.com/watch?v=pX3bAJhdB1g&amp;list=PLZ0vRaBzdrQ12KViTY71wi4bzrgsCA_TI&amp;index=84"/>
    <x v="306"/>
    <s v="pX3bAJhdB1g"/>
    <s v="วิเคราะห์ พล.อ. ประยุทธ์ และการเมืองไทยหลังโควิด-19 กับ สรกล อดุลยานนท์ | Executive Espresso EP.84"/>
    <x v="0"/>
    <s v="THE STANDARD"/>
    <s v="May 27, 2020"/>
    <s v="May 27, 2020"/>
    <d v="2020-05-27T00:00:00"/>
    <n v="27"/>
    <n v="5"/>
    <x v="2"/>
    <s v="27"/>
    <n v="2"/>
    <x v="10"/>
    <x v="30"/>
    <s v="May"/>
    <n v="153"/>
    <s v="98,206 views"/>
    <n v="98206"/>
    <s v="like this video along with 1,234 other people"/>
    <n v="1234"/>
    <x v="1"/>
    <s v="53:12"/>
    <n v="53.2"/>
    <n v="12"/>
    <n v="53"/>
    <n v="0"/>
    <x v="0"/>
    <s v="Unspecified"/>
    <n v="39708"/>
  </r>
  <r>
    <s v="1668194632-661"/>
    <s v="https://www.youtube.com/playlist?list=PLZ0vRaBzdrQ12KViTY71wi4bzrgsCA_TI"/>
    <s v="สงครามเย็นใหม่? สรุปประชุมสองสภาจีน ดันกฎหมายคุมฮ่องกง ชนวนสหรัฐ-จีนปะทุ | Executive Espresso EP.83"/>
    <s v="https://www.youtube.com/watch?v=-d3zrOLgSBs&amp;list=PLZ0vRaBzdrQ12KViTY71wi4bzrgsCA_TI&amp;index=83"/>
    <x v="307"/>
    <s v="-d3zrOLgSBs"/>
    <s v="สงครามเย็นใหม่? สรุปประชุมสองสภาจีน ดันกฎหมายคุมฮ่องกง ชนวนสหรัฐ-จีนปะทุ | Executive Espresso EP.83"/>
    <x v="0"/>
    <s v="THE STANDARD"/>
    <s v="Premiered May 26, 2020"/>
    <s v="May 26, 2020"/>
    <d v="2020-05-26T00:00:00"/>
    <n v="26"/>
    <n v="5"/>
    <x v="2"/>
    <s v="26"/>
    <n v="2"/>
    <x v="10"/>
    <x v="30"/>
    <s v="May"/>
    <n v="543"/>
    <s v="228,706 views"/>
    <n v="228706"/>
    <s v="like this video along with 2,311 other people"/>
    <n v="2311"/>
    <x v="2"/>
    <s v="1:06:38"/>
    <n v="66.633333333333326"/>
    <n v="38"/>
    <n v="6"/>
    <n v="1"/>
    <x v="0"/>
    <s v="Unspecified"/>
    <n v="40362"/>
  </r>
  <r>
    <s v="1668194640-662"/>
    <s v="https://www.youtube.com/playlist?list=PLZ0vRaBzdrQ12KViTY71wi4bzrgsCA_TI"/>
    <s v="บัฟเฟตต์ vs เรย์ ดาลิโอ vs ซอฟต์แบงก์ สามก๊กโลกการลงทุนที่น่าเรียนรู้ | Executive Espresso EP.82"/>
    <s v="https://www.youtube.com/watch?v=_V404ibkmVI&amp;list=PLZ0vRaBzdrQ12KViTY71wi4bzrgsCA_TI&amp;index=82"/>
    <x v="308"/>
    <s v="_V404ibkmVI"/>
    <s v="บัฟเฟตต์ vs เรย์ ดาลิโอ vs ซอฟต์แบงก์ สามก๊กโลกการลงทุนที่น่าเรียนรู้ | Executive Espresso EP.82"/>
    <x v="0"/>
    <s v="THE STANDARD"/>
    <s v="Premiered May 26, 2020"/>
    <s v="May 26, 2020"/>
    <d v="2020-05-26T00:00:00"/>
    <n v="26"/>
    <n v="5"/>
    <x v="2"/>
    <s v="26"/>
    <n v="2"/>
    <x v="10"/>
    <x v="30"/>
    <s v="May"/>
    <n v="20"/>
    <s v="41,511 views"/>
    <n v="41511"/>
    <s v="like this video along with 884 other people"/>
    <n v="884"/>
    <x v="1"/>
    <s v="37:08"/>
    <n v="37.133333333333333"/>
    <n v="8"/>
    <n v="37"/>
    <n v="0"/>
    <x v="0"/>
    <s v="Unspecified"/>
    <n v="39526"/>
  </r>
  <r>
    <s v="1668194649-663"/>
    <s v="https://www.youtube.com/playlist?list=PLZ0vRaBzdrQ12KViTY71wi4bzrgsCA_TI"/>
    <s v="บัฟเฟตต์สิ้นมนต์ขลังแล้วจริงหรือ นักลงทุนสาย VI ยังมีอนาคตไหม | Executive Espresso EP.81"/>
    <s v="https://www.youtube.com/watch?v=G9-E-sms_PA&amp;list=PLZ0vRaBzdrQ12KViTY71wi4bzrgsCA_TI&amp;index=81"/>
    <x v="309"/>
    <s v="G9-E-sms_PA"/>
    <s v="บัฟเฟตต์สิ้นมนต์ขลังแล้วจริงหรือ นักลงทุนสาย VI ยังมีอนาคตไหม | Executive Espresso EP.81"/>
    <x v="0"/>
    <s v="THE STANDARD"/>
    <s v="Premiered May 25, 2020"/>
    <s v="May 25, 2020"/>
    <d v="2020-05-25T00:00:00"/>
    <n v="25"/>
    <n v="5"/>
    <x v="2"/>
    <s v="25"/>
    <n v="2"/>
    <x v="10"/>
    <x v="30"/>
    <s v="May"/>
    <n v="38"/>
    <s v="35,955 views"/>
    <n v="35955"/>
    <s v="like this video along with 715 other people"/>
    <n v="715"/>
    <x v="1"/>
    <s v="33:53"/>
    <n v="33.883333333333333"/>
    <n v="53"/>
    <n v="33"/>
    <n v="0"/>
    <x v="0"/>
    <s v="Unspecified"/>
    <n v="35570"/>
  </r>
  <r>
    <s v="1668194658-664"/>
    <s v="https://www.youtube.com/playlist?list=PLZ0vRaBzdrQ12KViTY71wi4bzrgsCA_TI"/>
    <s v="สุทธิชัย หยุ่น มองระเบียบโลกและประเทศไทยหลังโควิด-19 | Executive Espresso EP.80"/>
    <s v="https://www.youtube.com/watch?v=PaVmrEfaVfA&amp;list=PLZ0vRaBzdrQ12KViTY71wi4bzrgsCA_TI&amp;index=80"/>
    <x v="310"/>
    <s v="PaVmrEfaVfA"/>
    <s v="สุทธิชัย หยุ่น มองระเบียบโลกและประเทศไทยหลังโควิด-19 | Executive Espresso EP.80"/>
    <x v="0"/>
    <s v="THE STANDARD"/>
    <s v="May 24, 2020"/>
    <s v="May 24, 2020"/>
    <d v="2020-05-24T00:00:00"/>
    <n v="24"/>
    <n v="5"/>
    <x v="2"/>
    <s v="24"/>
    <n v="2"/>
    <x v="10"/>
    <x v="30"/>
    <s v="May"/>
    <n v="127"/>
    <s v="136,730 views"/>
    <n v="136730"/>
    <s v="like this video along with 1,801 other people"/>
    <n v="1801"/>
    <x v="1"/>
    <s v="55:24"/>
    <n v="55.4"/>
    <n v="24"/>
    <n v="55"/>
    <n v="0"/>
    <x v="0"/>
    <s v="Unspecified"/>
    <n v="39505"/>
  </r>
  <r>
    <s v="1668194667-665"/>
    <s v="https://www.youtube.com/playlist?list=PLZ0vRaBzdrQ12KViTY71wi4bzrgsCA_TI"/>
    <s v="สิ่งที่เจ้าสัวธนินท์อยากบอกนายกฯ “ประเทศไทยต้องเป็นศูนย์กลางเศรษฐกิจโลก” | Executive Espresso EP.79"/>
    <s v="https://www.youtube.com/watch?v=pJkv4EnA5ZA&amp;list=PLZ0vRaBzdrQ12KViTY71wi4bzrgsCA_TI&amp;index=79"/>
    <x v="311"/>
    <s v="pJkv4EnA5ZA"/>
    <s v="สิ่งที่เจ้าสัวธนินท์อยากบอกนายกฯ “ประเทศไทยต้องเป็นศูนย์กลางเศรษฐกิจโลก” | Executive Espresso EP.79"/>
    <x v="0"/>
    <s v="THE STANDARD"/>
    <s v="Premiered May 23, 2020"/>
    <s v="May 23, 2020"/>
    <d v="2020-05-23T00:00:00"/>
    <n v="23"/>
    <n v="5"/>
    <x v="2"/>
    <s v="23"/>
    <n v="2"/>
    <x v="10"/>
    <x v="30"/>
    <s v="May"/>
    <n v="1419"/>
    <s v="494,781 views"/>
    <n v="494781"/>
    <s v="like this video along with 7,671 other people"/>
    <n v="7671"/>
    <x v="2"/>
    <s v="1:00:26"/>
    <n v="60.43333333333333"/>
    <n v="26"/>
    <n v="0"/>
    <n v="1"/>
    <x v="0"/>
    <s v="Unspecified"/>
    <n v="40069"/>
  </r>
  <r>
    <s v="1668194676-666"/>
    <s v="https://www.youtube.com/playlist?list=PLZ0vRaBzdrQ12KViTY71wi4bzrgsCA_TI"/>
    <s v="พานาโซนิคย้ายฐานการผลิตจากไทยไปเวียดนาม เราจะโดนแซงแล้วจริงหรือ | Executive Espresso EP.78"/>
    <s v="https://www.youtube.com/watch?v=bVZEqxXCB10&amp;list=PLZ0vRaBzdrQ12KViTY71wi4bzrgsCA_TI&amp;index=78"/>
    <x v="312"/>
    <s v="bVZEqxXCB10"/>
    <s v="พานาโซนิคย้ายฐานการผลิตจากไทยไปเวียดนาม เราจะโดนแซงแล้วจริงหรือ | Executive Espresso EP.78"/>
    <x v="0"/>
    <s v="THE STANDARD"/>
    <s v="Premiered May 22, 2020"/>
    <s v="May 22, 2020"/>
    <d v="2020-05-22T00:00:00"/>
    <n v="22"/>
    <n v="5"/>
    <x v="2"/>
    <s v="22"/>
    <n v="2"/>
    <x v="10"/>
    <x v="30"/>
    <s v="May"/>
    <n v="506"/>
    <s v="63,590 views"/>
    <n v="63590"/>
    <s v="like this video along with 897 other people"/>
    <n v="897"/>
    <x v="1"/>
    <s v="40:19"/>
    <n v="40.31666666666667"/>
    <n v="19"/>
    <n v="40"/>
    <n v="0"/>
    <x v="0"/>
    <s v="Unspecified"/>
    <n v="37207"/>
  </r>
  <r>
    <s v="1668194685-667"/>
    <s v="https://www.youtube.com/playlist?list=PLZ0vRaBzdrQ12KViTY71wi4bzrgsCA_TI"/>
    <s v="เช็กตัวเลขจริงเศรษฐกิจไทยไตรมาส 1 หดตัวมากสุดในรอบทศวรรษ | Executive Espresso EP.77"/>
    <s v="https://www.youtube.com/watch?v=EhwZ4p8ZQO4&amp;list=PLZ0vRaBzdrQ12KViTY71wi4bzrgsCA_TI&amp;index=77"/>
    <x v="313"/>
    <s v="EhwZ4p8ZQO4"/>
    <s v="เช็กตัวเลขจริงเศรษฐกิจไทยไตรมาส 1 หดตัวมากสุดในรอบทศวรรษ | Executive Espresso EP.77"/>
    <x v="0"/>
    <s v="THE STANDARD"/>
    <s v="May 21, 2020"/>
    <s v="May 21, 2020"/>
    <d v="2020-05-21T00:00:00"/>
    <n v="21"/>
    <n v="5"/>
    <x v="2"/>
    <s v="21"/>
    <n v="2"/>
    <x v="10"/>
    <x v="30"/>
    <s v="May"/>
    <n v="6"/>
    <s v="8,890 views"/>
    <n v="8890"/>
    <s v="like this video along with 151 other people"/>
    <n v="151"/>
    <x v="0"/>
    <s v="21:44"/>
    <n v="21.733333333333334"/>
    <n v="44"/>
    <n v="21"/>
    <n v="0"/>
    <x v="0"/>
    <s v="Unspecified"/>
    <n v="35053"/>
  </r>
  <r>
    <s v="1668194694-668"/>
    <s v="https://www.youtube.com/playlist?list=PLZ0vRaBzdrQ12KViTY71wi4bzrgsCA_TI"/>
    <s v="สงครามไวรัส สหรัฐ-จีน เดือด! ทรัมป์จะสอบตกเลือกตั้งไหม ถอดบทเรียนวิกฤตผู้นำ Executive Espresso EP.76"/>
    <s v="https://www.youtube.com/watch?v=0l0J35fR-OA&amp;list=PLZ0vRaBzdrQ12KViTY71wi4bzrgsCA_TI&amp;index=76"/>
    <x v="314"/>
    <s v="0l0J35fR-OA"/>
    <s v="สงครามไวรัส สหรัฐ-จีน เดือด! ทรัมป์จะสอบตกเลือกตั้งไหม ถอดบทเรียนวิกฤตผู้นำ Executive Espresso EP.76"/>
    <x v="0"/>
    <s v="THE STANDARD"/>
    <s v="May 20, 2020"/>
    <s v="May 20, 2020"/>
    <d v="2020-05-20T00:00:00"/>
    <n v="20"/>
    <n v="5"/>
    <x v="2"/>
    <s v="20"/>
    <n v="2"/>
    <x v="10"/>
    <x v="30"/>
    <s v="May"/>
    <n v="326"/>
    <s v="147,943 views"/>
    <n v="147943"/>
    <s v="like this video along with 1,413 other people"/>
    <n v="1413"/>
    <x v="2"/>
    <s v="1:07:28"/>
    <n v="67.466666666666669"/>
    <n v="28"/>
    <n v="7"/>
    <n v="1"/>
    <x v="0"/>
    <s v="Unspecified"/>
    <n v="34662"/>
  </r>
  <r>
    <s v="1668194703-669"/>
    <s v="https://www.youtube.com/playlist?list=PLZ0vRaBzdrQ12KViTY71wi4bzrgsCA_TI"/>
    <s v="หยวนดิจิทัลคืออะไร เปลี่ยนโลกจริงหรือ จะล้มแชมป์ดอลลาร์ได้ไหม | Executive Espresso EP.75"/>
    <s v="https://www.youtube.com/watch?v=YAGoQrDsC9k&amp;list=PLZ0vRaBzdrQ12KViTY71wi4bzrgsCA_TI&amp;index=75"/>
    <x v="315"/>
    <s v="YAGoQrDsC9k"/>
    <s v="หยวนดิจิทัลคืออะไร เปลี่ยนโลกจริงหรือ จะล้มแชมป์ดอลลาร์ได้ไหม | Executive Espresso EP.75"/>
    <x v="0"/>
    <s v="THE STANDARD"/>
    <s v="May 19, 2020"/>
    <s v="May 19, 2020"/>
    <d v="2020-05-19T00:00:00"/>
    <n v="19"/>
    <n v="5"/>
    <x v="2"/>
    <s v="19"/>
    <n v="2"/>
    <x v="10"/>
    <x v="30"/>
    <s v="May"/>
    <n v="216"/>
    <s v="121,661 views"/>
    <n v="121661"/>
    <s v="like this video along with 1,771 other people"/>
    <n v="1771"/>
    <x v="1"/>
    <s v="58:24"/>
    <n v="58.4"/>
    <n v="24"/>
    <n v="58"/>
    <n v="0"/>
    <x v="0"/>
    <s v="Unspecified"/>
    <n v="38133"/>
  </r>
  <r>
    <s v="1668194712-670"/>
    <s v="https://www.youtube.com/playlist?list=PLZ0vRaBzdrQ12KViTY71wi4bzrgsCA_TI"/>
    <s v="สุดยอดคู่มือทำธุรกิจท่องเที่ยวรับมือ New Era of Tourism จากผู้ว่าฯ ททท. | Executive Espresso EP.74"/>
    <s v="https://www.youtube.com/watch?v=NNBR84195uA&amp;list=PLZ0vRaBzdrQ12KViTY71wi4bzrgsCA_TI&amp;index=74"/>
    <x v="316"/>
    <s v="NNBR84195uA"/>
    <s v="สุดยอดคู่มือทำธุรกิจท่องเที่ยวรับมือ New Era of Tourism จากผู้ว่าฯ ททท. | Executive Espresso EP.74"/>
    <x v="0"/>
    <s v="THE STANDARD"/>
    <s v="May 18, 2020"/>
    <s v="May 18, 2020"/>
    <d v="2020-05-18T00:00:00"/>
    <n v="18"/>
    <n v="5"/>
    <x v="2"/>
    <s v="18"/>
    <n v="2"/>
    <x v="10"/>
    <x v="30"/>
    <s v="May"/>
    <n v="10"/>
    <s v="9,759 views"/>
    <n v="9759"/>
    <s v="like this video along with 162 other people"/>
    <n v="162"/>
    <x v="1"/>
    <s v="58:09"/>
    <n v="58.15"/>
    <n v="9"/>
    <n v="58"/>
    <n v="0"/>
    <x v="12"/>
    <s v="ผู้นำภาครัฐ"/>
    <n v="36790"/>
  </r>
  <r>
    <s v="1668194722-671"/>
    <s v="https://www.youtube.com/playlist?list=PLZ0vRaBzdrQ12KViTY71wi4bzrgsCA_TI"/>
    <s v="ออฟฟิศแห่งอนาคตหลังโควิด-19 จุดจบ Co-working Space จริงหรือไม่ | Executive Espresso EP.73"/>
    <s v="https://www.youtube.com/watch?v=N3ijQ07g4XM&amp;list=PLZ0vRaBzdrQ12KViTY71wi4bzrgsCA_TI&amp;index=73"/>
    <x v="317"/>
    <s v="N3ijQ07g4XM"/>
    <s v="ออฟฟิศแห่งอนาคตหลังโควิด-19 จุดจบ Co-working Space จริงหรือไม่ | Executive Espresso EP.73"/>
    <x v="0"/>
    <s v="THE STANDARD"/>
    <s v="May 15, 2020"/>
    <s v="May 15, 2020"/>
    <d v="2020-05-15T00:00:00"/>
    <n v="15"/>
    <n v="5"/>
    <x v="2"/>
    <s v="15"/>
    <n v="2"/>
    <x v="10"/>
    <x v="30"/>
    <s v="May"/>
    <n v="32"/>
    <s v="27,141 views"/>
    <n v="27141"/>
    <s v="like this video along with 338 other people"/>
    <n v="338"/>
    <x v="1"/>
    <s v="40:39"/>
    <n v="40.65"/>
    <n v="39"/>
    <n v="40"/>
    <n v="0"/>
    <x v="0"/>
    <s v="Unspecified"/>
    <n v="38292"/>
  </r>
  <r>
    <s v="1668194731-672"/>
    <s v="https://www.youtube.com/playlist?list=PLZ0vRaBzdrQ12KViTY71wi4bzrgsCA_TI"/>
    <s v="อุ้มการบินไทย คนไทยได้อะไร หรือควรปล่อยให้ล้มละลาย? Feat. บรรยง พงษ์พานิช | Executive Espresso EP.72"/>
    <s v="https://www.youtube.com/watch?v=fVAPUJwfBIo&amp;list=PLZ0vRaBzdrQ12KViTY71wi4bzrgsCA_TI&amp;index=72"/>
    <x v="318"/>
    <s v="fVAPUJwfBIo"/>
    <s v="อุ้มการบินไทย คนไทยได้อะไร หรือควรปล่อยให้ล้มละลาย? Feat. บรรยง พงษ์พานิช | Executive Espresso EP.72"/>
    <x v="0"/>
    <s v="THE STANDARD"/>
    <s v="May 13, 2020"/>
    <s v="May 13, 2020"/>
    <d v="2020-05-13T00:00:00"/>
    <n v="13"/>
    <n v="5"/>
    <x v="2"/>
    <s v="13"/>
    <n v="2"/>
    <x v="10"/>
    <x v="30"/>
    <s v="May"/>
    <n v="610"/>
    <s v="187,019 views"/>
    <n v="187019"/>
    <s v="like this video along with 2,821 other people"/>
    <n v="2821"/>
    <x v="2"/>
    <s v="1:15:52"/>
    <n v="75.866666666666674"/>
    <n v="52"/>
    <n v="15"/>
    <n v="1"/>
    <x v="0"/>
    <s v="Unspecified"/>
    <n v="45620"/>
  </r>
  <r>
    <s v="1668194741-673"/>
    <s v="https://www.youtube.com/playlist?list=PLZ0vRaBzdrQ12KViTY71wi4bzrgsCA_TI"/>
    <s v="หมอเลี้ยบ เบื้องหลังยุทธศาสตร์สู้โควิด เมื่อผีเศรษฐกิจน่ากลัวกว่าผีโรคระบาด Executive Espresso EP.71"/>
    <s v="https://www.youtube.com/watch?v=pL5tC6FJ52Q&amp;list=PLZ0vRaBzdrQ12KViTY71wi4bzrgsCA_TI&amp;index=71"/>
    <x v="319"/>
    <s v="pL5tC6FJ52Q"/>
    <s v="หมอเลี้ยบ เบื้องหลังยุทธศาสตร์สู้โควิด เมื่อผีเศรษฐกิจน่ากลัวกว่าผีโรคระบาด Executive Espresso EP.71"/>
    <x v="0"/>
    <s v="THE STANDARD"/>
    <s v="May 12, 2020"/>
    <s v="May 12, 2020"/>
    <d v="2020-05-12T00:00:00"/>
    <n v="12"/>
    <n v="5"/>
    <x v="2"/>
    <s v="12"/>
    <n v="2"/>
    <x v="10"/>
    <x v="30"/>
    <s v="May"/>
    <n v="10"/>
    <s v="5,293 views"/>
    <n v="5293"/>
    <s v="like this video along with 76 other people"/>
    <n v="76"/>
    <x v="1"/>
    <s v="59:03"/>
    <n v="59.05"/>
    <n v="3"/>
    <n v="59"/>
    <n v="0"/>
    <x v="12"/>
    <s v="ผู้นำภาครัฐ"/>
    <n v="35297"/>
  </r>
  <r>
    <s v="1668194751-674"/>
    <s v="https://www.youtube.com/playlist?list=PLZ0vRaBzdrQ12KViTY71wi4bzrgsCA_TI"/>
    <s v="Tik-Tok มาแรงแค่ไหน เจาะลึกพฤติกรรมการเสพสื่อที่แตกเป็นเสี้ยวหลังโควิด-19 | Executive Espresso EP.70"/>
    <s v="https://www.youtube.com/watch?v=F1aRxC2ebS8&amp;list=PLZ0vRaBzdrQ12KViTY71wi4bzrgsCA_TI&amp;index=70"/>
    <x v="320"/>
    <s v="F1aRxC2ebS8"/>
    <s v="Tik-Tok มาแรงแค่ไหน เจาะลึกพฤติกรรมการเสพสื่อที่แตกเป็นเสี้ยวหลังโควิด-19 | Executive Espresso EP.70"/>
    <x v="0"/>
    <s v="THE STANDARD"/>
    <s v="May 11, 2020"/>
    <s v="May 11, 2020"/>
    <d v="2020-05-11T00:00:00"/>
    <n v="11"/>
    <n v="5"/>
    <x v="2"/>
    <s v="11"/>
    <n v="2"/>
    <x v="10"/>
    <x v="30"/>
    <s v="May"/>
    <n v="25"/>
    <s v="21,161 views"/>
    <n v="21161"/>
    <s v="like this video along with 350 other people"/>
    <n v="350"/>
    <x v="1"/>
    <s v="55:48"/>
    <n v="55.8"/>
    <n v="48"/>
    <n v="55"/>
    <n v="0"/>
    <x v="0"/>
    <s v="Unspecified"/>
    <n v="37445"/>
  </r>
  <r>
    <s v="1668194759-675"/>
    <s v="https://www.youtube.com/playlist?list=PLZ0vRaBzdrQ12KViTY71wi4bzrgsCA_TI"/>
    <s v="เลย์ออฟแต่ยังได้ใจ เปิดจดหมายปลดพนักงาน 1,900 คนจากซีอีโอ Airbnb | Executive Espresso EP.69"/>
    <s v="https://www.youtube.com/watch?v=bYmFNDihD68&amp;list=PLZ0vRaBzdrQ12KViTY71wi4bzrgsCA_TI&amp;index=69"/>
    <x v="321"/>
    <s v="bYmFNDihD68"/>
    <s v="เลย์ออฟแต่ยังได้ใจ เปิดจดหมายปลดพนักงาน 1,900 คนจากซีอีโอ Airbnb | Executive Espresso EP.69"/>
    <x v="0"/>
    <s v="THE STANDARD"/>
    <s v="May 10, 2020"/>
    <s v="May 10, 2020"/>
    <d v="2020-05-10T00:00:00"/>
    <n v="10"/>
    <n v="5"/>
    <x v="2"/>
    <s v="10"/>
    <n v="2"/>
    <x v="10"/>
    <x v="30"/>
    <s v="May"/>
    <n v="26"/>
    <s v="20,748 views"/>
    <n v="20748"/>
    <s v="like this video along with 371 other people"/>
    <n v="371"/>
    <x v="0"/>
    <s v="19:49"/>
    <n v="19.816666666666666"/>
    <n v="49"/>
    <n v="19"/>
    <n v="0"/>
    <x v="0"/>
    <s v="Unspecified"/>
    <n v="33999"/>
  </r>
  <r>
    <s v="1668194769-676"/>
    <s v="https://www.youtube.com/playlist?list=PLZ0vRaBzdrQ12KViTY71wi4bzrgsCA_TI"/>
    <s v="J.Crew ยื่นล้มละลาย ภาพสะท้อนจุดเปลี่ยนค้าปลีกที่ต้องปรับตัว | Executive Espresso EP.68"/>
    <s v="https://www.youtube.com/watch?v=HKerj4z-Al4&amp;list=PLZ0vRaBzdrQ12KViTY71wi4bzrgsCA_TI&amp;index=68"/>
    <x v="322"/>
    <s v="HKerj4z-Al4"/>
    <s v="J.Crew ยื่นล้มละลาย ภาพสะท้อนจุดเปลี่ยนค้าปลีกที่ต้องปรับตัว | Executive Espresso EP.68"/>
    <x v="0"/>
    <s v="THE STANDARD"/>
    <s v="May 9, 2020"/>
    <s v="May 9, 2020"/>
    <d v="2020-05-09T00:00:00"/>
    <n v="9"/>
    <n v="5"/>
    <x v="2"/>
    <s v="9"/>
    <n v="2"/>
    <x v="10"/>
    <x v="30"/>
    <s v="May"/>
    <n v="23"/>
    <s v="27,836 views"/>
    <n v="27836"/>
    <s v="like this video along with 453 other people"/>
    <n v="453"/>
    <x v="0"/>
    <s v="27:44"/>
    <n v="27.733333333333334"/>
    <n v="44"/>
    <n v="27"/>
    <n v="0"/>
    <x v="0"/>
    <s v="Unspecified"/>
    <n v="30160"/>
  </r>
  <r>
    <s v="1668194778-677"/>
    <s v="https://www.youtube.com/playlist?list=PLZ0vRaBzdrQ12KViTY71wi4bzrgsCA_TI"/>
    <s v="จากโลกาภิวัตน์สู่ภูมิภาควิวัฒน์ ถึงเวลากระจายความเสี่ยงรับมือ New Normal | Executive Espresso EP.67"/>
    <s v="https://www.youtube.com/watch?v=dv752rTrZrM&amp;list=PLZ0vRaBzdrQ12KViTY71wi4bzrgsCA_TI&amp;index=67"/>
    <x v="323"/>
    <s v="dv752rTrZrM"/>
    <s v="จากโลกาภิวัตน์สู่ภูมิภาควิวัฒน์ ถึงเวลากระจายความเสี่ยงรับมือ New Normal | Executive Espresso EP.67"/>
    <x v="0"/>
    <s v="THE STANDARD"/>
    <s v="May 7, 2020"/>
    <s v="May 7, 2020"/>
    <d v="2020-05-07T00:00:00"/>
    <n v="7"/>
    <n v="5"/>
    <x v="2"/>
    <s v="7"/>
    <n v="2"/>
    <x v="10"/>
    <x v="30"/>
    <s v="May"/>
    <n v="16"/>
    <s v="21,567 views"/>
    <n v="21567"/>
    <s v="like this video along with 290 other people"/>
    <n v="290"/>
    <x v="2"/>
    <s v="1:07:08"/>
    <n v="67.13333333333334"/>
    <n v="8"/>
    <n v="7"/>
    <n v="1"/>
    <x v="0"/>
    <s v="Unspecified"/>
    <n v="35131"/>
  </r>
  <r>
    <s v="1668194787-678"/>
    <s v="https://www.youtube.com/playlist?list=PLZ0vRaBzdrQ12KViTY71wi4bzrgsCA_TI"/>
    <s v="ไทยอยู่ตรงไหนในซัพพลายเชนโลก EEC เนื้อหอมอยู่ไหม ปรับตัวกับโลกาภิวัตน์ใหม่ Executive Espresso EP.66"/>
    <s v="https://www.youtube.com/watch?v=HZeTEHoN7Es&amp;list=PLZ0vRaBzdrQ12KViTY71wi4bzrgsCA_TI&amp;index=66"/>
    <x v="324"/>
    <s v="HZeTEHoN7Es"/>
    <s v="ไทยอยู่ตรงไหนในซัพพลายเชนโลก EEC เนื้อหอมอยู่ไหม ปรับตัวกับโลกาภิวัตน์ใหม่ Executive Espresso EP.66"/>
    <x v="0"/>
    <s v="THE STANDARD"/>
    <s v="May 6, 2020"/>
    <s v="May 6, 2020"/>
    <d v="2020-05-06T00:00:00"/>
    <n v="6"/>
    <n v="5"/>
    <x v="2"/>
    <s v="6"/>
    <n v="2"/>
    <x v="10"/>
    <x v="30"/>
    <s v="May"/>
    <n v="109"/>
    <s v="49,169 views"/>
    <n v="49169"/>
    <s v="like this video along with 817 other people"/>
    <n v="817"/>
    <x v="1"/>
    <s v="39:21"/>
    <n v="39.35"/>
    <n v="21"/>
    <n v="39"/>
    <n v="0"/>
    <x v="12"/>
    <s v="ผู้นำภาครัฐ"/>
    <n v="33840"/>
  </r>
  <r>
    <s v="1668194796-679"/>
    <s v="https://www.youtube.com/playlist?list=PLZ0vRaBzdrQ12KViTY71wi4bzrgsCA_TI"/>
    <s v="ปริญญ์ พานิชภักดิ์ New Normal การส่งออก การค้าระหว่างประเทศ เศรษฐกิจทันสมัย Executive Espresso EP.65"/>
    <s v="https://www.youtube.com/watch?v=UtpU8VcLWyo&amp;list=PLZ0vRaBzdrQ12KViTY71wi4bzrgsCA_TI&amp;index=65"/>
    <x v="325"/>
    <s v="UtpU8VcLWyo"/>
    <s v="ปริญญ์ พานิชภักดิ์ New Normal การส่งออก การค้าระหว่างประเทศ เศรษฐกิจทันสมัย Executive Espresso EP.65"/>
    <x v="0"/>
    <s v="THE STANDARD"/>
    <s v="May 5, 2020"/>
    <s v="May 5, 2020"/>
    <d v="2020-05-05T00:00:00"/>
    <n v="5"/>
    <n v="5"/>
    <x v="2"/>
    <s v="5"/>
    <n v="2"/>
    <x v="10"/>
    <x v="30"/>
    <s v="May"/>
    <n v="31"/>
    <s v="16,788 views"/>
    <n v="16788"/>
    <s v="like this video along with 239 other people"/>
    <n v="239"/>
    <x v="2"/>
    <s v="1:08:22"/>
    <n v="68.366666666666674"/>
    <n v="22"/>
    <n v="8"/>
    <n v="1"/>
    <x v="12"/>
    <s v="ผู้นำภาครัฐ"/>
    <n v="37482"/>
  </r>
  <r>
    <s v="1668194805-680"/>
    <s v="https://www.youtube.com/playlist?list=PLZ0vRaBzdrQ12KViTY71wi4bzrgsCA_TI"/>
    <s v="เมื่อใบปริญญาไม่มีความหมาย โมเดลการเรียนรู้และ Mindset แห่งอนาคตคืออะไร | Executive Espresso EP.64"/>
    <s v="https://www.youtube.com/watch?v=-H5CK0JCKTE&amp;list=PLZ0vRaBzdrQ12KViTY71wi4bzrgsCA_TI&amp;index=64"/>
    <x v="326"/>
    <s v="-H5CK0JCKTE"/>
    <s v="เมื่อใบปริญญาไม่มีความหมาย โมเดลการเรียนรู้และ Mindset แห่งอนาคตคืออะไร | Executive Espresso EP.64"/>
    <x v="0"/>
    <s v="THE STANDARD"/>
    <s v="May 4, 2020"/>
    <s v="May 4, 2020"/>
    <d v="2020-05-04T00:00:00"/>
    <n v="4"/>
    <n v="5"/>
    <x v="2"/>
    <s v="4"/>
    <n v="2"/>
    <x v="10"/>
    <x v="30"/>
    <s v="May"/>
    <n v="130"/>
    <s v="29,339 views"/>
    <n v="29339"/>
    <s v="like this video along with 625 other people"/>
    <n v="625"/>
    <x v="1"/>
    <s v="48:39"/>
    <n v="48.65"/>
    <n v="39"/>
    <n v="48"/>
    <n v="0"/>
    <x v="12"/>
    <s v="ผู้นำภาครัฐ"/>
    <n v="39081"/>
  </r>
  <r>
    <s v="1668194814-681"/>
    <s v="https://www.youtube.com/playlist?list=PLZ0vRaBzdrQ12KViTY71wi4bzrgsCA_TI"/>
    <s v="'ศุภชัย เจียรวนนท์' ท้ารัฐ ตั้งเป้าเมืองไทยเป็นศูนย์กลางเทคโนโลยีของโลก | Executive Espresso EP.63"/>
    <s v="https://www.youtube.com/watch?v=auWoVKIDjPQ&amp;list=PLZ0vRaBzdrQ12KViTY71wi4bzrgsCA_TI&amp;index=63"/>
    <x v="327"/>
    <s v="auWoVKIDjPQ"/>
    <s v="'ศุภชัย เจียรวนนท์' ท้ารัฐ ตั้งเป้าเมืองไทยเป็นศูนย์กลางเทคโนโลยีของโลก | Executive Espresso EP.63"/>
    <x v="0"/>
    <s v="THE STANDARD"/>
    <s v="May 3, 2020"/>
    <s v="May 3, 2020"/>
    <d v="2020-05-03T00:00:00"/>
    <n v="3"/>
    <n v="5"/>
    <x v="2"/>
    <s v="3"/>
    <n v="2"/>
    <x v="10"/>
    <x v="30"/>
    <s v="May"/>
    <n v="123"/>
    <s v="64,580 views"/>
    <n v="64580"/>
    <s v="like this video along with 1,012 other people"/>
    <n v="1012"/>
    <x v="1"/>
    <s v="49:20"/>
    <n v="49.333333333333336"/>
    <n v="20"/>
    <n v="49"/>
    <n v="0"/>
    <x v="13"/>
    <s v="โทรคมนาคม"/>
    <n v="37904"/>
  </r>
  <r>
    <s v="1668194823-682"/>
    <s v="https://www.youtube.com/playlist?list=PLZ0vRaBzdrQ12KViTY71wi4bzrgsCA_TI"/>
    <s v="New Normal ของการท่องเที่ยว โอกาสอยู่ที่การท่องเที่ยวเชิงสุขภาพ-การแพทย์? | Executive Espresso EP.62"/>
    <s v="https://www.youtube.com/watch?v=KY9soF_TPDs&amp;list=PLZ0vRaBzdrQ12KViTY71wi4bzrgsCA_TI&amp;index=62"/>
    <x v="328"/>
    <s v="KY9soF_TPDs"/>
    <s v="New Normal ของการท่องเที่ยว โอกาสอยู่ที่การท่องเที่ยวเชิงสุขภาพ-การแพทย์? | Executive Espresso EP.62"/>
    <x v="0"/>
    <s v="THE STANDARD"/>
    <s v="May 1, 2020"/>
    <s v="May 1, 2020"/>
    <d v="2020-05-01T00:00:00"/>
    <n v="1"/>
    <n v="5"/>
    <x v="2"/>
    <s v="1"/>
    <n v="2"/>
    <x v="10"/>
    <x v="30"/>
    <s v="May"/>
    <n v="41"/>
    <s v="36,936 views"/>
    <n v="36936"/>
    <s v="like this video along with 558 other people"/>
    <n v="558"/>
    <x v="1"/>
    <s v="52:03"/>
    <n v="52.05"/>
    <n v="3"/>
    <n v="52"/>
    <n v="0"/>
    <x v="12"/>
    <s v="ผู้นำภาครัฐ"/>
    <n v="38022"/>
  </r>
  <r>
    <s v="1668194832-683"/>
    <s v="https://www.youtube.com/playlist?list=PLZ0vRaBzdrQ12KViTY71wi4bzrgsCA_TI"/>
    <s v="เมื่อโควิด-19 ฉีกตำราเศรษฐศาสตร์ โลกหนี้ท่วม-ดอกเบี้ยต่ำส่งผลกับเราอย่างไร Executive Espresso EP.61"/>
    <s v="https://www.youtube.com/watch?v=GZ2G_uEQWG4&amp;list=PLZ0vRaBzdrQ12KViTY71wi4bzrgsCA_TI&amp;index=61"/>
    <x v="329"/>
    <s v="GZ2G_uEQWG4"/>
    <s v="เมื่อโควิด-19 ฉีกตำราเศรษฐศาสตร์ โลกหนี้ท่วม-ดอกเบี้ยต่ำส่งผลกับเราอย่างไร Executive Espresso EP.61"/>
    <x v="0"/>
    <s v="THE STANDARD"/>
    <s v="Apr 30, 2020"/>
    <s v="Apr 30, 2020"/>
    <d v="2020-04-30T00:00:00"/>
    <n v="30"/>
    <n v="4"/>
    <x v="2"/>
    <s v="30"/>
    <n v="2"/>
    <x v="10"/>
    <x v="31"/>
    <s v="April"/>
    <n v="72"/>
    <s v="94,360 views"/>
    <n v="94360"/>
    <s v="like this video along with 1,220 other people"/>
    <n v="1220"/>
    <x v="1"/>
    <s v="47:42"/>
    <n v="47.7"/>
    <n v="42"/>
    <n v="47"/>
    <n v="0"/>
    <x v="0"/>
    <s v="Unspecified"/>
    <n v="38909"/>
  </r>
  <r>
    <s v="1668194842-684"/>
    <s v="https://www.youtube.com/playlist?list=PLZ0vRaBzdrQ12KViTY71wi4bzrgsCA_TI"/>
    <s v="กรณ์ จาติกวณิช เมื่อไวรัสเปิดแผลเศรษฐกิจไทย และอนาคตไล่ล่าตลาดการเงิน | Executive Espresso EP.60"/>
    <s v="https://www.youtube.com/watch?v=HxbNHeNmb88&amp;list=PLZ0vRaBzdrQ12KViTY71wi4bzrgsCA_TI&amp;index=60"/>
    <x v="330"/>
    <s v="HxbNHeNmb88"/>
    <s v="กรณ์ จาติกวณิช เมื่อไวรัสเปิดแผลเศรษฐกิจไทย และอนาคตไล่ล่าตลาดการเงิน | Executive Espresso EP.60"/>
    <x v="0"/>
    <s v="THE STANDARD"/>
    <s v="Apr 29, 2020"/>
    <s v="Apr 29, 2020"/>
    <d v="2020-04-29T00:00:00"/>
    <n v="29"/>
    <n v="4"/>
    <x v="2"/>
    <s v="29"/>
    <n v="2"/>
    <x v="10"/>
    <x v="31"/>
    <s v="April"/>
    <n v="143"/>
    <s v="54,662 views"/>
    <n v="54662"/>
    <s v="like this video along with 849 other people"/>
    <n v="849"/>
    <x v="1"/>
    <s v="59:19"/>
    <n v="59.31666666666667"/>
    <n v="19"/>
    <n v="59"/>
    <n v="0"/>
    <x v="0"/>
    <s v="Unspecified"/>
    <n v="38705"/>
  </r>
  <r>
    <s v="1668194852-685"/>
    <s v="https://www.youtube.com/playlist?list=PLZ0vRaBzdrQ12KViTY71wi4bzrgsCA_TI"/>
    <s v="เตรียมรับมือ The New Abnormal ทำธุรกิจอย่างไรในยุคเปิดๆ ปิดๆ เมือง | Executive Espresso EP.59"/>
    <s v="https://www.youtube.com/watch?v=po03-0iTKqY&amp;list=PLZ0vRaBzdrQ12KViTY71wi4bzrgsCA_TI&amp;index=59"/>
    <x v="331"/>
    <s v="po03-0iTKqY"/>
    <s v="เตรียมรับมือ The New Abnormal ทำธุรกิจอย่างไรในยุคเปิดๆ ปิดๆ เมือง | Executive Espresso EP.59"/>
    <x v="0"/>
    <s v="THE STANDARD"/>
    <s v="Apr 28, 2020"/>
    <s v="Apr 28, 2020"/>
    <d v="2020-04-28T00:00:00"/>
    <n v="28"/>
    <n v="4"/>
    <x v="2"/>
    <s v="28"/>
    <n v="2"/>
    <x v="10"/>
    <x v="31"/>
    <s v="April"/>
    <n v="32"/>
    <s v="54,878 views"/>
    <n v="54878"/>
    <s v="like this video along with 768 other people"/>
    <n v="768"/>
    <x v="1"/>
    <s v="53:55"/>
    <n v="53.916666666666664"/>
    <n v="55"/>
    <n v="53"/>
    <n v="0"/>
    <x v="0"/>
    <s v="Unspecified"/>
    <n v="40925"/>
  </r>
  <r>
    <s v="1668194861-686"/>
    <s v="https://www.youtube.com/playlist?list=PLZ0vRaBzdrQ12KViTY71wi4bzrgsCA_TI"/>
    <s v="เปิดใจ ดร.วิรไท ผู้ว่าแบงก์ชาติ วิวาทะอุ้มหุ้นกู้เอกชน และอนาคตตลาดการเงิน Executive Espresso EP.58"/>
    <s v="https://www.youtube.com/watch?v=eGhYnJq3rQ4&amp;list=PLZ0vRaBzdrQ12KViTY71wi4bzrgsCA_TI&amp;index=58"/>
    <x v="332"/>
    <s v="eGhYnJq3rQ4"/>
    <s v="เปิดใจ ดร.วิรไท ผู้ว่าแบงก์ชาติ วิวาทะอุ้มหุ้นกู้เอกชน และอนาคตตลาดการเงิน Executive Espresso EP.58"/>
    <x v="0"/>
    <s v="THE STANDARD"/>
    <s v="Apr 27, 2020"/>
    <s v="Apr 27, 2020"/>
    <d v="2020-04-27T00:00:00"/>
    <n v="27"/>
    <n v="4"/>
    <x v="2"/>
    <s v="27"/>
    <n v="2"/>
    <x v="10"/>
    <x v="31"/>
    <s v="April"/>
    <n v="124"/>
    <s v="43,200 views"/>
    <n v="43200"/>
    <s v="like this video along with 626 other people"/>
    <n v="626"/>
    <x v="1"/>
    <s v="55:59"/>
    <n v="55.983333333333334"/>
    <n v="59"/>
    <n v="55"/>
    <n v="0"/>
    <x v="12"/>
    <s v="ผู้นำภาครัฐ"/>
    <n v="37498"/>
  </r>
  <r>
    <s v="1668194870-687"/>
    <s v="https://www.youtube.com/playlist?list=PLZ0vRaBzdrQ12KViTY71wi4bzrgsCA_TI"/>
    <s v="เทรนด์พฤติกรรมผู้บริโภคไทยในก้าวต่อไป หลังโควิด-19 กับ LINE for Business | Executive Espresso EP.57"/>
    <s v="https://www.youtube.com/watch?v=vGGieNU3ImE&amp;list=PLZ0vRaBzdrQ12KViTY71wi4bzrgsCA_TI&amp;index=57"/>
    <x v="333"/>
    <s v="vGGieNU3ImE"/>
    <s v="เทรนด์พฤติกรรมผู้บริโภคไทยในก้าวต่อไป หลังโควิด-19 กับ LINE for Business | Executive Espresso EP.57"/>
    <x v="0"/>
    <s v="THE STANDARD"/>
    <s v="Apr 24, 2020"/>
    <s v="Apr 24, 2020"/>
    <d v="2020-04-24T00:00:00"/>
    <n v="24"/>
    <n v="4"/>
    <x v="2"/>
    <s v="24"/>
    <n v="2"/>
    <x v="10"/>
    <x v="31"/>
    <s v="April"/>
    <n v="146"/>
    <s v="81,850 views"/>
    <n v="81850"/>
    <s v="like this video along with 1,458 other people"/>
    <n v="1458"/>
    <x v="1"/>
    <s v="52:05"/>
    <n v="52.083333333333336"/>
    <n v="5"/>
    <n v="52"/>
    <n v="0"/>
    <x v="0"/>
    <s v="Unspecified"/>
    <n v="40302"/>
  </r>
  <r>
    <s v="1668194879-688"/>
    <s v="https://www.youtube.com/playlist?list=PLZ0vRaBzdrQ12KViTY71wi4bzrgsCA_TI"/>
    <s v="เปิดเมืองแบบค้อนทุบแล้วเต้น สิ่งที่คุณต้องทำเมื่อเมืองไม่มีทางเปิด 100% | Executive Espresso EP.56"/>
    <s v="https://www.youtube.com/watch?v=rkc1E5Mk8uo&amp;list=PLZ0vRaBzdrQ12KViTY71wi4bzrgsCA_TI&amp;index=56"/>
    <x v="334"/>
    <s v="rkc1E5Mk8uo"/>
    <s v="เปิดเมืองแบบค้อนทุบแล้วเต้น สิ่งที่คุณต้องทำเมื่อเมืองไม่มีทางเปิด 100% | Executive Espresso EP.56"/>
    <x v="0"/>
    <s v="THE STANDARD"/>
    <s v="Apr 23, 2020"/>
    <s v="Apr 23, 2020"/>
    <d v="2020-04-23T00:00:00"/>
    <n v="23"/>
    <n v="4"/>
    <x v="2"/>
    <s v="23"/>
    <n v="2"/>
    <x v="10"/>
    <x v="31"/>
    <s v="April"/>
    <n v="12"/>
    <s v="12,880 views"/>
    <n v="12880"/>
    <s v="like this video along with 153 other people"/>
    <n v="153"/>
    <x v="1"/>
    <s v="46:11"/>
    <n v="46.18333333333333"/>
    <n v="11"/>
    <n v="46"/>
    <n v="0"/>
    <x v="12"/>
    <s v="ผู้นำภาครัฐ"/>
    <n v="35260"/>
  </r>
  <r>
    <s v="1668194889-689"/>
    <s v="https://www.youtube.com/playlist?list=PLZ0vRaBzdrQ12KViTY71wi4bzrgsCA_TI"/>
    <s v="Scenario ของเศรษฐกิจไทยในอนาคต บริษัทจะฟื้นช้าหรือเร็ว ขึ้นอยู่กับอะไร | Executive Espresso EP.55"/>
    <s v="https://www.youtube.com/watch?v=BN2ZDpKTOa4&amp;list=PLZ0vRaBzdrQ12KViTY71wi4bzrgsCA_TI&amp;index=55"/>
    <x v="335"/>
    <s v="BN2ZDpKTOa4"/>
    <s v="Scenario ของเศรษฐกิจไทยในอนาคต บริษัทจะฟื้นช้าหรือเร็ว ขึ้นอยู่กับอะไร | Executive Espresso EP.55"/>
    <x v="0"/>
    <s v="THE STANDARD"/>
    <s v="Apr 22, 2020"/>
    <s v="Apr 22, 2020"/>
    <d v="2020-04-22T00:00:00"/>
    <n v="22"/>
    <n v="4"/>
    <x v="2"/>
    <s v="22"/>
    <n v="2"/>
    <x v="10"/>
    <x v="31"/>
    <s v="April"/>
    <n v="33"/>
    <s v="41,107 views"/>
    <n v="41107"/>
    <s v="like this video along with 649 other people"/>
    <n v="649"/>
    <x v="1"/>
    <s v="40:41"/>
    <n v="40.68333333333333"/>
    <n v="41"/>
    <n v="40"/>
    <n v="0"/>
    <x v="0"/>
    <s v="Unspecified"/>
    <n v="37250"/>
  </r>
  <r>
    <s v="1668194898-690"/>
    <s v="https://www.youtube.com/playlist?list=PLZ0vRaBzdrQ12KViTY71wi4bzrgsCA_TI"/>
    <s v="น้ำมันดิบสหรัฐ ติดลบครั้งแรกในประวัติศาสตร์ ดิ่ง 300% เกิดอะไรขึ้นกันแน่ | Executive Espresso EP.54"/>
    <s v="https://www.youtube.com/watch?v=4loitaItCdc&amp;list=PLZ0vRaBzdrQ12KViTY71wi4bzrgsCA_TI&amp;index=54"/>
    <x v="336"/>
    <s v="4loitaItCdc"/>
    <s v="น้ำมันดิบสหรัฐ ติดลบครั้งแรกในประวัติศาสตร์ ดิ่ง 300% เกิดอะไรขึ้นกันแน่ | Executive Espresso EP.54"/>
    <x v="0"/>
    <s v="THE STANDARD"/>
    <s v="Apr 21, 2020"/>
    <s v="Apr 21, 2020"/>
    <d v="2020-04-21T00:00:00"/>
    <n v="21"/>
    <n v="4"/>
    <x v="2"/>
    <s v="21"/>
    <n v="2"/>
    <x v="10"/>
    <x v="31"/>
    <s v="April"/>
    <n v="53"/>
    <s v="44,236 views"/>
    <n v="44236"/>
    <s v="like this video along with 623 other people"/>
    <n v="623"/>
    <x v="1"/>
    <s v="52:44"/>
    <n v="52.733333333333334"/>
    <n v="44"/>
    <n v="52"/>
    <n v="0"/>
    <x v="0"/>
    <s v="Unspecified"/>
    <n v="35983"/>
  </r>
  <r>
    <s v="1668194908-691"/>
    <s v="https://www.youtube.com/playlist?list=PLZ0vRaBzdrQ12KViTY71wi4bzrgsCA_TI"/>
    <s v="ชีวิตคนเมืองและการอยู่อาศัยหลังโควิด-19 ถึงเวลาออกแบบเมืองใหม่หรือยัง? | Executive Espresso EP.53"/>
    <s v="https://www.youtube.com/watch?v=-Rf-HM2PDmg&amp;list=PLZ0vRaBzdrQ12KViTY71wi4bzrgsCA_TI&amp;index=53"/>
    <x v="337"/>
    <s v="-Rf-HM2PDmg"/>
    <s v="ชีวิตคนเมืองและการอยู่อาศัยหลังโควิด-19 ถึงเวลาออกแบบเมืองใหม่หรือยัง? | Executive Espresso EP.53"/>
    <x v="0"/>
    <s v="THE STANDARD"/>
    <s v="Apr 20, 2020"/>
    <s v="Apr 20, 2020"/>
    <d v="2020-04-20T00:00:00"/>
    <n v="20"/>
    <n v="4"/>
    <x v="2"/>
    <s v="20"/>
    <n v="2"/>
    <x v="10"/>
    <x v="31"/>
    <s v="April"/>
    <n v="79"/>
    <s v="34,672 views"/>
    <n v="34672"/>
    <s v="like this video along with 531 other people"/>
    <n v="531"/>
    <x v="1"/>
    <s v="51:17"/>
    <n v="51.283333333333331"/>
    <n v="17"/>
    <n v="51"/>
    <n v="0"/>
    <x v="12"/>
    <s v="ผู้นำภาครัฐ"/>
    <n v="36220"/>
  </r>
  <r>
    <s v="1668194917-692"/>
    <s v="https://www.youtube.com/playlist?list=PLZ0vRaBzdrQ12KViTY71wi4bzrgsCA_TI"/>
    <s v="5G และโลกหุ่นยนต์หลังโควิด-19 เมื่อทุกคนถูกบังคับให้ทรานส์ฟอร์ม | Executive Espresso EP.52"/>
    <s v="https://www.youtube.com/watch?v=SpWvEdUumXA&amp;list=PLZ0vRaBzdrQ12KViTY71wi4bzrgsCA_TI&amp;index=52"/>
    <x v="338"/>
    <s v="SpWvEdUumXA"/>
    <s v="5G และโลกหุ่นยนต์หลังโควิด-19 เมื่อทุกคนถูกบังคับให้ทรานส์ฟอร์ม | Executive Espresso EP.52"/>
    <x v="0"/>
    <s v="THE STANDARD"/>
    <s v="Apr 19, 2020"/>
    <s v="Apr 19, 2020"/>
    <d v="2020-04-19T00:00:00"/>
    <n v="19"/>
    <n v="4"/>
    <x v="2"/>
    <s v="19"/>
    <n v="2"/>
    <x v="10"/>
    <x v="31"/>
    <s v="April"/>
    <n v="23"/>
    <s v="28,188 views"/>
    <n v="28188"/>
    <s v="like this video along with 482 other people"/>
    <n v="482"/>
    <x v="1"/>
    <s v="52:51"/>
    <n v="52.85"/>
    <n v="51"/>
    <n v="52"/>
    <n v="0"/>
    <x v="13"/>
    <s v="โทรคมนาคม"/>
    <n v="36032"/>
  </r>
  <r>
    <s v="1668194926-693"/>
    <s v="https://www.youtube.com/playlist?list=PLZ0vRaBzdrQ12KViTY71wi4bzrgsCA_TI"/>
    <s v="เกมชิงบัลลังก์โลกหลังโควิด-19 อำนาจใหม่จะอยู่ในมือใคร คุยกับ ศ.ดร.สุรชาติ | Executive Espresso EP.51"/>
    <s v="https://www.youtube.com/watch?v=BDqG3pZnwps&amp;list=PLZ0vRaBzdrQ12KViTY71wi4bzrgsCA_TI&amp;index=51"/>
    <x v="339"/>
    <s v="BDqG3pZnwps"/>
    <s v="เกมชิงบัลลังก์โลกหลังโควิด-19 อำนาจใหม่จะอยู่ในมือใคร คุยกับ ศ.ดร.สุรชาติ | Executive Espresso EP.51"/>
    <x v="0"/>
    <s v="THE STANDARD"/>
    <s v="Apr 16, 2020"/>
    <s v="Apr 16, 2020"/>
    <d v="2020-04-16T00:00:00"/>
    <n v="16"/>
    <n v="4"/>
    <x v="2"/>
    <s v="16"/>
    <n v="2"/>
    <x v="10"/>
    <x v="31"/>
    <s v="April"/>
    <n v="557"/>
    <s v="250,293 views"/>
    <n v="250293"/>
    <s v="like this video along with 2,842 other people"/>
    <n v="2842"/>
    <x v="2"/>
    <s v="1:23:07"/>
    <n v="83.116666666666674"/>
    <n v="7"/>
    <n v="23"/>
    <n v="1"/>
    <x v="0"/>
    <s v="Unspecified"/>
    <n v="38734"/>
  </r>
  <r>
    <s v="1668194935-694"/>
    <s v="https://www.youtube.com/playlist?list=PLZ0vRaBzdrQ12KViTY71wi4bzrgsCA_TI"/>
    <s v="เราผ่านจุดต่ำสุดไปแล้วหรือยัง ตรวจชีพจรเศรษฐกิจในอีก 18 เดือนข้างหน้า | Executive Espresso EP.50"/>
    <s v="https://www.youtube.com/watch?v=MBDXb4BnDwY&amp;list=PLZ0vRaBzdrQ12KViTY71wi4bzrgsCA_TI&amp;index=50"/>
    <x v="340"/>
    <s v="MBDXb4BnDwY"/>
    <s v="เราผ่านจุดต่ำสุดไปแล้วหรือยัง ตรวจชีพจรเศรษฐกิจในอีก 18 เดือนข้างหน้า | Executive Espresso EP.50"/>
    <x v="0"/>
    <s v="THE STANDARD"/>
    <s v="Apr 15, 2020"/>
    <s v="Apr 15, 2020"/>
    <d v="2020-04-15T00:00:00"/>
    <n v="15"/>
    <n v="4"/>
    <x v="2"/>
    <s v="15"/>
    <n v="2"/>
    <x v="10"/>
    <x v="31"/>
    <s v="April"/>
    <n v="19"/>
    <s v="32,149 views"/>
    <n v="32149"/>
    <s v="like this video along with 439 other people"/>
    <n v="439"/>
    <x v="1"/>
    <s v="39:14"/>
    <n v="39.233333333333334"/>
    <n v="14"/>
    <n v="39"/>
    <n v="0"/>
    <x v="0"/>
    <s v="Unspecified"/>
    <n v="38964"/>
  </r>
  <r>
    <s v="1668194945-695"/>
    <s v="https://www.youtube.com/playlist?list=PLZ0vRaBzdrQ12KViTY71wi4bzrgsCA_TI"/>
    <s v="การกลายพันธุ์ของเศรษฐกิจโลก ซัพพลายเชน และโลกาภิวัตน์ที่ไม่หวนกลับอีกต่อไป Executive Espresso EP.49"/>
    <s v="https://www.youtube.com/watch?v=NzoGVe1ecDw&amp;list=PLZ0vRaBzdrQ12KViTY71wi4bzrgsCA_TI&amp;index=49"/>
    <x v="341"/>
    <s v="NzoGVe1ecDw"/>
    <s v="การกลายพันธุ์ของเศรษฐกิจโลก ซัพพลายเชน และโลกาภิวัตน์ที่ไม่หวนกลับอีกต่อไป Executive Espresso EP.49"/>
    <x v="0"/>
    <s v="THE STANDARD"/>
    <s v="Apr 14, 2020"/>
    <s v="Apr 14, 2020"/>
    <d v="2020-04-14T00:00:00"/>
    <n v="14"/>
    <n v="4"/>
    <x v="2"/>
    <s v="14"/>
    <n v="2"/>
    <x v="10"/>
    <x v="31"/>
    <s v="April"/>
    <n v="159"/>
    <s v="79,563 views"/>
    <n v="79563"/>
    <s v="like this video along with 1,318 other people"/>
    <n v="1318"/>
    <x v="1"/>
    <s v="52:40"/>
    <n v="52.666666666666664"/>
    <n v="40"/>
    <n v="52"/>
    <n v="0"/>
    <x v="0"/>
    <s v="Unspecified"/>
    <n v="33981"/>
  </r>
  <r>
    <s v="1668194953-696"/>
    <s v="https://www.youtube.com/playlist?list=PLZ0vRaBzdrQ12KViTY71wi4bzrgsCA_TI"/>
    <s v="เปิดเมืองอย่างไรให้เศรษฐกิจฟื้นโรคไม่ระบาด ถกข้อเสนอให้คน 20-30 ปีออกมาก่อน Executive Espresso EP.48"/>
    <s v="https://www.youtube.com/watch?v=rzzkcDkPFlg&amp;list=PLZ0vRaBzdrQ12KViTY71wi4bzrgsCA_TI&amp;index=48"/>
    <x v="342"/>
    <s v="rzzkcDkPFlg"/>
    <s v="เปิดเมืองอย่างไรให้เศรษฐกิจฟื้นโรคไม่ระบาด ถกข้อเสนอให้คน 20-30 ปีออกมาก่อน Executive Espresso EP.48"/>
    <x v="0"/>
    <s v="THE STANDARD"/>
    <s v="Apr 12, 2020"/>
    <s v="Apr 12, 2020"/>
    <d v="2020-04-12T00:00:00"/>
    <n v="12"/>
    <n v="4"/>
    <x v="2"/>
    <s v="12"/>
    <n v="2"/>
    <x v="10"/>
    <x v="31"/>
    <s v="April"/>
    <n v="34"/>
    <s v="20,872 views"/>
    <n v="20872"/>
    <s v="like this video along with 296 other people"/>
    <n v="296"/>
    <x v="1"/>
    <s v="45:17"/>
    <n v="45.283333333333331"/>
    <n v="17"/>
    <n v="45"/>
    <n v="0"/>
    <x v="0"/>
    <s v="Unspecified"/>
    <n v="37395"/>
  </r>
  <r>
    <s v="1668194963-697"/>
    <s v="https://www.youtube.com/playlist?list=PLZ0vRaBzdrQ12KViTY71wi4bzrgsCA_TI"/>
    <s v="มาตรการเยียวยาชุด 3 มูลค่า 1.9 ล้านล้าน ช่วยเศรษฐกิจไทยจริงหรือไม่ | Executive Espresso EP.47"/>
    <s v="https://www.youtube.com/watch?v=G0uUWm1VAKs&amp;list=PLZ0vRaBzdrQ12KViTY71wi4bzrgsCA_TI&amp;index=47"/>
    <x v="343"/>
    <s v="G0uUWm1VAKs"/>
    <s v="มาตรการเยียวยาชุด 3 มูลค่า 1.9 ล้านล้าน ช่วยเศรษฐกิจไทยจริงหรือไม่ | Executive Espresso EP.47"/>
    <x v="0"/>
    <s v="THE STANDARD"/>
    <s v="Apr 10, 2020"/>
    <s v="Apr 10, 2020"/>
    <d v="2020-04-10T00:00:00"/>
    <n v="10"/>
    <n v="4"/>
    <x v="2"/>
    <s v="10"/>
    <n v="2"/>
    <x v="10"/>
    <x v="31"/>
    <s v="April"/>
    <n v="12"/>
    <s v="9,088 views"/>
    <n v="9088"/>
    <s v="like this video along with 124 other people"/>
    <n v="124"/>
    <x v="1"/>
    <s v="56:07"/>
    <n v="56.116666666666667"/>
    <n v="7"/>
    <n v="56"/>
    <n v="0"/>
    <x v="0"/>
    <s v="Unspecified"/>
    <n v="36316"/>
  </r>
  <r>
    <s v="1668194972-698"/>
    <s v="https://www.youtube.com/playlist?list=PLZ0vRaBzdrQ12KViTY71wi4bzrgsCA_TI"/>
    <s v="ขั้วอำนาจโลกหลังโควิด-19 สหรัฐฯ ติดเชื้อสูงสุด เศรษฐกิจแย่สุดในรอบ 100 ปี | Executive Espresso EP.46"/>
    <s v="https://www.youtube.com/watch?v=C-NJODg1jJM&amp;list=PLZ0vRaBzdrQ12KViTY71wi4bzrgsCA_TI&amp;index=46"/>
    <x v="344"/>
    <s v="C-NJODg1jJM"/>
    <s v="ขั้วอำนาจโลกหลังโควิด-19 สหรัฐฯ ติดเชื้อสูงสุด เศรษฐกิจแย่สุดในรอบ 100 ปี | Executive Espresso EP.46"/>
    <x v="0"/>
    <s v="THE STANDARD"/>
    <s v="Apr 6, 2020"/>
    <s v="Apr 6, 2020"/>
    <d v="2020-04-06T00:00:00"/>
    <n v="6"/>
    <n v="4"/>
    <x v="2"/>
    <s v="6"/>
    <n v="2"/>
    <x v="10"/>
    <x v="31"/>
    <s v="April"/>
    <n v="266"/>
    <s v="151,889 views"/>
    <n v="151889"/>
    <s v="like this video along with 1,160 other people"/>
    <n v="1160"/>
    <x v="1"/>
    <s v="46:21"/>
    <n v="46.35"/>
    <n v="21"/>
    <n v="46"/>
    <n v="0"/>
    <x v="0"/>
    <s v="Unspecified"/>
    <n v="39328"/>
  </r>
  <r>
    <s v="1668194981-699"/>
    <s v="https://www.youtube.com/playlist?list=PLZ0vRaBzdrQ12KViTY71wi4bzrgsCA_TI"/>
    <s v="กองทุน SSF และ SSFX คิดก่อนซื้อ เลือกอย่างไรให้โดนใจ | Executive Espresso EP.45"/>
    <s v="https://www.youtube.com/watch?v=VGEqjcslcGo&amp;list=PLZ0vRaBzdrQ12KViTY71wi4bzrgsCA_TI&amp;index=45"/>
    <x v="345"/>
    <s v="VGEqjcslcGo"/>
    <s v="กองทุน SSF และ SSFX คิดก่อนซื้อ เลือกอย่างไรให้โดนใจ | Executive Espresso EP.45"/>
    <x v="0"/>
    <s v="THE STANDARD"/>
    <s v="Apr 4, 2020"/>
    <s v="Apr 4, 2020"/>
    <d v="2020-04-04T00:00:00"/>
    <n v="4"/>
    <n v="4"/>
    <x v="2"/>
    <s v="4"/>
    <n v="2"/>
    <x v="10"/>
    <x v="31"/>
    <s v="April"/>
    <n v="13"/>
    <s v="26,396 views"/>
    <n v="26396"/>
    <s v="like this video along with 500 other people"/>
    <n v="500"/>
    <x v="1"/>
    <s v="58:18"/>
    <n v="58.3"/>
    <n v="18"/>
    <n v="58"/>
    <n v="0"/>
    <x v="0"/>
    <s v="Unspecified"/>
    <n v="36913"/>
  </r>
  <r>
    <s v="1668194991-700"/>
    <s v="https://www.youtube.com/playlist?list=PLZ0vRaBzdrQ12KViTY71wi4bzrgsCA_TI"/>
    <s v="บาซูก้าการคลัง! สิงคโปร์ยิงชุดใหญ่แล้ว ไทยควรหรือยัง | Executive Espresso EP.44"/>
    <s v="https://www.youtube.com/watch?v=jqVJR9cmARc&amp;list=PLZ0vRaBzdrQ12KViTY71wi4bzrgsCA_TI&amp;index=44"/>
    <x v="346"/>
    <s v="jqVJR9cmARc"/>
    <s v="บาซูก้าการคลัง! สิงคโปร์ยิงชุดใหญ่แล้ว ไทยควรหรือยัง | Executive Espresso EP.44"/>
    <x v="0"/>
    <s v="THE STANDARD"/>
    <s v="Apr 3, 2020"/>
    <s v="Apr 3, 2020"/>
    <d v="2020-04-03T00:00:00"/>
    <n v="3"/>
    <n v="4"/>
    <x v="2"/>
    <s v="3"/>
    <n v="2"/>
    <x v="10"/>
    <x v="31"/>
    <s v="April"/>
    <n v="45"/>
    <s v="27,989 views"/>
    <n v="27989"/>
    <s v="like this video along with 424 other people"/>
    <n v="424"/>
    <x v="1"/>
    <s v="42:13"/>
    <n v="42.216666666666669"/>
    <n v="13"/>
    <n v="42"/>
    <n v="0"/>
    <x v="0"/>
    <s v="Unspecified"/>
    <n v="35263"/>
  </r>
  <r>
    <s v="1668195000-701"/>
    <s v="https://www.youtube.com/playlist?list=PLZ0vRaBzdrQ12KViTY71wi4bzrgsCA_TI"/>
    <s v="ระเบียบโลกหลังวิกฤตโควิด-19 สหรัฐฯ จะไม่ใช่มหาอำนาจเบอร์ 1 อีกต่อไป? Executive Espresso EP.43"/>
    <s v="https://www.youtube.com/watch?v=aiNpVjUPz5Q&amp;list=PLZ0vRaBzdrQ12KViTY71wi4bzrgsCA_TI&amp;index=43"/>
    <x v="347"/>
    <s v="aiNpVjUPz5Q"/>
    <s v="ระเบียบโลกหลังวิกฤตโควิด-19 สหรัฐฯ จะไม่ใช่มหาอำนาจเบอร์ 1 อีกต่อไป? Executive Espresso EP.43"/>
    <x v="0"/>
    <s v="THE STANDARD"/>
    <s v="Mar 31, 2020"/>
    <s v="Mar 31, 2020"/>
    <d v="2020-03-31T00:00:00"/>
    <n v="31"/>
    <n v="3"/>
    <x v="2"/>
    <s v="31"/>
    <n v="1"/>
    <x v="11"/>
    <x v="32"/>
    <s v="March"/>
    <n v="436"/>
    <s v="193,483 views"/>
    <n v="193483"/>
    <s v="like this video along with 2,094 other people"/>
    <n v="2094"/>
    <x v="1"/>
    <s v="46:17"/>
    <n v="46.283333333333331"/>
    <n v="17"/>
    <n v="46"/>
    <n v="0"/>
    <x v="0"/>
    <s v="Unspecified"/>
    <n v="36266"/>
  </r>
  <r>
    <s v="1668195010-702"/>
    <s v="https://www.youtube.com/playlist?list=PLZ0vRaBzdrQ12KViTY71wi4bzrgsCA_TI"/>
    <s v="โลกหลังโควิด-19 ในมุมมองของผู้เขียนหนังสือ Sapiens โลกาภิวัตน์มาถึงจุดจบ? | Executive Espresso EP.42"/>
    <s v="https://www.youtube.com/watch?v=F5OIQicD694&amp;list=PLZ0vRaBzdrQ12KViTY71wi4bzrgsCA_TI&amp;index=42"/>
    <x v="348"/>
    <s v="F5OIQicD694"/>
    <s v="โลกหลังโควิด-19 ในมุมมองของผู้เขียนหนังสือ Sapiens โลกาภิวัตน์มาถึงจุดจบ? | Executive Espresso EP.42"/>
    <x v="0"/>
    <s v="THE STANDARD"/>
    <s v="Mar 30, 2020"/>
    <s v="Mar 30, 2020"/>
    <d v="2020-03-30T00:00:00"/>
    <n v="30"/>
    <n v="3"/>
    <x v="2"/>
    <s v="30"/>
    <n v="1"/>
    <x v="11"/>
    <x v="32"/>
    <s v="March"/>
    <n v="310"/>
    <s v="203,344 views"/>
    <n v="203344"/>
    <s v="like this video along with 3,756 other people"/>
    <n v="3756"/>
    <x v="1"/>
    <s v="31:13"/>
    <n v="31.216666666666665"/>
    <n v="13"/>
    <n v="31"/>
    <n v="0"/>
    <x v="0"/>
    <s v="Unspecified"/>
    <n v="42423"/>
  </r>
  <r>
    <s v="1668195019-703"/>
    <s v="https://www.youtube.com/playlist?list=PLZ0vRaBzdrQ12KViTY71wi4bzrgsCA_TI"/>
    <s v="วิธีใช้ BCP แผนสำรองเอาตัวรอดในสถานการณ์ฉุกเฉินและความปกติใหม่ | Executive Espresso EP.41"/>
    <s v="https://www.youtube.com/watch?v=jINNgagf3II&amp;list=PLZ0vRaBzdrQ12KViTY71wi4bzrgsCA_TI&amp;index=41"/>
    <x v="349"/>
    <s v="jINNgagf3II"/>
    <s v="วิธีใช้ BCP แผนสำรองเอาตัวรอดในสถานการณ์ฉุกเฉินและความปกติใหม่ | Executive Espresso EP.41"/>
    <x v="0"/>
    <s v="THE STANDARD"/>
    <s v="Mar 29, 2020"/>
    <s v="Mar 29, 2020"/>
    <d v="2020-03-29T00:00:00"/>
    <n v="29"/>
    <n v="3"/>
    <x v="2"/>
    <s v="29"/>
    <n v="1"/>
    <x v="11"/>
    <x v="32"/>
    <s v="March"/>
    <n v="11"/>
    <s v="13,073 views"/>
    <n v="13073"/>
    <s v="like this video along with 273 other people"/>
    <n v="273"/>
    <x v="1"/>
    <s v="50:55"/>
    <n v="50.916666666666664"/>
    <n v="55"/>
    <n v="50"/>
    <n v="0"/>
    <x v="0"/>
    <s v="Unspecified"/>
    <n v="40080"/>
  </r>
  <r>
    <s v="1668195027-704"/>
    <s v="https://www.youtube.com/playlist?list=PLZ0vRaBzdrQ12KViTY71wi4bzrgsCA_TI"/>
    <s v="คู่มือขอความช่วยเหลือภาครัฐสู้โควิด-19 แบบเข้าใจง่ายที่สุด กับ TaxBugnoms | Executive Espresso EP.40"/>
    <s v="https://www.youtube.com/watch?v=rarLwJ27hhs&amp;list=PLZ0vRaBzdrQ12KViTY71wi4bzrgsCA_TI&amp;index=40"/>
    <x v="350"/>
    <s v="rarLwJ27hhs"/>
    <s v="คู่มือขอความช่วยเหลือภาครัฐสู้โควิด-19 แบบเข้าใจง่ายที่สุด กับ TaxBugnoms | Executive Espresso EP.40"/>
    <x v="0"/>
    <s v="THE STANDARD"/>
    <s v="Mar 28, 2020"/>
    <s v="Mar 28, 2020"/>
    <d v="2020-03-28T00:00:00"/>
    <n v="28"/>
    <n v="3"/>
    <x v="2"/>
    <s v="28"/>
    <n v="1"/>
    <x v="11"/>
    <x v="32"/>
    <s v="March"/>
    <n v="2"/>
    <s v="2,433 views"/>
    <n v="2433"/>
    <s v="like this video along with 45 other people"/>
    <n v="45"/>
    <x v="1"/>
    <s v="47:01"/>
    <n v="47.016666666666666"/>
    <n v="1"/>
    <n v="47"/>
    <n v="0"/>
    <x v="0"/>
    <s v="Unspecified"/>
    <n v="35995"/>
  </r>
  <r>
    <s v="1668195036-705"/>
    <s v="https://www.youtube.com/playlist?list=PLZ0vRaBzdrQ12KViTY71wi4bzrgsCA_TI"/>
    <s v="อยากลดหนี้ คุยกับธนาคารอย่างไร คู่มือย่อยง่ายฉบับลูกจ้าง-นายจ้าง | Executive Espresso EP.39"/>
    <s v="https://www.youtube.com/watch?v=ma1fkK_S44o&amp;list=PLZ0vRaBzdrQ12KViTY71wi4bzrgsCA_TI&amp;index=39"/>
    <x v="351"/>
    <s v="ma1fkK_S44o"/>
    <s v="อยากลดหนี้ คุยกับธนาคารอย่างไร คู่มือย่อยง่ายฉบับลูกจ้าง-นายจ้าง | Executive Espresso EP.39"/>
    <x v="0"/>
    <s v="THE STANDARD"/>
    <s v="Mar 26, 2020"/>
    <s v="Mar 26, 2020"/>
    <d v="2020-03-26T00:00:00"/>
    <n v="26"/>
    <n v="3"/>
    <x v="2"/>
    <s v="26"/>
    <n v="1"/>
    <x v="11"/>
    <x v="32"/>
    <s v="March"/>
    <n v="6"/>
    <s v="4,937 views"/>
    <n v="4937"/>
    <s v="like this video along with 130 other people"/>
    <n v="130"/>
    <x v="1"/>
    <s v="49:33"/>
    <n v="49.55"/>
    <n v="33"/>
    <n v="49"/>
    <n v="0"/>
    <x v="0"/>
    <s v="Unspecified"/>
    <n v="37007"/>
  </r>
  <r>
    <s v="1668195045-706"/>
    <s v="https://www.youtube.com/playlist?list=PLZ0vRaBzdrQ12KViTY71wi4bzrgsCA_TI"/>
    <s v="พ.ร.ก. ฉุกเฉิน Lockdown กระทบเกือบ 3 แสนล้าน รัฐเยียวยาทันไหม | Executive Espresso EP.38"/>
    <s v="https://www.youtube.com/watch?v=syYO9Ukwj48&amp;list=PLZ0vRaBzdrQ12KViTY71wi4bzrgsCA_TI&amp;index=38"/>
    <x v="352"/>
    <s v="syYO9Ukwj48"/>
    <s v="พ.ร.ก. ฉุกเฉิน Lockdown กระทบเกือบ 3 แสนล้าน รัฐเยียวยาทันไหม | Executive Espresso EP.38"/>
    <x v="0"/>
    <s v="THE STANDARD"/>
    <s v="Mar 24, 2020"/>
    <s v="Mar 24, 2020"/>
    <d v="2020-03-24T00:00:00"/>
    <n v="24"/>
    <n v="3"/>
    <x v="2"/>
    <s v="24"/>
    <n v="1"/>
    <x v="11"/>
    <x v="32"/>
    <s v="March"/>
    <n v="30"/>
    <s v="23,826 views"/>
    <n v="23826"/>
    <s v="like this video along with 333 other people"/>
    <n v="333"/>
    <x v="0"/>
    <s v="26:21"/>
    <n v="26.35"/>
    <n v="21"/>
    <n v="26"/>
    <n v="0"/>
    <x v="0"/>
    <s v="Unspecified"/>
    <n v="38865"/>
  </r>
  <r>
    <s v="1668195054-707"/>
    <s v="https://www.youtube.com/playlist?list=PLZ0vRaBzdrQ12KViTY71wi4bzrgsCA_TI"/>
    <s v="Lockdown กระทบเศรษฐกิจ ตลาดหุ้น และพันธบัตรมากแค่ไหน เราต้องปรับตัวอย่างไร Executive Espresso EP.37"/>
    <s v="https://www.youtube.com/watch?v=T6pV0cpKGwA&amp;list=PLZ0vRaBzdrQ12KViTY71wi4bzrgsCA_TI&amp;index=37"/>
    <x v="353"/>
    <s v="T6pV0cpKGwA"/>
    <s v="Lockdown กระทบเศรษฐกิจ ตลาดหุ้น และพันธบัตรมากแค่ไหน เราต้องปรับตัวอย่างไร Executive Espresso EP.37"/>
    <x v="0"/>
    <s v="THE STANDARD"/>
    <s v="Mar 23, 2020"/>
    <s v="Mar 23, 2020"/>
    <d v="2020-03-23T00:00:00"/>
    <n v="23"/>
    <n v="3"/>
    <x v="2"/>
    <s v="23"/>
    <n v="1"/>
    <x v="11"/>
    <x v="32"/>
    <s v="March"/>
    <n v="16"/>
    <s v="20,353 views"/>
    <n v="20353"/>
    <s v="like this video along with 224 other people"/>
    <n v="224"/>
    <x v="1"/>
    <s v="42:33"/>
    <n v="42.55"/>
    <n v="33"/>
    <n v="42"/>
    <n v="0"/>
    <x v="0"/>
    <s v="Unspecified"/>
    <n v="36924"/>
  </r>
  <r>
    <s v="1668195063-708"/>
    <s v="https://www.youtube.com/playlist?list=PLZ0vRaBzdrQ12KViTY71wi4bzrgsCA_TI"/>
    <s v="6 เช็กลิสต์ฉุกเฉินที่ซีอีโอต้องทำเดี๋ยวนี้ #ฝ่าวิกฤตโควิด19 | Executive Espresso EP.36"/>
    <s v="https://www.youtube.com/watch?v=wb7xMHBGjks&amp;list=PLZ0vRaBzdrQ12KViTY71wi4bzrgsCA_TI&amp;index=36"/>
    <x v="354"/>
    <s v="wb7xMHBGjks"/>
    <s v="6 เช็กลิสต์ฉุกเฉินที่ซีอีโอต้องทำเดี๋ยวนี้ #ฝ่าวิกฤตโควิด19 | Executive Espresso EP.36"/>
    <x v="0"/>
    <s v="THE STANDARD"/>
    <s v="Mar 23, 2020"/>
    <s v="Mar 23, 2020"/>
    <d v="2020-03-23T00:00:00"/>
    <n v="23"/>
    <n v="3"/>
    <x v="2"/>
    <s v="23"/>
    <n v="1"/>
    <x v="11"/>
    <x v="32"/>
    <s v="March"/>
    <n v="8"/>
    <s v="23,863 views"/>
    <n v="23863"/>
    <s v="like this video along with 368 other people"/>
    <n v="368"/>
    <x v="0"/>
    <s v="28:23"/>
    <n v="28.383333333333333"/>
    <n v="23"/>
    <n v="28"/>
    <n v="0"/>
    <x v="0"/>
    <s v="Unspecified"/>
    <n v="39427"/>
  </r>
  <r>
    <s v="1668195072-709"/>
    <s v="https://www.youtube.com/playlist?list=PLZ0vRaBzdrQ12KViTY71wi4bzrgsCA_TI"/>
    <s v="สื่อสารอย่างไรให้ Empathy ในสภาวะวิกฤต | Executive Espresso EP.35"/>
    <s v="https://www.youtube.com/watch?v=f6Fsx8WBf-8&amp;list=PLZ0vRaBzdrQ12KViTY71wi4bzrgsCA_TI&amp;index=35"/>
    <x v="355"/>
    <s v="f6Fsx8WBf-8"/>
    <s v="สื่อสารอย่างไรให้ Empathy ในสภาวะวิกฤต | Executive Espresso EP.35"/>
    <x v="0"/>
    <s v="THE STANDARD"/>
    <s v="Mar 19, 2020"/>
    <s v="Mar 19, 2020"/>
    <d v="2020-03-19T00:00:00"/>
    <n v="19"/>
    <n v="3"/>
    <x v="2"/>
    <s v="19"/>
    <n v="1"/>
    <x v="11"/>
    <x v="32"/>
    <s v="March"/>
    <n v="2"/>
    <s v="6,267 views"/>
    <n v="6267"/>
    <s v="like this video along with 106 other people"/>
    <n v="106"/>
    <x v="0"/>
    <s v="25:21"/>
    <n v="25.35"/>
    <n v="21"/>
    <n v="25"/>
    <n v="0"/>
    <x v="0"/>
    <s v="Unspecified"/>
    <n v="40409"/>
  </r>
  <r>
    <s v="1668195081-710"/>
    <s v="https://www.youtube.com/playlist?list=PLZ0vRaBzdrQ12KViTY71wi4bzrgsCA_TI"/>
    <s v="Work from Home เคล็ดลับทำงานที่บ้านให้สำเร็จจากผู้มีประสบการณ์มาแล้ว 15 ปี Executive Espresso EP.34"/>
    <s v="https://www.youtube.com/watch?v=IyKCRZW9rQI&amp;list=PLZ0vRaBzdrQ12KViTY71wi4bzrgsCA_TI&amp;index=34"/>
    <x v="356"/>
    <s v="IyKCRZW9rQI"/>
    <s v="Work from Home เคล็ดลับทำงานที่บ้านให้สำเร็จจากผู้มีประสบการณ์มาแล้ว 15 ปี Executive Espresso EP.34"/>
    <x v="0"/>
    <s v="THE STANDARD"/>
    <s v="Mar 18, 2020"/>
    <s v="Mar 18, 2020"/>
    <d v="2020-03-18T00:00:00"/>
    <n v="18"/>
    <n v="3"/>
    <x v="2"/>
    <s v="18"/>
    <n v="1"/>
    <x v="11"/>
    <x v="32"/>
    <s v="March"/>
    <n v="17"/>
    <s v="57,640 views"/>
    <n v="57640"/>
    <s v="like this video along with 826 other people"/>
    <n v="826"/>
    <x v="1"/>
    <s v="56:48"/>
    <n v="56.8"/>
    <n v="48"/>
    <n v="56"/>
    <n v="0"/>
    <x v="0"/>
    <s v="Unspecified"/>
    <n v="44225"/>
  </r>
  <r>
    <s v="1668195090-711"/>
    <s v="https://www.youtube.com/playlist?list=PLZ0vRaBzdrQ12KViTY71wi4bzrgsCA_TI"/>
    <s v="ผู้นำประเทศอื่นฝ่าวิกฤตโควิด-19 กันอย่างไร | Executive Espresso EP.33"/>
    <s v="https://www.youtube.com/watch?v=T1OyP1gxEhI&amp;list=PLZ0vRaBzdrQ12KViTY71wi4bzrgsCA_TI&amp;index=33"/>
    <x v="357"/>
    <s v="T1OyP1gxEhI"/>
    <s v="ผู้นำประเทศอื่นฝ่าวิกฤตโควิด-19 กันอย่างไร | Executive Espresso EP.33"/>
    <x v="0"/>
    <s v="THE STANDARD"/>
    <s v="Mar 17, 2020"/>
    <s v="Mar 17, 2020"/>
    <d v="2020-03-17T00:00:00"/>
    <n v="17"/>
    <n v="3"/>
    <x v="2"/>
    <s v="17"/>
    <n v="1"/>
    <x v="11"/>
    <x v="32"/>
    <s v="March"/>
    <n v="17"/>
    <s v="19,948 views"/>
    <n v="19948"/>
    <s v="like this video along with 293 other people"/>
    <n v="293"/>
    <x v="0"/>
    <s v="21:30"/>
    <n v="21.5"/>
    <n v="30"/>
    <n v="21"/>
    <n v="0"/>
    <x v="0"/>
    <s v="Unspecified"/>
    <n v="37555"/>
  </r>
  <r>
    <s v="1668195099-712"/>
    <s v="https://www.youtube.com/playlist?list=PLZ0vRaBzdrQ12KViTY71wi4bzrgsCA_TI"/>
    <s v="เตรียมรับมือเฟส 3 วิกฤตโควิด-19 ทำจีดีพีไทยปี 63 ติดลบ คนตกงานหลายแสน | Executive Espresso EP.32"/>
    <s v="https://www.youtube.com/watch?v=_AKal0gwO08&amp;list=PLZ0vRaBzdrQ12KViTY71wi4bzrgsCA_TI&amp;index=32"/>
    <x v="358"/>
    <s v="_AKal0gwO08"/>
    <s v="เตรียมรับมือเฟส 3 วิกฤตโควิด-19 ทำจีดีพีไทยปี 63 ติดลบ คนตกงานหลายแสน | Executive Espresso EP.32"/>
    <x v="0"/>
    <s v="THE STANDARD"/>
    <s v="Mar 16, 2020"/>
    <s v="Mar 16, 2020"/>
    <d v="2020-03-16T00:00:00"/>
    <n v="16"/>
    <n v="3"/>
    <x v="2"/>
    <s v="16"/>
    <n v="1"/>
    <x v="11"/>
    <x v="32"/>
    <s v="March"/>
    <n v="49"/>
    <s v="48,190 views"/>
    <n v="48190"/>
    <s v="like this video along with 535 other people"/>
    <n v="535"/>
    <x v="1"/>
    <s v="42:47"/>
    <n v="42.783333333333331"/>
    <n v="47"/>
    <n v="42"/>
    <n v="0"/>
    <x v="0"/>
    <s v="Unspecified"/>
    <n v="38865"/>
  </r>
  <r>
    <s v="1668195108-713"/>
    <s v="https://www.youtube.com/playlist?list=PLZ0vRaBzdrQ12KViTY71wi4bzrgsCA_TI"/>
    <s v="7 สิ่งช่วยธุรกิจในช่วงโควิด-19 จาก McKinsey &amp; Company | Executive Espresso EP.31"/>
    <s v="https://www.youtube.com/watch?v=bdPyMSfbPGQ&amp;list=PLZ0vRaBzdrQ12KViTY71wi4bzrgsCA_TI&amp;index=31"/>
    <x v="359"/>
    <s v="bdPyMSfbPGQ"/>
    <s v="7 สิ่งช่วยธุรกิจในช่วงโควิด-19 จาก McKinsey &amp; Company | Executive Espresso EP.31"/>
    <x v="0"/>
    <s v="THE STANDARD"/>
    <s v="Mar 15, 2020"/>
    <s v="Mar 15, 2020"/>
    <d v="2020-03-15T00:00:00"/>
    <n v="15"/>
    <n v="3"/>
    <x v="2"/>
    <s v="15"/>
    <n v="1"/>
    <x v="11"/>
    <x v="32"/>
    <s v="March"/>
    <n v="8"/>
    <s v="18,518 views"/>
    <n v="18518"/>
    <s v="like this video along with 308 other people"/>
    <n v="308"/>
    <x v="0"/>
    <s v="26:01"/>
    <n v="26.016666666666666"/>
    <n v="1"/>
    <n v="26"/>
    <n v="0"/>
    <x v="0"/>
    <s v="Unspecified"/>
    <n v="40715"/>
  </r>
  <r>
    <s v="1668195117-714"/>
    <s v="https://www.youtube.com/playlist?list=PLZ0vRaBzdrQ12KViTY71wi4bzrgsCA_TI"/>
    <s v="ปรับตัวอย่างไรเมื่อตลาดหุ้นไทยโคม่า ใช้ Circuit Breaker 2 ครั้ง ใน 2 วัน | Executive Espresso EP.30"/>
    <s v="https://www.youtube.com/watch?v=u1umHlGWRMA&amp;list=PLZ0vRaBzdrQ12KViTY71wi4bzrgsCA_TI&amp;index=30"/>
    <x v="360"/>
    <s v="u1umHlGWRMA"/>
    <s v="ปรับตัวอย่างไรเมื่อตลาดหุ้นไทยโคม่า ใช้ Circuit Breaker 2 ครั้ง ใน 2 วัน | Executive Espresso EP.30"/>
    <x v="0"/>
    <s v="THE STANDARD"/>
    <s v="Mar 13, 2020"/>
    <s v="Mar 13, 2020"/>
    <d v="2020-03-13T00:00:00"/>
    <n v="13"/>
    <n v="3"/>
    <x v="2"/>
    <s v="13"/>
    <n v="1"/>
    <x v="11"/>
    <x v="32"/>
    <s v="March"/>
    <n v="13"/>
    <s v="24,702 views"/>
    <n v="24702"/>
    <s v="like this video along with 361 other people"/>
    <n v="361"/>
    <x v="1"/>
    <s v="37:35"/>
    <n v="37.583333333333336"/>
    <n v="35"/>
    <n v="37"/>
    <n v="0"/>
    <x v="0"/>
    <s v="Unspecified"/>
    <n v="36428"/>
  </r>
  <r>
    <s v="1668195126-715"/>
    <s v="https://www.youtube.com/playlist?list=PLZ0vRaBzdrQ12KViTY71wi4bzrgsCA_TI"/>
    <s v="สงครามราคาน้ำมันถล่มตลาดทุนเลวร้ายแค่ไหน ยืดเยื้อหรือไม่ รับมืออย่างไร | Executive Espresso EP.29"/>
    <s v="https://www.youtube.com/watch?v=RJW3CfFvDhQ&amp;list=PLZ0vRaBzdrQ12KViTY71wi4bzrgsCA_TI&amp;index=29"/>
    <x v="361"/>
    <s v="RJW3CfFvDhQ"/>
    <s v="สงครามราคาน้ำมันถล่มตลาดทุนเลวร้ายแค่ไหน ยืดเยื้อหรือไม่ รับมืออย่างไร | Executive Espresso EP.29"/>
    <x v="0"/>
    <s v="THE STANDARD"/>
    <s v="Mar 11, 2020"/>
    <s v="Mar 11, 2020"/>
    <d v="2020-03-11T00:00:00"/>
    <n v="11"/>
    <n v="3"/>
    <x v="2"/>
    <s v="11"/>
    <n v="1"/>
    <x v="11"/>
    <x v="32"/>
    <s v="March"/>
    <n v="68"/>
    <s v="88,768 views"/>
    <n v="88768"/>
    <s v="like this video along with 1,102 other people"/>
    <n v="1102"/>
    <x v="1"/>
    <s v="41:23"/>
    <n v="41.383333333333333"/>
    <n v="23"/>
    <n v="41"/>
    <n v="0"/>
    <x v="0"/>
    <s v="Unspecified"/>
    <n v="42849"/>
  </r>
  <r>
    <s v="1668195136-716"/>
    <s v="https://www.youtube.com/playlist?list=PLZ0vRaBzdrQ12KViTY71wi4bzrgsCA_TI"/>
    <s v="ทำไม COVID-19 ทำเศรษฐกิจไทยโคม่ากว่าหลายประเทศ และจะถดถอยหรือไม่ | Executive Espresso EP.28"/>
    <s v="https://www.youtube.com/watch?v=wxU9zI5RgMM&amp;list=PLZ0vRaBzdrQ12KViTY71wi4bzrgsCA_TI&amp;index=28"/>
    <x v="362"/>
    <s v="wxU9zI5RgMM"/>
    <s v="ทำไม COVID-19 ทำเศรษฐกิจไทยโคม่ากว่าหลายประเทศ และจะถดถอยหรือไม่ | Executive Espresso EP.28"/>
    <x v="0"/>
    <s v="THE STANDARD"/>
    <s v="Mar 7, 2020"/>
    <s v="Mar 7, 2020"/>
    <d v="2020-03-07T00:00:00"/>
    <n v="7"/>
    <n v="3"/>
    <x v="2"/>
    <s v="7"/>
    <n v="1"/>
    <x v="11"/>
    <x v="32"/>
    <s v="March"/>
    <n v="71"/>
    <s v="47,029 views"/>
    <n v="47029"/>
    <s v="like this video along with 652 other people"/>
    <n v="652"/>
    <x v="0"/>
    <s v="24:37"/>
    <n v="24.616666666666667"/>
    <n v="37"/>
    <n v="24"/>
    <n v="0"/>
    <x v="0"/>
    <s v="Unspecified"/>
    <n v="44134"/>
  </r>
  <r>
    <s v="1668195145-717"/>
    <s v="https://www.youtube.com/playlist?list=PLZ0vRaBzdrQ12KViTY71wi4bzrgsCA_TI"/>
    <s v="วิชาฝ่าวิกฤต COVID-19 จากผู้บริหารตัวจริง เจ็บจริง ผ่านมาจริง | Executive Espresso EP.27"/>
    <s v="https://www.youtube.com/watch?v=9NtE9Msp2mU&amp;list=PLZ0vRaBzdrQ12KViTY71wi4bzrgsCA_TI&amp;index=27"/>
    <x v="363"/>
    <s v="9NtE9Msp2mU"/>
    <s v="วิชาฝ่าวิกฤต COVID-19 จากผู้บริหารตัวจริง เจ็บจริง ผ่านมาจริง | Executive Espresso EP.27"/>
    <x v="0"/>
    <s v="THE STANDARD"/>
    <s v="Mar 6, 2020"/>
    <s v="Mar 6, 2020"/>
    <d v="2020-03-06T00:00:00"/>
    <n v="6"/>
    <n v="3"/>
    <x v="2"/>
    <s v="6"/>
    <n v="1"/>
    <x v="11"/>
    <x v="32"/>
    <s v="March"/>
    <n v="29"/>
    <s v="34,163 views"/>
    <n v="34163"/>
    <s v="like this video along with 484 other people"/>
    <n v="484"/>
    <x v="1"/>
    <s v="40:38"/>
    <n v="40.633333333333333"/>
    <n v="38"/>
    <n v="40"/>
    <n v="0"/>
    <x v="0"/>
    <s v="Unspecified"/>
    <n v="41812"/>
  </r>
  <r>
    <s v="1668195154-718"/>
    <s v="https://www.youtube.com/playlist?list=PLZ0vRaBzdrQ12KViTY71wi4bzrgsCA_TI"/>
    <s v="เปิดกลยุทธ์ BDMS เครือ รพ.กรุงเทพ ปรับตัวสู่ธุรกิจสุขภาพแห่งอนาคต | Executive Espresso EP.26"/>
    <s v="https://www.youtube.com/watch?v=xjLMDkhrMPY&amp;list=PLZ0vRaBzdrQ12KViTY71wi4bzrgsCA_TI&amp;index=26"/>
    <x v="364"/>
    <s v="xjLMDkhrMPY"/>
    <s v="เปิดกลยุทธ์ BDMS เครือ รพ.กรุงเทพ ปรับตัวสู่ธุรกิจสุขภาพแห่งอนาคต | Executive Espresso EP.26"/>
    <x v="0"/>
    <s v="THE STANDARD"/>
    <s v="Mar 1, 2020"/>
    <s v="Mar 1, 2020"/>
    <d v="2020-03-01T00:00:00"/>
    <n v="1"/>
    <n v="3"/>
    <x v="2"/>
    <s v="1"/>
    <n v="1"/>
    <x v="11"/>
    <x v="32"/>
    <s v="March"/>
    <n v="25"/>
    <s v="19,318 views"/>
    <n v="19318"/>
    <s v="like this video along with 364 other people"/>
    <n v="364"/>
    <x v="1"/>
    <s v="40:35"/>
    <n v="40.583333333333336"/>
    <n v="35"/>
    <n v="40"/>
    <n v="0"/>
    <x v="0"/>
    <s v="Unspecified"/>
    <n v="45965"/>
  </r>
  <r>
    <s v="1668195163-719"/>
    <s v="https://www.youtube.com/playlist?list=PLZ0vRaBzdrQ12KViTY71wi4bzrgsCA_TI"/>
    <s v="ถอดบทเรียน GM ยุติการขาย-ผลิต Chevrolet ในไทย | Executive Espresso EP.25"/>
    <s v="https://www.youtube.com/watch?v=IULpr3QtE_I&amp;list=PLZ0vRaBzdrQ12KViTY71wi4bzrgsCA_TI&amp;index=25"/>
    <x v="365"/>
    <s v="IULpr3QtE_I"/>
    <s v="ถอดบทเรียน GM ยุติการขาย-ผลิต Chevrolet ในไทย | Executive Espresso EP.25"/>
    <x v="0"/>
    <s v="THE STANDARD"/>
    <s v="Feb 22, 2020"/>
    <s v="Feb 22, 2020"/>
    <d v="2020-02-22T00:00:00"/>
    <n v="22"/>
    <n v="2"/>
    <x v="2"/>
    <s v="22"/>
    <n v="1"/>
    <x v="11"/>
    <x v="33"/>
    <s v="February"/>
    <n v="70"/>
    <s v="45,296 views"/>
    <n v="45296"/>
    <s v="like this video along with 620 other people"/>
    <n v="620"/>
    <x v="0"/>
    <s v="23:41"/>
    <n v="23.683333333333334"/>
    <n v="41"/>
    <n v="23"/>
    <n v="0"/>
    <x v="0"/>
    <s v="Unspecified"/>
    <n v="44936"/>
  </r>
  <r>
    <s v="1668195172-720"/>
    <s v="https://www.youtube.com/playlist?list=PLZ0vRaBzdrQ12KViTY71wi4bzrgsCA_TI"/>
    <s v="วิเคราะห์ประมูล 5G แสนล้านบาทแบบเข้าใจง่าย ใครได้ ใครเสีย กระทบเราอย่างไร | Executive Espresso EP.24"/>
    <s v="https://www.youtube.com/watch?v=U17Tu1IKEgY&amp;list=PLZ0vRaBzdrQ12KViTY71wi4bzrgsCA_TI&amp;index=24"/>
    <x v="366"/>
    <s v="U17Tu1IKEgY"/>
    <s v="วิเคราะห์ประมูล 5G แสนล้านบาทแบบเข้าใจง่าย ใครได้ ใครเสีย กระทบเราอย่างไร | Executive Espresso EP.24"/>
    <x v="0"/>
    <s v="THE STANDARD"/>
    <s v="Feb 18, 2020"/>
    <s v="Feb 18, 2020"/>
    <d v="2020-02-18T00:00:00"/>
    <n v="18"/>
    <n v="2"/>
    <x v="2"/>
    <s v="18"/>
    <n v="1"/>
    <x v="11"/>
    <x v="33"/>
    <s v="February"/>
    <n v="9"/>
    <s v="14,012 views"/>
    <n v="14012"/>
    <s v="like this video along with 211 other people"/>
    <n v="211"/>
    <x v="1"/>
    <s v="37:36"/>
    <n v="37.6"/>
    <n v="36"/>
    <n v="37"/>
    <n v="0"/>
    <x v="0"/>
    <s v="Unspecified"/>
    <n v="39656"/>
  </r>
  <r>
    <s v="1668195181-721"/>
    <s v="https://www.youtube.com/playlist?list=PLZ0vRaBzdrQ12KViTY71wi4bzrgsCA_TI"/>
    <s v="12 เทรนด์อีคอมเมิร์ซไทยปี 2020 รีบรู้ก่อนจะปรับตัวไม่ทัน | Executive Espresso EP.23"/>
    <s v="https://www.youtube.com/watch?v=-EXpUIET8XY&amp;list=PLZ0vRaBzdrQ12KViTY71wi4bzrgsCA_TI&amp;index=23"/>
    <x v="367"/>
    <s v="-EXpUIET8XY"/>
    <s v="12 เทรนด์อีคอมเมิร์ซไทยปี 2020 รีบรู้ก่อนจะปรับตัวไม่ทัน | Executive Espresso EP.23"/>
    <x v="0"/>
    <s v="THE STANDARD"/>
    <s v="Feb 8, 2020"/>
    <s v="Feb 8, 2020"/>
    <d v="2020-02-08T00:00:00"/>
    <n v="8"/>
    <n v="2"/>
    <x v="2"/>
    <s v="8"/>
    <n v="1"/>
    <x v="11"/>
    <x v="33"/>
    <s v="February"/>
    <n v="31"/>
    <s v="58,778 views"/>
    <n v="58778"/>
    <s v="like this video along with 1,485 other people"/>
    <n v="1485"/>
    <x v="2"/>
    <s v="1:02:07"/>
    <n v="62.116666666666667"/>
    <n v="7"/>
    <n v="2"/>
    <n v="1"/>
    <x v="0"/>
    <s v="Unspecified"/>
    <n v="55918"/>
  </r>
  <r>
    <s v="1668195190-722"/>
    <s v="https://www.youtube.com/playlist?list=PLZ0vRaBzdrQ12KViTY71wi4bzrgsCA_TI"/>
    <s v="9 เทรนด์เทคโนโลยีกระทบคนทำงานปี 2020 ผลวิจัยจากเทเลนอร์กรุ๊ป | Executive Espresso EP.22"/>
    <s v="https://www.youtube.com/watch?v=BAPa3VS09dU&amp;list=PLZ0vRaBzdrQ12KViTY71wi4bzrgsCA_TI&amp;index=22"/>
    <x v="368"/>
    <s v="BAPa3VS09dU"/>
    <s v="9 เทรนด์เทคโนโลยีกระทบคนทำงานปี 2020 ผลวิจัยจากเทเลนอร์กรุ๊ป | Executive Espresso EP.22"/>
    <x v="0"/>
    <s v="THE STANDARD"/>
    <s v="Feb 7, 2020"/>
    <s v="Feb 7, 2020"/>
    <d v="2020-02-07T00:00:00"/>
    <n v="7"/>
    <n v="2"/>
    <x v="2"/>
    <s v="7"/>
    <n v="1"/>
    <x v="11"/>
    <x v="33"/>
    <s v="February"/>
    <n v="8"/>
    <s v="26,248 views"/>
    <n v="26248"/>
    <s v="like this video along with 443 other people"/>
    <n v="443"/>
    <x v="1"/>
    <s v="38:14"/>
    <n v="38.233333333333334"/>
    <n v="14"/>
    <n v="38"/>
    <n v="0"/>
    <x v="0"/>
    <s v="Unspecified"/>
    <n v="43396"/>
  </r>
  <r>
    <s v="1668195199-723"/>
    <s v="https://www.youtube.com/playlist?list=PLZ0vRaBzdrQ12KViTY71wi4bzrgsCA_TI"/>
    <s v="คู่มือตั้งรับไวรัสโคโรนาพ่นพิษเศรษฐกิจไทย | Executive Espresso EP.21"/>
    <s v="https://www.youtube.com/watch?v=3DVBw8v7CCs&amp;list=PLZ0vRaBzdrQ12KViTY71wi4bzrgsCA_TI&amp;index=21"/>
    <x v="369"/>
    <s v="3DVBw8v7CCs"/>
    <s v="คู่มือตั้งรับไวรัสโคโรนาพ่นพิษเศรษฐกิจไทย | Executive Espresso EP.21"/>
    <x v="0"/>
    <s v="THE STANDARD"/>
    <s v="Feb 5, 2020"/>
    <s v="Feb 5, 2020"/>
    <d v="2020-02-05T00:00:00"/>
    <n v="5"/>
    <n v="2"/>
    <x v="2"/>
    <s v="5"/>
    <n v="1"/>
    <x v="11"/>
    <x v="33"/>
    <s v="February"/>
    <n v="3"/>
    <s v="3,156 views"/>
    <n v="3156"/>
    <s v="like this video along with 62 other people"/>
    <n v="62"/>
    <x v="1"/>
    <s v="44:21"/>
    <n v="44.35"/>
    <n v="21"/>
    <n v="44"/>
    <n v="0"/>
    <x v="0"/>
    <s v="Unspecified"/>
    <n v="42462"/>
  </r>
  <r>
    <s v="1668195208-724"/>
    <s v="https://www.youtube.com/playlist?list=PLZ0vRaBzdrQ12KViTY71wi4bzrgsCA_TI"/>
    <s v="ฝุ่น ไวรัส ภัยแล้ง กระทบเศรษฐกิจไทยอย่างไร | Executive Espresso EP.20"/>
    <s v="https://www.youtube.com/watch?v=zagbwK24mvk&amp;list=PLZ0vRaBzdrQ12KViTY71wi4bzrgsCA_TI&amp;index=20"/>
    <x v="370"/>
    <s v="zagbwK24mvk"/>
    <s v="ฝุ่น ไวรัส ภัยแล้ง กระทบเศรษฐกิจไทยอย่างไร | Executive Espresso EP.20"/>
    <x v="0"/>
    <s v="THE STANDARD"/>
    <s v="Jan 27, 2020"/>
    <s v="Jan 27, 2020"/>
    <d v="2020-01-27T00:00:00"/>
    <n v="27"/>
    <n v="1"/>
    <x v="2"/>
    <s v="27"/>
    <n v="1"/>
    <x v="11"/>
    <x v="34"/>
    <s v="January"/>
    <n v="6"/>
    <s v="7,742 views"/>
    <n v="7742"/>
    <s v="like this video along with 123 other people"/>
    <n v="123"/>
    <x v="1"/>
    <s v="47:09"/>
    <n v="47.15"/>
    <n v="9"/>
    <n v="47"/>
    <n v="0"/>
    <x v="0"/>
    <s v="Unspecified"/>
    <n v="42823"/>
  </r>
  <r>
    <s v="1668195216-725"/>
    <s v="https://www.youtube.com/playlist?list=PLZ0vRaBzdrQ12KViTY71wi4bzrgsCA_TI"/>
    <s v="วิเคราะห์ดีลเทสโก้ โลตัส ทำไมบิ๊กซี-เซ็นทรัล-ซีพี อยากซื้อ กระทบเราอย่างไร Executive Espresso EP.19"/>
    <s v="https://www.youtube.com/watch?v=q_AUIE1OlMU&amp;list=PLZ0vRaBzdrQ12KViTY71wi4bzrgsCA_TI&amp;index=19"/>
    <x v="371"/>
    <s v="q_AUIE1OlMU"/>
    <s v="วิเคราะห์ดีลเทสโก้ โลตัส ทำไมบิ๊กซี-เซ็นทรัล-ซีพี อยากซื้อ กระทบเราอย่างไร Executive Espresso EP.19"/>
    <x v="0"/>
    <s v="THE STANDARD"/>
    <s v="Jan 23, 2020"/>
    <s v="Jan 23, 2020"/>
    <d v="2020-01-23T00:00:00"/>
    <n v="23"/>
    <n v="1"/>
    <x v="2"/>
    <s v="23"/>
    <n v="1"/>
    <x v="11"/>
    <x v="34"/>
    <s v="January"/>
    <n v="56"/>
    <s v="27,109 views"/>
    <n v="27109"/>
    <s v="like this video along with 431 other people"/>
    <n v="431"/>
    <x v="1"/>
    <s v="43:15"/>
    <n v="43.25"/>
    <n v="15"/>
    <n v="43"/>
    <n v="0"/>
    <x v="0"/>
    <s v="Unspecified"/>
    <n v="45297"/>
  </r>
  <r>
    <s v="1668195225-726"/>
    <s v="https://www.youtube.com/playlist?list=PLZ0vRaBzdrQ12KViTY71wi4bzrgsCA_TI"/>
    <s v="5 เทรนด์กระทบเราจาก CES 2020 งานนวัตกรรมเครื่องใช้ไฟฟ้าที่ใหญ่ที่สุดในโลก | Executive Espresso EP.18"/>
    <s v="https://www.youtube.com/watch?v=kcOMqcCTd9Q&amp;list=PLZ0vRaBzdrQ12KViTY71wi4bzrgsCA_TI&amp;index=18"/>
    <x v="372"/>
    <s v="kcOMqcCTd9Q"/>
    <s v="5 เทรนด์กระทบเราจาก CES 2020 งานนวัตกรรมเครื่องใช้ไฟฟ้าที่ใหญ่ที่สุดในโลก | Executive Espresso EP.18"/>
    <x v="0"/>
    <s v="THE STANDARD"/>
    <s v="Jan 21, 2020"/>
    <s v="Jan 21, 2020"/>
    <d v="2020-01-21T00:00:00"/>
    <n v="21"/>
    <n v="1"/>
    <x v="2"/>
    <s v="21"/>
    <n v="1"/>
    <x v="11"/>
    <x v="34"/>
    <s v="January"/>
    <n v="7"/>
    <s v="7,701 views"/>
    <n v="7701"/>
    <s v="like this video along with 127 other people"/>
    <n v="127"/>
    <x v="0"/>
    <s v="29:33"/>
    <n v="29.55"/>
    <n v="33"/>
    <n v="29"/>
    <n v="0"/>
    <x v="0"/>
    <s v="Unspecified"/>
    <n v="36943"/>
  </r>
  <r>
    <s v="1668195235-727"/>
    <s v="https://www.youtube.com/playlist?list=PLZ0vRaBzdrQ12KViTY71wi4bzrgsCA_TI"/>
    <s v="ถอดบทเรียนจีนสู้ฝุ่น PM2.5 ในมุมการบริหารจัดการ ไทยเรียนรู้อะไร | Executive Espresso EP.17"/>
    <s v="https://www.youtube.com/watch?v=_NQi18nWcG8&amp;list=PLZ0vRaBzdrQ12KViTY71wi4bzrgsCA_TI&amp;index=17"/>
    <x v="373"/>
    <s v="_NQi18nWcG8"/>
    <s v="ถอดบทเรียนจีนสู้ฝุ่น PM2.5 ในมุมการบริหารจัดการ ไทยเรียนรู้อะไร | Executive Espresso EP.17"/>
    <x v="0"/>
    <s v="THE STANDARD"/>
    <s v="Jan 20, 2020"/>
    <s v="Jan 20, 2020"/>
    <d v="2020-01-20T00:00:00"/>
    <n v="20"/>
    <n v="1"/>
    <x v="2"/>
    <s v="20"/>
    <n v="1"/>
    <x v="11"/>
    <x v="34"/>
    <s v="January"/>
    <n v="35"/>
    <s v="24,877 views"/>
    <n v="24877"/>
    <s v="like this video along with 359 other people"/>
    <n v="359"/>
    <x v="1"/>
    <s v="31:48"/>
    <n v="31.8"/>
    <n v="48"/>
    <n v="31"/>
    <n v="0"/>
    <x v="0"/>
    <s v="Unspecified"/>
    <n v="40424"/>
  </r>
  <r>
    <s v="1668195244-728"/>
    <s v="https://www.youtube.com/playlist?list=PLZ0vRaBzdrQ12KViTY71wi4bzrgsCA_TI"/>
    <s v="ความขัดแย้งสหรัฐฯ-อิหร่าน กระทบเราแค่ไหน นักธุรกิจ นักลงทุนควรจับตาอย่างไร Executive Espresso EP.16"/>
    <s v="https://www.youtube.com/watch?v=VBVMennfF4c&amp;list=PLZ0vRaBzdrQ12KViTY71wi4bzrgsCA_TI&amp;index=16"/>
    <x v="374"/>
    <s v="VBVMennfF4c"/>
    <s v="ความขัดแย้งสหรัฐฯ-อิหร่าน กระทบเราแค่ไหน นักธุรกิจ นักลงทุนควรจับตาอย่างไร Executive Espresso EP.16"/>
    <x v="0"/>
    <s v="THE STANDARD"/>
    <s v="Jan 8, 2020"/>
    <s v="Jan 8, 2020"/>
    <d v="2020-01-08T00:00:00"/>
    <n v="8"/>
    <n v="1"/>
    <x v="2"/>
    <s v="8"/>
    <n v="1"/>
    <x v="11"/>
    <x v="34"/>
    <s v="January"/>
    <n v="26"/>
    <s v="46,789 views"/>
    <n v="46789"/>
    <s v="like this video along with 816 other people"/>
    <n v="816"/>
    <x v="0"/>
    <s v="26:07"/>
    <n v="26.116666666666667"/>
    <n v="7"/>
    <n v="26"/>
    <n v="0"/>
    <x v="0"/>
    <s v="Unspecified"/>
    <n v="41672"/>
  </r>
  <r>
    <s v="1668195253-729"/>
    <s v="https://www.youtube.com/playlist?list=PLZ0vRaBzdrQ12KViTY71wi4bzrgsCA_TI"/>
    <s v="3 เมกะเทรนด์ชี้ชะตากรรมเศรษฐกิจไทยปี 2020 และอนาคต | Executive Espresso EP.15"/>
    <s v="https://www.youtube.com/watch?v=jNDFCzWCJC4&amp;list=PLZ0vRaBzdrQ12KViTY71wi4bzrgsCA_TI&amp;index=15"/>
    <x v="375"/>
    <s v="jNDFCzWCJC4"/>
    <s v="3 เมกะเทรนด์ชี้ชะตากรรมเศรษฐกิจไทยปี 2020 และอนาคต | Executive Espresso EP.15"/>
    <x v="0"/>
    <s v="THE STANDARD"/>
    <s v="Jan 3, 2020"/>
    <s v="Jan 3, 2020"/>
    <d v="2020-01-03T00:00:00"/>
    <n v="3"/>
    <n v="1"/>
    <x v="2"/>
    <s v="3"/>
    <n v="1"/>
    <x v="11"/>
    <x v="34"/>
    <s v="January"/>
    <n v="9"/>
    <s v="33,797 views"/>
    <n v="33797"/>
    <s v="like this video along with 562 other people"/>
    <n v="562"/>
    <x v="0"/>
    <s v="23:03"/>
    <n v="23.05"/>
    <n v="3"/>
    <n v="23"/>
    <n v="0"/>
    <x v="0"/>
    <s v="Unspecified"/>
    <n v="46257"/>
  </r>
  <r>
    <s v="1668195262-730"/>
    <s v="https://www.youtube.com/playlist?list=PLZ0vRaBzdrQ12KViTY71wi4bzrgsCA_TI"/>
    <s v="อนาคตพลังงานไทยไปทางไหน ต้องปรับตัวอย่างไร สัมภาษณ์ สนธิรัตน์ รมว.พลังงาน Executive Espresso EP.14"/>
    <s v="https://www.youtube.com/watch?v=KLrIlsLqurg&amp;list=PLZ0vRaBzdrQ12KViTY71wi4bzrgsCA_TI&amp;index=14"/>
    <x v="376"/>
    <s v="KLrIlsLqurg"/>
    <s v="อนาคตพลังงานไทยไปทางไหน ต้องปรับตัวอย่างไร สัมภาษณ์ สนธิรัตน์ รมว.พลังงาน Executive Espresso EP.14"/>
    <x v="0"/>
    <s v="THE STANDARD"/>
    <s v="Dec 27, 2019"/>
    <s v="Dec 27, 2019"/>
    <d v="2019-12-27T00:00:00"/>
    <n v="27"/>
    <n v="12"/>
    <x v="3"/>
    <s v="27"/>
    <n v="4"/>
    <x v="12"/>
    <x v="35"/>
    <s v="December"/>
    <n v="24"/>
    <s v="17,627 views"/>
    <n v="17627"/>
    <s v="like this video along with 179 other people"/>
    <n v="179"/>
    <x v="2"/>
    <s v="1:22:28"/>
    <n v="82.466666666666669"/>
    <n v="28"/>
    <n v="22"/>
    <n v="1"/>
    <x v="12"/>
    <s v="ผู้นำภาครัฐ"/>
    <n v="51106"/>
  </r>
  <r>
    <s v="1668195271-731"/>
    <s v="https://www.youtube.com/playlist?list=PLZ0vRaBzdrQ12KViTY71wi4bzrgsCA_TI"/>
    <s v="ไทยกำลังเข้าสู่สังคมผู้สูงอายุโดยสมบูรณ์ อะไรคือโอกาสและความท้าทาย | Executive Espresso EP.13"/>
    <s v="https://www.youtube.com/watch?v=TZvOkZDz88M&amp;list=PLZ0vRaBzdrQ12KViTY71wi4bzrgsCA_TI&amp;index=13"/>
    <x v="377"/>
    <s v="TZvOkZDz88M"/>
    <s v="ไทยกำลังเข้าสู่สังคมผู้สูงอายุโดยสมบูรณ์ อะไรคือโอกาสและความท้าทาย | Executive Espresso EP.13"/>
    <x v="0"/>
    <s v="THE STANDARD"/>
    <s v="Dec 14, 2019"/>
    <s v="Dec 14, 2019"/>
    <d v="2019-12-14T00:00:00"/>
    <n v="14"/>
    <n v="12"/>
    <x v="3"/>
    <s v="14"/>
    <n v="4"/>
    <x v="12"/>
    <x v="35"/>
    <s v="December"/>
    <n v="20"/>
    <s v="36,142 views"/>
    <n v="36142"/>
    <s v="like this video along with 640 other people"/>
    <n v="640"/>
    <x v="0"/>
    <s v="26:09"/>
    <n v="26.15"/>
    <n v="9"/>
    <n v="26"/>
    <n v="0"/>
    <x v="0"/>
    <s v="Unspecified"/>
    <n v="43877"/>
  </r>
  <r>
    <s v="1668195281-732"/>
    <s v="https://www.youtube.com/playlist?list=PLZ0vRaBzdrQ12KViTY71wi4bzrgsCA_TI"/>
    <s v="EEC เปลี่ยนประเทศไทยจริงหรือ กระทบเราอย่างไร คุยกับ ดร.คณิศ แสงสุพรรณ | Executive Espresso EP.12"/>
    <s v="https://www.youtube.com/watch?v=CZoGUjIt-mU&amp;list=PLZ0vRaBzdrQ12KViTY71wi4bzrgsCA_TI&amp;index=12"/>
    <x v="378"/>
    <s v="CZoGUjIt-mU"/>
    <s v="EEC เปลี่ยนประเทศไทยจริงหรือ กระทบเราอย่างไร คุยกับ ดร.คณิศ แสงสุพรรณ | Executive Espresso EP.12"/>
    <x v="0"/>
    <s v="THE STANDARD"/>
    <s v="Nov 30, 2019"/>
    <s v="Nov 30, 2019"/>
    <d v="2019-11-30T00:00:00"/>
    <n v="30"/>
    <n v="11"/>
    <x v="3"/>
    <s v="30"/>
    <n v="4"/>
    <x v="12"/>
    <x v="36"/>
    <s v="November"/>
    <n v="19"/>
    <s v="10,529 views"/>
    <n v="10529"/>
    <s v="like this video along with 195 other people"/>
    <n v="195"/>
    <x v="2"/>
    <s v="1:16:08"/>
    <n v="76.133333333333326"/>
    <n v="8"/>
    <n v="16"/>
    <n v="1"/>
    <x v="12"/>
    <s v="ผู้นำภาครัฐ"/>
    <n v="52390"/>
  </r>
  <r>
    <s v="1668195289-733"/>
    <s v="https://www.youtube.com/playlist?list=PLZ0vRaBzdrQ12KViTY71wi4bzrgsCA_TI"/>
    <s v="เมื่อ Disney ท้าทาย Netflix ใครจะอยู่ ใครจะไป | TSS Executive Espresso EP.11"/>
    <s v="https://www.youtube.com/watch?v=Kd7qmrb1E7Q&amp;list=PLZ0vRaBzdrQ12KViTY71wi4bzrgsCA_TI&amp;index=11"/>
    <x v="379"/>
    <s v="Kd7qmrb1E7Q"/>
    <s v="เมื่อ Disney ท้าทาย Netflix ใครจะอยู่ ใครจะไป | TSS Executive Espresso EP.11"/>
    <x v="0"/>
    <s v="THE STANDARD"/>
    <s v="Nov 21, 2019"/>
    <s v="Nov 21, 2019"/>
    <d v="2019-11-21T00:00:00"/>
    <n v="21"/>
    <n v="11"/>
    <x v="3"/>
    <s v="21"/>
    <n v="4"/>
    <x v="12"/>
    <x v="36"/>
    <s v="November"/>
    <n v="14"/>
    <s v="20,358 views"/>
    <n v="20358"/>
    <s v="like this video along with 306 other people"/>
    <n v="306"/>
    <x v="1"/>
    <s v="34:57"/>
    <n v="34.950000000000003"/>
    <n v="57"/>
    <n v="34"/>
    <n v="0"/>
    <x v="0"/>
    <s v="Unspecified"/>
    <n v="45512"/>
  </r>
  <r>
    <s v="1668195298-734"/>
    <s v="https://www.youtube.com/playlist?list=PLZ0vRaBzdrQ12KViTY71wi4bzrgsCA_TI"/>
    <s v="RCEP เขตการค้าเสรีที่ใหญ่ที่สุดในโลกกระทบไทยอย่างไร เราควรเตรียมตัวอย่างไร Executive Espresso EP.10"/>
    <s v="https://www.youtube.com/watch?v=CLDOFD0E1oM&amp;list=PLZ0vRaBzdrQ12KViTY71wi4bzrgsCA_TI&amp;index=10"/>
    <x v="380"/>
    <s v="CLDOFD0E1oM"/>
    <s v="RCEP เขตการค้าเสรีที่ใหญ่ที่สุดในโลกกระทบไทยอย่างไร เราควรเตรียมตัวอย่างไร Executive Espresso EP.10"/>
    <x v="0"/>
    <s v="THE STANDARD"/>
    <s v="Nov 7, 2019"/>
    <s v="Nov 7, 2019"/>
    <d v="2019-11-07T00:00:00"/>
    <n v="7"/>
    <n v="11"/>
    <x v="3"/>
    <s v="7"/>
    <n v="4"/>
    <x v="12"/>
    <x v="36"/>
    <s v="November"/>
    <n v="12"/>
    <s v="8,829 views"/>
    <n v="8829"/>
    <s v="like this video along with 200 other people"/>
    <n v="200"/>
    <x v="0"/>
    <s v="24:56"/>
    <n v="24.933333333333334"/>
    <n v="56"/>
    <n v="24"/>
    <n v="0"/>
    <x v="0"/>
    <s v="Unspecified"/>
    <n v="38209"/>
  </r>
  <r>
    <s v="1668195308-735"/>
    <s v="https://www.youtube.com/playlist?list=PLZ0vRaBzdrQ12KViTY71wi4bzrgsCA_TI"/>
    <s v="เมื่อสหรัฐฯ ตัด GSP เราควรวางยุทธศาสตร์อย่างไรต่อไปในอนาคต | Executive Espresso EP.9"/>
    <s v="https://www.youtube.com/watch?v=eaOmuvRY2H0&amp;list=PLZ0vRaBzdrQ12KViTY71wi4bzrgsCA_TI&amp;index=9"/>
    <x v="381"/>
    <s v="eaOmuvRY2H0"/>
    <s v="เมื่อสหรัฐฯ ตัด GSP เราควรวางยุทธศาสตร์อย่างไรต่อไปในอนาคต | Executive Espresso EP.9"/>
    <x v="0"/>
    <s v="THE STANDARD"/>
    <s v="Nov 1, 2019"/>
    <s v="Nov 1, 2019"/>
    <d v="2019-11-01T00:00:00"/>
    <n v="1"/>
    <n v="11"/>
    <x v="3"/>
    <s v="1"/>
    <n v="4"/>
    <x v="12"/>
    <x v="36"/>
    <s v="November"/>
    <n v="7"/>
    <s v="8,857 views"/>
    <n v="8857"/>
    <s v="like this video along with 152 other people"/>
    <n v="152"/>
    <x v="0"/>
    <s v="22:59"/>
    <n v="22.983333333333334"/>
    <n v="59"/>
    <n v="22"/>
    <n v="0"/>
    <x v="0"/>
    <s v="Unspecified"/>
    <n v="40366"/>
  </r>
  <r>
    <s v="1668195317-736"/>
    <s v="https://www.youtube.com/playlist?list=PLZ0vRaBzdrQ12KViTY71wi4bzrgsCA_TI"/>
    <s v="ดีลประวัติศาสตร์รถไฟความเร็วสูงเชื่อม 3 สนามบิน กระทบเราอย่างไร | Executive Espresso EP.8"/>
    <s v="https://www.youtube.com/watch?v=BydWDT6qDbw&amp;list=PLZ0vRaBzdrQ12KViTY71wi4bzrgsCA_TI&amp;index=8"/>
    <x v="382"/>
    <s v="BydWDT6qDbw"/>
    <s v="ดีลประวัติศาสตร์รถไฟความเร็วสูงเชื่อม 3 สนามบิน กระทบเราอย่างไร | Executive Espresso EP.8"/>
    <x v="0"/>
    <s v="THE STANDARD"/>
    <s v="Oct 31, 2019"/>
    <s v="Oct 31, 2019"/>
    <d v="2019-10-31T00:00:00"/>
    <n v="31"/>
    <n v="10"/>
    <x v="3"/>
    <s v="31"/>
    <n v="4"/>
    <x v="12"/>
    <x v="37"/>
    <s v="October"/>
    <n v="149"/>
    <s v="37,145 views"/>
    <n v="37145"/>
    <s v="like this video along with 543 other people"/>
    <n v="543"/>
    <x v="0"/>
    <s v="28:21"/>
    <n v="28.35"/>
    <n v="21"/>
    <n v="28"/>
    <n v="0"/>
    <x v="0"/>
    <s v="Unspecified"/>
    <n v="38549"/>
  </r>
  <r>
    <s v="1668195326-737"/>
    <s v="https://www.youtube.com/playlist?list=PLZ0vRaBzdrQ12KViTY71wi4bzrgsCA_TI"/>
    <s v="วิกฤตเศรษฐกิจจะเกิดขึ้นจริงไหม แนวโน้มเศรษฐกิจปี 2020 เป็นอย่างไร | Executive Espresso EP.7"/>
    <s v="https://www.youtube.com/watch?v=vYU4xsKXv2w&amp;list=PLZ0vRaBzdrQ12KViTY71wi4bzrgsCA_TI&amp;index=7"/>
    <x v="383"/>
    <s v="vYU4xsKXv2w"/>
    <s v="วิกฤตเศรษฐกิจจะเกิดขึ้นจริงไหม แนวโน้มเศรษฐกิจปี 2020 เป็นอย่างไร | Executive Espresso EP.7"/>
    <x v="0"/>
    <s v="THE STANDARD"/>
    <s v="Oct 25, 2019"/>
    <s v="Oct 25, 2019"/>
    <d v="2019-10-25T00:00:00"/>
    <n v="25"/>
    <n v="10"/>
    <x v="3"/>
    <s v="25"/>
    <n v="4"/>
    <x v="12"/>
    <x v="37"/>
    <s v="October"/>
    <n v="83"/>
    <s v="119,860 views"/>
    <n v="119860"/>
    <s v="like this video along with 1,276 other people"/>
    <n v="1276"/>
    <x v="2"/>
    <s v="1:05:57"/>
    <n v="65.95"/>
    <n v="57"/>
    <n v="5"/>
    <n v="1"/>
    <x v="0"/>
    <s v="Unspecified"/>
    <n v="57629"/>
  </r>
  <r>
    <s v="1668195335-738"/>
    <s v="https://www.youtube.com/playlist?list=PLZ0vRaBzdrQ12KViTY71wi4bzrgsCA_TI"/>
    <s v="ทำไมเศรษฐศาสตร์แก้จนได้รับรางวัลโนเบล และเราจะปรับใช้มันอย่างไร | Executive Espresso EP.6"/>
    <s v="https://www.youtube.com/watch?v=DFnqduWykT8&amp;list=PLZ0vRaBzdrQ12KViTY71wi4bzrgsCA_TI&amp;index=6"/>
    <x v="384"/>
    <s v="DFnqduWykT8"/>
    <s v="ทำไมเศรษฐศาสตร์แก้จนได้รับรางวัลโนเบล และเราจะปรับใช้มันอย่างไร | Executive Espresso EP.6"/>
    <x v="0"/>
    <s v="THE STANDARD"/>
    <s v="Oct 18, 2019"/>
    <s v="Oct 18, 2019"/>
    <d v="2019-10-18T00:00:00"/>
    <n v="18"/>
    <n v="10"/>
    <x v="3"/>
    <s v="18"/>
    <n v="4"/>
    <x v="12"/>
    <x v="37"/>
    <s v="October"/>
    <n v="82"/>
    <s v="65,277 views"/>
    <n v="65277"/>
    <s v="like this video along with 1,817 other people"/>
    <n v="1817"/>
    <x v="0"/>
    <s v="19:49"/>
    <n v="19.816666666666666"/>
    <n v="49"/>
    <n v="19"/>
    <n v="0"/>
    <x v="0"/>
    <s v="Unspecified"/>
    <n v="42035"/>
  </r>
  <r>
    <s v="1668195343-739"/>
    <s v="https://www.youtube.com/playlist?list=PLZ0vRaBzdrQ12KViTY71wi4bzrgsCA_TI"/>
    <s v="ชิมช้อปใช้ กระตุ้นเศรษฐกิจจริงหรือ ใครได้ประโยชน์ ประเทศได้อะไร | Executive Espresso EP.5"/>
    <s v="https://www.youtube.com/watch?v=_OCbrrt6qlM&amp;list=PLZ0vRaBzdrQ12KViTY71wi4bzrgsCA_TI&amp;index=5"/>
    <x v="385"/>
    <s v="_OCbrrt6qlM"/>
    <s v="ชิมช้อปใช้ กระตุ้นเศรษฐกิจจริงหรือ ใครได้ประโยชน์ ประเทศได้อะไร | Executive Espresso EP.5"/>
    <x v="0"/>
    <s v="THE STANDARD"/>
    <s v="Oct 16, 2019"/>
    <s v="Oct 16, 2019"/>
    <d v="2019-10-16T00:00:00"/>
    <n v="16"/>
    <n v="10"/>
    <x v="3"/>
    <s v="16"/>
    <n v="4"/>
    <x v="12"/>
    <x v="37"/>
    <s v="October"/>
    <n v="26"/>
    <s v="15,968 views"/>
    <n v="15968"/>
    <s v="like this video along with 257 other people"/>
    <n v="257"/>
    <x v="1"/>
    <s v="31:35"/>
    <n v="31.583333333333332"/>
    <n v="35"/>
    <n v="31"/>
    <n v="0"/>
    <x v="0"/>
    <s v="Unspecified"/>
    <n v="42471"/>
  </r>
  <r>
    <s v="1668195352-740"/>
    <s v="https://www.youtube.com/playlist?list=PLZ0vRaBzdrQ12KViTY71wi4bzrgsCA_TI"/>
    <s v="บทเรียนวิกฤตเวเนซุเอลา กับการบริหารงานที่ผิดพลาดของผู้นำ | Executive Espresso EP.4"/>
    <s v="https://www.youtube.com/watch?v=MNLmEtX2Iig&amp;list=PLZ0vRaBzdrQ12KViTY71wi4bzrgsCA_TI&amp;index=4"/>
    <x v="386"/>
    <s v="MNLmEtX2Iig"/>
    <s v="บทเรียนวิกฤตเวเนซุเอลา กับการบริหารงานที่ผิดพลาดของผู้นำ | Executive Espresso EP.4"/>
    <x v="0"/>
    <s v="THE STANDARD"/>
    <s v="Oct 11, 2019"/>
    <s v="Oct 11, 2019"/>
    <d v="2019-10-11T00:00:00"/>
    <n v="11"/>
    <n v="10"/>
    <x v="3"/>
    <s v="11"/>
    <n v="4"/>
    <x v="12"/>
    <x v="37"/>
    <s v="October"/>
    <n v="311"/>
    <s v="144,911 views"/>
    <n v="144911"/>
    <s v="like this video along with 2,480 other people"/>
    <n v="2480"/>
    <x v="0"/>
    <s v="25:11"/>
    <n v="25.183333333333334"/>
    <n v="11"/>
    <n v="25"/>
    <n v="0"/>
    <x v="0"/>
    <s v="Unspecified"/>
    <n v="37020"/>
  </r>
  <r>
    <s v="1668195362-741"/>
    <s v="https://www.youtube.com/playlist?list=PLZ0vRaBzdrQ12KViTY71wi4bzrgsCA_TI"/>
    <s v="ค่าเงินบาทแข็งสุดในรอบ 6 ปี รับมืออย่างไรดี | Executive Espresso EP.3"/>
    <s v="https://www.youtube.com/watch?v=RTPdJkj11DI&amp;list=PLZ0vRaBzdrQ12KViTY71wi4bzrgsCA_TI&amp;index=3"/>
    <x v="387"/>
    <s v="RTPdJkj11DI"/>
    <s v="ค่าเงินบาทแข็งสุดในรอบ 6 ปี รับมืออย่างไรดี | Executive Espresso EP.3"/>
    <x v="0"/>
    <s v="THE STANDARD"/>
    <s v="Oct 1, 2019"/>
    <s v="Oct 1, 2019"/>
    <d v="2019-10-01T00:00:00"/>
    <n v="1"/>
    <n v="10"/>
    <x v="3"/>
    <s v="1"/>
    <n v="4"/>
    <x v="12"/>
    <x v="37"/>
    <s v="October"/>
    <n v="59"/>
    <s v="26,391 views"/>
    <n v="26391"/>
    <s v="like this video along with 475 other people"/>
    <n v="475"/>
    <x v="0"/>
    <s v="16:39"/>
    <n v="16.649999999999999"/>
    <n v="39"/>
    <n v="16"/>
    <n v="0"/>
    <x v="0"/>
    <s v="Unspecified"/>
    <n v="38574"/>
  </r>
  <r>
    <s v="1668195372-742"/>
    <s v="https://www.youtube.com/playlist?list=PLZ0vRaBzdrQ12KViTY71wi4bzrgsCA_TI"/>
    <s v="เจาะลึก AWC ของเจ้าสัวเจริญ เตรียม IPO ใหญ่สุดในรอบ 6 ปี แตะ 1.9 แสนล้านบาท Executive Espresso EP.2"/>
    <s v="https://www.youtube.com/watch?v=WudiXOhw4gk&amp;list=PLZ0vRaBzdrQ12KViTY71wi4bzrgsCA_TI&amp;index=2"/>
    <x v="388"/>
    <s v="WudiXOhw4gk"/>
    <s v="เจาะลึก AWC ของเจ้าสัวเจริญ เตรียม IPO ใหญ่สุดในรอบ 6 ปี แตะ 1.9 แสนล้านบาท Executive Espresso EP.2"/>
    <x v="0"/>
    <s v="THE STANDARD"/>
    <s v="Sep 25, 2019"/>
    <s v="Sep 25, 2019"/>
    <d v="2019-09-25T00:00:00"/>
    <n v="25"/>
    <n v="9"/>
    <x v="3"/>
    <s v="25"/>
    <n v="3"/>
    <x v="13"/>
    <x v="38"/>
    <s v="September"/>
    <n v="21"/>
    <s v="19,232 views"/>
    <n v="19232"/>
    <s v="like this video along with 283 other people"/>
    <n v="283"/>
    <x v="0"/>
    <s v="22:55"/>
    <n v="22.916666666666668"/>
    <n v="55"/>
    <n v="22"/>
    <n v="0"/>
    <x v="0"/>
    <s v="Unspecified"/>
    <n v="36267"/>
  </r>
  <r>
    <s v="1668195381-743"/>
    <s v="https://www.youtube.com/playlist?list=PLZ0vRaBzdrQ12KViTY71wi4bzrgsCA_TI"/>
    <s v="ท่องเที่ยวไทย 62 ยังไหวไหม ธุรกิจไทยควรปรับตัวอย่างไร | Executive Espresso EP.1"/>
    <s v="https://www.youtube.com/watch?v=sTzVlA6ImMU&amp;list=PLZ0vRaBzdrQ12KViTY71wi4bzrgsCA_TI&amp;index=1"/>
    <x v="389"/>
    <s v="sTzVlA6ImMU"/>
    <s v="ท่องเที่ยวไทย 62 ยังไหวไหม ธุรกิจไทยควรปรับตัวอย่างไร | Executive Espresso EP.1"/>
    <x v="0"/>
    <s v="THE STANDARD"/>
    <s v="Sep 24, 2019"/>
    <s v="Sep 24, 2019"/>
    <d v="2019-09-24T00:00:00"/>
    <n v="24"/>
    <n v="9"/>
    <x v="3"/>
    <s v="24"/>
    <n v="3"/>
    <x v="13"/>
    <x v="38"/>
    <s v="September"/>
    <n v="20"/>
    <s v="10,148 views"/>
    <n v="10148"/>
    <s v="like this video along with 148 other people"/>
    <n v="148"/>
    <x v="0"/>
    <s v="29:37"/>
    <n v="29.616666666666667"/>
    <n v="37"/>
    <n v="29"/>
    <n v="0"/>
    <x v="0"/>
    <s v="Unspecified"/>
    <n v="34371"/>
  </r>
  <r>
    <s v="1668195415-744"/>
    <s v="https://www.youtube.com/playlist?list=PL7vAomcmTSEoVYnaHnbI4mBIYNBoGUpRc"/>
    <s v="สิ่งที่เริ่มและเลิกทำปี 2021 ตอน ซีอีโอยามออกศึก [1/4] The Secret Sauce EP.330"/>
    <s v="https://www.youtube.com/watch?v=P1-eC8LFC34&amp;list=PL7vAomcmTSEoVYnaHnbI4mBIYNBoGUpRc&amp;index=250"/>
    <x v="390"/>
    <s v="P1-eC8LFC34"/>
    <s v="สิ่งที่เริ่มและเลิกทำปี 2021 ตอน ซีอีโอยามออกศึก [1/4] The Secret Sauce EP.330"/>
    <x v="1"/>
    <s v="THE SECRET SAUCE"/>
    <s v="Premiered Dec 29, 2020"/>
    <s v="Dec 29, 2020"/>
    <d v="2020-12-29T00:00:00"/>
    <n v="29"/>
    <n v="12"/>
    <x v="2"/>
    <s v="29"/>
    <n v="4"/>
    <x v="8"/>
    <x v="23"/>
    <s v="December"/>
    <n v="22"/>
    <s v="27,594 views"/>
    <n v="27594"/>
    <s v="like this video along with 779 other people"/>
    <n v="779"/>
    <x v="0"/>
    <s v="28:06"/>
    <n v="28.1"/>
    <n v="6"/>
    <n v="28"/>
    <n v="0"/>
    <x v="0"/>
    <s v="Unspecified"/>
    <n v="36857"/>
  </r>
  <r>
    <s v="1668195425-745"/>
    <s v="https://www.youtube.com/playlist?list=PL7vAomcmTSEoVYnaHnbI4mBIYNBoGUpRc"/>
    <s v="สิ่งที่เริ่มและเลิกทำปี 2021 ตอน ลงทุนในอนาคต [2/4] The Secret Sauce EP.331"/>
    <s v="https://www.youtube.com/watch?v=PMmk4EQ4obc&amp;list=PL7vAomcmTSEoVYnaHnbI4mBIYNBoGUpRc&amp;index=249"/>
    <x v="391"/>
    <s v="PMmk4EQ4obc"/>
    <s v="สิ่งที่เริ่มและเลิกทำปี 2021 ตอน ลงทุนในอนาคต [2/4] The Secret Sauce EP.331"/>
    <x v="1"/>
    <s v="THE SECRET SAUCE"/>
    <s v="Premiered Dec 30, 2020"/>
    <s v="Dec 30, 2020"/>
    <d v="2020-12-30T00:00:00"/>
    <n v="30"/>
    <n v="12"/>
    <x v="2"/>
    <s v="30"/>
    <n v="4"/>
    <x v="8"/>
    <x v="23"/>
    <s v="December"/>
    <n v="57"/>
    <s v="69,085 views"/>
    <n v="69085"/>
    <s v="like this video along with 2,033 other people"/>
    <n v="2033"/>
    <x v="1"/>
    <s v="51:08"/>
    <n v="51.133333333333333"/>
    <n v="8"/>
    <n v="51"/>
    <n v="0"/>
    <x v="0"/>
    <s v="Unspecified"/>
    <n v="40298"/>
  </r>
  <r>
    <s v="1668195434-746"/>
    <s v="https://www.youtube.com/playlist?list=PL7vAomcmTSEoVYnaHnbI4mBIYNBoGUpRc"/>
    <s v="สิ่งที่เริ่มและเลิกทำปี 2021 ตอน ไม่ต่างก็ตาย [3/4] The Secret Sauce EP.332"/>
    <s v="https://www.youtube.com/watch?v=GhX0LFT0Df4&amp;list=PL7vAomcmTSEoVYnaHnbI4mBIYNBoGUpRc&amp;index=248"/>
    <x v="392"/>
    <s v="GhX0LFT0Df4"/>
    <s v="สิ่งที่เริ่มและเลิกทำปี 2021 ตอน ไม่ต่างก็ตาย [3/4] The Secret Sauce EP.332"/>
    <x v="1"/>
    <s v="THE SECRET SAUCE"/>
    <s v="Premiered Dec 31, 2020"/>
    <s v="Dec 31, 2020"/>
    <d v="2020-12-31T00:00:00"/>
    <n v="31"/>
    <n v="12"/>
    <x v="2"/>
    <s v="31"/>
    <n v="4"/>
    <x v="8"/>
    <x v="23"/>
    <s v="December"/>
    <n v="68"/>
    <s v="91,048 views"/>
    <n v="91048"/>
    <s v="like this video along with 3,246 other people"/>
    <n v="3246"/>
    <x v="1"/>
    <s v="47:28"/>
    <n v="47.466666666666669"/>
    <n v="28"/>
    <n v="47"/>
    <n v="0"/>
    <x v="0"/>
    <s v="Unspecified"/>
    <n v="37556"/>
  </r>
  <r>
    <s v="1668195443-747"/>
    <s v="https://www.youtube.com/playlist?list=PL7vAomcmTSEoVYnaHnbI4mBIYNBoGUpRc"/>
    <s v="สิ่งที่เริ่มและเลิกทำปี 2021 ตอน ผู้นำต้องถ่อมตัว [4/4] The Secret Sauce EP.333"/>
    <s v="https://www.youtube.com/watch?v=EZoJaIcNmmI&amp;list=PL7vAomcmTSEoVYnaHnbI4mBIYNBoGUpRc&amp;index=247"/>
    <x v="393"/>
    <s v="EZoJaIcNmmI"/>
    <s v="สิ่งที่เริ่มและเลิกทำปี 2021 ตอน ผู้นำต้องถ่อมตัว [4/4] The Secret Sauce EP.333"/>
    <x v="1"/>
    <s v="THE SECRET SAUCE"/>
    <s v="Premiered Jan 1, 2021"/>
    <s v="Jan 1, 2021"/>
    <d v="2021-01-01T00:00:00"/>
    <n v="1"/>
    <n v="1"/>
    <x v="1"/>
    <s v="1"/>
    <n v="1"/>
    <x v="1"/>
    <x v="1"/>
    <s v="January"/>
    <n v="24"/>
    <s v="19,645 views"/>
    <n v="19645"/>
    <s v="like this video along with 702 other people"/>
    <n v="702"/>
    <x v="0"/>
    <s v="12:53"/>
    <n v="12.883333333333333"/>
    <n v="53"/>
    <n v="12"/>
    <n v="0"/>
    <x v="0"/>
    <s v="Unspecified"/>
    <n v="41095"/>
  </r>
  <r>
    <s v="1668195453-748"/>
    <s v="https://www.youtube.com/playlist?list=PL7vAomcmTSEoVYnaHnbI4mBIYNBoGUpRc"/>
    <s v="เจาะกลยุทธ์ คาราบาวแดง กินทีละคำ ทำทีละเมือง จาก 0 สู่อันดับ 1 อาเซียน [1/2] The Secret Sauce EP.334"/>
    <s v="https://www.youtube.com/watch?v=81T4aJB907Q&amp;list=PL7vAomcmTSEoVYnaHnbI4mBIYNBoGUpRc&amp;index=246"/>
    <x v="394"/>
    <s v="81T4aJB907Q"/>
    <s v="เจาะกลยุทธ์ คาราบาวแดง กินทีละคำ ทำทีละเมือง จาก 0 สู่อันดับ 1 อาเซียน [1/2] The Secret Sauce EP.334"/>
    <x v="1"/>
    <s v="THE SECRET SAUCE"/>
    <s v="Premiered Jan 9, 2021"/>
    <s v="Jan 9, 2021"/>
    <d v="2021-01-09T00:00:00"/>
    <n v="9"/>
    <n v="1"/>
    <x v="1"/>
    <s v="9"/>
    <n v="1"/>
    <x v="1"/>
    <x v="1"/>
    <s v="January"/>
    <n v="190"/>
    <s v="218,631 views"/>
    <n v="218631"/>
    <s v="like this video along with 3,703 other people"/>
    <n v="3703"/>
    <x v="2"/>
    <s v="1:12:18"/>
    <n v="72.3"/>
    <n v="18"/>
    <n v="12"/>
    <n v="1"/>
    <x v="14"/>
    <s v="สินค้าอุปโภคบริโภค"/>
    <n v="40120"/>
  </r>
  <r>
    <s v="1668195463-749"/>
    <s v="https://www.youtube.com/playlist?list=PL7vAomcmTSEoVYnaHnbI4mBIYNBoGUpRc"/>
    <s v="4 ขั้นตอนการตัดสินใจของผู้นำ ฉบับโอบามา | The Secret Sauce EP.335"/>
    <s v="https://www.youtube.com/watch?v=9QrENOlotHE&amp;list=PL7vAomcmTSEoVYnaHnbI4mBIYNBoGUpRc&amp;index=245"/>
    <x v="395"/>
    <s v="9QrENOlotHE"/>
    <s v="4 ขั้นตอนการตัดสินใจของผู้นำ ฉบับโอบามา | The Secret Sauce EP.335"/>
    <x v="1"/>
    <s v="THE SECRET SAUCE"/>
    <s v="Premiered Jan 11, 2021"/>
    <s v="Jan 11, 2021"/>
    <d v="2021-01-11T00:00:00"/>
    <n v="11"/>
    <n v="1"/>
    <x v="1"/>
    <s v="11"/>
    <n v="1"/>
    <x v="1"/>
    <x v="1"/>
    <s v="January"/>
    <n v="22"/>
    <s v="40,208 views"/>
    <n v="40208"/>
    <s v="like this video along with 1,026 other people"/>
    <n v="1026"/>
    <x v="0"/>
    <s v="23:31"/>
    <n v="23.516666666666666"/>
    <n v="31"/>
    <n v="23"/>
    <n v="0"/>
    <x v="0"/>
    <s v="Unspecified"/>
    <n v="36185"/>
  </r>
  <r>
    <s v="1668195472-750"/>
    <s v="https://www.youtube.com/playlist?list=PL7vAomcmTSEoVYnaHnbI4mBIYNBoGUpRc"/>
    <s v="Social Banking จะฆ่าธนาคารจริงหรือ เจาะลึกธนาคารยุคดิสรัปชันกับ LINE BK | The Secret Sauce EP.336"/>
    <s v="https://www.youtube.com/watch?v=n4K1c0m2kU4&amp;list=PL7vAomcmTSEoVYnaHnbI4mBIYNBoGUpRc&amp;index=244"/>
    <x v="396"/>
    <s v="n4K1c0m2kU4"/>
    <s v="Social Banking จะฆ่าธนาคารจริงหรือ เจาะลึกธนาคารยุคดิสรัปชันกับ LINE BK | The Secret Sauce EP.336"/>
    <x v="1"/>
    <s v="THE SECRET SAUCE"/>
    <s v="Jan 12, 2021"/>
    <s v="Jan 12, 2021"/>
    <d v="2021-01-12T00:00:00"/>
    <n v="12"/>
    <n v="1"/>
    <x v="1"/>
    <s v="12"/>
    <n v="1"/>
    <x v="1"/>
    <x v="1"/>
    <s v="January"/>
    <n v="15"/>
    <s v="19,314 views"/>
    <n v="19314"/>
    <s v="like this video along with 420 other people"/>
    <n v="420"/>
    <x v="1"/>
    <s v="55:03"/>
    <n v="55.05"/>
    <n v="3"/>
    <n v="55"/>
    <n v="0"/>
    <x v="4"/>
    <s v="ธนาคารและการเงิน"/>
    <n v="38877"/>
  </r>
  <r>
    <s v="1668195481-751"/>
    <s v="https://www.youtube.com/playlist?list=PL7vAomcmTSEoVYnaHnbI4mBIYNBoGUpRc"/>
    <s v="ทำไมผู้บริหารมือใหม่ส่วนใหญ่มักล้มเหลว | The Secret Sauce EP.337"/>
    <s v="https://www.youtube.com/watch?v=0AkmS8G69P8&amp;list=PL7vAomcmTSEoVYnaHnbI4mBIYNBoGUpRc&amp;index=243"/>
    <x v="397"/>
    <s v="0AkmS8G69P8"/>
    <s v="ทำไมผู้บริหารมือใหม่ส่วนใหญ่มักล้มเหลว | The Secret Sauce EP.337"/>
    <x v="1"/>
    <s v="THE SECRET SAUCE"/>
    <s v="Premiered Jan 13, 2021"/>
    <s v="Jan 13, 2021"/>
    <d v="2021-01-13T00:00:00"/>
    <n v="13"/>
    <n v="1"/>
    <x v="1"/>
    <s v="13"/>
    <n v="1"/>
    <x v="1"/>
    <x v="1"/>
    <s v="January"/>
    <n v="62"/>
    <s v="113,264 views"/>
    <n v="113264"/>
    <s v="like this video along with 3,131 other people"/>
    <n v="3131"/>
    <x v="1"/>
    <s v="34:48"/>
    <n v="34.799999999999997"/>
    <n v="48"/>
    <n v="34"/>
    <n v="0"/>
    <x v="0"/>
    <s v="Unspecified"/>
    <n v="37149"/>
  </r>
  <r>
    <s v="1668195490-752"/>
    <s v="https://www.youtube.com/playlist?list=PL7vAomcmTSEoVYnaHnbI4mBIYNBoGUpRc"/>
    <s v="กลยุทธ์ ‘คาราบาวแดง’ กินทีละคำ ทำทีละเมือง จาก 0 สู่อันดับ 1 อาเซียน [2/2] The Secret Sauce EP.338"/>
    <s v="https://www.youtube.com/watch?v=oqKbpSdDcAY&amp;list=PL7vAomcmTSEoVYnaHnbI4mBIYNBoGUpRc&amp;index=242"/>
    <x v="398"/>
    <s v="oqKbpSdDcAY"/>
    <s v="กลยุทธ์ ‘คาราบาวแดง’ กินทีละคำ ทำทีละเมือง จาก 0 สู่อันดับ 1 อาเซียน [2/2] The Secret Sauce EP.338"/>
    <x v="1"/>
    <s v="THE SECRET SAUCE"/>
    <s v="Premiered Jan 16, 2021"/>
    <s v="Jan 16, 2021"/>
    <d v="2021-01-16T00:00:00"/>
    <n v="16"/>
    <n v="1"/>
    <x v="1"/>
    <s v="16"/>
    <n v="1"/>
    <x v="1"/>
    <x v="1"/>
    <s v="January"/>
    <n v="46"/>
    <s v="45,674 views"/>
    <n v="45674"/>
    <s v="like this video along with 946 other people"/>
    <n v="946"/>
    <x v="1"/>
    <s v="56:49"/>
    <n v="56.81666666666667"/>
    <n v="49"/>
    <n v="56"/>
    <n v="0"/>
    <x v="0"/>
    <s v="Unspecified"/>
    <n v="39218"/>
  </r>
  <r>
    <s v="1668195499-753"/>
    <s v="https://www.youtube.com/playlist?list=PL7vAomcmTSEoVYnaHnbI4mBIYNBoGUpRc"/>
    <s v="เครียดอย่างไรให้สุขภาพดี | The Secret Sauce EP.339"/>
    <s v="https://www.youtube.com/watch?v=OJsPm3vXhDo&amp;list=PL7vAomcmTSEoVYnaHnbI4mBIYNBoGUpRc&amp;index=241&amp;t=14s"/>
    <x v="399"/>
    <s v="OJsPm3vXhDo"/>
    <s v="เครียดอย่างไรให้สุขภาพดี | The Secret Sauce EP.339"/>
    <x v="1"/>
    <s v="THE SECRET SAUCE"/>
    <s v="Premiered Jan 24, 2021"/>
    <s v="Jan 24, 2021"/>
    <d v="2021-01-24T00:00:00"/>
    <n v="24"/>
    <n v="1"/>
    <x v="1"/>
    <s v="24"/>
    <n v="1"/>
    <x v="1"/>
    <x v="1"/>
    <s v="January"/>
    <n v="25"/>
    <s v="21,663 views"/>
    <n v="21663"/>
    <s v="like this video along with 731 other people"/>
    <n v="731"/>
    <x v="0"/>
    <s v="18:40"/>
    <n v="18.666666666666668"/>
    <n v="40"/>
    <n v="18"/>
    <n v="0"/>
    <x v="0"/>
    <s v="Unspecified"/>
    <n v="37824"/>
  </r>
  <r>
    <s v="1668195508-754"/>
    <s v="https://www.youtube.com/playlist?list=PL7vAomcmTSEoVYnaHnbI4mBIYNBoGUpRc"/>
    <s v="บทเรียนราคาแพงในการพัฒนาคน เคสจริงจาก 15 บริษัทไทย | The Secret Sauce EP.340"/>
    <s v="https://www.youtube.com/watch?v=laLi13xinpk&amp;list=PL7vAomcmTSEoVYnaHnbI4mBIYNBoGUpRc&amp;index=240"/>
    <x v="400"/>
    <s v="laLi13xinpk"/>
    <s v="บทเรียนราคาแพงในการพัฒนาคน เคสจริงจาก 15 บริษัทไทย | The Secret Sauce EP.340"/>
    <x v="1"/>
    <s v="THE SECRET SAUCE"/>
    <s v="Premiered Jan 25, 2021"/>
    <s v="Jan 25, 2021"/>
    <d v="2021-01-25T00:00:00"/>
    <n v="25"/>
    <n v="1"/>
    <x v="1"/>
    <s v="25"/>
    <n v="1"/>
    <x v="1"/>
    <x v="1"/>
    <s v="January"/>
    <n v="67"/>
    <s v="78,202 views"/>
    <n v="78202"/>
    <s v="like this video along with 1,728 other people"/>
    <n v="1728"/>
    <x v="1"/>
    <s v="42:24"/>
    <n v="42.4"/>
    <n v="24"/>
    <n v="42"/>
    <n v="0"/>
    <x v="0"/>
    <s v="Unspecified"/>
    <n v="40545"/>
  </r>
  <r>
    <s v="1668195518-755"/>
    <s v="https://www.youtube.com/playlist?list=PL7vAomcmTSEoVYnaHnbI4mBIYNBoGUpRc"/>
    <s v="จงทำเรื่องไม่ด่วน แต่สำคัญ เฟรมเวิร์กบริหารเวลาของ Eisenhower Matrix | The Secret Sauce EP.341"/>
    <s v="https://www.youtube.com/watch?v=TkGwViqnxXE&amp;list=PL7vAomcmTSEoVYnaHnbI4mBIYNBoGUpRc&amp;index=239"/>
    <x v="401"/>
    <s v="TkGwViqnxXE"/>
    <s v="จงทำเรื่องไม่ด่วน แต่สำคัญ เฟรมเวิร์กบริหารเวลาของ Eisenhower Matrix | The Secret Sauce EP.341"/>
    <x v="1"/>
    <s v="THE SECRET SAUCE"/>
    <s v="Premiered Jan 27, 2021"/>
    <s v="Jan 27, 2021"/>
    <d v="2021-01-27T00:00:00"/>
    <n v="27"/>
    <n v="1"/>
    <x v="1"/>
    <s v="27"/>
    <n v="1"/>
    <x v="1"/>
    <x v="1"/>
    <s v="January"/>
    <n v="34"/>
    <s v="56,231 views"/>
    <n v="56231"/>
    <s v="like this video along with 2,015 other people"/>
    <n v="2015"/>
    <x v="0"/>
    <s v="18:21"/>
    <n v="18.350000000000001"/>
    <n v="21"/>
    <n v="18"/>
    <n v="0"/>
    <x v="0"/>
    <s v="Unspecified"/>
    <n v="39595"/>
  </r>
  <r>
    <s v="1668195527-756"/>
    <s v="https://www.youtube.com/playlist?list=PL7vAomcmTSEoVYnaHnbI4mBIYNBoGUpRc"/>
    <s v="เทรนด์อาหารแห่งอนาคตกับ 7 เรื่องที่ผู้ประกอบการต้องนำไปปรับใช้ | The Secret Sauce EP.342"/>
    <s v="https://www.youtube.com/watch?v=nC7HFamq1_A&amp;list=PL7vAomcmTSEoVYnaHnbI4mBIYNBoGUpRc&amp;index=238"/>
    <x v="402"/>
    <s v="nC7HFamq1_A"/>
    <s v="เทรนด์อาหารแห่งอนาคตกับ 7 เรื่องที่ผู้ประกอบการต้องนำไปปรับใช้ | The Secret Sauce EP.342"/>
    <x v="1"/>
    <s v="THE SECRET SAUCE"/>
    <s v="Premiered Jan 28, 2021"/>
    <s v="Jan 28, 2021"/>
    <d v="2021-01-28T00:00:00"/>
    <n v="28"/>
    <n v="1"/>
    <x v="1"/>
    <s v="28"/>
    <n v="1"/>
    <x v="1"/>
    <x v="1"/>
    <s v="January"/>
    <n v="16"/>
    <s v="30,011 views"/>
    <n v="30011"/>
    <s v="like this video along with 698 other people"/>
    <n v="698"/>
    <x v="0"/>
    <s v="21:39"/>
    <n v="21.65"/>
    <n v="39"/>
    <n v="21"/>
    <n v="0"/>
    <x v="0"/>
    <s v="Unspecified"/>
    <n v="37928"/>
  </r>
  <r>
    <s v="1668195537-757"/>
    <s v="https://www.youtube.com/playlist?list=PL7vAomcmTSEoVYnaHnbI4mBIYNBoGUpRc"/>
    <s v="สูตรลับ 'ทองสมิทธ์' ทำร้านอาหารยุค New Normal อย่างไรให้รอดและรวย | The Secret Sauce EP.343"/>
    <s v="https://www.youtube.com/watch?v=kTpwx9w6YUM&amp;list=PL7vAomcmTSEoVYnaHnbI4mBIYNBoGUpRc&amp;index=237"/>
    <x v="403"/>
    <s v="kTpwx9w6YUM"/>
    <s v="สูตรลับ 'ทองสมิทธ์' ทำร้านอาหารยุค New Normal อย่างไรให้รอดและรวย | The Secret Sauce EP.343"/>
    <x v="1"/>
    <s v="THE SECRET SAUCE"/>
    <s v="Premiered Jan 30, 2021"/>
    <s v="Jan 30, 2021"/>
    <d v="2021-01-30T00:00:00"/>
    <n v="30"/>
    <n v="1"/>
    <x v="1"/>
    <s v="30"/>
    <n v="1"/>
    <x v="1"/>
    <x v="1"/>
    <s v="January"/>
    <n v="39"/>
    <s v="61,429 views"/>
    <n v="61429"/>
    <s v="like this video along with 1,001 other people"/>
    <n v="1001"/>
    <x v="1"/>
    <s v="41:55"/>
    <n v="41.916666666666664"/>
    <n v="55"/>
    <n v="41"/>
    <n v="0"/>
    <x v="0"/>
    <s v="Unspecified"/>
    <n v="40807"/>
  </r>
  <r>
    <s v="1668195546-758"/>
    <s v="https://www.youtube.com/playlist?list=PL7vAomcmTSEoVYnaHnbI4mBIYNBoGUpRc"/>
    <s v="4 วิธีบริหารหัวหน้าให้อยู่หมัด | The Secret Sauce EP.344"/>
    <s v="https://www.youtube.com/watch?v=bpyDjJQUdQE&amp;list=PL7vAomcmTSEoVYnaHnbI4mBIYNBoGUpRc&amp;index=236"/>
    <x v="404"/>
    <s v="bpyDjJQUdQE"/>
    <s v="4 วิธีบริหารหัวหน้าให้อยู่หมัด | The Secret Sauce EP.344"/>
    <x v="1"/>
    <s v="THE SECRET SAUCE"/>
    <s v="Premiered Feb 1, 2021"/>
    <s v="Feb 1, 2021"/>
    <d v="2021-02-01T00:00:00"/>
    <n v="1"/>
    <n v="2"/>
    <x v="1"/>
    <s v="1"/>
    <n v="1"/>
    <x v="1"/>
    <x v="2"/>
    <s v="February"/>
    <n v="34"/>
    <s v="36,260 views"/>
    <n v="36260"/>
    <s v="like this video along with 912 other people"/>
    <n v="912"/>
    <x v="0"/>
    <s v="25:21"/>
    <n v="25.35"/>
    <n v="21"/>
    <n v="25"/>
    <n v="0"/>
    <x v="0"/>
    <s v="Unspecified"/>
    <n v="38378"/>
  </r>
  <r>
    <s v="1668195555-759"/>
    <s v="https://www.youtube.com/playlist?list=PL7vAomcmTSEoVYnaHnbI4mBIYNBoGUpRc"/>
    <s v="เศรษฐา ทวีสิน วิเคราะห์เศรษฐกิจ วิพากษ์การเมือง &quot;ผู้นำต้องกล้าหาญ&quot; | The Secret Sauce EP.346"/>
    <s v="https://www.youtube.com/watch?v=NnfaxirSWm8&amp;list=PL7vAomcmTSEoVYnaHnbI4mBIYNBoGUpRc&amp;index=235"/>
    <x v="405"/>
    <s v="NnfaxirSWm8"/>
    <s v="เศรษฐา ทวีสิน วิเคราะห์เศรษฐกิจ วิพากษ์การเมือง &quot;ผู้นำต้องกล้าหาญ&quot; | The Secret Sauce EP.346"/>
    <x v="1"/>
    <s v="THE SECRET SAUCE"/>
    <s v="Premiered Feb 5, 2021"/>
    <s v="Feb 5, 2021"/>
    <d v="2021-02-05T00:00:00"/>
    <n v="5"/>
    <n v="2"/>
    <x v="1"/>
    <s v="5"/>
    <n v="1"/>
    <x v="1"/>
    <x v="2"/>
    <s v="February"/>
    <n v="140"/>
    <s v="95,718 views"/>
    <n v="95718"/>
    <s v="like this video along with 1,997 other people"/>
    <n v="1997"/>
    <x v="2"/>
    <s v="1:03:47"/>
    <n v="63.783333333333331"/>
    <n v="47"/>
    <n v="3"/>
    <n v="1"/>
    <x v="8"/>
    <s v="อสังหาริมทรัพย์"/>
    <n v="40669"/>
  </r>
  <r>
    <s v="1668195565-760"/>
    <s v="https://www.youtube.com/playlist?list=PL7vAomcmTSEoVYnaHnbI4mBIYNBoGUpRc"/>
    <s v="เศรษฐา ทวีสิน แนะคนรุ่นใหม่ ก่อนเป็นนาย คุณต้องไปเป็นขี้ข้าคน | The Secret Sauce EP.346"/>
    <s v="https://www.youtube.com/watch?v=6lmODdAxm1g&amp;list=PL7vAomcmTSEoVYnaHnbI4mBIYNBoGUpRc&amp;index=234"/>
    <x v="406"/>
    <s v="6lmODdAxm1g"/>
    <s v="เศรษฐา ทวีสิน แนะคนรุ่นใหม่ ก่อนเป็นนาย คุณต้องไปเป็นขี้ข้าคน | The Secret Sauce EP.346"/>
    <x v="1"/>
    <s v="THE SECRET SAUCE"/>
    <s v="Premiered Feb 6, 2021"/>
    <s v="Feb 6, 2021"/>
    <d v="2021-02-06T00:00:00"/>
    <n v="6"/>
    <n v="2"/>
    <x v="1"/>
    <s v="6"/>
    <n v="1"/>
    <x v="1"/>
    <x v="2"/>
    <s v="February"/>
    <n v="428"/>
    <s v="278,884 views"/>
    <n v="278884"/>
    <s v="like this video along with 5,642 other people"/>
    <n v="5642"/>
    <x v="1"/>
    <s v="32:40"/>
    <n v="32.666666666666664"/>
    <n v="40"/>
    <n v="32"/>
    <n v="0"/>
    <x v="8"/>
    <s v="อสังหาริมทรัพย์"/>
    <n v="40669"/>
  </r>
  <r>
    <s v="1668195576-761"/>
    <s v="https://www.youtube.com/playlist?list=PL7vAomcmTSEoVYnaHnbI4mBIYNBoGUpRc"/>
    <s v="ศิลปะของการทำสิ่งสำคัญให้สำเร็จ | The Secret Sauce EP.347"/>
    <s v="https://www.youtube.com/watch?v=NiQCydDqPUM&amp;list=PL7vAomcmTSEoVYnaHnbI4mBIYNBoGUpRc&amp;index=233"/>
    <x v="407"/>
    <s v="NiQCydDqPUM"/>
    <s v="ศิลปะของการทำสิ่งสำคัญให้สำเร็จ | The Secret Sauce EP.347"/>
    <x v="1"/>
    <s v="THE SECRET SAUCE"/>
    <s v="Premiered Feb 9, 2021"/>
    <s v="Feb 9, 2021"/>
    <d v="2021-02-09T00:00:00"/>
    <n v="9"/>
    <n v="2"/>
    <x v="1"/>
    <s v="9"/>
    <n v="1"/>
    <x v="1"/>
    <x v="2"/>
    <s v="February"/>
    <n v="39"/>
    <s v="127,310 views"/>
    <n v="127310"/>
    <s v="like this video along with 3,080 other people"/>
    <n v="3080"/>
    <x v="0"/>
    <s v="29:30"/>
    <n v="29.5"/>
    <n v="30"/>
    <n v="29"/>
    <n v="0"/>
    <x v="0"/>
    <s v="Unspecified"/>
    <n v="40229"/>
  </r>
  <r>
    <s v="1668195585-762"/>
    <s v="https://www.youtube.com/playlist?list=PL7vAomcmTSEoVYnaHnbI4mBIYNBoGUpRc"/>
    <s v="น้ำตา น้าเน็ก บริษัทเจ๊ง ไล่คนออก บทเรียนถึงคนทำธุรกิจ [1/3] | The Secret Sauce EP.348"/>
    <s v="https://www.youtube.com/watch?v=yscLlkACE-0&amp;list=PL7vAomcmTSEoVYnaHnbI4mBIYNBoGUpRc&amp;index=232"/>
    <x v="408"/>
    <s v="yscLlkACE-0"/>
    <s v="น้ำตา น้าเน็ก บริษัทเจ๊ง ไล่คนออก บทเรียนถึงคนทำธุรกิจ [1/3] | The Secret Sauce EP.348"/>
    <x v="1"/>
    <s v="THE SECRET SAUCE"/>
    <s v="Premiered Feb 12, 2021"/>
    <s v="Feb 12, 2021"/>
    <d v="2021-02-12T00:00:00"/>
    <n v="12"/>
    <n v="2"/>
    <x v="1"/>
    <s v="12"/>
    <n v="1"/>
    <x v="1"/>
    <x v="2"/>
    <s v="February"/>
    <n v="753"/>
    <s v="1,222,316 views"/>
    <n v="1222316"/>
    <s v="like this video along with 18,184 other people"/>
    <n v="18184"/>
    <x v="1"/>
    <s v="47:25"/>
    <n v="47.416666666666664"/>
    <n v="25"/>
    <n v="47"/>
    <n v="0"/>
    <x v="0"/>
    <s v="Unspecified"/>
    <n v="41702"/>
  </r>
  <r>
    <s v="1668195595-763"/>
    <s v="https://www.youtube.com/playlist?list=PL7vAomcmTSEoVYnaHnbI4mBIYNBoGUpRc"/>
    <s v="น้าเน็ก ทำคอนเทนต์อย่างไรให้ปังและรวย! [2/3] | The Secret Sauce EP.349"/>
    <s v="https://www.youtube.com/watch?v=fIhkLjWApb0&amp;list=PL7vAomcmTSEoVYnaHnbI4mBIYNBoGUpRc&amp;index=231"/>
    <x v="409"/>
    <s v="fIhkLjWApb0"/>
    <s v="น้าเน็ก ทำคอนเทนต์อย่างไรให้ปังและรวย! [2/3] | The Secret Sauce EP.349"/>
    <x v="1"/>
    <s v="THE SECRET SAUCE"/>
    <s v="Premiered Feb 13, 2021"/>
    <s v="Feb 13, 2021"/>
    <d v="2021-02-13T00:00:00"/>
    <n v="13"/>
    <n v="2"/>
    <x v="1"/>
    <s v="13"/>
    <n v="1"/>
    <x v="1"/>
    <x v="2"/>
    <s v="February"/>
    <n v="409"/>
    <s v="451,224 views"/>
    <n v="451224"/>
    <s v="like this video along with 8,607 other people"/>
    <n v="8607"/>
    <x v="2"/>
    <s v="1:00:21"/>
    <n v="60.35"/>
    <n v="21"/>
    <n v="0"/>
    <n v="1"/>
    <x v="0"/>
    <s v="Unspecified"/>
    <n v="45448"/>
  </r>
  <r>
    <s v="1668195604-764"/>
    <s v="https://www.youtube.com/playlist?list=PL7vAomcmTSEoVYnaHnbI4mBIYNBoGUpRc"/>
    <s v="ชีวิตออกแบบได้ ปรัชญาเดินดินฉบับ น้าเน็ก [3/3] | The Secret Sauce EP.350"/>
    <s v="https://www.youtube.com/watch?v=24ZkyW-0xcQ&amp;list=PL7vAomcmTSEoVYnaHnbI4mBIYNBoGUpRc&amp;index=230"/>
    <x v="410"/>
    <s v="24ZkyW-0xcQ"/>
    <s v="ชีวิตออกแบบได้ ปรัชญาเดินดินฉบับ น้าเน็ก [3/3] | The Secret Sauce EP.350"/>
    <x v="1"/>
    <s v="THE SECRET SAUCE"/>
    <s v="Premiered Feb 14, 2021"/>
    <s v="Feb 14, 2021"/>
    <d v="2021-02-14T00:00:00"/>
    <n v="14"/>
    <n v="2"/>
    <x v="1"/>
    <s v="14"/>
    <n v="1"/>
    <x v="1"/>
    <x v="2"/>
    <s v="February"/>
    <n v="395"/>
    <s v="298,010 views"/>
    <n v="298010"/>
    <s v="like this video along with 6,226 other people"/>
    <n v="6226"/>
    <x v="1"/>
    <s v="45:57"/>
    <n v="45.95"/>
    <n v="57"/>
    <n v="45"/>
    <n v="0"/>
    <x v="0"/>
    <s v="Unspecified"/>
    <n v="41908"/>
  </r>
  <r>
    <s v="1668195614-765"/>
    <s v="https://www.youtube.com/playlist?list=PL7vAomcmTSEoVYnaHnbI4mBIYNBoGUpRc"/>
    <s v="เคล็ดลับ Work from Home จากไมโครซอฟท์ ยืดหยุ่นคือหัวใจ | The Secret Sauce EP.351"/>
    <s v="https://www.youtube.com/watch?v=dkjq9w2SFnY&amp;list=PL7vAomcmTSEoVYnaHnbI4mBIYNBoGUpRc&amp;index=229"/>
    <x v="411"/>
    <s v="dkjq9w2SFnY"/>
    <s v="เคล็ดลับ Work from Home จากไมโครซอฟท์ ยืดหยุ่นคือหัวใจ | The Secret Sauce EP.351"/>
    <x v="1"/>
    <s v="THE SECRET SAUCE"/>
    <s v="Premiered Feb 18, 2021"/>
    <s v="Feb 18, 2021"/>
    <d v="2021-02-18T00:00:00"/>
    <n v="18"/>
    <n v="2"/>
    <x v="1"/>
    <s v="18"/>
    <n v="1"/>
    <x v="1"/>
    <x v="2"/>
    <s v="February"/>
    <n v="4"/>
    <s v="6,343 views"/>
    <n v="6343"/>
    <s v="like this video along with 111 other people"/>
    <n v="111"/>
    <x v="1"/>
    <s v="36:09"/>
    <n v="36.15"/>
    <n v="9"/>
    <n v="36"/>
    <n v="0"/>
    <x v="0"/>
    <s v="Unspecified"/>
    <n v="39636"/>
  </r>
  <r>
    <s v="1668195624-766"/>
    <s v="https://www.youtube.com/playlist?list=PL7vAomcmTSEoVYnaHnbI4mBIYNBoGUpRc"/>
    <s v="Band Protocol สตาร์ทอัพคริปโตฯ 5 หมื่นล้าน ฝีมือคนไทยอายุ 28 ปี | The Secret Sauce EP.352"/>
    <s v="https://www.youtube.com/watch?v=QthndrO-_UU&amp;list=PL7vAomcmTSEoVYnaHnbI4mBIYNBoGUpRc&amp;index=228"/>
    <x v="412"/>
    <s v="QthndrO-_UU"/>
    <s v="Band Protocol สตาร์ทอัพคริปโตฯ 5 หมื่นล้าน ฝีมือคนไทยอายุ 28 ปี | The Secret Sauce EP.352"/>
    <x v="1"/>
    <s v="THE SECRET SAUCE"/>
    <s v="Premiered Feb 20, 2021"/>
    <s v="Feb 20, 2021"/>
    <d v="2021-02-20T00:00:00"/>
    <n v="20"/>
    <n v="2"/>
    <x v="1"/>
    <s v="20"/>
    <n v="1"/>
    <x v="1"/>
    <x v="2"/>
    <s v="February"/>
    <n v="185"/>
    <s v="126,971 views"/>
    <n v="126971"/>
    <s v="like this video along with 3,369 other people"/>
    <n v="3369"/>
    <x v="2"/>
    <s v="1:28:26"/>
    <n v="88.433333333333337"/>
    <n v="26"/>
    <n v="28"/>
    <n v="1"/>
    <x v="0"/>
    <s v="Unspecified"/>
    <n v="46798"/>
  </r>
  <r>
    <s v="1668195633-767"/>
    <s v="https://www.youtube.com/playlist?list=PL7vAomcmTSEoVYnaHnbI4mBIYNBoGUpRc"/>
    <s v="DeFi ปฏิวัติธนาคาร? Yield Farming ทำนากินกำไรบนคริปโตคืออะไร | The Secret Sauce EP.353"/>
    <s v="https://www.youtube.com/watch?v=OJ-1jps-OZA&amp;list=PL7vAomcmTSEoVYnaHnbI4mBIYNBoGUpRc&amp;index=227"/>
    <x v="413"/>
    <s v="OJ-1jps-OZA"/>
    <s v="DeFi ปฏิวัติธนาคาร? Yield Farming ทำนากินกำไรบนคริปโตคืออะไร | The Secret Sauce EP.353"/>
    <x v="1"/>
    <s v="THE SECRET SAUCE"/>
    <s v="Premiered Feb 22, 2021"/>
    <s v="Feb 22, 2021"/>
    <d v="2021-02-22T00:00:00"/>
    <n v="22"/>
    <n v="2"/>
    <x v="1"/>
    <s v="22"/>
    <n v="1"/>
    <x v="1"/>
    <x v="2"/>
    <s v="February"/>
    <n v="231"/>
    <s v="216,792 views"/>
    <n v="216792"/>
    <s v="like this video along with 5,044 other people"/>
    <n v="5044"/>
    <x v="1"/>
    <s v="59:14"/>
    <n v="59.233333333333334"/>
    <n v="14"/>
    <n v="59"/>
    <n v="0"/>
    <x v="4"/>
    <s v="ธนาคารและการเงิน"/>
    <n v="44720"/>
  </r>
  <r>
    <s v="1668195643-768"/>
    <s v="https://www.youtube.com/playlist?list=PL7vAomcmTSEoVYnaHnbI4mBIYNBoGUpRc"/>
    <s v="คำเตือนจากกระทิง &quot;5 ปีนี้ถ้าทรานส์ฟอร์มไม่ทัน คุณอาจถูกทิ้งทันที&quot; | The Secret Sauce EP.354"/>
    <s v="https://www.youtube.com/watch?v=qCvVy7aueUo&amp;list=PL7vAomcmTSEoVYnaHnbI4mBIYNBoGUpRc&amp;index=226"/>
    <x v="414"/>
    <s v="qCvVy7aueUo"/>
    <s v="คำเตือนจากกระทิง &quot;5 ปีนี้ถ้าทรานส์ฟอร์มไม่ทัน คุณอาจถูกทิ้งทันที&quot; | The Secret Sauce EP.354"/>
    <x v="1"/>
    <s v="THE SECRET SAUCE"/>
    <s v="Premiered Feb 24, 2021"/>
    <s v="Feb 24, 2021"/>
    <d v="2021-02-24T00:00:00"/>
    <n v="24"/>
    <n v="2"/>
    <x v="1"/>
    <s v="24"/>
    <n v="1"/>
    <x v="1"/>
    <x v="2"/>
    <s v="February"/>
    <n v="140"/>
    <s v="63,345 views"/>
    <n v="63345"/>
    <s v="like this video along with 1,635 other people"/>
    <n v="1635"/>
    <x v="1"/>
    <s v="58:05"/>
    <n v="58.083333333333336"/>
    <n v="5"/>
    <n v="58"/>
    <n v="0"/>
    <x v="0"/>
    <s v="Unspecified"/>
    <n v="42627"/>
  </r>
  <r>
    <s v="1668195652-769"/>
    <s v="https://www.youtube.com/playlist?list=PL7vAomcmTSEoVYnaHnbI4mBIYNBoGUpRc"/>
    <s v="ภารกิจกู้ชีพ '7 ปีที่สูญหายของ Noble' โดยธงชัย ซีอีโอที่หวนคืนถิ่นอีกครั้ง | The Secret Sauce EP.355"/>
    <s v="https://www.youtube.com/watch?v=aWiFAZBZV4g&amp;list=PL7vAomcmTSEoVYnaHnbI4mBIYNBoGUpRc&amp;index=225"/>
    <x v="415"/>
    <s v="aWiFAZBZV4g"/>
    <s v="ภารกิจกู้ชีพ '7 ปีที่สูญหายของ Noble' โดยธงชัย ซีอีโอที่หวนคืนถิ่นอีกครั้ง | The Secret Sauce EP.355"/>
    <x v="1"/>
    <s v="THE SECRET SAUCE"/>
    <s v="Premiered Feb 27, 2021"/>
    <s v="Feb 27, 2021"/>
    <d v="2021-02-27T00:00:00"/>
    <n v="27"/>
    <n v="2"/>
    <x v="1"/>
    <s v="27"/>
    <n v="1"/>
    <x v="1"/>
    <x v="2"/>
    <s v="February"/>
    <n v="22"/>
    <s v="32,145 views"/>
    <n v="32145"/>
    <s v="like this video along with 593 other people"/>
    <n v="593"/>
    <x v="2"/>
    <s v="1:12:24"/>
    <n v="72.400000000000006"/>
    <n v="24"/>
    <n v="12"/>
    <n v="1"/>
    <x v="8"/>
    <s v="อสังหาริมทรัพย์"/>
    <n v="44778"/>
  </r>
  <r>
    <s v="1668195662-770"/>
    <s v="https://www.youtube.com/playlist?list=PL7vAomcmTSEoVYnaHnbI4mBIYNBoGUpRc"/>
    <s v="พลังของคำถาม เราจะตั้งคำถามที่ดีได้อย่างไร | The Secret Sauce EP.356"/>
    <s v="https://www.youtube.com/watch?v=jE-LknVwnPY&amp;list=PL7vAomcmTSEoVYnaHnbI4mBIYNBoGUpRc&amp;index=224"/>
    <x v="416"/>
    <s v="jE-LknVwnPY"/>
    <s v="พลังของคำถาม เราจะตั้งคำถามที่ดีได้อย่างไร | The Secret Sauce EP.356"/>
    <x v="1"/>
    <s v="THE SECRET SAUCE"/>
    <s v="Premiered Mar 2, 2021"/>
    <s v="Mar 2, 2021"/>
    <d v="2021-03-02T00:00:00"/>
    <n v="2"/>
    <n v="3"/>
    <x v="1"/>
    <s v="2"/>
    <n v="1"/>
    <x v="1"/>
    <x v="3"/>
    <s v="March"/>
    <n v="79"/>
    <s v="114,885 views"/>
    <n v="114885"/>
    <s v="like this video along with 3,010 other people"/>
    <n v="3010"/>
    <x v="1"/>
    <s v="44:52"/>
    <n v="44.866666666666667"/>
    <n v="52"/>
    <n v="44"/>
    <n v="0"/>
    <x v="0"/>
    <s v="Unspecified"/>
    <n v="46548"/>
  </r>
  <r>
    <s v="1668195672-771"/>
    <s v="https://www.youtube.com/playlist?list=PL7vAomcmTSEoVYnaHnbI4mBIYNBoGUpRc"/>
    <s v="Blockchain กับปรัชญาการเมือง เมื่อ Crypto ปฏิวัติทุนนิยม! | The Secret Sauce EP.357"/>
    <s v="https://www.youtube.com/watch?v=12fSbXztj1E&amp;list=PL7vAomcmTSEoVYnaHnbI4mBIYNBoGUpRc&amp;index=223"/>
    <x v="417"/>
    <s v="12fSbXztj1E"/>
    <s v="Blockchain กับปรัชญาการเมือง เมื่อ Crypto ปฏิวัติทุนนิยม! | The Secret Sauce EP.357"/>
    <x v="1"/>
    <s v="THE SECRET SAUCE"/>
    <s v="Premiered Mar 3, 2021"/>
    <s v="Mar 3, 2021"/>
    <d v="2021-03-03T00:00:00"/>
    <n v="3"/>
    <n v="3"/>
    <x v="1"/>
    <s v="3"/>
    <n v="1"/>
    <x v="1"/>
    <x v="3"/>
    <s v="March"/>
    <n v="71"/>
    <s v="23,305 views"/>
    <n v="23305"/>
    <s v="like this video along with 677 other people"/>
    <n v="677"/>
    <x v="1"/>
    <s v="32:48"/>
    <n v="32.799999999999997"/>
    <n v="48"/>
    <n v="32"/>
    <n v="0"/>
    <x v="0"/>
    <s v="Unspecified"/>
    <n v="37041"/>
  </r>
  <r>
    <s v="1668195681-772"/>
    <s v="https://www.youtube.com/playlist?list=PL7vAomcmTSEoVYnaHnbI4mBIYNBoGUpRc"/>
    <s v="เรียนรู้ทุกอย่างได้ภายใน 20 ชั่วโมง! | The Secret Sauce EP.358"/>
    <s v="https://www.youtube.com/watch?v=YIdNVcYugjI&amp;list=PL7vAomcmTSEoVYnaHnbI4mBIYNBoGUpRc&amp;index=222"/>
    <x v="418"/>
    <s v="YIdNVcYugjI"/>
    <s v="เรียนรู้ทุกอย่างได้ภายใน 20 ชั่วโมง! | The Secret Sauce EP.358"/>
    <x v="1"/>
    <s v="THE SECRET SAUCE"/>
    <s v="Premiered Mar 4, 2021"/>
    <s v="Mar 4, 2021"/>
    <d v="2021-03-04T00:00:00"/>
    <n v="4"/>
    <n v="3"/>
    <x v="1"/>
    <s v="4"/>
    <n v="1"/>
    <x v="1"/>
    <x v="3"/>
    <s v="March"/>
    <n v="37"/>
    <s v="68,975 views"/>
    <n v="68975"/>
    <s v="like this video along with 2,457 other people"/>
    <n v="2457"/>
    <x v="0"/>
    <s v="21:58"/>
    <n v="21.966666666666665"/>
    <n v="58"/>
    <n v="21"/>
    <n v="0"/>
    <x v="0"/>
    <s v="Unspecified"/>
    <n v="41262"/>
  </r>
  <r>
    <s v="1668195691-773"/>
    <s v="https://www.youtube.com/playlist?list=PL7vAomcmTSEoVYnaHnbI4mBIYNBoGUpRc"/>
    <s v="ซีอีโอ OR เผยที่แรก รับมือการดิสรัปต์น้ำมันและสงครามค้าปลีก อย่างไร | The Secret Sauce EP.359"/>
    <s v="https://www.youtube.com/watch?v=Be8xYTeR-1U&amp;list=PL7vAomcmTSEoVYnaHnbI4mBIYNBoGUpRc&amp;index=221"/>
    <x v="419"/>
    <s v="Be8xYTeR-1U"/>
    <s v="ซีอีโอ OR เผยที่แรก รับมือการดิสรัปต์น้ำมันและสงครามค้าปลีก อย่างไร | The Secret Sauce EP.359"/>
    <x v="1"/>
    <s v="THE SECRET SAUCE"/>
    <s v="Premiered Mar 5, 2021"/>
    <s v="Mar 5, 2021"/>
    <d v="2021-03-05T00:00:00"/>
    <n v="5"/>
    <n v="3"/>
    <x v="1"/>
    <s v="5"/>
    <n v="1"/>
    <x v="1"/>
    <x v="3"/>
    <s v="March"/>
    <n v="86"/>
    <s v="54,839 views"/>
    <n v="54839"/>
    <s v="like this video along with 1,138 other people"/>
    <n v="1138"/>
    <x v="1"/>
    <s v="56:44"/>
    <n v="56.733333333333334"/>
    <n v="44"/>
    <n v="56"/>
    <n v="0"/>
    <x v="0"/>
    <s v="Unspecified"/>
    <n v="39052"/>
  </r>
  <r>
    <s v="1668195700-774"/>
    <s v="https://www.youtube.com/playlist?list=PL7vAomcmTSEoVYnaHnbI4mBIYNBoGUpRc"/>
    <s v="วะบิ ซะบิ ออกเดินทางสู่ความไม่สมบูรณ์แบบ ตอน 0 | The Secret Sauce EP.360"/>
    <s v="https://www.youtube.com/watch?v=bgXKwj7qnzg&amp;list=PL7vAomcmTSEoVYnaHnbI4mBIYNBoGUpRc&amp;index=220"/>
    <x v="420"/>
    <s v="bgXKwj7qnzg"/>
    <s v="วะบิ ซะบิ ออกเดินทางสู่ความไม่สมบูรณ์แบบ ตอน 0 | The Secret Sauce EP.360"/>
    <x v="1"/>
    <s v="THE SECRET SAUCE"/>
    <s v="Premiered Mar 6, 2021"/>
    <s v="Mar 6, 2021"/>
    <d v="2021-03-06T00:00:00"/>
    <n v="6"/>
    <n v="3"/>
    <x v="1"/>
    <s v="6"/>
    <n v="1"/>
    <x v="1"/>
    <x v="3"/>
    <s v="March"/>
    <n v="107"/>
    <s v="38,123 views"/>
    <n v="38123"/>
    <s v="like this video along with 1,299 other people"/>
    <n v="1299"/>
    <x v="0"/>
    <s v="16:36"/>
    <n v="16.600000000000001"/>
    <n v="36"/>
    <n v="16"/>
    <n v="0"/>
    <x v="0"/>
    <s v="Unspecified"/>
    <n v="38676"/>
  </r>
  <r>
    <s v="1668195709-775"/>
    <s v="https://www.youtube.com/playlist?list=PL7vAomcmTSEoVYnaHnbI4mBIYNBoGUpRc"/>
    <s v="วะบิ ซะบิ สรรพสิ่งล้วนไม่เที่ยง ไม่สมบูรณ์ ไม่เสร็จสิ้น ตอน 1 | The Secret Sauce EP.361"/>
    <s v="https://www.youtube.com/watch?v=2Dwm2jn9zfM&amp;list=PL7vAomcmTSEoVYnaHnbI4mBIYNBoGUpRc&amp;index=219"/>
    <x v="421"/>
    <s v="2Dwm2jn9zfM"/>
    <s v="วะบิ ซะบิ สรรพสิ่งล้วนไม่เที่ยง ไม่สมบูรณ์ ไม่เสร็จสิ้น ตอน 1 | The Secret Sauce EP.361"/>
    <x v="1"/>
    <s v="THE SECRET SAUCE"/>
    <s v="Premiered Mar 7, 2021"/>
    <s v="Mar 7, 2021"/>
    <d v="2021-03-07T00:00:00"/>
    <n v="7"/>
    <n v="3"/>
    <x v="1"/>
    <s v="7"/>
    <n v="1"/>
    <x v="1"/>
    <x v="3"/>
    <s v="March"/>
    <n v="83"/>
    <s v="40,662 views"/>
    <n v="40662"/>
    <s v="like this video along with 1,261 other people"/>
    <n v="1261"/>
    <x v="0"/>
    <s v="24:43"/>
    <n v="24.716666666666665"/>
    <n v="43"/>
    <n v="24"/>
    <n v="0"/>
    <x v="0"/>
    <s v="Unspecified"/>
    <n v="36701"/>
  </r>
  <r>
    <s v="1668195719-776"/>
    <s v="https://www.youtube.com/playlist?list=PL7vAomcmTSEoVYnaHnbI4mBIYNBoGUpRc"/>
    <s v="'จงวัดผลด้วยโมเมนตัม' Roche บริษัทยาที่ใช้ Agile แห่งแรกของโลก | The Secret Sauce EP.362"/>
    <s v="https://www.youtube.com/watch?v=sojyItqNi-s&amp;list=PL7vAomcmTSEoVYnaHnbI4mBIYNBoGUpRc&amp;index=218"/>
    <x v="422"/>
    <s v="sojyItqNi-s"/>
    <s v="'จงวัดผลด้วยโมเมนตัม' Roche บริษัทยาที่ใช้ Agile แห่งแรกของโลก | The Secret Sauce EP.362"/>
    <x v="1"/>
    <s v="THE SECRET SAUCE"/>
    <s v="Premiered Mar 11, 2021"/>
    <s v="Mar 11, 2021"/>
    <d v="2021-03-11T00:00:00"/>
    <n v="11"/>
    <n v="3"/>
    <x v="1"/>
    <s v="11"/>
    <n v="1"/>
    <x v="1"/>
    <x v="3"/>
    <s v="March"/>
    <n v="7"/>
    <s v="7,971 views"/>
    <n v="7971"/>
    <s v="like this video along with 158 other people"/>
    <n v="158"/>
    <x v="1"/>
    <s v="51:33"/>
    <n v="51.55"/>
    <n v="33"/>
    <n v="51"/>
    <n v="0"/>
    <x v="0"/>
    <s v="Unspecified"/>
    <n v="38019"/>
  </r>
  <r>
    <s v="1668195729-777"/>
    <s v="https://www.youtube.com/playlist?list=PL7vAomcmTSEoVYnaHnbI4mBIYNBoGUpRc"/>
    <s v="Omotenashi จิตวิญญาณการบริการแบบญี่ปุ่น คนไทยทำได้ไหม | The Secret Sauce EP.363"/>
    <s v="https://www.youtube.com/watch?v=TdTGo7POcNk&amp;list=PL7vAomcmTSEoVYnaHnbI4mBIYNBoGUpRc&amp;index=217"/>
    <x v="423"/>
    <s v="TdTGo7POcNk"/>
    <s v="Omotenashi จิตวิญญาณการบริการแบบญี่ปุ่น คนไทยทำได้ไหม | The Secret Sauce EP.363"/>
    <x v="1"/>
    <s v="THE SECRET SAUCE"/>
    <s v="Premiered Mar 12, 2021"/>
    <s v="Mar 12, 2021"/>
    <d v="2021-03-12T00:00:00"/>
    <n v="12"/>
    <n v="3"/>
    <x v="1"/>
    <s v="12"/>
    <n v="1"/>
    <x v="1"/>
    <x v="3"/>
    <s v="March"/>
    <n v="59"/>
    <s v="44,107 views"/>
    <n v="44107"/>
    <s v="like this video along with 1,236 other people"/>
    <n v="1236"/>
    <x v="1"/>
    <s v="44:17"/>
    <n v="44.283333333333331"/>
    <n v="17"/>
    <n v="44"/>
    <n v="0"/>
    <x v="0"/>
    <s v="Unspecified"/>
    <n v="40797"/>
  </r>
  <r>
    <s v="1668195739-778"/>
    <s v="https://www.youtube.com/playlist?list=PL7vAomcmTSEoVYnaHnbI4mBIYNBoGUpRc"/>
    <s v="ริเน็น หลักคิดญี่ปุ่น สร้างธุรกิจ 100 ปี ด้วยการถาม 'คุณเกิดมาทำไม' | The Secret Sauce EP.364"/>
    <s v="https://www.youtube.com/watch?v=s0SJcSamlx0&amp;list=PL7vAomcmTSEoVYnaHnbI4mBIYNBoGUpRc&amp;index=216"/>
    <x v="424"/>
    <s v="s0SJcSamlx0"/>
    <s v="ริเน็น หลักคิดญี่ปุ่น สร้างธุรกิจ 100 ปี ด้วยการถาม 'คุณเกิดมาทำไม' | The Secret Sauce EP.364"/>
    <x v="1"/>
    <s v="THE SECRET SAUCE"/>
    <s v="Premiered Mar 13, 2021"/>
    <s v="Mar 13, 2021"/>
    <d v="2021-03-13T00:00:00"/>
    <n v="13"/>
    <n v="3"/>
    <x v="1"/>
    <s v="13"/>
    <n v="1"/>
    <x v="1"/>
    <x v="3"/>
    <s v="March"/>
    <n v="67"/>
    <s v="55,405 views"/>
    <n v="55405"/>
    <s v="like this video along with 1,577 other people"/>
    <n v="1577"/>
    <x v="1"/>
    <s v="42:15"/>
    <n v="42.25"/>
    <n v="15"/>
    <n v="42"/>
    <n v="0"/>
    <x v="0"/>
    <s v="Unspecified"/>
    <n v="42817"/>
  </r>
  <r>
    <s v="1668195748-779"/>
    <s v="https://www.youtube.com/playlist?list=PL7vAomcmTSEoVYnaHnbI4mBIYNBoGUpRc"/>
    <s v="สุชัชวีร์ พลิกวิกฤต 'ลาดกระบัง' จากคดี 1,600 ล้าน สู่มหาวิทยาลัยท็อปของไทย | The Secret Sauce EP.365"/>
    <s v="https://www.youtube.com/watch?v=X1heV-ykLtc&amp;list=PL7vAomcmTSEoVYnaHnbI4mBIYNBoGUpRc&amp;index=215"/>
    <x v="425"/>
    <s v="X1heV-ykLtc"/>
    <s v="สุชัชวีร์ พลิกวิกฤต 'ลาดกระบัง' จากคดี 1,600 ล้าน สู่มหาวิทยาลัยท็อปของไทย | The Secret Sauce EP.365"/>
    <x v="1"/>
    <s v="THE SECRET SAUCE"/>
    <s v="Premiered Mar 16, 2021"/>
    <s v="Mar 16, 2021"/>
    <d v="2021-03-16T00:00:00"/>
    <n v="16"/>
    <n v="3"/>
    <x v="1"/>
    <s v="16"/>
    <n v="1"/>
    <x v="1"/>
    <x v="3"/>
    <s v="March"/>
    <n v="746"/>
    <s v="322,962 views"/>
    <n v="322962"/>
    <s v="like this video along with 6,278 other people"/>
    <n v="6278"/>
    <x v="2"/>
    <s v="1:06:47"/>
    <n v="66.783333333333331"/>
    <n v="47"/>
    <n v="6"/>
    <n v="1"/>
    <x v="0"/>
    <s v="Unspecified"/>
    <n v="40245"/>
  </r>
  <r>
    <s v="1668195758-780"/>
    <s v="https://www.youtube.com/playlist?list=PL7vAomcmTSEoVYnaHnbI4mBIYNBoGUpRc"/>
    <s v="อริยะ พนมยงค์ &quot;คุณเหลือเวลาเพียง 1 ปีในการทรานส์ฟอร์ม&quot; | The Secret Sauce EP.366"/>
    <s v="https://www.youtube.com/watch?v=zlXbbfSpkxQ&amp;list=PL7vAomcmTSEoVYnaHnbI4mBIYNBoGUpRc&amp;index=214"/>
    <x v="426"/>
    <s v="zlXbbfSpkxQ"/>
    <s v="อริยะ พนมยงค์ &quot;คุณเหลือเวลาเพียง 1 ปีในการทรานส์ฟอร์ม&quot; | The Secret Sauce EP.366"/>
    <x v="1"/>
    <s v="THE SECRET SAUCE"/>
    <s v="Premiered Mar 17, 2021"/>
    <s v="Mar 17, 2021"/>
    <d v="2021-03-17T00:00:00"/>
    <n v="17"/>
    <n v="3"/>
    <x v="1"/>
    <s v="17"/>
    <n v="1"/>
    <x v="1"/>
    <x v="3"/>
    <s v="March"/>
    <n v="65"/>
    <s v="54,690 views"/>
    <n v="54690"/>
    <s v="like this video along with 807 other people"/>
    <n v="807"/>
    <x v="2"/>
    <s v="1:10:45"/>
    <n v="70.75"/>
    <n v="45"/>
    <n v="10"/>
    <n v="1"/>
    <x v="0"/>
    <s v="Unspecified"/>
    <n v="44026"/>
  </r>
  <r>
    <s v="1668195768-781"/>
    <s v="https://www.youtube.com/playlist?list=PL7vAomcmTSEoVYnaHnbI4mBIYNBoGUpRc"/>
    <s v="วะบิซะบิ ล้มเจ็ดครั้ง ลุกขึ้นแปดครั้ง ตอน 2 | The Secret Sauce EP.367"/>
    <s v="https://www.youtube.com/watch?v=p6CpRYVKeTc&amp;list=PL7vAomcmTSEoVYnaHnbI4mBIYNBoGUpRc&amp;index=213"/>
    <x v="427"/>
    <s v="p6CpRYVKeTc"/>
    <s v="วะบิซะบิ ล้มเจ็ดครั้ง ลุกขึ้นแปดครั้ง ตอน 2 | The Secret Sauce EP.367"/>
    <x v="1"/>
    <s v="THE SECRET SAUCE"/>
    <s v="Premiered Mar 20, 2021"/>
    <s v="Mar 20, 2021"/>
    <d v="2021-03-20T00:00:00"/>
    <n v="20"/>
    <n v="3"/>
    <x v="1"/>
    <s v="20"/>
    <n v="1"/>
    <x v="1"/>
    <x v="3"/>
    <s v="March"/>
    <n v="57"/>
    <s v="31,238 views"/>
    <n v="31238"/>
    <s v="like this video along with 831 other people"/>
    <n v="831"/>
    <x v="1"/>
    <s v="31:32"/>
    <n v="31.533333333333335"/>
    <n v="32"/>
    <n v="31"/>
    <n v="0"/>
    <x v="0"/>
    <s v="Unspecified"/>
    <n v="41268"/>
  </r>
  <r>
    <s v="1668195779-782"/>
    <s v="https://www.youtube.com/playlist?list=PL7vAomcmTSEoVYnaHnbI4mBIYNBoGUpRc"/>
    <s v="LEGO SERIOUS PLAY  รู้จักตัวเอง เข้าใจผู้อื่น สร้างกลยุทธ์ พัฒนาธุรกิจ | The Secret Sauce EP.368"/>
    <s v="https://www.youtube.com/watch?v=t3KfKt5AoL4&amp;list=PL7vAomcmTSEoVYnaHnbI4mBIYNBoGUpRc&amp;index=212"/>
    <x v="428"/>
    <s v="t3KfKt5AoL4"/>
    <s v="LEGO SERIOUS PLAY  รู้จักตัวเอง เข้าใจผู้อื่น สร้างกลยุทธ์ พัฒนาธุรกิจ | The Secret Sauce EP.368"/>
    <x v="1"/>
    <s v="THE SECRET SAUCE"/>
    <s v="Premiered Mar 24, 2021"/>
    <s v="Mar 24, 2021"/>
    <d v="2021-03-24T00:00:00"/>
    <n v="24"/>
    <n v="3"/>
    <x v="1"/>
    <s v="24"/>
    <n v="1"/>
    <x v="1"/>
    <x v="3"/>
    <s v="March"/>
    <n v="14"/>
    <s v="12,189 views"/>
    <n v="12189"/>
    <s v="like this video along with 303 other people"/>
    <n v="303"/>
    <x v="2"/>
    <s v="1:08:27"/>
    <n v="68.45"/>
    <n v="27"/>
    <n v="8"/>
    <n v="1"/>
    <x v="0"/>
    <s v="Unspecified"/>
    <n v="38097"/>
  </r>
  <r>
    <s v="1668195788-783"/>
    <s v="https://www.youtube.com/playlist?list=PL7vAomcmTSEoVYnaHnbI4mBIYNBoGUpRc"/>
    <s v="Mercedes-Benz ทวงคืนบัลลังก์ตลาดรถหรู หลังหลุดแชมป์ครั้งแรกรอบ 20 ปี | The Secret Sauce EP.369"/>
    <s v="https://www.youtube.com/watch?v=GcYO1BrMiuI&amp;list=PL7vAomcmTSEoVYnaHnbI4mBIYNBoGUpRc&amp;index=211"/>
    <x v="429"/>
    <s v="GcYO1BrMiuI"/>
    <s v="Mercedes-Benz ทวงคืนบัลลังก์ตลาดรถหรู หลังหลุดแชมป์ครั้งแรกรอบ 20 ปี | The Secret Sauce EP.369"/>
    <x v="1"/>
    <s v="THE SECRET SAUCE"/>
    <s v="Premiered Mar 25, 2021"/>
    <s v="Mar 25, 2021"/>
    <d v="2021-03-25T00:00:00"/>
    <n v="25"/>
    <n v="3"/>
    <x v="1"/>
    <s v="25"/>
    <n v="1"/>
    <x v="1"/>
    <x v="3"/>
    <s v="March"/>
    <n v="96"/>
    <s v="35,680 views"/>
    <n v="35680"/>
    <s v="like this video along with 505 other people"/>
    <n v="505"/>
    <x v="2"/>
    <s v="1:06:30"/>
    <n v="66.5"/>
    <n v="30"/>
    <n v="6"/>
    <n v="1"/>
    <x v="2"/>
    <s v="รถยนต์"/>
    <n v="40413"/>
  </r>
  <r>
    <s v="1668195798-784"/>
    <s v="https://www.youtube.com/playlist?list=PL7vAomcmTSEoVYnaHnbI4mBIYNBoGUpRc"/>
    <s v="ขายดีเพราะขึ้นราคา! ศิลปะการตั้งราคาสวนกระแสที่คุณก็ทำได้ | The Secret Sauce EP.370"/>
    <s v="https://www.youtube.com/watch?v=ogWD4ONqnos&amp;list=PL7vAomcmTSEoVYnaHnbI4mBIYNBoGUpRc&amp;index=210"/>
    <x v="430"/>
    <s v="ogWD4ONqnos"/>
    <s v="ขายดีเพราะขึ้นราคา! ศิลปะการตั้งราคาสวนกระแสที่คุณก็ทำได้ | The Secret Sauce EP.370"/>
    <x v="1"/>
    <s v="THE SECRET SAUCE"/>
    <s v="Premiered Mar 26, 2021"/>
    <s v="Mar 26, 2021"/>
    <d v="2021-03-26T00:00:00"/>
    <n v="26"/>
    <n v="3"/>
    <x v="1"/>
    <s v="26"/>
    <n v="1"/>
    <x v="1"/>
    <x v="3"/>
    <s v="March"/>
    <n v="57"/>
    <s v="75,518 views"/>
    <n v="75518"/>
    <s v="like this video along with 2,288 other people"/>
    <n v="2288"/>
    <x v="1"/>
    <s v="36:51"/>
    <n v="36.85"/>
    <n v="51"/>
    <n v="36"/>
    <n v="0"/>
    <x v="0"/>
    <s v="Unspecified"/>
    <n v="39420"/>
  </r>
  <r>
    <s v="1668195808-785"/>
    <s v="https://www.youtube.com/playlist?list=PL7vAomcmTSEoVYnaHnbI4mBIYNBoGUpRc"/>
    <s v="Sabina ยกทรง 3 พันล้าน ด้วยทฤษฎีดาร์วิน ครัวซองต์ เทนนิส และโรนัลโด! | The Secret Sauce EP.371"/>
    <s v="https://www.youtube.com/watch?v=Wg7pcfYl3MY&amp;list=PL7vAomcmTSEoVYnaHnbI4mBIYNBoGUpRc&amp;index=209"/>
    <x v="431"/>
    <s v="Wg7pcfYl3MY"/>
    <s v="Sabina ยกทรง 3 พันล้าน ด้วยทฤษฎีดาร์วิน ครัวซองต์ เทนนิส และโรนัลโด! | The Secret Sauce EP.371"/>
    <x v="1"/>
    <s v="THE SECRET SAUCE"/>
    <s v="Premiered Mar 27, 2021"/>
    <s v="Mar 27, 2021"/>
    <d v="2021-03-27T00:00:00"/>
    <n v="27"/>
    <n v="3"/>
    <x v="1"/>
    <s v="27"/>
    <n v="1"/>
    <x v="1"/>
    <x v="3"/>
    <s v="March"/>
    <n v="73"/>
    <s v="28,368 views"/>
    <n v="28368"/>
    <s v="like this video along with 731 other people"/>
    <n v="731"/>
    <x v="2"/>
    <s v="1:10:34"/>
    <n v="70.566666666666663"/>
    <n v="34"/>
    <n v="10"/>
    <n v="1"/>
    <x v="0"/>
    <s v="Unspecified"/>
    <n v="44698"/>
  </r>
  <r>
    <s v="1668195817-786"/>
    <s v="https://www.youtube.com/playlist?list=PL7vAomcmTSEoVYnaHnbI4mBIYNBoGUpRc"/>
    <s v="เงินติดล้อ จากปล่อยกู้ห้องแถวสู่สินเชื่อทะเบียนรถหมื่นล้าน ด้วย Strong Why | The Secret Sauce EP.372"/>
    <s v="https://www.youtube.com/watch?v=8ULJviE4s4E&amp;list=PL7vAomcmTSEoVYnaHnbI4mBIYNBoGUpRc&amp;index=208"/>
    <x v="432"/>
    <s v="8ULJviE4s4E"/>
    <s v="เงินติดล้อ จากปล่อยกู้ห้องแถวสู่สินเชื่อทะเบียนรถหมื่นล้าน ด้วย Strong Why | The Secret Sauce EP.372"/>
    <x v="1"/>
    <s v="THE SECRET SAUCE"/>
    <s v="Mar 29, 2021"/>
    <s v="Mar 29, 2021"/>
    <d v="2021-03-29T00:00:00"/>
    <n v="29"/>
    <n v="3"/>
    <x v="1"/>
    <s v="29"/>
    <n v="1"/>
    <x v="1"/>
    <x v="3"/>
    <s v="March"/>
    <n v="298"/>
    <s v="283,991 views"/>
    <n v="283991"/>
    <s v="like this video along with 5,148 other people"/>
    <n v="5148"/>
    <x v="3"/>
    <s v="1:07:54"/>
    <s v="33:24"/>
    <n v="54"/>
    <n v="7"/>
    <n v="1"/>
    <x v="15"/>
    <s v="สินเชื่อ"/>
    <n v="38422"/>
  </r>
  <r>
    <s v="1668195827-787"/>
    <s v="https://www.youtube.com/playlist?list=PL7vAomcmTSEoVYnaHnbI4mBIYNBoGUpRc"/>
    <s v="ประวัติศาสตร์เศรษฐกิจยุคใหม่เริ่มแล้ว! ถ้าไม่เร่ง Reform คุณอาจตายได้ | The Secret Sauce EP.373"/>
    <s v="https://www.youtube.com/watch?v=az270hZzzcM&amp;list=PL7vAomcmTSEoVYnaHnbI4mBIYNBoGUpRc&amp;index=207"/>
    <x v="433"/>
    <s v="az270hZzzcM"/>
    <s v="ประวัติศาสตร์เศรษฐกิจยุคใหม่เริ่มแล้ว! ถ้าไม่เร่ง Reform คุณอาจตายได้ | The Secret Sauce EP.373"/>
    <x v="1"/>
    <s v="THE SECRET SAUCE"/>
    <s v="Premiered Apr 2, 2021"/>
    <s v="Apr 2, 2021"/>
    <d v="2021-04-02T00:00:00"/>
    <n v="2"/>
    <n v="4"/>
    <x v="1"/>
    <s v="2"/>
    <n v="2"/>
    <x v="2"/>
    <x v="4"/>
    <s v="April"/>
    <n v="85"/>
    <s v="106,269 views"/>
    <n v="106269"/>
    <s v="like this video along with 2,662 other people"/>
    <n v="2662"/>
    <x v="1"/>
    <s v="45:39"/>
    <n v="45.65"/>
    <n v="39"/>
    <n v="45"/>
    <n v="0"/>
    <x v="0"/>
    <s v="Unspecified"/>
    <n v="39081"/>
  </r>
  <r>
    <s v="1668195836-788"/>
    <s v="https://www.youtube.com/playlist?list=PL7vAomcmTSEoVYnaHnbI4mBIYNBoGUpRc"/>
    <s v="ทำไมผู้นำทุกคนต้องยกระดับภาวะ 'ผู้นำของผู้นำ' | The Secret Sauce EP.374"/>
    <s v="https://www.youtube.com/watch?v=ssQJLM7ArMU&amp;list=PL7vAomcmTSEoVYnaHnbI4mBIYNBoGUpRc&amp;index=206"/>
    <x v="434"/>
    <s v="ssQJLM7ArMU"/>
    <s v="ทำไมผู้นำทุกคนต้องยกระดับภาวะ 'ผู้นำของผู้นำ' | The Secret Sauce EP.374"/>
    <x v="1"/>
    <s v="THE SECRET SAUCE"/>
    <s v="Premiered Apr 5, 2021"/>
    <s v="Apr 5, 2021"/>
    <d v="2021-04-05T00:00:00"/>
    <n v="5"/>
    <n v="4"/>
    <x v="1"/>
    <s v="5"/>
    <n v="2"/>
    <x v="2"/>
    <x v="4"/>
    <s v="April"/>
    <n v="57"/>
    <s v="82,980 views"/>
    <n v="82980"/>
    <s v="like this video along with 2,198 other people"/>
    <n v="2198"/>
    <x v="1"/>
    <s v="33:24"/>
    <n v="33.4"/>
    <n v="24"/>
    <n v="33"/>
    <n v="0"/>
    <x v="0"/>
    <s v="Unspecified"/>
    <n v="40501"/>
  </r>
  <r>
    <s v="1668195845-789"/>
    <s v="https://www.youtube.com/playlist?list=PL7vAomcmTSEoVYnaHnbI4mBIYNBoGUpRc"/>
    <s v="Flow สภาวะจดจ่อจนลืมหายใจ เคล็ดลับความสุขและความสำเร็จ | The Secret Sauce EP.375"/>
    <s v="https://www.youtube.com/watch?v=32Jk40W7iis&amp;list=PL7vAomcmTSEoVYnaHnbI4mBIYNBoGUpRc&amp;index=205&amp;t=14s"/>
    <x v="435"/>
    <s v="32Jk40W7iis"/>
    <s v="Flow สภาวะจดจ่อจนลืมหายใจ เคล็ดลับความสุขและความสำเร็จ | The Secret Sauce EP.375"/>
    <x v="1"/>
    <s v="THE SECRET SAUCE"/>
    <s v="Premiered Apr 17, 2021"/>
    <s v="Apr 17, 2021"/>
    <d v="2021-04-17T00:00:00"/>
    <n v="17"/>
    <n v="4"/>
    <x v="1"/>
    <s v="17"/>
    <n v="2"/>
    <x v="2"/>
    <x v="4"/>
    <s v="April"/>
    <n v="31"/>
    <s v="35,523 views"/>
    <n v="35523"/>
    <s v="like this video along with 1,142 other people"/>
    <n v="1142"/>
    <x v="1"/>
    <s v="38:21"/>
    <n v="38.35"/>
    <n v="21"/>
    <n v="38"/>
    <n v="0"/>
    <x v="0"/>
    <s v="Unspecified"/>
    <n v="35786"/>
  </r>
  <r>
    <s v="1668195855-790"/>
    <s v="https://www.youtube.com/playlist?list=PL7vAomcmTSEoVYnaHnbI4mBIYNBoGUpRc"/>
    <s v="3-2-2 สูตรการทำงานยืดหยุ่นแบบใหม่หลังโควิด-19 | The Secret Sauce EP.376"/>
    <s v="https://www.youtube.com/watch?v=cskjNWeyPOY&amp;list=PL7vAomcmTSEoVYnaHnbI4mBIYNBoGUpRc&amp;index=204"/>
    <x v="436"/>
    <s v="cskjNWeyPOY"/>
    <s v="3-2-2 สูตรการทำงานยืดหยุ่นแบบใหม่หลังโควิด-19 | The Secret Sauce EP.376"/>
    <x v="1"/>
    <s v="THE SECRET SAUCE"/>
    <s v="Premiered Apr 20, 2021"/>
    <s v="Apr 20, 2021"/>
    <d v="2021-04-20T00:00:00"/>
    <n v="20"/>
    <n v="4"/>
    <x v="1"/>
    <s v="20"/>
    <n v="2"/>
    <x v="2"/>
    <x v="4"/>
    <s v="April"/>
    <n v="10"/>
    <s v="18,712 views"/>
    <n v="18712"/>
    <s v="like this video along with 337 other people"/>
    <n v="337"/>
    <x v="0"/>
    <s v="21:23"/>
    <n v="21.383333333333333"/>
    <n v="23"/>
    <n v="21"/>
    <n v="0"/>
    <x v="0"/>
    <s v="Unspecified"/>
    <n v="35541"/>
  </r>
  <r>
    <s v="1668195864-791"/>
    <s v="https://www.youtube.com/playlist?list=PL7vAomcmTSEoVYnaHnbI4mBIYNBoGUpRc"/>
    <s v="พลังของการคิดอีกครั้งและกล้า Unlearn จากหนังสือ Think Again | The Secret Sauce EP.377"/>
    <s v="https://www.youtube.com/watch?v=CdkYOrW0BVw&amp;list=PL7vAomcmTSEoVYnaHnbI4mBIYNBoGUpRc&amp;index=203"/>
    <x v="437"/>
    <s v="CdkYOrW0BVw"/>
    <s v="พลังของการคิดอีกครั้งและกล้า Unlearn จากหนังสือ Think Again | The Secret Sauce EP.377"/>
    <x v="1"/>
    <s v="THE SECRET SAUCE"/>
    <s v="Premiered Apr 26, 2021"/>
    <s v="Apr 26, 2021"/>
    <d v="2021-04-26T00:00:00"/>
    <n v="26"/>
    <n v="4"/>
    <x v="1"/>
    <s v="26"/>
    <n v="2"/>
    <x v="2"/>
    <x v="4"/>
    <s v="April"/>
    <n v="73"/>
    <s v="224,399 views"/>
    <n v="224399"/>
    <s v="like this video along with 5,236 other people"/>
    <n v="5236"/>
    <x v="1"/>
    <s v="43:07"/>
    <n v="43.116666666666667"/>
    <n v="7"/>
    <n v="43"/>
    <n v="0"/>
    <x v="0"/>
    <s v="Unspecified"/>
    <n v="33606"/>
  </r>
  <r>
    <s v="1668195874-792"/>
    <s v="https://www.youtube.com/playlist?list=PL7vAomcmTSEoVYnaHnbI4mBIYNBoGUpRc"/>
    <s v="ทำการตลาดบน ‘โซเชียลเกิดใหม่’ ยังไงให้ปัง | The Secret Sauce EP.378"/>
    <s v="https://www.youtube.com/watch?v=h65ObZPR35Q&amp;list=PL7vAomcmTSEoVYnaHnbI4mBIYNBoGUpRc&amp;index=202"/>
    <x v="438"/>
    <s v="h65ObZPR35Q"/>
    <s v="ทำการตลาดบน ‘โซเชียลเกิดใหม่’ ยังไงให้ปัง | The Secret Sauce EP.378"/>
    <x v="1"/>
    <s v="THE SECRET SAUCE"/>
    <s v="Premiered Apr 27, 2021"/>
    <s v="Apr 27, 2021"/>
    <d v="2021-04-27T00:00:00"/>
    <n v="27"/>
    <n v="4"/>
    <x v="1"/>
    <s v="27"/>
    <n v="2"/>
    <x v="2"/>
    <x v="4"/>
    <s v="April"/>
    <n v="14"/>
    <s v="19,925 views"/>
    <n v="19925"/>
    <s v="like this video along with 486 other people"/>
    <n v="486"/>
    <x v="1"/>
    <s v="50:41"/>
    <n v="50.68333333333333"/>
    <n v="41"/>
    <n v="50"/>
    <n v="0"/>
    <x v="5"/>
    <s v="Platform"/>
    <n v="33832"/>
  </r>
  <r>
    <s v="1668195883-793"/>
    <s v="https://www.youtube.com/playlist?list=PL7vAomcmTSEoVYnaHnbI4mBIYNBoGUpRc"/>
    <s v="เลขาธิการทรานส์ฟอร์ม จิ๊กซอว์ชิ้นสำคัญในการทรานส์ฟอร์มของ KBTG | The Secret Sauce EP.379"/>
    <s v="https://www.youtube.com/watch?v=jv_uOUBryfk&amp;list=PL7vAomcmTSEoVYnaHnbI4mBIYNBoGUpRc&amp;index=201"/>
    <x v="439"/>
    <s v="jv_uOUBryfk"/>
    <s v="เลขาธิการทรานส์ฟอร์ม จิ๊กซอว์ชิ้นสำคัญในการทรานส์ฟอร์มของ KBTG | The Secret Sauce EP.379"/>
    <x v="1"/>
    <s v="THE SECRET SAUCE"/>
    <s v="Premiered Apr 28, 2021"/>
    <s v="Apr 28, 2021"/>
    <d v="2021-04-28T00:00:00"/>
    <n v="28"/>
    <n v="4"/>
    <x v="1"/>
    <s v="28"/>
    <n v="2"/>
    <x v="2"/>
    <x v="4"/>
    <s v="April"/>
    <n v="3"/>
    <s v="3,745 views"/>
    <n v="3745"/>
    <s v="like this video along with 68 other people"/>
    <n v="68"/>
    <x v="1"/>
    <s v="39:51"/>
    <n v="39.85"/>
    <n v="51"/>
    <n v="39"/>
    <n v="0"/>
    <x v="0"/>
    <s v="Unspecified"/>
    <n v="30065"/>
  </r>
  <r>
    <s v="1668195893-794"/>
    <s v="https://www.youtube.com/playlist?list=PL7vAomcmTSEoVYnaHnbI4mBIYNBoGUpRc"/>
    <s v="Performance Marketing คืออะไร ยิงโฆษณาอย่างไรให้ได้ยอดขายมากที่สุด | The Secret Sauce EP.380"/>
    <s v="https://www.youtube.com/watch?v=_goxZXA-UOA&amp;list=PL7vAomcmTSEoVYnaHnbI4mBIYNBoGUpRc&amp;index=200"/>
    <x v="440"/>
    <s v="_goxZXA-UOA"/>
    <s v="Performance Marketing คืออะไร ยิงโฆษณาอย่างไรให้ได้ยอดขายมากที่สุด | The Secret Sauce EP.380"/>
    <x v="1"/>
    <s v="THE SECRET SAUCE"/>
    <s v="Premiered Apr 29, 2021"/>
    <s v="Apr 29, 2021"/>
    <d v="2021-04-29T00:00:00"/>
    <n v="29"/>
    <n v="4"/>
    <x v="1"/>
    <s v="29"/>
    <n v="2"/>
    <x v="2"/>
    <x v="4"/>
    <s v="April"/>
    <n v="10"/>
    <s v="12,442 views"/>
    <n v="12442"/>
    <s v="like this video along with 263 other people"/>
    <n v="263"/>
    <x v="1"/>
    <s v="40:42"/>
    <n v="40.700000000000003"/>
    <n v="42"/>
    <n v="40"/>
    <n v="0"/>
    <x v="16"/>
    <s v="เอเจนซี่ โฆษณา"/>
    <n v="36658"/>
  </r>
  <r>
    <s v="1668195902-795"/>
    <s v="https://www.youtube.com/playlist?list=PL7vAomcmTSEoVYnaHnbI4mBIYNBoGUpRc"/>
    <s v="‘ก้าวทีละ 3 ก้าว’ GC เดินหน้า คว้าโอกาส พร้อมปรับพอร์ตลุยเคมียั่งยืน | The Secret Sauce EP.381"/>
    <s v="https://www.youtube.com/watch?v=wo1QrS0c0ZA&amp;list=PL7vAomcmTSEoVYnaHnbI4mBIYNBoGUpRc&amp;index=199"/>
    <x v="441"/>
    <s v="wo1QrS0c0ZA"/>
    <s v="‘ก้าวทีละ 3 ก้าว’ GC เดินหน้า คว้าโอกาส พร้อมปรับพอร์ตลุยเคมียั่งยืน | The Secret Sauce EP.381"/>
    <x v="1"/>
    <s v="THE SECRET SAUCE"/>
    <s v="Premiered Apr 30, 2021"/>
    <s v="Apr 30, 2021"/>
    <d v="2021-04-30T00:00:00"/>
    <n v="30"/>
    <n v="4"/>
    <x v="1"/>
    <s v="30"/>
    <n v="2"/>
    <x v="2"/>
    <x v="4"/>
    <s v="April"/>
    <n v="5"/>
    <s v="6,120 views"/>
    <n v="6120"/>
    <s v="like this video along with 106 other people"/>
    <n v="106"/>
    <x v="1"/>
    <s v="55:43"/>
    <n v="55.716666666666669"/>
    <n v="43"/>
    <n v="55"/>
    <n v="0"/>
    <x v="0"/>
    <s v="Unspecified"/>
    <n v="33513"/>
  </r>
  <r>
    <s v="1668195912-796"/>
    <s v="https://www.youtube.com/playlist?list=PL7vAomcmTSEoVYnaHnbI4mBIYNBoGUpRc"/>
    <s v="Thinking, Fast and Slow ตอน 1 ระบบ 1 จอมเผด็จการกับระบบ 2 จอมขี้เกียจ | The Secret Sauce EP.382"/>
    <s v="https://www.youtube.com/watch?v=rKQQkuJ9iCo&amp;list=PL7vAomcmTSEoVYnaHnbI4mBIYNBoGUpRc&amp;index=198"/>
    <x v="442"/>
    <s v="rKQQkuJ9iCo"/>
    <s v="Thinking, Fast and Slow ตอน 1 ระบบ 1 จอมเผด็จการกับระบบ 2 จอมขี้เกียจ | The Secret Sauce EP.382"/>
    <x v="1"/>
    <s v="THE SECRET SAUCE"/>
    <s v="Premiered May 3, 2021"/>
    <s v="May 3, 2021"/>
    <d v="2021-05-03T00:00:00"/>
    <n v="3"/>
    <n v="5"/>
    <x v="1"/>
    <s v="3"/>
    <n v="2"/>
    <x v="2"/>
    <x v="5"/>
    <s v="May"/>
    <n v="53"/>
    <s v="73,495 views"/>
    <n v="73495"/>
    <s v="like this video along with 2,005 other people"/>
    <n v="2005"/>
    <x v="1"/>
    <s v="37:11"/>
    <n v="37.18333333333333"/>
    <n v="11"/>
    <n v="37"/>
    <n v="0"/>
    <x v="0"/>
    <s v="Unspecified"/>
    <n v="40307"/>
  </r>
  <r>
    <s v="1668195922-797"/>
    <s v="https://www.youtube.com/playlist?list=PL7vAomcmTSEoVYnaHnbI4mBIYNBoGUpRc"/>
    <s v="Thinking, Fast and Slow ตอน 2 พวกเราล้วนอคติ ด่วนสรุป และมั่นใจเกินไป | The Secret Sauce EP.383"/>
    <s v="https://www.youtube.com/watch?v=y45Nuw7SKto&amp;list=PL7vAomcmTSEoVYnaHnbI4mBIYNBoGUpRc&amp;index=197"/>
    <x v="443"/>
    <s v="y45Nuw7SKto"/>
    <s v="Thinking, Fast and Slow ตอน 2 พวกเราล้วนอคติ ด่วนสรุป และมั่นใจเกินไป | The Secret Sauce EP.383"/>
    <x v="1"/>
    <s v="THE SECRET SAUCE"/>
    <s v="Premiered May 4, 2021"/>
    <s v="May 4, 2021"/>
    <d v="2021-05-04T00:00:00"/>
    <n v="4"/>
    <n v="5"/>
    <x v="1"/>
    <s v="4"/>
    <n v="2"/>
    <x v="2"/>
    <x v="5"/>
    <s v="May"/>
    <n v="29"/>
    <s v="43,957 views"/>
    <n v="43957"/>
    <s v="like this video along with 932 other people"/>
    <n v="932"/>
    <x v="1"/>
    <s v="44:33"/>
    <n v="44.55"/>
    <n v="33"/>
    <n v="44"/>
    <n v="0"/>
    <x v="0"/>
    <s v="Unspecified"/>
    <n v="39759"/>
  </r>
  <r>
    <s v="1668195931-798"/>
    <s v="https://www.youtube.com/playlist?list=PL7vAomcmTSEoVYnaHnbI4mBIYNBoGUpRc"/>
    <s v="Thinking, Fast and Slow ตอน 3 ทฤษฎีความคาดหวังกับการเกลียดความสูญเสีย | The Secret Sauce EP.384"/>
    <s v="https://www.youtube.com/watch?v=rv6s5xvre5A&amp;list=PL7vAomcmTSEoVYnaHnbI4mBIYNBoGUpRc&amp;index=196"/>
    <x v="444"/>
    <s v="rv6s5xvre5A"/>
    <s v="Thinking, Fast and Slow ตอน 3 ทฤษฎีความคาดหวังกับการเกลียดความสูญเสีย | The Secret Sauce EP.384"/>
    <x v="1"/>
    <s v="THE SECRET SAUCE"/>
    <s v="Premiered May 5, 2021"/>
    <s v="May 5, 2021"/>
    <d v="2021-05-05T00:00:00"/>
    <n v="5"/>
    <n v="5"/>
    <x v="1"/>
    <s v="5"/>
    <n v="2"/>
    <x v="2"/>
    <x v="5"/>
    <s v="May"/>
    <n v="23"/>
    <s v="30,257 views"/>
    <n v="30257"/>
    <s v="like this video along with 659 other people"/>
    <n v="659"/>
    <x v="1"/>
    <s v="37:22"/>
    <n v="37.366666666666667"/>
    <n v="22"/>
    <n v="37"/>
    <n v="0"/>
    <x v="0"/>
    <s v="Unspecified"/>
    <n v="38112"/>
  </r>
  <r>
    <s v="1668195941-799"/>
    <s v="https://www.youtube.com/playlist?list=PL7vAomcmTSEoVYnaHnbI4mBIYNBoGUpRc"/>
    <s v="12 ปัจจัย ทำไมบางประเทศรอดพ้นวิกฤต บางประเทศล่มสลาย จากหนังสือ Upheaval | The Secret Sauce EP.385"/>
    <s v="https://www.youtube.com/watch?v=TRUutESnJhE&amp;list=PL7vAomcmTSEoVYnaHnbI4mBIYNBoGUpRc&amp;index=195"/>
    <x v="445"/>
    <s v="TRUutESnJhE"/>
    <s v="12 ปัจจัย ทำไมบางประเทศรอดพ้นวิกฤต บางประเทศล่มสลาย จากหนังสือ Upheaval | The Secret Sauce EP.385"/>
    <x v="1"/>
    <s v="THE SECRET SAUCE"/>
    <s v="Premiered May 7, 2021"/>
    <s v="May 7, 2021"/>
    <d v="2021-05-07T00:00:00"/>
    <n v="7"/>
    <n v="5"/>
    <x v="1"/>
    <s v="7"/>
    <n v="2"/>
    <x v="2"/>
    <x v="5"/>
    <s v="May"/>
    <n v="21"/>
    <s v="19,920 views"/>
    <n v="19920"/>
    <s v="like this video along with 518 other people"/>
    <n v="518"/>
    <x v="1"/>
    <s v="43:41"/>
    <n v="43.68333333333333"/>
    <n v="41"/>
    <n v="43"/>
    <n v="0"/>
    <x v="0"/>
    <s v="Unspecified"/>
    <n v="36125"/>
  </r>
  <r>
    <s v="1668195950-800"/>
    <s v="https://www.youtube.com/playlist?list=PL7vAomcmTSEoVYnaHnbI4mBIYNBoGUpRc"/>
    <s v="วะบิ ซะบิ เยียวยาตัวเองในโลกที่สิ้นหวัง ตอนจบ | The Secret Sauce EP.386"/>
    <s v="https://www.youtube.com/watch?v=y953O8TPtB8&amp;list=PL7vAomcmTSEoVYnaHnbI4mBIYNBoGUpRc&amp;index=194"/>
    <x v="446"/>
    <s v="y953O8TPtB8"/>
    <s v="วะบิ ซะบิ เยียวยาตัวเองในโลกที่สิ้นหวัง ตอนจบ | The Secret Sauce EP.386"/>
    <x v="1"/>
    <s v="THE SECRET SAUCE"/>
    <s v="Premiered May 8, 2021"/>
    <s v="May 8, 2021"/>
    <d v="2021-05-08T00:00:00"/>
    <n v="8"/>
    <n v="5"/>
    <x v="1"/>
    <s v="8"/>
    <n v="2"/>
    <x v="2"/>
    <x v="5"/>
    <s v="May"/>
    <n v="29"/>
    <s v="16,273 views"/>
    <n v="16273"/>
    <s v="like this video along with 480 other people"/>
    <n v="480"/>
    <x v="0"/>
    <s v="18:21"/>
    <n v="18.350000000000001"/>
    <n v="21"/>
    <n v="18"/>
    <n v="0"/>
    <x v="0"/>
    <s v="Unspecified"/>
    <n v="37993"/>
  </r>
  <r>
    <s v="1668195960-801"/>
    <s v="https://www.youtube.com/playlist?list=PL7vAomcmTSEoVYnaHnbI4mBIYNBoGUpRc"/>
    <s v="Thinking, Fast and Slow ตอน 4 ความสุขในนิยามของนักจิตวิทยารางวัลโนเบล | The Secret Sauce EP.387"/>
    <s v="https://www.youtube.com/watch?v=qfO_NLAybmM&amp;list=PL7vAomcmTSEoVYnaHnbI4mBIYNBoGUpRc&amp;index=193"/>
    <x v="447"/>
    <s v="qfO_NLAybmM"/>
    <s v="Thinking, Fast and Slow ตอน 4 ความสุขในนิยามของนักจิตวิทยารางวัลโนเบล | The Secret Sauce EP.387"/>
    <x v="1"/>
    <s v="THE SECRET SAUCE"/>
    <s v="Premiered May 10, 2021"/>
    <s v="May 10, 2021"/>
    <d v="2021-05-10T00:00:00"/>
    <n v="10"/>
    <n v="5"/>
    <x v="1"/>
    <s v="10"/>
    <n v="2"/>
    <x v="2"/>
    <x v="5"/>
    <s v="May"/>
    <n v="15"/>
    <s v="29,458 views"/>
    <n v="29458"/>
    <s v="like this video along with 693 other people"/>
    <n v="693"/>
    <x v="1"/>
    <s v="36:16"/>
    <n v="36.266666666666666"/>
    <n v="16"/>
    <n v="36"/>
    <n v="0"/>
    <x v="0"/>
    <s v="Unspecified"/>
    <n v="37581"/>
  </r>
  <r>
    <s v="1668195969-802"/>
    <s v="https://www.youtube.com/playlist?list=PL7vAomcmTSEoVYnaHnbI4mBIYNBoGUpRc"/>
    <s v="ซีอีโอ Pfizer เผยความลับวัคซีนโควิด-19 ทำสิ่งที่เป็นไปไม่ได้ ให้เป็นไปได้ | The Secret Sauce EP.388"/>
    <s v="https://www.youtube.com/watch?v=hbeWja_W1zw&amp;list=PL7vAomcmTSEoVYnaHnbI4mBIYNBoGUpRc&amp;index=192"/>
    <x v="448"/>
    <s v="hbeWja_W1zw"/>
    <s v="ซีอีโอ Pfizer เผยความลับวัคซีนโควิด-19 ทำสิ่งที่เป็นไปไม่ได้ ให้เป็นไปได้ | The Secret Sauce EP.388"/>
    <x v="1"/>
    <s v="THE SECRET SAUCE"/>
    <s v="Premiered May 12, 2021"/>
    <s v="May 12, 2021"/>
    <d v="2021-05-12T00:00:00"/>
    <n v="12"/>
    <n v="5"/>
    <x v="1"/>
    <s v="12"/>
    <n v="2"/>
    <x v="2"/>
    <x v="5"/>
    <s v="May"/>
    <n v="214"/>
    <s v="86,602 views"/>
    <n v="86602"/>
    <s v="like this video along with 1,734 other people"/>
    <n v="1734"/>
    <x v="0"/>
    <s v="18:53"/>
    <n v="18.883333333333333"/>
    <n v="53"/>
    <n v="18"/>
    <n v="0"/>
    <x v="0"/>
    <s v="Unspecified"/>
    <n v="35760"/>
  </r>
  <r>
    <s v="1668195979-803"/>
    <s v="https://www.youtube.com/playlist?list=PL7vAomcmTSEoVYnaHnbI4mBIYNBoGUpRc"/>
    <s v="คมสันต์ ลี Flash Express ยูนิคอร์นรายแรกของไทย ตอน 1 เด็กดอยไม่มีรองเท้าใส่ The Secret Sauce EP.389"/>
    <s v="https://www.youtube.com/watch?v=OF-T2tOZq-g&amp;list=PL7vAomcmTSEoVYnaHnbI4mBIYNBoGUpRc&amp;index=191"/>
    <x v="449"/>
    <s v="OF-T2tOZq-g"/>
    <s v="คมสันต์ ลี Flash Express ยูนิคอร์นรายแรกของไทย ตอน 1 เด็กดอยไม่มีรองเท้าใส่ The Secret Sauce EP.389"/>
    <x v="1"/>
    <s v="THE SECRET SAUCE"/>
    <s v="Premiered May 28, 2021"/>
    <s v="May 28, 2021"/>
    <d v="2021-05-28T00:00:00"/>
    <n v="28"/>
    <n v="5"/>
    <x v="1"/>
    <s v="28"/>
    <n v="2"/>
    <x v="2"/>
    <x v="5"/>
    <s v="May"/>
    <n v="1331"/>
    <s v="942,742 views"/>
    <n v="942742"/>
    <s v="like this video along with 22,697 other people"/>
    <n v="22697"/>
    <x v="1"/>
    <s v="31:48"/>
    <n v="31.8"/>
    <n v="48"/>
    <n v="31"/>
    <n v="0"/>
    <x v="17"/>
    <s v="Logistics"/>
    <n v="47963"/>
  </r>
  <r>
    <s v="1668195988-804"/>
    <s v="https://www.youtube.com/playlist?list=PL7vAomcmTSEoVYnaHnbI4mBIYNBoGUpRc"/>
    <s v="คมสันต์ ลี Flash Express ยูนิคอร์นรายแรกของไทย ตอน 2 อันธพาลในสนามโลจิสติกส์ The Secret Sauce EP.390"/>
    <s v="https://www.youtube.com/watch?v=xHHFDPuto64&amp;list=PL7vAomcmTSEoVYnaHnbI4mBIYNBoGUpRc&amp;index=190"/>
    <x v="450"/>
    <s v="xHHFDPuto64"/>
    <s v="คมสันต์ ลี Flash Express ยูนิคอร์นรายแรกของไทย ตอน 2 อันธพาลในสนามโลจิสติกส์ The Secret Sauce EP.390"/>
    <x v="1"/>
    <s v="THE SECRET SAUCE"/>
    <s v="Premiered May 29, 2021"/>
    <s v="May 29, 2021"/>
    <d v="2021-05-29T00:00:00"/>
    <n v="29"/>
    <n v="5"/>
    <x v="1"/>
    <s v="29"/>
    <n v="2"/>
    <x v="2"/>
    <x v="5"/>
    <s v="May"/>
    <n v="1009"/>
    <s v="674,932 views"/>
    <n v="674932"/>
    <s v="like this video along with 14,908 other people"/>
    <n v="14908"/>
    <x v="1"/>
    <s v="45:58"/>
    <n v="45.966666666666669"/>
    <n v="58"/>
    <n v="45"/>
    <n v="0"/>
    <x v="17"/>
    <s v="Logistics"/>
    <n v="42509"/>
  </r>
  <r>
    <s v="1668195998-805"/>
    <s v="https://www.youtube.com/playlist?list=PL7vAomcmTSEoVYnaHnbI4mBIYNBoGUpRc"/>
    <s v="คมสันต์ ลี Flash Express ยูนิคอร์นรายแรกของไทย ตอน 3 สูตรลับระดมทุนหมื่นล้าน The Secret Sauce EP.391"/>
    <s v="https://www.youtube.com/watch?v=g20l1JIfQUY&amp;list=PL7vAomcmTSEoVYnaHnbI4mBIYNBoGUpRc&amp;index=189"/>
    <x v="451"/>
    <s v="g20l1JIfQUY"/>
    <s v="คมสันต์ ลี Flash Express ยูนิคอร์นรายแรกของไทย ตอน 3 สูตรลับระดมทุนหมื่นล้าน The Secret Sauce EP.391"/>
    <x v="1"/>
    <s v="THE SECRET SAUCE"/>
    <s v="Premiered May 30, 2021"/>
    <s v="May 30, 2021"/>
    <d v="2021-05-30T00:00:00"/>
    <n v="30"/>
    <n v="5"/>
    <x v="1"/>
    <s v="30"/>
    <n v="2"/>
    <x v="2"/>
    <x v="5"/>
    <s v="May"/>
    <n v="806"/>
    <s v="406,698 views"/>
    <n v="406698"/>
    <s v="like this video along with 10,288 other people"/>
    <n v="10288"/>
    <x v="1"/>
    <s v="56:03"/>
    <n v="56.05"/>
    <n v="3"/>
    <n v="56"/>
    <n v="0"/>
    <x v="17"/>
    <s v="Logistics"/>
    <n v="50180"/>
  </r>
  <r>
    <s v="1668196008-806"/>
    <s v="https://www.youtube.com/playlist?list=PL7vAomcmTSEoVYnaHnbI4mBIYNBoGUpRc"/>
    <s v="‘ตั้งชื่อหมาให้เพราะ’ 9 วิธีเปลี่ยนใจคนโดยไม่โกรธกัน จาก เดล คาร์เนกี | The Secret Sauce EP.392"/>
    <s v="https://www.youtube.com/watch?v=4O6gVa4ay2E&amp;list=PL7vAomcmTSEoVYnaHnbI4mBIYNBoGUpRc&amp;index=188"/>
    <x v="452"/>
    <s v="4O6gVa4ay2E"/>
    <s v="‘ตั้งชื่อหมาให้เพราะ’ 9 วิธีเปลี่ยนใจคนโดยไม่โกรธกัน จาก เดล คาร์เนกี | The Secret Sauce EP.392"/>
    <x v="1"/>
    <s v="THE SECRET SAUCE"/>
    <s v="Premiered Jun 2, 2021"/>
    <s v="Jun 2, 2021"/>
    <d v="2021-06-02T00:00:00"/>
    <n v="2"/>
    <n v="6"/>
    <x v="1"/>
    <s v="2"/>
    <n v="2"/>
    <x v="2"/>
    <x v="6"/>
    <s v="June"/>
    <n v="70"/>
    <s v="118,404 views"/>
    <n v="118404"/>
    <s v="like this video along with 3,491 other people"/>
    <n v="3491"/>
    <x v="1"/>
    <s v="42:39"/>
    <n v="42.65"/>
    <n v="39"/>
    <n v="42"/>
    <n v="0"/>
    <x v="0"/>
    <s v="Unspecified"/>
    <n v="43810"/>
  </r>
  <r>
    <s v="1668196017-807"/>
    <s v="https://www.youtube.com/playlist?list=PL7vAomcmTSEoVYnaHnbI4mBIYNBoGUpRc"/>
    <s v="ทำการตลาดบนทวิตเตอร์อย่างไรให้ปัง คุยกับหัวเรือใหญ่ทวิตเตอร์ตัวจริง | The Secret Sauce EP.393"/>
    <s v="https://www.youtube.com/watch?v=C6-pqMIfB78&amp;list=PL7vAomcmTSEoVYnaHnbI4mBIYNBoGUpRc&amp;index=187"/>
    <x v="453"/>
    <s v="C6-pqMIfB78"/>
    <s v="ทำการตลาดบนทวิตเตอร์อย่างไรให้ปัง คุยกับหัวเรือใหญ่ทวิตเตอร์ตัวจริง | The Secret Sauce EP.393"/>
    <x v="1"/>
    <s v="THE SECRET SAUCE"/>
    <s v="Premiered Jun 4, 2021"/>
    <s v="Jun 4, 2021"/>
    <d v="2021-06-04T00:00:00"/>
    <n v="4"/>
    <n v="6"/>
    <x v="1"/>
    <s v="4"/>
    <n v="2"/>
    <x v="2"/>
    <x v="6"/>
    <s v="June"/>
    <n v="12"/>
    <s v="14,831 views"/>
    <n v="14831"/>
    <s v="like this video along with 371 other people"/>
    <n v="371"/>
    <x v="0"/>
    <s v="29:25"/>
    <n v="29.416666666666668"/>
    <n v="25"/>
    <n v="29"/>
    <n v="0"/>
    <x v="0"/>
    <s v="Unspecified"/>
    <n v="42481"/>
  </r>
  <r>
    <s v="1668196027-808"/>
    <s v="https://www.youtube.com/playlist?list=PL7vAomcmTSEoVYnaHnbI4mBIYNBoGUpRc"/>
    <s v="Fire Tiger เบื้องหลังชานมเสือพ่นไฟ เตรียมขยายตลาดต่างประเทศ | The Secret Sauce EP.394"/>
    <s v="https://www.youtube.com/watch?v=YCQkWvXqhiU&amp;list=PL7vAomcmTSEoVYnaHnbI4mBIYNBoGUpRc&amp;index=186"/>
    <x v="454"/>
    <s v="YCQkWvXqhiU"/>
    <s v="Fire Tiger เบื้องหลังชานมเสือพ่นไฟ เตรียมขยายตลาดต่างประเทศ | The Secret Sauce EP.394"/>
    <x v="1"/>
    <s v="THE SECRET SAUCE"/>
    <s v="Premiered Jun 5, 2021"/>
    <s v="Jun 5, 2021"/>
    <d v="2021-06-05T00:00:00"/>
    <n v="5"/>
    <n v="6"/>
    <x v="1"/>
    <s v="5"/>
    <n v="2"/>
    <x v="2"/>
    <x v="6"/>
    <s v="June"/>
    <n v="146"/>
    <s v="34,455 views"/>
    <n v="34455"/>
    <s v="like this video along with 506 other people"/>
    <n v="506"/>
    <x v="1"/>
    <s v="43:35"/>
    <n v="43.583333333333336"/>
    <n v="35"/>
    <n v="43"/>
    <n v="0"/>
    <x v="0"/>
    <s v="Unspecified"/>
    <n v="47554"/>
  </r>
  <r>
    <s v="1668196037-809"/>
    <s v="https://www.youtube.com/playlist?list=PL7vAomcmTSEoVYnaHnbI4mBIYNBoGUpRc"/>
    <s v="คัมภีร์ธุรกิจฉบับป้าตือ &quot;รักษาแบรนด์สำคัญกว่าได้เงิน&quot; | The Secret Sauce EP.395"/>
    <s v="https://www.youtube.com/watch?v=p0gmAIWzqcY&amp;list=PL7vAomcmTSEoVYnaHnbI4mBIYNBoGUpRc&amp;index=185"/>
    <x v="455"/>
    <s v="p0gmAIWzqcY"/>
    <s v="คัมภีร์ธุรกิจฉบับป้าตือ &quot;รักษาแบรนด์สำคัญกว่าได้เงิน&quot; | The Secret Sauce EP.395"/>
    <x v="1"/>
    <s v="THE SECRET SAUCE"/>
    <s v="Premiered Jun 7, 2021"/>
    <s v="Jun 7, 2021"/>
    <d v="2021-06-07T00:00:00"/>
    <n v="7"/>
    <n v="6"/>
    <x v="1"/>
    <s v="7"/>
    <n v="2"/>
    <x v="2"/>
    <x v="6"/>
    <s v="June"/>
    <n v="62"/>
    <s v="41,041 views"/>
    <n v="41041"/>
    <s v="like this video along with 951 other people"/>
    <n v="951"/>
    <x v="1"/>
    <s v="41:00"/>
    <n v="41"/>
    <n v="0"/>
    <n v="41"/>
    <n v="0"/>
    <x v="0"/>
    <s v="Unspecified"/>
    <n v="46451"/>
  </r>
  <r>
    <s v="1668196046-810"/>
    <s v="https://www.youtube.com/playlist?list=PL7vAomcmTSEoVYnaHnbI4mBIYNBoGUpRc"/>
    <s v="The Great Remake สู่โลกใหม่หลังโควิด-19 ด้วย ‘5 ธาตุ’ และ ‘3 อยู่’ | The Secret Sauce EP.396"/>
    <s v="https://www.youtube.com/watch?v=O-vEsDf2PMo&amp;list=PL7vAomcmTSEoVYnaHnbI4mBIYNBoGUpRc&amp;index=184"/>
    <x v="456"/>
    <s v="O-vEsDf2PMo"/>
    <s v="The Great Remake สู่โลกใหม่หลังโควิด-19 ด้วย ‘5 ธาตุ’ และ ‘3 อยู่’ | The Secret Sauce EP.396"/>
    <x v="1"/>
    <s v="THE SECRET SAUCE"/>
    <s v="Premiered Jun 12, 2021"/>
    <s v="Jun 12, 2021"/>
    <d v="2021-06-12T00:00:00"/>
    <n v="12"/>
    <n v="6"/>
    <x v="1"/>
    <s v="12"/>
    <n v="2"/>
    <x v="2"/>
    <x v="6"/>
    <s v="June"/>
    <n v="11"/>
    <s v="25,941 views"/>
    <n v="25941"/>
    <s v="like this video along with 473 other people"/>
    <n v="473"/>
    <x v="1"/>
    <s v="55:12"/>
    <n v="55.2"/>
    <n v="12"/>
    <n v="55"/>
    <n v="0"/>
    <x v="0"/>
    <s v="Unspecified"/>
    <n v="52543"/>
  </r>
  <r>
    <s v="1668196056-811"/>
    <s v="https://www.youtube.com/playlist?list=PL7vAomcmTSEoVYnaHnbI4mBIYNBoGUpRc"/>
    <s v="วิชาปรับตัวจาก Property Perfect ปั้นทำเลใหม่ ขายที่ดิน แตกไลน์ธุรกิจ | The Secret Sauce EP.397"/>
    <s v="https://www.youtube.com/watch?v=Ay8EsH49_rQ&amp;list=PL7vAomcmTSEoVYnaHnbI4mBIYNBoGUpRc&amp;index=183"/>
    <x v="457"/>
    <s v="Ay8EsH49_rQ"/>
    <s v="วิชาปรับตัวจาก Property Perfect ปั้นทำเลใหม่ ขายที่ดิน แตกไลน์ธุรกิจ | The Secret Sauce EP.397"/>
    <x v="1"/>
    <s v="THE SECRET SAUCE"/>
    <s v="Premiered Jun 14, 2021"/>
    <s v="Jun 14, 2021"/>
    <d v="2021-06-14T00:00:00"/>
    <n v="14"/>
    <n v="6"/>
    <x v="1"/>
    <s v="14"/>
    <n v="2"/>
    <x v="2"/>
    <x v="6"/>
    <s v="June"/>
    <n v="14"/>
    <s v="17,180 views"/>
    <n v="17180"/>
    <s v="like this video along with 293 other people"/>
    <n v="293"/>
    <x v="1"/>
    <s v="37:24"/>
    <n v="37.4"/>
    <n v="24"/>
    <n v="37"/>
    <n v="0"/>
    <x v="8"/>
    <s v="อสังหาริมทรัพย์"/>
    <n v="48116"/>
  </r>
  <r>
    <s v="1668196066-812"/>
    <s v="https://www.youtube.com/playlist?list=PL7vAomcmTSEoVYnaHnbI4mBIYNBoGUpRc"/>
    <s v="GMM GRAMMY บันได 3 ขั้นของการทรานส์​ฟอร์มครั้งประวัติศาสตร์ | The Secret Sauce EP.398"/>
    <s v="https://www.youtube.com/watch?v=61-kSMpxNWI&amp;list=PL7vAomcmTSEoVYnaHnbI4mBIYNBoGUpRc&amp;index=182"/>
    <x v="458"/>
    <s v="61-kSMpxNWI"/>
    <s v="GMM GRAMMY บันได 3 ขั้นของการทรานส์​ฟอร์มครั้งประวัติศาสตร์ | The Secret Sauce EP.398"/>
    <x v="1"/>
    <s v="THE SECRET SAUCE"/>
    <s v="Premiered Jun 15, 2021"/>
    <s v="Jun 15, 2021"/>
    <d v="2021-06-15T00:00:00"/>
    <n v="15"/>
    <n v="6"/>
    <x v="1"/>
    <s v="15"/>
    <n v="2"/>
    <x v="2"/>
    <x v="6"/>
    <s v="June"/>
    <n v="53"/>
    <s v="34,908 views"/>
    <n v="34908"/>
    <s v="like this video along with 860 other people"/>
    <n v="860"/>
    <x v="2"/>
    <s v="1:18:44"/>
    <n v="78.733333333333334"/>
    <n v="44"/>
    <n v="18"/>
    <n v="1"/>
    <x v="9"/>
    <s v="Entertainment"/>
    <n v="51183"/>
  </r>
  <r>
    <s v="1668196075-813"/>
    <s v="https://www.youtube.com/playlist?list=PL7vAomcmTSEoVYnaHnbI4mBIYNBoGUpRc"/>
    <s v="โรนัลโดปัดขวดโค้ก เงินหายแสนล้าน! วิธีดูแลสุขภาพของนักเตะที่ฟิตที่สุดในโลก | The Secret Sauce EP.399"/>
    <s v="https://www.youtube.com/watch?v=40T_XGEaoMg&amp;list=PL7vAomcmTSEoVYnaHnbI4mBIYNBoGUpRc&amp;index=181"/>
    <x v="459"/>
    <s v="40T_XGEaoMg"/>
    <s v="โรนัลโดปัดขวดโค้ก เงินหายแสนล้าน! วิธีดูแลสุขภาพของนักเตะที่ฟิตที่สุดในโลก | The Secret Sauce EP.399"/>
    <x v="1"/>
    <s v="THE SECRET SAUCE"/>
    <s v="Premiered Jun 17, 2021"/>
    <s v="Jun 17, 2021"/>
    <d v="2021-06-17T00:00:00"/>
    <n v="17"/>
    <n v="6"/>
    <x v="1"/>
    <s v="17"/>
    <n v="2"/>
    <x v="2"/>
    <x v="6"/>
    <s v="June"/>
    <n v="172"/>
    <s v="65,178 views"/>
    <n v="65178"/>
    <s v="like this video along with 1,328 other people"/>
    <n v="1328"/>
    <x v="0"/>
    <s v="16:04"/>
    <n v="16.066666666666666"/>
    <n v="4"/>
    <n v="16"/>
    <n v="0"/>
    <x v="0"/>
    <s v="Unspecified"/>
    <n v="47345"/>
  </r>
  <r>
    <s v="1668196086-814"/>
    <s v="https://www.youtube.com/playlist?list=PL7vAomcmTSEoVYnaHnbI4mBIYNBoGUpRc"/>
    <s v="Mindfulness เคล็ดลับฝึกสติฉบับนักกีฬาระดับโลก ปรับใช้ได้จริงกับทุกอาชีพ | The Secret Sauce EP.400"/>
    <s v="https://www.youtube.com/watch?v=2REX8Ultuho&amp;list=PL7vAomcmTSEoVYnaHnbI4mBIYNBoGUpRc&amp;index=180"/>
    <x v="460"/>
    <s v="2REX8Ultuho"/>
    <s v="Mindfulness เคล็ดลับฝึกสติฉบับนักกีฬาระดับโลก ปรับใช้ได้จริงกับทุกอาชีพ | The Secret Sauce EP.400"/>
    <x v="1"/>
    <s v="THE SECRET SAUCE"/>
    <s v="Premiered Jun 19, 2021"/>
    <s v="Jun 19, 2021"/>
    <d v="2021-06-19T00:00:00"/>
    <n v="19"/>
    <n v="6"/>
    <x v="1"/>
    <s v="19"/>
    <n v="2"/>
    <x v="2"/>
    <x v="6"/>
    <s v="June"/>
    <n v="45"/>
    <s v="52,773 views"/>
    <n v="52773"/>
    <s v="like this video along with 1,889 other people"/>
    <n v="1889"/>
    <x v="0"/>
    <s v="22:22"/>
    <n v="22.366666666666667"/>
    <n v="22"/>
    <n v="22"/>
    <n v="0"/>
    <x v="0"/>
    <s v="Unspecified"/>
    <n v="53597"/>
  </r>
  <r>
    <s v="1668196095-815"/>
    <s v="https://www.youtube.com/playlist?list=PL7vAomcmTSEoVYnaHnbI4mBIYNBoGUpRc"/>
    <s v="การปรับทัพอาณาจักรแสนล้านของเจ้าสัวเจริญ 'ไทยกรุ๊ป โฮลดิ้งส์' โดย เอ๋อ-ฐากร The Secret Sauce EP.401"/>
    <s v="https://www.youtube.com/watch?v=oLEhEKgxDNw&amp;list=PL7vAomcmTSEoVYnaHnbI4mBIYNBoGUpRc&amp;index=179"/>
    <x v="461"/>
    <s v="oLEhEKgxDNw"/>
    <s v="การปรับทัพอาณาจักรแสนล้านของเจ้าสัวเจริญ 'ไทยกรุ๊ป โฮลดิ้งส์' โดย เอ๋อ-ฐากร The Secret Sauce EP.401"/>
    <x v="1"/>
    <s v="THE SECRET SAUCE"/>
    <s v="Premiered Jun 22, 2021"/>
    <s v="Jun 22, 2021"/>
    <d v="2021-06-22T00:00:00"/>
    <n v="22"/>
    <n v="6"/>
    <x v="1"/>
    <s v="22"/>
    <n v="2"/>
    <x v="2"/>
    <x v="6"/>
    <s v="June"/>
    <n v="21"/>
    <s v="20,409 views"/>
    <n v="20409"/>
    <s v="like this video along with 307 other people"/>
    <n v="307"/>
    <x v="2"/>
    <s v="1:18:05"/>
    <n v="78.083333333333329"/>
    <n v="5"/>
    <n v="18"/>
    <n v="1"/>
    <x v="18"/>
    <s v="ประกัน"/>
    <n v="54846"/>
  </r>
  <r>
    <s v="1668196104-816"/>
    <s v="https://www.youtube.com/playlist?list=PL7vAomcmTSEoVYnaHnbI4mBIYNBoGUpRc"/>
    <s v="ถอดรหัส ARV บริษัทหุ่นยนต์และ AI สัญชาติไทยสู่ระดับโลก | The Secret Sauce EP.402"/>
    <s v="https://www.youtube.com/watch?v=Bj1i1roYt7E&amp;list=PL7vAomcmTSEoVYnaHnbI4mBIYNBoGUpRc&amp;index=178"/>
    <x v="462"/>
    <s v="Bj1i1roYt7E"/>
    <s v="ถอดรหัส ARV บริษัทหุ่นยนต์และ AI สัญชาติไทยสู่ระดับโลก | The Secret Sauce EP.402"/>
    <x v="1"/>
    <s v="THE SECRET SAUCE"/>
    <s v="Premiered Jun 24, 2021"/>
    <s v="Jun 24, 2021"/>
    <d v="2021-06-24T00:00:00"/>
    <n v="24"/>
    <n v="6"/>
    <x v="1"/>
    <s v="24"/>
    <n v="2"/>
    <x v="2"/>
    <x v="6"/>
    <s v="June"/>
    <n v="12"/>
    <s v="16,562 views"/>
    <n v="16562"/>
    <s v="like this video along with 465 other people"/>
    <n v="465"/>
    <x v="1"/>
    <s v="32:12"/>
    <n v="32.200000000000003"/>
    <n v="12"/>
    <n v="32"/>
    <n v="0"/>
    <x v="6"/>
    <s v="Innovation &amp; Technology"/>
    <n v="50965"/>
  </r>
  <r>
    <s v="1668196114-817"/>
    <s v="https://www.youtube.com/playlist?list=PL7vAomcmTSEoVYnaHnbI4mBIYNBoGUpRc"/>
    <s v="ทรานส์ฟอร์มองค์กรด้วย Agile อย่างไร ให้เกิด 200 โปรเจ็กต์ภายใน 1 ปี | The Secret Sauce EP.403"/>
    <s v="https://www.youtube.com/watch?v=dRd90j8VjoY&amp;list=PL7vAomcmTSEoVYnaHnbI4mBIYNBoGUpRc&amp;index=177"/>
    <x v="463"/>
    <s v="dRd90j8VjoY"/>
    <s v="ทรานส์ฟอร์มองค์กรด้วย Agile อย่างไร ให้เกิด 200 โปรเจ็กต์ภายใน 1 ปี | The Secret Sauce EP.403"/>
    <x v="1"/>
    <s v="THE SECRET SAUCE"/>
    <s v="Premiered Jun 26, 2021"/>
    <s v="Jun 26, 2021"/>
    <d v="2021-06-26T00:00:00"/>
    <n v="26"/>
    <n v="6"/>
    <x v="1"/>
    <s v="26"/>
    <n v="2"/>
    <x v="2"/>
    <x v="6"/>
    <s v="June"/>
    <n v="3"/>
    <s v="11,590 views"/>
    <n v="11590"/>
    <s v="like this video along with 229 other people"/>
    <n v="229"/>
    <x v="0"/>
    <s v="23:48"/>
    <n v="23.8"/>
    <n v="48"/>
    <n v="23"/>
    <n v="0"/>
    <x v="0"/>
    <s v="Unspecified"/>
    <n v="48759"/>
  </r>
  <r>
    <s v="1668196124-818"/>
    <s v="https://www.youtube.com/playlist?list=PL7vAomcmTSEoVYnaHnbI4mBIYNBoGUpRc"/>
    <s v="Visualisation ฝึกสมอง จินตนาการ ‘ความท้าทาย’ ให้กลายเป็น ‘ความสำเร็จ’ | The Secret Sauce EP.404"/>
    <s v="https://www.youtube.com/watch?v=Q0_xeifkrhI&amp;list=PL7vAomcmTSEoVYnaHnbI4mBIYNBoGUpRc&amp;index=176"/>
    <x v="464"/>
    <s v="Q0_xeifkrhI"/>
    <s v="Visualisation ฝึกสมอง จินตนาการ ‘ความท้าทาย’ ให้กลายเป็น ‘ความสำเร็จ’ | The Secret Sauce EP.404"/>
    <x v="1"/>
    <s v="THE SECRET SAUCE"/>
    <s v="Premiered Jun 27, 2021"/>
    <s v="Jun 27, 2021"/>
    <d v="2021-06-27T00:00:00"/>
    <n v="27"/>
    <n v="6"/>
    <x v="1"/>
    <s v="27"/>
    <n v="2"/>
    <x v="2"/>
    <x v="6"/>
    <s v="June"/>
    <n v="22"/>
    <s v="28,858 views"/>
    <n v="28858"/>
    <s v="like this video along with 934 other people"/>
    <n v="934"/>
    <x v="0"/>
    <s v="23:23"/>
    <n v="23.383333333333333"/>
    <n v="23"/>
    <n v="23"/>
    <n v="0"/>
    <x v="0"/>
    <s v="Unspecified"/>
    <n v="48977"/>
  </r>
  <r>
    <s v="1668196133-819"/>
    <s v="https://www.youtube.com/playlist?list=PL7vAomcmTSEoVYnaHnbI4mBIYNBoGUpRc"/>
    <s v="Investment Property (IP) ลงทุนอสังหาฯ การันตีผลตอบแทน คืออะไร เหมาะกับใคร | The Secret Sauce EP.405"/>
    <s v="https://www.youtube.com/watch?v=LN7hPFfskS4&amp;list=PL7vAomcmTSEoVYnaHnbI4mBIYNBoGUpRc&amp;index=175"/>
    <x v="465"/>
    <s v="LN7hPFfskS4"/>
    <s v="Investment Property (IP) ลงทุนอสังหาฯ การันตีผลตอบแทน คืออะไร เหมาะกับใคร | The Secret Sauce EP.405"/>
    <x v="1"/>
    <s v="THE SECRET SAUCE"/>
    <s v="Premiered Jun 29, 2021"/>
    <s v="Jun 29, 2021"/>
    <d v="2021-06-29T00:00:00"/>
    <n v="29"/>
    <n v="6"/>
    <x v="1"/>
    <s v="29"/>
    <n v="2"/>
    <x v="2"/>
    <x v="6"/>
    <s v="June"/>
    <n v="15"/>
    <s v="14,209 views"/>
    <n v="14209"/>
    <s v="like this video along with 268 other people"/>
    <n v="268"/>
    <x v="1"/>
    <s v="37:29"/>
    <n v="37.483333333333334"/>
    <n v="29"/>
    <n v="37"/>
    <n v="0"/>
    <x v="8"/>
    <s v="อสังหาริมทรัพย์"/>
    <n v="47544"/>
  </r>
  <r>
    <s v="1668196143-820"/>
    <s v="https://www.youtube.com/playlist?list=PL7vAomcmTSEoVYnaHnbI4mBIYNBoGUpRc"/>
    <s v="4 เคล็ดลับ ‘เจรจา’ ต่อรองให้ประสบความสำเร็จฉบับ Harvard | The Secret Sauce EP 406"/>
    <s v="https://www.youtube.com/watch?v=DEqERUIFt48&amp;list=PL7vAomcmTSEoVYnaHnbI4mBIYNBoGUpRc&amp;index=174"/>
    <x v="466"/>
    <s v="DEqERUIFt48"/>
    <s v="4 เคล็ดลับ ‘เจรจา’ ต่อรองให้ประสบความสำเร็จฉบับ Harvard | The Secret Sauce EP 406"/>
    <x v="1"/>
    <s v="THE SECRET SAUCE"/>
    <s v="Premiered Jul 6, 2021"/>
    <s v="Jul 6, 2021"/>
    <d v="2021-07-06T00:00:00"/>
    <n v="6"/>
    <n v="7"/>
    <x v="1"/>
    <s v="6"/>
    <n v="3"/>
    <x v="3"/>
    <x v="7"/>
    <s v="July"/>
    <n v="46"/>
    <s v="47,308 views"/>
    <n v="47308"/>
    <s v="like this video along with 1,543 other people"/>
    <n v="1543"/>
    <x v="0"/>
    <s v="16:49"/>
    <n v="16.816666666666666"/>
    <n v="49"/>
    <n v="16"/>
    <n v="0"/>
    <x v="0"/>
    <s v="Unspecified"/>
    <n v="51766"/>
  </r>
  <r>
    <s v="1668196153-821"/>
    <s v="https://www.youtube.com/playlist?list=PL7vAomcmTSEoVYnaHnbI4mBIYNBoGUpRc"/>
    <s v="‘TINY HABITS’ 7 ขั้นตอนออกแบบพฤติกรรม ‘เปลี่ยนน้อยนิด’ พิชิตทุกเป้าหมาย | The Secret Sauce EP.407"/>
    <s v="https://www.youtube.com/watch?v=AeP5BNmg1jI&amp;list=PL7vAomcmTSEoVYnaHnbI4mBIYNBoGUpRc&amp;index=173"/>
    <x v="467"/>
    <s v="AeP5BNmg1jI"/>
    <s v="‘TINY HABITS’ 7 ขั้นตอนออกแบบพฤติกรรม ‘เปลี่ยนน้อยนิด’ พิชิตทุกเป้าหมาย | The Secret Sauce EP.407"/>
    <x v="1"/>
    <s v="THE SECRET SAUCE"/>
    <s v="Premiered Jul 10, 2021"/>
    <s v="Jul 10, 2021"/>
    <d v="2021-07-10T00:00:00"/>
    <n v="10"/>
    <n v="7"/>
    <x v="1"/>
    <s v="10"/>
    <n v="3"/>
    <x v="3"/>
    <x v="7"/>
    <s v="July"/>
    <n v="82"/>
    <s v="145,268 views"/>
    <n v="145268"/>
    <s v="like this video along with 4,459 other people"/>
    <n v="4459"/>
    <x v="1"/>
    <s v="35:55"/>
    <n v="35.916666666666664"/>
    <n v="55"/>
    <n v="35"/>
    <n v="0"/>
    <x v="0"/>
    <s v="Unspecified"/>
    <n v="57633"/>
  </r>
  <r>
    <s v="1668196162-822"/>
    <s v="https://www.youtube.com/playlist?list=PL7vAomcmTSEoVYnaHnbI4mBIYNBoGUpRc"/>
    <s v="เดินวันละ 10,000 ก้าว ดีต่อสุขภาพจริงหรือ | The Secret Sauce EP.408"/>
    <s v="https://www.youtube.com/watch?v=V8ohFbyJTXs&amp;list=PL7vAomcmTSEoVYnaHnbI4mBIYNBoGUpRc&amp;index=172"/>
    <x v="468"/>
    <s v="V8ohFbyJTXs"/>
    <s v="เดินวันละ 10,000 ก้าว ดีต่อสุขภาพจริงหรือ | The Secret Sauce EP.408"/>
    <x v="1"/>
    <s v="THE SECRET SAUCE"/>
    <s v="Premiered Jul 12, 2021"/>
    <s v="Jul 12, 2021"/>
    <d v="2021-07-12T00:00:00"/>
    <n v="12"/>
    <n v="7"/>
    <x v="1"/>
    <s v="12"/>
    <n v="3"/>
    <x v="3"/>
    <x v="7"/>
    <s v="July"/>
    <n v="38"/>
    <s v="26,542 views"/>
    <n v="26542"/>
    <s v="like this video along with 672 other people"/>
    <n v="672"/>
    <x v="0"/>
    <s v="15:01"/>
    <n v="15.016666666666667"/>
    <n v="1"/>
    <n v="15"/>
    <n v="0"/>
    <x v="0"/>
    <s v="Unspecified"/>
    <n v="50759"/>
  </r>
  <r>
    <s v="1668196172-823"/>
    <s v="https://www.youtube.com/playlist?list=PL7vAomcmTSEoVYnaHnbI4mBIYNBoGUpRc"/>
    <s v="หุ่นยนต์และ AI แย่งงานคน? Skyller บริษัทเทคโนโลยี ที่ ปตท.สผ. วางเดิมพัน | The Secret Sauce EP.409"/>
    <s v="https://www.youtube.com/watch?v=ZB7FMQXvjfQ&amp;list=PL7vAomcmTSEoVYnaHnbI4mBIYNBoGUpRc&amp;index=171"/>
    <x v="469"/>
    <s v="ZB7FMQXvjfQ"/>
    <s v="หุ่นยนต์และ AI แย่งงานคน? Skyller บริษัทเทคโนโลยี ที่ ปตท.สผ. วางเดิมพัน | The Secret Sauce EP.409"/>
    <x v="1"/>
    <s v="THE SECRET SAUCE"/>
    <s v="Premiered Jul 13, 2021"/>
    <s v="Jul 13, 2021"/>
    <d v="2021-07-13T00:00:00"/>
    <n v="13"/>
    <n v="7"/>
    <x v="1"/>
    <s v="13"/>
    <n v="3"/>
    <x v="3"/>
    <x v="7"/>
    <s v="July"/>
    <n v="5"/>
    <s v="10,129 views"/>
    <n v="10129"/>
    <s v="like this video along with 224 other people"/>
    <n v="224"/>
    <x v="1"/>
    <s v="43:44"/>
    <n v="43.733333333333334"/>
    <n v="44"/>
    <n v="43"/>
    <n v="0"/>
    <x v="6"/>
    <s v="Innovation &amp; Technology"/>
    <n v="45644"/>
  </r>
  <r>
    <s v="1668196181-824"/>
    <s v="https://www.youtube.com/playlist?list=PL7vAomcmTSEoVYnaHnbI4mBIYNBoGUpRc"/>
    <s v="Scout Mindset ทำไมคนผิดมักคิดว่าตัวเองถูก | The Secret Sauce EP.410"/>
    <s v="https://www.youtube.com/watch?v=6L8X-oXugOA&amp;list=PL7vAomcmTSEoVYnaHnbI4mBIYNBoGUpRc&amp;index=170"/>
    <x v="470"/>
    <s v="6L8X-oXugOA"/>
    <s v="Scout Mindset ทำไมคนผิดมักคิดว่าตัวเองถูก | The Secret Sauce EP.410"/>
    <x v="1"/>
    <s v="THE SECRET SAUCE"/>
    <s v="Premiered Jul 15, 2021"/>
    <s v="Jul 15, 2021"/>
    <d v="2021-07-15T00:00:00"/>
    <n v="15"/>
    <n v="7"/>
    <x v="1"/>
    <s v="15"/>
    <n v="3"/>
    <x v="3"/>
    <x v="7"/>
    <s v="July"/>
    <n v="82"/>
    <s v="43,057 views"/>
    <n v="43057"/>
    <s v="like this video along with 1,418 other people"/>
    <n v="1418"/>
    <x v="0"/>
    <s v="25:38"/>
    <n v="25.633333333333333"/>
    <n v="38"/>
    <n v="25"/>
    <n v="0"/>
    <x v="0"/>
    <s v="Unspecified"/>
    <n v="52959"/>
  </r>
  <r>
    <s v="1668196192-825"/>
    <s v="https://www.youtube.com/playlist?list=PL7vAomcmTSEoVYnaHnbI4mBIYNBoGUpRc"/>
    <s v="บทเรียนชีวิต ‘ซาราห์ กิลเบิร์ต’ ผู้หญิงที่อยู่เบื้องหลังวัคซีน AstraZeneca | The Secret Sauce EP.411"/>
    <s v="https://www.youtube.com/watch?v=SVj6b_WvHL8&amp;list=PL7vAomcmTSEoVYnaHnbI4mBIYNBoGUpRc&amp;index=169"/>
    <x v="471"/>
    <s v="SVj6b_WvHL8"/>
    <s v="บทเรียนชีวิต ‘ซาราห์ กิลเบิร์ต’ ผู้หญิงที่อยู่เบื้องหลังวัคซีน AstraZeneca | The Secret Sauce EP.411"/>
    <x v="1"/>
    <s v="THE SECRET SAUCE"/>
    <s v="Premiered Jul 16, 2021"/>
    <s v="Jul 16, 2021"/>
    <d v="2021-07-16T00:00:00"/>
    <n v="16"/>
    <n v="7"/>
    <x v="1"/>
    <s v="16"/>
    <n v="3"/>
    <x v="3"/>
    <x v="7"/>
    <s v="July"/>
    <n v="201"/>
    <s v="140,343 views"/>
    <n v="140343"/>
    <s v="like this video along with 3,190 other people"/>
    <n v="3190"/>
    <x v="0"/>
    <s v="15:42"/>
    <n v="15.7"/>
    <n v="42"/>
    <n v="15"/>
    <n v="0"/>
    <x v="0"/>
    <s v="Unspecified"/>
    <n v="50825"/>
  </r>
  <r>
    <s v="1668196201-826"/>
    <s v="https://www.youtube.com/playlist?list=PL7vAomcmTSEoVYnaHnbI4mBIYNBoGUpRc"/>
    <s v="สร้างแรงจูงใจในการทำงานด้วยทฤษฎี ‘อนามัย’ ของ Herzberg | The Secret Sauce EP.412"/>
    <s v="https://www.youtube.com/watch?v=hVh__MhyA_Y&amp;list=PL7vAomcmTSEoVYnaHnbI4mBIYNBoGUpRc&amp;index=168"/>
    <x v="472"/>
    <s v="hVh__MhyA_Y"/>
    <s v="สร้างแรงจูงใจในการทำงานด้วยทฤษฎี ‘อนามัย’ ของ Herzberg | The Secret Sauce EP.412"/>
    <x v="1"/>
    <s v="THE SECRET SAUCE"/>
    <s v="Premiered Jul 17, 2021"/>
    <s v="Jul 17, 2021"/>
    <d v="2021-07-17T00:00:00"/>
    <n v="17"/>
    <n v="7"/>
    <x v="1"/>
    <s v="17"/>
    <n v="3"/>
    <x v="3"/>
    <x v="7"/>
    <s v="July"/>
    <n v="23"/>
    <s v="25,630 views"/>
    <n v="25630"/>
    <s v="like this video along with 662 other people"/>
    <n v="662"/>
    <x v="0"/>
    <s v="22:04"/>
    <n v="22.066666666666666"/>
    <n v="4"/>
    <n v="22"/>
    <n v="0"/>
    <x v="0"/>
    <s v="Unspecified"/>
    <n v="53513"/>
  </r>
  <r>
    <s v="1668196211-827"/>
    <s v="https://www.youtube.com/playlist?list=PL7vAomcmTSEoVYnaHnbI4mBIYNBoGUpRc"/>
    <s v="เคทลิน คาริโก ผู้ทุ่มชีวิตบุกเบิก mRNA ต้นกำเนิดวัคซีน Pfizer และ Moderna | The Secret Sauce EP.413"/>
    <s v="https://www.youtube.com/watch?v=4Ph5bvg7FlU&amp;list=PL7vAomcmTSEoVYnaHnbI4mBIYNBoGUpRc&amp;index=167"/>
    <x v="473"/>
    <s v="4Ph5bvg7FlU"/>
    <s v="เคทลิน คาริโก ผู้ทุ่มชีวิตบุกเบิก mRNA ต้นกำเนิดวัคซีน Pfizer และ Moderna | The Secret Sauce EP.413"/>
    <x v="1"/>
    <s v="THE SECRET SAUCE"/>
    <s v="Premiered Jul 20, 2021"/>
    <s v="Jul 20, 2021"/>
    <d v="2021-07-20T00:00:00"/>
    <n v="20"/>
    <n v="7"/>
    <x v="1"/>
    <s v="20"/>
    <n v="3"/>
    <x v="3"/>
    <x v="7"/>
    <s v="July"/>
    <n v="238"/>
    <s v="94,029 views"/>
    <n v="94029"/>
    <s v="like this video along with 2,562 other people"/>
    <n v="2562"/>
    <x v="0"/>
    <s v="15:11"/>
    <n v="15.183333333333334"/>
    <n v="11"/>
    <n v="15"/>
    <n v="0"/>
    <x v="0"/>
    <s v="Unspecified"/>
    <n v="50451"/>
  </r>
  <r>
    <s v="1668196220-828"/>
    <s v="https://www.youtube.com/playlist?list=PL7vAomcmTSEoVYnaHnbI4mBIYNBoGUpRc"/>
    <s v="ศรีนานาพร เจ้าของเบนโตะและเจเล่ จากยี่ปั๊วสู่มหาชน | The Secret Sauce EP.414"/>
    <s v="https://www.youtube.com/watch?v=ncR3JyjIdug&amp;list=PL7vAomcmTSEoVYnaHnbI4mBIYNBoGUpRc&amp;index=166&amp;t=23s"/>
    <x v="474"/>
    <s v="ncR3JyjIdug"/>
    <s v="ศรีนานาพร เจ้าของเบนโตะและเจเล่ จากยี่ปั๊วสู่มหาชน | The Secret Sauce EP.414"/>
    <x v="1"/>
    <s v="THE SECRET SAUCE"/>
    <s v="Premiered Jul 22, 2021"/>
    <s v="Jul 22, 2021"/>
    <d v="2021-07-22T00:00:00"/>
    <n v="22"/>
    <n v="7"/>
    <x v="1"/>
    <s v="22"/>
    <n v="3"/>
    <x v="3"/>
    <x v="7"/>
    <s v="July"/>
    <n v="32"/>
    <s v="24,523 views"/>
    <n v="24523"/>
    <s v="like this video along with 591 other people"/>
    <n v="591"/>
    <x v="1"/>
    <s v="34:49"/>
    <n v="34.81666666666667"/>
    <n v="49"/>
    <n v="34"/>
    <n v="0"/>
    <x v="14"/>
    <s v="สินค้าอุปโภคบริโภค"/>
    <n v="53579"/>
  </r>
  <r>
    <s v="1668196229-829"/>
    <s v="https://www.youtube.com/playlist?list=PL7vAomcmTSEoVYnaHnbI4mBIYNBoGUpRc"/>
    <s v="Blockfint สตาร์ทอัพไทย ว่าที่ผู้วางระบบธนาคารใหม่-ตลาดเทรดไฟฟ้า | The Secret Sauce EP.415"/>
    <s v="https://www.youtube.com/watch?v=fvxDkES821E&amp;list=PL7vAomcmTSEoVYnaHnbI4mBIYNBoGUpRc&amp;index=165"/>
    <x v="475"/>
    <s v="fvxDkES821E"/>
    <s v="Blockfint สตาร์ทอัพไทย ว่าที่ผู้วางระบบธนาคารใหม่-ตลาดเทรดไฟฟ้า | The Secret Sauce EP.415"/>
    <x v="1"/>
    <s v="THE SECRET SAUCE"/>
    <s v="Premiered Jul 23, 2021"/>
    <s v="Jul 23, 2021"/>
    <d v="2021-07-23T00:00:00"/>
    <n v="23"/>
    <n v="7"/>
    <x v="1"/>
    <s v="23"/>
    <n v="3"/>
    <x v="3"/>
    <x v="7"/>
    <s v="July"/>
    <n v="15"/>
    <s v="15,448 views"/>
    <n v="15448"/>
    <s v="like this video along with 387 other people"/>
    <n v="387"/>
    <x v="1"/>
    <s v="57:26"/>
    <n v="57.43333333333333"/>
    <n v="26"/>
    <n v="57"/>
    <n v="0"/>
    <x v="4"/>
    <s v="ธนาคารและการเงิน"/>
    <n v="56903"/>
  </r>
  <r>
    <s v="1668196238-830"/>
    <s v="https://www.youtube.com/playlist?list=PL7vAomcmTSEoVYnaHnbI4mBIYNBoGUpRc"/>
    <s v="ถอดบทเรียนพิธีเปิดโตเกียวโอลิมปิก 2020 ‘เรียบง่าย เปี่ยมหวัง งดงาม’ | The Secret Sauce EP.416"/>
    <s v="https://www.youtube.com/watch?v=-aXbxREd1XQ&amp;list=PL7vAomcmTSEoVYnaHnbI4mBIYNBoGUpRc&amp;index=164"/>
    <x v="476"/>
    <s v="-aXbxREd1XQ"/>
    <s v="ถอดบทเรียนพิธีเปิดโตเกียวโอลิมปิก 2020 ‘เรียบง่าย เปี่ยมหวัง งดงาม’ | The Secret Sauce EP.416"/>
    <x v="1"/>
    <s v="THE SECRET SAUCE"/>
    <s v="Premiered Jul 25, 2021"/>
    <s v="Jul 25, 2021"/>
    <d v="2021-07-25T00:00:00"/>
    <n v="25"/>
    <n v="7"/>
    <x v="1"/>
    <s v="25"/>
    <n v="3"/>
    <x v="3"/>
    <x v="7"/>
    <s v="July"/>
    <n v="59"/>
    <s v="52,990 views"/>
    <n v="52990"/>
    <s v="like this video along with 1,077 other people"/>
    <n v="1077"/>
    <x v="1"/>
    <s v="30:38"/>
    <n v="30.633333333333333"/>
    <n v="38"/>
    <n v="30"/>
    <n v="0"/>
    <x v="0"/>
    <s v="Unspecified"/>
    <n v="51059"/>
  </r>
  <r>
    <s v="1668196248-831"/>
    <s v="https://www.youtube.com/playlist?list=PL7vAomcmTSEoVYnaHnbI4mBIYNBoGUpRc"/>
    <s v="หมดยุคผูกขาด! การไฟฟ้าส่วนภูมิภาคปรับแผนใหญ่ในรอบ 60 ปี | The Secret Sauce EP.417"/>
    <s v="https://www.youtube.com/watch?v=BxbRS4yVgv8&amp;list=PL7vAomcmTSEoVYnaHnbI4mBIYNBoGUpRc&amp;index=163"/>
    <x v="477"/>
    <s v="BxbRS4yVgv8"/>
    <s v="หมดยุคผูกขาด! การไฟฟ้าส่วนภูมิภาคปรับแผนใหญ่ในรอบ 60 ปี | The Secret Sauce EP.417"/>
    <x v="1"/>
    <s v="THE SECRET SAUCE"/>
    <s v="Premiered Jul 27, 2021"/>
    <s v="Jul 27, 2021"/>
    <d v="2021-07-27T00:00:00"/>
    <n v="27"/>
    <n v="7"/>
    <x v="1"/>
    <s v="27"/>
    <n v="3"/>
    <x v="3"/>
    <x v="7"/>
    <s v="July"/>
    <n v="147"/>
    <s v="48,812 views"/>
    <n v="48812"/>
    <s v="like this video along with 1,005 other people"/>
    <n v="1005"/>
    <x v="1"/>
    <s v="49:49"/>
    <n v="49.81666666666667"/>
    <n v="49"/>
    <n v="49"/>
    <n v="0"/>
    <x v="0"/>
    <s v="Unspecified"/>
    <n v="58159"/>
  </r>
  <r>
    <s v="1668196258-832"/>
    <s v="https://www.youtube.com/playlist?list=PL7vAomcmTSEoVYnaHnbI4mBIYNBoGUpRc"/>
    <s v="Antifragile แข็งแกร่งยืดหยุ่น สุดยอดทักษะแห่งศตวรรษที่ 21 | The Secret Sauce EP.418"/>
    <s v="https://www.youtube.com/watch?v=y2VXT_fdg64&amp;list=PL7vAomcmTSEoVYnaHnbI4mBIYNBoGUpRc&amp;index=162"/>
    <x v="478"/>
    <s v="y2VXT_fdg64"/>
    <s v="Antifragile แข็งแกร่งยืดหยุ่น สุดยอดทักษะแห่งศตวรรษที่ 21 | The Secret Sauce EP.418"/>
    <x v="1"/>
    <s v="THE SECRET SAUCE"/>
    <s v="Premiered Jul 29, 2021"/>
    <s v="Jul 29, 2021"/>
    <d v="2021-07-29T00:00:00"/>
    <n v="29"/>
    <n v="7"/>
    <x v="1"/>
    <s v="29"/>
    <n v="3"/>
    <x v="3"/>
    <x v="7"/>
    <s v="July"/>
    <n v="68"/>
    <s v="63,298 views"/>
    <n v="63298"/>
    <s v="like this video along with 1,915 other people"/>
    <n v="1915"/>
    <x v="1"/>
    <s v="32:49"/>
    <n v="32.81666666666667"/>
    <n v="49"/>
    <n v="32"/>
    <n v="0"/>
    <x v="0"/>
    <s v="Unspecified"/>
    <n v="54657"/>
  </r>
  <r>
    <s v="1668196267-833"/>
    <s v="https://www.youtube.com/playlist?list=PL7vAomcmTSEoVYnaHnbI4mBIYNBoGUpRc"/>
    <s v="สารคดีพิเศษ คัมภีร์เอาตัวรอดของร้านอาหารในวิกฤตล้านระลอก | The Secret Sauce Special"/>
    <s v="https://www.youtube.com/watch?v=R-KO2d11grA&amp;list=PL7vAomcmTSEoVYnaHnbI4mBIYNBoGUpRc&amp;index=161"/>
    <x v="479"/>
    <s v="R-KO2d11grA"/>
    <s v="สารคดีพิเศษ คัมภีร์เอาตัวรอดของร้านอาหารในวิกฤตล้านระลอก | The Secret Sauce Special"/>
    <x v="1"/>
    <s v="THE SECRET SAUCE"/>
    <s v="Premiered Jul 31, 2021"/>
    <s v="Jul 31, 2021"/>
    <d v="2021-07-31T00:00:00"/>
    <n v="31"/>
    <n v="7"/>
    <x v="1"/>
    <s v="31"/>
    <n v="3"/>
    <x v="3"/>
    <x v="7"/>
    <s v="July"/>
    <n v="37"/>
    <s v="33,870 views"/>
    <n v="33870"/>
    <s v="like this video along with 896 other people"/>
    <n v="896"/>
    <x v="0"/>
    <s v="29:39"/>
    <n v="29.65"/>
    <n v="39"/>
    <n v="29"/>
    <n v="0"/>
    <x v="1"/>
    <s v="SMEs"/>
    <s v="Unspecified"/>
  </r>
  <r>
    <s v="1668196277-834"/>
    <s v="https://www.youtube.com/playlist?list=PL7vAomcmTSEoVYnaHnbI4mBIYNBoGUpRc"/>
    <s v="Imagineering ชำแหละกลยุทธ์ Disney สู้ศึกสตรีมมิงจากปากผู้บริหารตัวจริง | The Secret Sauce EP.419"/>
    <s v="https://www.youtube.com/watch?v=xKt6qbJrfjQ&amp;list=PL7vAomcmTSEoVYnaHnbI4mBIYNBoGUpRc&amp;index=160"/>
    <x v="480"/>
    <s v="xKt6qbJrfjQ"/>
    <s v="Imagineering ชำแหละกลยุทธ์ Disney สู้ศึกสตรีมมิงจากปากผู้บริหารตัวจริง | The Secret Sauce EP.419"/>
    <x v="1"/>
    <s v="THE SECRET SAUCE"/>
    <s v="Premiered Aug 2, 2021"/>
    <s v="Aug 2, 2021"/>
    <d v="2021-08-02T00:00:00"/>
    <n v="2"/>
    <n v="8"/>
    <x v="1"/>
    <s v="2"/>
    <n v="3"/>
    <x v="3"/>
    <x v="8"/>
    <s v="August"/>
    <n v="17"/>
    <s v="11,758 views"/>
    <n v="11758"/>
    <s v="like this video along with 231 other people"/>
    <n v="231"/>
    <x v="1"/>
    <s v="56:47"/>
    <n v="56.783333333333331"/>
    <n v="47"/>
    <n v="56"/>
    <n v="0"/>
    <x v="0"/>
    <s v="Unspecified"/>
    <n v="60718"/>
  </r>
  <r>
    <s v="1668196288-835"/>
    <s v="https://www.youtube.com/playlist?list=PL7vAomcmTSEoVYnaHnbI4mBIYNBoGUpRc"/>
    <s v="4 แนวคิดที่ทำให้ ‘Vespa’ ในวัย 75 ปี เป็นแบรนด์ที่ ‘สดใหม่’ อยู่เสมอ | The Secret Sauce EP. 420"/>
    <s v="https://www.youtube.com/watch?v=Va_A2jRS35o&amp;list=PL7vAomcmTSEoVYnaHnbI4mBIYNBoGUpRc&amp;index=159"/>
    <x v="481"/>
    <s v="Va_A2jRS35o"/>
    <s v="4 แนวคิดที่ทำให้ ‘Vespa’ ในวัย 75 ปี เป็นแบรนด์ที่ ‘สดใหม่’ อยู่เสมอ | The Secret Sauce EP. 420"/>
    <x v="1"/>
    <s v="THE SECRET SAUCE"/>
    <s v="Premiered Aug 3, 2021"/>
    <s v="Aug 3, 2021"/>
    <d v="2021-08-03T00:00:00"/>
    <n v="3"/>
    <n v="8"/>
    <x v="1"/>
    <s v="3"/>
    <n v="3"/>
    <x v="3"/>
    <x v="8"/>
    <s v="August"/>
    <n v="4"/>
    <s v="5,721 views"/>
    <n v="5721"/>
    <s v="like this video along with 157 other people"/>
    <n v="157"/>
    <x v="0"/>
    <s v="16:09"/>
    <n v="16.149999999999999"/>
    <n v="9"/>
    <n v="16"/>
    <n v="0"/>
    <x v="0"/>
    <s v="Unspecified"/>
    <n v="58894"/>
  </r>
  <r>
    <s v="1668196298-836"/>
    <s v="https://www.youtube.com/playlist?list=PL7vAomcmTSEoVYnaHnbI4mBIYNBoGUpRc"/>
    <s v="Cash Cycle พลังลมปราณเงินสดต่อลมหายใจเฮือกสุดท้าย | The Secret Sauce EP.421"/>
    <s v="https://www.youtube.com/watch?v=CwYHP_7TRSI&amp;list=PL7vAomcmTSEoVYnaHnbI4mBIYNBoGUpRc&amp;index=158"/>
    <x v="482"/>
    <s v="CwYHP_7TRSI"/>
    <s v="Cash Cycle พลังลมปราณเงินสดต่อลมหายใจเฮือกสุดท้าย | The Secret Sauce EP.421"/>
    <x v="1"/>
    <s v="THE SECRET SAUCE"/>
    <s v="Premiered Aug 4, 2021"/>
    <s v="Aug 4, 2021"/>
    <d v="2021-08-04T00:00:00"/>
    <n v="4"/>
    <n v="8"/>
    <x v="1"/>
    <s v="4"/>
    <n v="3"/>
    <x v="3"/>
    <x v="8"/>
    <s v="August"/>
    <n v="41"/>
    <s v="27,552 views"/>
    <n v="27552"/>
    <s v="like this video along with 674 other people"/>
    <n v="674"/>
    <x v="0"/>
    <s v="27:50"/>
    <n v="27.833333333333332"/>
    <n v="50"/>
    <n v="27"/>
    <n v="0"/>
    <x v="0"/>
    <s v="Unspecified"/>
    <n v="54891"/>
  </r>
  <r>
    <s v="1668196308-837"/>
    <s v="https://www.youtube.com/playlist?list=PL7vAomcmTSEoVYnaHnbI4mBIYNBoGUpRc"/>
    <s v="Reimagine คิดใหม่ พลิกวิกฤตธุรกิจร้านอาหารกับร้าน Roast และกาแฟ Roots | The Secret Sauce EP.422"/>
    <s v="https://www.youtube.com/watch?v=-EKsxiiRx1w&amp;list=PL7vAomcmTSEoVYnaHnbI4mBIYNBoGUpRc&amp;index=157"/>
    <x v="483"/>
    <s v="-EKsxiiRx1w"/>
    <s v="Reimagine คิดใหม่ พลิกวิกฤตธุรกิจร้านอาหารกับร้าน Roast และกาแฟ Roots | The Secret Sauce EP.422"/>
    <x v="1"/>
    <s v="THE SECRET SAUCE"/>
    <s v="Premiered Aug 5, 2021"/>
    <s v="Aug 5, 2021"/>
    <d v="2021-08-05T00:00:00"/>
    <n v="5"/>
    <n v="8"/>
    <x v="1"/>
    <s v="5"/>
    <n v="3"/>
    <x v="3"/>
    <x v="8"/>
    <s v="August"/>
    <n v="10"/>
    <s v="19,809 views"/>
    <n v="19809"/>
    <s v="like this video along with 414 other people"/>
    <n v="414"/>
    <x v="1"/>
    <s v="37:07"/>
    <n v="37.116666666666667"/>
    <n v="7"/>
    <n v="37"/>
    <n v="0"/>
    <x v="14"/>
    <s v="สินค้าอุปโภคบริโภค"/>
    <n v="55885"/>
  </r>
  <r>
    <s v="1668196317-838"/>
    <s v="https://www.youtube.com/playlist?list=PL7vAomcmTSEoVYnaHnbI4mBIYNBoGUpRc"/>
    <s v="Simone Biles สุขภาพจิตที่แตกสลายของนักกีฬาถึงคนทำงานอย่างเรา | The Secret Sauce EP.423"/>
    <s v="https://www.youtube.com/watch?v=dTFjjcuZsEc&amp;list=PL7vAomcmTSEoVYnaHnbI4mBIYNBoGUpRc&amp;index=156"/>
    <x v="484"/>
    <s v="dTFjjcuZsEc"/>
    <s v="Simone Biles สุขภาพจิตที่แตกสลายของนักกีฬาถึงคนทำงานอย่างเรา | The Secret Sauce EP.423"/>
    <x v="1"/>
    <s v="THE SECRET SAUCE"/>
    <s v="Premiered Aug 7, 2021"/>
    <s v="Aug 7, 2021"/>
    <d v="2021-08-07T00:00:00"/>
    <n v="7"/>
    <n v="8"/>
    <x v="1"/>
    <s v="7"/>
    <n v="3"/>
    <x v="3"/>
    <x v="8"/>
    <s v="August"/>
    <n v="16"/>
    <s v="18,535 views"/>
    <n v="18535"/>
    <s v="like this video along with 391 other people"/>
    <n v="391"/>
    <x v="1"/>
    <s v="32:53"/>
    <n v="32.883333333333333"/>
    <n v="53"/>
    <n v="32"/>
    <n v="0"/>
    <x v="0"/>
    <s v="Unspecified"/>
    <n v="57944"/>
  </r>
  <r>
    <s v="1668196326-839"/>
    <s v="https://www.youtube.com/playlist?list=PL7vAomcmTSEoVYnaHnbI4mBIYNBoGUpRc"/>
    <s v="บทเรียนชีวิต ลิโอเนล เมสซี คำอำลาและความฝันสุดท้าย | The Secret Sauce EP.424"/>
    <s v="https://www.youtube.com/watch?v=zr3B7-5IKtI&amp;list=PL7vAomcmTSEoVYnaHnbI4mBIYNBoGUpRc&amp;index=155"/>
    <x v="485"/>
    <s v="zr3B7-5IKtI"/>
    <s v="บทเรียนชีวิต ลิโอเนล เมสซี คำอำลาและความฝันสุดท้าย | The Secret Sauce EP.424"/>
    <x v="1"/>
    <s v="THE SECRET SAUCE"/>
    <s v="Premiered Aug 11, 2021"/>
    <s v="Aug 11, 2021"/>
    <d v="2021-08-11T00:00:00"/>
    <n v="11"/>
    <n v="8"/>
    <x v="1"/>
    <s v="11"/>
    <n v="3"/>
    <x v="3"/>
    <x v="8"/>
    <s v="August"/>
    <n v="29"/>
    <s v="24,207 views"/>
    <n v="24207"/>
    <s v="like this video along with 758 other people"/>
    <n v="758"/>
    <x v="0"/>
    <s v="27:02"/>
    <n v="27.033333333333335"/>
    <n v="2"/>
    <n v="27"/>
    <n v="0"/>
    <x v="0"/>
    <s v="Unspecified"/>
    <n v="57211"/>
  </r>
  <r>
    <s v="1668196336-840"/>
    <s v="https://www.youtube.com/playlist?list=PL7vAomcmTSEoVYnaHnbI4mBIYNBoGUpRc"/>
    <s v="เศรษฐา แสนสิริ Call Out “คนรวยต้องช่วยคนจน ความเหลื่อมล้ำกำลังระเบิด” | The Secret Sauce EP. 425"/>
    <s v="https://www.youtube.com/watch?v=9ATErzMnbvo&amp;list=PL7vAomcmTSEoVYnaHnbI4mBIYNBoGUpRc&amp;index=154"/>
    <x v="486"/>
    <s v="9ATErzMnbvo"/>
    <s v="เศรษฐา แสนสิริ Call Out “คนรวยต้องช่วยคนจน ความเหลื่อมล้ำกำลังระเบิด” | The Secret Sauce EP. 425"/>
    <x v="1"/>
    <s v="THE SECRET SAUCE"/>
    <s v="Premiered Aug 13, 2021"/>
    <s v="Aug 13, 2021"/>
    <d v="2021-08-13T00:00:00"/>
    <n v="13"/>
    <n v="8"/>
    <x v="1"/>
    <s v="13"/>
    <n v="3"/>
    <x v="3"/>
    <x v="8"/>
    <s v="August"/>
    <n v="368"/>
    <s v="139,219 views"/>
    <n v="139219"/>
    <s v="like this video along with 3,668 other people"/>
    <n v="3668"/>
    <x v="1"/>
    <s v="42:58"/>
    <n v="42.966666666666669"/>
    <n v="58"/>
    <n v="42"/>
    <n v="0"/>
    <x v="0"/>
    <s v="Unspecified"/>
    <n v="58894"/>
  </r>
  <r>
    <s v="1668196345-841"/>
    <s v="https://www.youtube.com/playlist?list=PL7vAomcmTSEoVYnaHnbI4mBIYNBoGUpRc"/>
    <s v="Adaptive Leadership ทักษะที่ผู้นำยุคนี้ต้องมี | The Secret Sauce EP.426"/>
    <s v="https://www.youtube.com/watch?v=o7vLCLDHgZk&amp;list=PL7vAomcmTSEoVYnaHnbI4mBIYNBoGUpRc&amp;index=153"/>
    <x v="487"/>
    <s v="o7vLCLDHgZk"/>
    <s v="Adaptive Leadership ทักษะที่ผู้นำยุคนี้ต้องมี | The Secret Sauce EP.426"/>
    <x v="1"/>
    <s v="THE SECRET SAUCE"/>
    <s v="Premiered Aug 23, 2021"/>
    <s v="Aug 23, 2021"/>
    <d v="2021-08-23T00:00:00"/>
    <n v="23"/>
    <n v="8"/>
    <x v="1"/>
    <s v="23"/>
    <n v="3"/>
    <x v="3"/>
    <x v="8"/>
    <s v="August"/>
    <n v="93"/>
    <s v="133,319 views"/>
    <n v="133319"/>
    <s v="like this video along with 3,585 other people"/>
    <n v="3585"/>
    <x v="1"/>
    <s v="38:49"/>
    <n v="38.81666666666667"/>
    <n v="49"/>
    <n v="38"/>
    <n v="0"/>
    <x v="0"/>
    <s v="Unspecified"/>
    <n v="59903"/>
  </r>
  <r>
    <s v="1668196355-842"/>
    <s v="https://www.youtube.com/playlist?list=PL7vAomcmTSEoVYnaHnbI4mBIYNBoGUpRc"/>
    <s v="Complex Problem Solving 6 วิธีแก้ปัญหาซับซ้อนด้วยมุมมองแมลงปอ | The Secret Sauce EP.427"/>
    <s v="https://www.youtube.com/watch?v=PQ2SuOiWN1M&amp;list=PL7vAomcmTSEoVYnaHnbI4mBIYNBoGUpRc&amp;index=152"/>
    <x v="488"/>
    <s v="PQ2SuOiWN1M"/>
    <s v="Complex Problem Solving 6 วิธีแก้ปัญหาซับซ้อนด้วยมุมมองแมลงปอ | The Secret Sauce EP.427"/>
    <x v="1"/>
    <s v="THE SECRET SAUCE"/>
    <s v="Premiered Aug 24, 2021"/>
    <s v="Aug 24, 2021"/>
    <d v="2021-08-24T00:00:00"/>
    <n v="24"/>
    <n v="8"/>
    <x v="1"/>
    <s v="24"/>
    <n v="3"/>
    <x v="3"/>
    <x v="8"/>
    <s v="August"/>
    <n v="27"/>
    <s v="65,687 views"/>
    <n v="65687"/>
    <s v="like this video along with 1,755 other people"/>
    <n v="1755"/>
    <x v="1"/>
    <s v="35:23"/>
    <n v="35.383333333333333"/>
    <n v="23"/>
    <n v="35"/>
    <n v="0"/>
    <x v="0"/>
    <s v="Unspecified"/>
    <n v="55152"/>
  </r>
  <r>
    <s v="1668196365-843"/>
    <s v="https://www.youtube.com/playlist?list=PL7vAomcmTSEoVYnaHnbI4mBIYNBoGUpRc"/>
    <s v="ทำไม 'จาซินดา อาร์เดิร์น' จึงเป็นผู้นำอันดับหนึ่งที่โลกรัก | The Secret Sauce EP.428"/>
    <s v="https://www.youtube.com/watch?v=52kDAkJcFck&amp;list=PL7vAomcmTSEoVYnaHnbI4mBIYNBoGUpRc&amp;index=151"/>
    <x v="489"/>
    <s v="52kDAkJcFck"/>
    <s v="ทำไม 'จาซินดา อาร์เดิร์น' จึงเป็นผู้นำอันดับหนึ่งที่โลกรัก | The Secret Sauce EP.428"/>
    <x v="1"/>
    <s v="THE SECRET SAUCE"/>
    <s v="Premiered Aug 26, 2021"/>
    <s v="Aug 26, 2021"/>
    <d v="2021-08-26T00:00:00"/>
    <n v="26"/>
    <n v="8"/>
    <x v="1"/>
    <s v="26"/>
    <n v="3"/>
    <x v="3"/>
    <x v="8"/>
    <s v="August"/>
    <n v="193"/>
    <s v="61,605 views"/>
    <n v="61605"/>
    <s v="like this video along with 2,143 other people"/>
    <n v="2143"/>
    <x v="1"/>
    <s v="32:39"/>
    <n v="32.65"/>
    <n v="39"/>
    <n v="32"/>
    <n v="0"/>
    <x v="0"/>
    <s v="Unspecified"/>
    <n v="60248"/>
  </r>
  <r>
    <s v="1668196375-844"/>
    <s v="https://www.youtube.com/playlist?list=PL7vAomcmTSEoVYnaHnbI4mBIYNBoGUpRc"/>
    <s v="กลยุทธ์แข่งต้องชนะ Bluebik ดิจิทัลคอนซัลต์ไทย IPO รายแรก | The Secret Sauce EP.429"/>
    <s v="https://www.youtube.com/watch?v=HfSa_aPd-M8&amp;list=PL7vAomcmTSEoVYnaHnbI4mBIYNBoGUpRc&amp;index=150"/>
    <x v="490"/>
    <s v="HfSa_aPd-M8"/>
    <s v="กลยุทธ์แข่งต้องชนะ Bluebik ดิจิทัลคอนซัลต์ไทย IPO รายแรก | The Secret Sauce EP.429"/>
    <x v="1"/>
    <s v="THE SECRET SAUCE"/>
    <s v="Premiered Sep 10, 2021"/>
    <s v="Sep 10, 2021"/>
    <d v="2021-09-10T00:00:00"/>
    <n v="10"/>
    <n v="9"/>
    <x v="1"/>
    <s v="10"/>
    <n v="3"/>
    <x v="3"/>
    <x v="9"/>
    <s v="September"/>
    <n v="6"/>
    <s v="14,708 views"/>
    <n v="14708"/>
    <s v="like this video along with 335 other people"/>
    <n v="335"/>
    <x v="2"/>
    <s v="1:13:02"/>
    <n v="73.033333333333331"/>
    <n v="2"/>
    <n v="13"/>
    <n v="1"/>
    <x v="0"/>
    <s v="Unspecified"/>
    <n v="66559"/>
  </r>
  <r>
    <s v="1668196384-845"/>
    <s v="https://www.youtube.com/playlist?list=PL7vAomcmTSEoVYnaHnbI4mBIYNBoGUpRc"/>
    <s v="Ego is the enemy ตัวคุณคือศัตรู ศิลปะการบริหารอีโก้ | The Secret Sauce EP.430"/>
    <s v="https://www.youtube.com/watch?v=AFkVh9Sv2Jk&amp;list=PL7vAomcmTSEoVYnaHnbI4mBIYNBoGUpRc&amp;index=149"/>
    <x v="491"/>
    <s v="AFkVh9Sv2Jk"/>
    <s v="Ego is the enemy ตัวคุณคือศัตรู ศิลปะการบริหารอีโก้ | The Secret Sauce EP.430"/>
    <x v="1"/>
    <s v="THE SECRET SAUCE"/>
    <s v="Premiered Sep 11, 2021"/>
    <s v="Sep 11, 2021"/>
    <d v="2021-09-11T00:00:00"/>
    <n v="11"/>
    <n v="9"/>
    <x v="1"/>
    <s v="11"/>
    <n v="3"/>
    <x v="3"/>
    <x v="9"/>
    <s v="September"/>
    <n v="172"/>
    <s v="130,261 views"/>
    <n v="130261"/>
    <s v="like this video along with 4,391 other people"/>
    <n v="4391"/>
    <x v="1"/>
    <s v="39:35"/>
    <n v="39.583333333333336"/>
    <n v="35"/>
    <n v="39"/>
    <n v="0"/>
    <x v="0"/>
    <s v="Unspecified"/>
    <n v="57454"/>
  </r>
  <r>
    <s v="1668196394-846"/>
    <s v="https://www.youtube.com/playlist?list=PL7vAomcmTSEoVYnaHnbI4mBIYNBoGUpRc"/>
    <s v="88 ปี Unilever เปลี่ยนโลกด้วยการขายผงซักฟอกและไอศกรีม | The Secret Sauce EP.431"/>
    <s v="https://www.youtube.com/watch?v=B9DrlXRMekQ&amp;list=PL7vAomcmTSEoVYnaHnbI4mBIYNBoGUpRc&amp;index=148"/>
    <x v="492"/>
    <s v="B9DrlXRMekQ"/>
    <s v="88 ปี Unilever เปลี่ยนโลกด้วยการขายผงซักฟอกและไอศกรีม | The Secret Sauce EP.431"/>
    <x v="1"/>
    <s v="THE SECRET SAUCE"/>
    <s v="Premiered Sep 13, 2021"/>
    <s v="Sep 13, 2021"/>
    <d v="2021-09-13T00:00:00"/>
    <n v="13"/>
    <n v="9"/>
    <x v="1"/>
    <s v="13"/>
    <n v="3"/>
    <x v="3"/>
    <x v="9"/>
    <s v="September"/>
    <n v="13"/>
    <s v="19,208 views"/>
    <n v="19208"/>
    <s v="like this video along with 541 other people"/>
    <n v="541"/>
    <x v="1"/>
    <s v="46:43"/>
    <n v="46.716666666666669"/>
    <n v="43"/>
    <n v="46"/>
    <n v="0"/>
    <x v="10"/>
    <s v="E-Commerce"/>
    <n v="60200"/>
  </r>
  <r>
    <s v="1668196403-847"/>
    <s v="https://www.youtube.com/playlist?list=PL7vAomcmTSEoVYnaHnbI4mBIYNBoGUpRc"/>
    <s v="ปตท.ปรับพอร์ตพลังงาน เปิดเสรีก๊าซธรรมชาติ | The Secret Sauce EP.432"/>
    <s v="https://www.youtube.com/watch?v=EUPQyqBhVTc&amp;list=PL7vAomcmTSEoVYnaHnbI4mBIYNBoGUpRc&amp;index=147"/>
    <x v="493"/>
    <s v="EUPQyqBhVTc"/>
    <s v="ปตท.ปรับพอร์ตพลังงาน เปิดเสรีก๊าซธรรมชาติ | The Secret Sauce EP.432"/>
    <x v="1"/>
    <s v="THE SECRET SAUCE"/>
    <s v="Premiered Sep 15, 2021"/>
    <s v="Sep 15, 2021"/>
    <d v="2021-09-15T00:00:00"/>
    <n v="15"/>
    <n v="9"/>
    <x v="1"/>
    <s v="15"/>
    <n v="3"/>
    <x v="3"/>
    <x v="9"/>
    <s v="September"/>
    <n v="4"/>
    <s v="9,580 views"/>
    <n v="9580"/>
    <s v="like this video along with 175 other people"/>
    <n v="175"/>
    <x v="1"/>
    <s v="51:27"/>
    <n v="51.45"/>
    <n v="27"/>
    <n v="51"/>
    <n v="0"/>
    <x v="0"/>
    <s v="Unspecified"/>
    <n v="67732"/>
  </r>
  <r>
    <s v="1668196413-848"/>
    <s v="https://www.youtube.com/playlist?list=PL7vAomcmTSEoVYnaHnbI4mBIYNBoGUpRc"/>
    <s v="ศุภชัย เจียรวนนท์ ปรับทัพ CP ครั้งประวัติศาสตร์ ดัน Makro ตีตลาดโลก | The Secret Sauce EP.433"/>
    <s v="https://www.youtube.com/watch?v=YTfTEZA2SSw&amp;list=PL7vAomcmTSEoVYnaHnbI4mBIYNBoGUpRc&amp;index=146"/>
    <x v="494"/>
    <s v="YTfTEZA2SSw"/>
    <s v="ศุภชัย เจียรวนนท์ ปรับทัพ CP ครั้งประวัติศาสตร์ ดัน Makro ตีตลาดโลก | The Secret Sauce EP.433"/>
    <x v="1"/>
    <s v="THE SECRET SAUCE"/>
    <s v="Premiered Sep 17, 2021"/>
    <s v="Sep 17, 2021"/>
    <d v="2021-09-17T00:00:00"/>
    <n v="17"/>
    <n v="9"/>
    <x v="1"/>
    <s v="17"/>
    <n v="3"/>
    <x v="3"/>
    <x v="9"/>
    <s v="September"/>
    <n v="126"/>
    <s v="239,100 views"/>
    <n v="239100"/>
    <s v="like this video along with 1,825 other people"/>
    <n v="1825"/>
    <x v="1"/>
    <s v="56:52"/>
    <n v="56.866666666666667"/>
    <n v="52"/>
    <n v="56"/>
    <n v="0"/>
    <x v="0"/>
    <s v="Unspecified"/>
    <n v="62866"/>
  </r>
  <r>
    <s v="1668196423-849"/>
    <s v="https://www.youtube.com/playlist?list=PL7vAomcmTSEoVYnaHnbI4mBIYNBoGUpRc"/>
    <s v="ลุยออนไลน์ด้วย ‘Small Data’ กลยุทธ์แบบ Index Living Mall | The Secret Sauce EP.434"/>
    <s v="https://www.youtube.com/watch?v=VAEvOO-4EVo&amp;list=PL7vAomcmTSEoVYnaHnbI4mBIYNBoGUpRc&amp;index=145"/>
    <x v="495"/>
    <s v="VAEvOO-4EVo"/>
    <s v="ลุยออนไลน์ด้วย ‘Small Data’ กลยุทธ์แบบ Index Living Mall | The Secret Sauce EP.434"/>
    <x v="1"/>
    <s v="THE SECRET SAUCE"/>
    <s v="Premiered Sep 20, 2021"/>
    <s v="Sep 20, 2021"/>
    <d v="2021-09-20T00:00:00"/>
    <n v="20"/>
    <n v="9"/>
    <x v="1"/>
    <s v="20"/>
    <n v="3"/>
    <x v="3"/>
    <x v="9"/>
    <s v="September"/>
    <n v="29"/>
    <s v="31,250 views"/>
    <n v="31250"/>
    <s v="like this video along with 762 other people"/>
    <n v="762"/>
    <x v="1"/>
    <s v="40:53"/>
    <n v="40.883333333333333"/>
    <n v="53"/>
    <n v="40"/>
    <n v="0"/>
    <x v="0"/>
    <s v="Unspecified"/>
    <n v="58323"/>
  </r>
  <r>
    <s v="1668196433-850"/>
    <s v="https://www.youtube.com/playlist?list=PL7vAomcmTSEoVYnaHnbI4mBIYNBoGUpRc"/>
    <s v="สรุปคัมภีร์วางกลยุทธ์จากงาน The Secret Sauce Strategy Forum 2022 | The Secret Sauce EP.435"/>
    <s v="https://www.youtube.com/watch?v=41qeANNG_iU&amp;list=PL7vAomcmTSEoVYnaHnbI4mBIYNBoGUpRc&amp;index=144"/>
    <x v="496"/>
    <s v="41qeANNG_iU"/>
    <s v="สรุปคัมภีร์วางกลยุทธ์จากงาน The Secret Sauce Strategy Forum 2022 | The Secret Sauce EP.435"/>
    <x v="1"/>
    <s v="THE SECRET SAUCE"/>
    <s v="Premiered Sep 21, 2021"/>
    <s v="Sep 21, 2021"/>
    <d v="2021-09-21T00:00:00"/>
    <n v="21"/>
    <n v="9"/>
    <x v="1"/>
    <s v="21"/>
    <n v="3"/>
    <x v="3"/>
    <x v="9"/>
    <s v="September"/>
    <n v="33"/>
    <s v="58,726 views"/>
    <n v="58726"/>
    <s v="like this video along with 1,645 other people"/>
    <n v="1645"/>
    <x v="0"/>
    <s v="27:40"/>
    <n v="27.666666666666668"/>
    <n v="40"/>
    <n v="27"/>
    <n v="0"/>
    <x v="0"/>
    <s v="Unspecified"/>
    <n v="57858"/>
  </r>
  <r>
    <s v="1668196443-851"/>
    <s v="https://www.youtube.com/playlist?list=PL7vAomcmTSEoVYnaHnbI4mBIYNBoGUpRc"/>
    <s v="ล้วงลึก OnlyFans แพลตฟอร์ม 18+ รายได้แสนล้าน | The Secret Sauce EP.437"/>
    <s v="https://www.youtube.com/watch?v=mZQM14VVD04&amp;list=PL7vAomcmTSEoVYnaHnbI4mBIYNBoGUpRc&amp;index=143"/>
    <x v="497"/>
    <s v="mZQM14VVD04"/>
    <s v="ล้วงลึก OnlyFans แพลตฟอร์ม 18+ รายได้แสนล้าน | The Secret Sauce EP.437"/>
    <x v="1"/>
    <s v="THE SECRET SAUCE"/>
    <s v="Premiered Sep 22, 2021"/>
    <s v="Sep 22, 2021"/>
    <d v="2021-09-22T00:00:00"/>
    <n v="22"/>
    <n v="9"/>
    <x v="1"/>
    <s v="22"/>
    <n v="3"/>
    <x v="3"/>
    <x v="9"/>
    <s v="September"/>
    <n v="135"/>
    <s v="54,781 views"/>
    <n v="54781"/>
    <s v="like this video along with 1,364 other people"/>
    <n v="1364"/>
    <x v="1"/>
    <s v="40:38"/>
    <n v="40.633333333333333"/>
    <n v="38"/>
    <n v="40"/>
    <n v="0"/>
    <x v="5"/>
    <s v="Platform"/>
    <n v="55519"/>
  </r>
  <r>
    <s v="1668196453-852"/>
    <s v="https://www.youtube.com/playlist?list=PL7vAomcmTSEoVYnaHnbI4mBIYNBoGUpRc"/>
    <s v="SCBX ยักษ์ตื่น ปลดแอกธนาคาร สะเทือนฟินเทค กระทบทั้งวงการ | The Secret Sauce EP.438"/>
    <s v="https://www.youtube.com/watch?v=xztasW2baS0&amp;list=PL7vAomcmTSEoVYnaHnbI4mBIYNBoGUpRc&amp;index=142"/>
    <x v="498"/>
    <s v="xztasW2baS0"/>
    <s v="SCBX ยักษ์ตื่น ปลดแอกธนาคาร สะเทือนฟินเทค กระทบทั้งวงการ | The Secret Sauce EP.438"/>
    <x v="1"/>
    <s v="THE SECRET SAUCE"/>
    <s v="Premiered Sep 24, 2021"/>
    <s v="Sep 24, 2021"/>
    <d v="2021-09-24T00:00:00"/>
    <n v="24"/>
    <n v="9"/>
    <x v="1"/>
    <s v="24"/>
    <n v="3"/>
    <x v="3"/>
    <x v="9"/>
    <s v="September"/>
    <n v="483"/>
    <s v="303,810 views"/>
    <n v="303810"/>
    <s v="like this video along with 7,013 other people"/>
    <n v="7013"/>
    <x v="0"/>
    <s v="24:08"/>
    <n v="24.133333333333333"/>
    <n v="8"/>
    <n v="24"/>
    <n v="0"/>
    <x v="4"/>
    <s v="ธนาคารและการเงิน"/>
    <n v="53938"/>
  </r>
  <r>
    <s v="1668196463-853"/>
    <s v="https://www.youtube.com/playlist?list=PL7vAomcmTSEoVYnaHnbI4mBIYNBoGUpRc"/>
    <s v="หมดยุคแค่ขายของ SB ลุยอีคอมเมิร์ซ เพิ่มรับเหมาและบริการ | The Secret Sauce EP.439"/>
    <s v="https://www.youtube.com/watch?v=g5xeSX5DJzU&amp;list=PL7vAomcmTSEoVYnaHnbI4mBIYNBoGUpRc&amp;index=141"/>
    <x v="499"/>
    <s v="g5xeSX5DJzU"/>
    <s v="หมดยุคแค่ขายของ SB ลุยอีคอมเมิร์ซ เพิ่มรับเหมาและบริการ | The Secret Sauce EP.439"/>
    <x v="1"/>
    <s v="THE SECRET SAUCE"/>
    <s v="Premiered Sep 27, 2021"/>
    <s v="Sep 27, 2021"/>
    <d v="2021-09-27T00:00:00"/>
    <n v="27"/>
    <n v="9"/>
    <x v="1"/>
    <s v="27"/>
    <n v="3"/>
    <x v="3"/>
    <x v="9"/>
    <s v="September"/>
    <n v="22"/>
    <s v="29,419 views"/>
    <n v="29419"/>
    <s v="like this video along with 505 other people"/>
    <n v="505"/>
    <x v="1"/>
    <s v="57:41"/>
    <n v="57.68333333333333"/>
    <n v="41"/>
    <n v="57"/>
    <n v="0"/>
    <x v="10"/>
    <s v="E-Commerce"/>
    <n v="73274"/>
  </r>
  <r>
    <s v="1668196473-854"/>
    <s v="https://www.youtube.com/playlist?list=PL7vAomcmTSEoVYnaHnbI4mBIYNBoGUpRc"/>
    <s v="คิดแปลก แหกนวัตกรรม James Dyson นักประดิษฐ์เครื่องใช้ไฟฟ้าแสนล้าน | The Secret Sauce EP.440"/>
    <s v="https://www.youtube.com/watch?v=XcJ0AGVlwyI&amp;list=PL7vAomcmTSEoVYnaHnbI4mBIYNBoGUpRc&amp;index=140"/>
    <x v="500"/>
    <s v="XcJ0AGVlwyI"/>
    <s v="คิดแปลก แหกนวัตกรรม James Dyson นักประดิษฐ์เครื่องใช้ไฟฟ้าแสนล้าน | The Secret Sauce EP.440"/>
    <x v="1"/>
    <s v="THE SECRET SAUCE"/>
    <s v="Premiered Sep 28, 2021"/>
    <s v="Sep 28, 2021"/>
    <d v="2021-09-28T00:00:00"/>
    <n v="28"/>
    <n v="9"/>
    <x v="1"/>
    <s v="28"/>
    <n v="3"/>
    <x v="3"/>
    <x v="9"/>
    <s v="September"/>
    <n v="98"/>
    <s v="141,580 views"/>
    <n v="141580"/>
    <s v="like this video along with 4,055 other people"/>
    <n v="4055"/>
    <x v="0"/>
    <s v="28:24"/>
    <n v="28.4"/>
    <n v="24"/>
    <n v="28"/>
    <n v="0"/>
    <x v="6"/>
    <s v="Innovation &amp; Technology"/>
    <n v="59347"/>
  </r>
  <r>
    <s v="1668196483-855"/>
    <s v="https://www.youtube.com/playlist?list=PL7vAomcmTSEoVYnaHnbI4mBIYNBoGUpRc"/>
    <s v="ศุภชัย CP ยกเครื่องรถไฟเชื่อม 3 สนามบิน ความท้าทาย EEC | The Secret Sauce EP.441"/>
    <s v="https://www.youtube.com/watch?v=-2ilFSbUPTo&amp;list=PL7vAomcmTSEoVYnaHnbI4mBIYNBoGUpRc&amp;index=139"/>
    <x v="501"/>
    <s v="-2ilFSbUPTo"/>
    <s v="ศุภชัย CP ยกเครื่องรถไฟเชื่อม 3 สนามบิน ความท้าทาย EEC | The Secret Sauce EP.441"/>
    <x v="1"/>
    <s v="THE SECRET SAUCE"/>
    <s v="Premiered Sep 30, 2021"/>
    <s v="Sep 30, 2021"/>
    <d v="2021-09-30T00:00:00"/>
    <n v="30"/>
    <n v="9"/>
    <x v="1"/>
    <s v="30"/>
    <n v="3"/>
    <x v="3"/>
    <x v="9"/>
    <s v="September"/>
    <n v="198"/>
    <s v="140,732 views"/>
    <n v="140732"/>
    <s v="like this video along with 1,347 other people"/>
    <n v="1347"/>
    <x v="1"/>
    <s v="35:07"/>
    <n v="35.116666666666667"/>
    <n v="7"/>
    <n v="35"/>
    <n v="0"/>
    <x v="0"/>
    <s v="Unspecified"/>
    <n v="57209"/>
  </r>
  <r>
    <s v="1668196494-856"/>
    <s v="https://www.youtube.com/playlist?list=PL7vAomcmTSEoVYnaHnbI4mBIYNBoGUpRc"/>
    <s v="Zipmex รุกตลาด NFT ไทย เชื่อมโลกจริงสู่คริปโตฯ | The Secret Sauce EP.442"/>
    <s v="https://www.youtube.com/watch?v=UyQtgLrYets&amp;list=PL7vAomcmTSEoVYnaHnbI4mBIYNBoGUpRc&amp;index=138"/>
    <x v="502"/>
    <s v="UyQtgLrYets"/>
    <s v="Zipmex รุกตลาด NFT ไทย เชื่อมโลกจริงสู่คริปโตฯ | The Secret Sauce EP.442"/>
    <x v="1"/>
    <s v="THE SECRET SAUCE"/>
    <s v="Premiered Oct 1, 2021"/>
    <s v="Oct 1, 2021"/>
    <d v="2021-10-01T00:00:00"/>
    <n v="1"/>
    <n v="10"/>
    <x v="1"/>
    <s v="1"/>
    <n v="4"/>
    <x v="4"/>
    <x v="10"/>
    <s v="October"/>
    <n v="14"/>
    <s v="16,759 views"/>
    <n v="16759"/>
    <s v="like this video along with 376 other people"/>
    <n v="376"/>
    <x v="1"/>
    <s v="51:47"/>
    <n v="51.783333333333331"/>
    <n v="47"/>
    <n v="51"/>
    <n v="0"/>
    <x v="0"/>
    <s v="Unspecified"/>
    <n v="68354"/>
  </r>
  <r>
    <s v="1668196503-857"/>
    <s v="https://www.youtube.com/playlist?list=PL7vAomcmTSEoVYnaHnbI4mBIYNBoGUpRc"/>
    <s v="SMARTHOME หม้อทอดคนไทย ท้ารบแบรนด์โลก ชนะด้วยกลยุทธ์สุญญากาศ | The Secret Sauce EP.443"/>
    <s v="https://www.youtube.com/watch?v=s_dEiqFou0k&amp;list=PL7vAomcmTSEoVYnaHnbI4mBIYNBoGUpRc&amp;index=137"/>
    <x v="503"/>
    <s v="s_dEiqFou0k"/>
    <s v="SMARTHOME หม้อทอดคนไทย ท้ารบแบรนด์โลก ชนะด้วยกลยุทธ์สุญญากาศ | The Secret Sauce EP.443"/>
    <x v="1"/>
    <s v="THE SECRET SAUCE"/>
    <s v="Premiered Oct 4, 2021"/>
    <s v="Oct 4, 2021"/>
    <d v="2021-10-04T00:00:00"/>
    <n v="4"/>
    <n v="10"/>
    <x v="1"/>
    <s v="4"/>
    <n v="4"/>
    <x v="4"/>
    <x v="10"/>
    <s v="October"/>
    <n v="52"/>
    <s v="26,128 views"/>
    <n v="26128"/>
    <s v="like this video along with 553 other people"/>
    <n v="553"/>
    <x v="1"/>
    <s v="48:14"/>
    <n v="48.233333333333334"/>
    <n v="14"/>
    <n v="48"/>
    <n v="0"/>
    <x v="14"/>
    <s v="สินค้าอุปโภคบริโภค"/>
    <n v="65099"/>
  </r>
  <r>
    <s v="1668196513-858"/>
    <s v="https://www.youtube.com/playlist?list=PL7vAomcmTSEoVYnaHnbI4mBIYNBoGUpRc"/>
    <s v="โปร่งใส ผูกขาด สิทธิมนุษยชน กฎหมายที่ทุกบริษัทต้องรู้ | The Secret Sauce EP.444"/>
    <s v="https://www.youtube.com/watch?v=B6e6btuGhZ4&amp;list=PL7vAomcmTSEoVYnaHnbI4mBIYNBoGUpRc&amp;index=136"/>
    <x v="504"/>
    <s v="B6e6btuGhZ4"/>
    <s v="โปร่งใส ผูกขาด สิทธิมนุษยชน กฎหมายที่ทุกบริษัทต้องรู้ | The Secret Sauce EP.444"/>
    <x v="1"/>
    <s v="THE SECRET SAUCE"/>
    <s v="Premiered Oct 5, 2021"/>
    <s v="Oct 5, 2021"/>
    <d v="2021-10-05T00:00:00"/>
    <n v="5"/>
    <n v="10"/>
    <x v="1"/>
    <s v="5"/>
    <n v="4"/>
    <x v="4"/>
    <x v="10"/>
    <s v="October"/>
    <n v="8"/>
    <s v="6,166 views"/>
    <n v="6166"/>
    <s v="like this video along with 148 other people"/>
    <n v="148"/>
    <x v="1"/>
    <s v="56:24"/>
    <n v="56.4"/>
    <n v="24"/>
    <n v="56"/>
    <n v="0"/>
    <x v="0"/>
    <s v="Unspecified"/>
    <n v="60487"/>
  </r>
  <r>
    <s v="1668196523-859"/>
    <s v="https://www.youtube.com/playlist?list=PL7vAomcmTSEoVYnaHnbI4mBIYNBoGUpRc"/>
    <s v="Velo บล็อกเชนคนไทย จับมือ Stellar คริปโตฯ ระดับโลก | The Secret Sauce EP.445"/>
    <s v="https://www.youtube.com/watch?v=WcvgAdGk1LE&amp;list=PL7vAomcmTSEoVYnaHnbI4mBIYNBoGUpRc&amp;index=135"/>
    <x v="505"/>
    <s v="WcvgAdGk1LE"/>
    <s v="Velo บล็อกเชนคนไทย จับมือ Stellar คริปโตฯ ระดับโลก | The Secret Sauce EP.445"/>
    <x v="1"/>
    <s v="THE SECRET SAUCE"/>
    <s v="Premiered Oct 7, 2021"/>
    <s v="Oct 7, 2021"/>
    <d v="2021-10-07T00:00:00"/>
    <n v="7"/>
    <n v="10"/>
    <x v="1"/>
    <s v="7"/>
    <n v="4"/>
    <x v="4"/>
    <x v="10"/>
    <s v="October"/>
    <n v="65"/>
    <s v="24,011 views"/>
    <n v="24011"/>
    <s v="like this video along with 582 other people"/>
    <n v="582"/>
    <x v="2"/>
    <s v="1:21:17"/>
    <n v="81.283333333333331"/>
    <n v="17"/>
    <n v="21"/>
    <n v="1"/>
    <x v="0"/>
    <s v="Unspecified"/>
    <n v="73876"/>
  </r>
  <r>
    <s v="1668196533-860"/>
    <s v="https://www.youtube.com/playlist?list=PL7vAomcmTSEoVYnaHnbI4mBIYNBoGUpRc"/>
    <s v="ไทยออยล์ 60 ปี พลิกโฉมครั้งใหญ่ สู่ปิโตรเคมี | The Secret Sauce EP.446"/>
    <s v="https://www.youtube.com/watch?v=Vw3pE7XpwLY&amp;list=PL7vAomcmTSEoVYnaHnbI4mBIYNBoGUpRc&amp;index=134"/>
    <x v="506"/>
    <s v="Vw3pE7XpwLY"/>
    <s v="ไทยออยล์ 60 ปี พลิกโฉมครั้งใหญ่ สู่ปิโตรเคมี | The Secret Sauce EP.446"/>
    <x v="1"/>
    <s v="THE SECRET SAUCE"/>
    <s v="Premiered Oct 10, 2021"/>
    <s v="Oct 10, 2021"/>
    <d v="2021-10-10T00:00:00"/>
    <n v="10"/>
    <n v="10"/>
    <x v="1"/>
    <s v="10"/>
    <n v="4"/>
    <x v="4"/>
    <x v="10"/>
    <s v="October"/>
    <n v="12"/>
    <s v="15,229 views"/>
    <n v="15229"/>
    <s v="like this video along with 343 other people"/>
    <n v="343"/>
    <x v="1"/>
    <s v="54:58"/>
    <n v="54.966666666666669"/>
    <n v="58"/>
    <n v="54"/>
    <n v="0"/>
    <x v="0"/>
    <s v="Unspecified"/>
    <n v="65982"/>
  </r>
  <r>
    <s v="1668196542-861"/>
    <s v="https://www.youtube.com/playlist?list=PL7vAomcmTSEoVYnaHnbI4mBIYNBoGUpRc"/>
    <s v="Performance Family ปรัชญาการทำธุรกิจแบบเดนมาร์ก | The Secret Sauce EP. 447"/>
    <s v="https://www.youtube.com/watch?v=Nioy31yQqnM&amp;list=PL7vAomcmTSEoVYnaHnbI4mBIYNBoGUpRc&amp;index=133"/>
    <x v="507"/>
    <s v="Nioy31yQqnM"/>
    <s v="Performance Family ปรัชญาการทำธุรกิจแบบเดนมาร์ก | The Secret Sauce EP. 447"/>
    <x v="1"/>
    <s v="THE SECRET SAUCE"/>
    <s v="Premiered Oct 14, 2021"/>
    <s v="Oct 14, 2021"/>
    <d v="2021-10-14T00:00:00"/>
    <n v="14"/>
    <n v="10"/>
    <x v="1"/>
    <s v="14"/>
    <n v="4"/>
    <x v="4"/>
    <x v="10"/>
    <s v="October"/>
    <n v="27"/>
    <s v="25,031 views"/>
    <n v="25031"/>
    <s v="like this video along with 492 other people"/>
    <n v="492"/>
    <x v="1"/>
    <s v="35:53"/>
    <n v="35.883333333333333"/>
    <n v="53"/>
    <n v="35"/>
    <n v="0"/>
    <x v="0"/>
    <s v="Unspecified"/>
    <n v="16756"/>
  </r>
  <r>
    <s v="1668196551-862"/>
    <s v="https://www.youtube.com/playlist?list=PL7vAomcmTSEoVYnaHnbI4mBIYNBoGUpRc"/>
    <s v="BMW บุกรถไฟฟ้าเต็มสูบ ในรอบ 8 ปี | The Secret Sauce EP.448"/>
    <s v="https://www.youtube.com/watch?v=iUdnhNLya28&amp;list=PL7vAomcmTSEoVYnaHnbI4mBIYNBoGUpRc&amp;index=132&amp;t=4s"/>
    <x v="508"/>
    <s v="iUdnhNLya28"/>
    <s v="BMW บุกรถไฟฟ้าเต็มสูบ ในรอบ 8 ปี | The Secret Sauce EP.448"/>
    <x v="1"/>
    <s v="THE SECRET SAUCE"/>
    <s v="Premiered Oct 15, 2021"/>
    <s v="Oct 15, 2021"/>
    <d v="2021-10-15T00:00:00"/>
    <n v="15"/>
    <n v="10"/>
    <x v="1"/>
    <s v="15"/>
    <n v="4"/>
    <x v="4"/>
    <x v="10"/>
    <s v="October"/>
    <n v="51"/>
    <s v="28,377 views"/>
    <n v="28377"/>
    <s v="like this video along with 632 other people"/>
    <n v="632"/>
    <x v="0"/>
    <s v="25:19"/>
    <n v="25.316666666666666"/>
    <n v="19"/>
    <n v="25"/>
    <n v="0"/>
    <x v="2"/>
    <s v="รถยนต์"/>
    <n v="54469"/>
  </r>
  <r>
    <s v="1668196561-863"/>
    <s v="https://www.youtube.com/playlist?list=PL7vAomcmTSEoVYnaHnbI4mBIYNBoGUpRc"/>
    <s v="เบื้องหลังการสร้างยานแม่ SCBX จากปากซีอีโอ อาทิตย์ นันทวิทยา | The Secret Sauce EP.449"/>
    <s v="https://www.youtube.com/watch?v=8TBb8pj3Fck&amp;list=PL7vAomcmTSEoVYnaHnbI4mBIYNBoGUpRc&amp;index=131"/>
    <x v="509"/>
    <s v="8TBb8pj3Fck"/>
    <s v="เบื้องหลังการสร้างยานแม่ SCBX จากปากซีอีโอ อาทิตย์ นันทวิทยา | The Secret Sauce EP.449"/>
    <x v="1"/>
    <s v="THE SECRET SAUCE"/>
    <s v="Premiered Oct 16, 2021"/>
    <s v="Oct 16, 2021"/>
    <d v="2021-10-16T00:00:00"/>
    <n v="16"/>
    <n v="10"/>
    <x v="1"/>
    <s v="16"/>
    <n v="4"/>
    <x v="4"/>
    <x v="10"/>
    <s v="October"/>
    <n v="29"/>
    <s v="35,179 views"/>
    <n v="35179"/>
    <s v="like this video along with 794 other people"/>
    <n v="794"/>
    <x v="2"/>
    <s v="1:06:20"/>
    <n v="66.333333333333329"/>
    <n v="20"/>
    <n v="6"/>
    <n v="1"/>
    <x v="0"/>
    <s v="Unspecified"/>
    <n v="68866"/>
  </r>
  <r>
    <s v="1668196570-864"/>
    <s v="https://www.youtube.com/playlist?list=PL7vAomcmTSEoVYnaHnbI4mBIYNBoGUpRc"/>
    <s v="วังจันทร์วัลเลย์ ซิลิคอนวัลเลย์เมืองไทย ศูนย์กลางนวัตกรรมอาเซียน | The Secret Sauce EP.450"/>
    <s v="https://www.youtube.com/watch?v=JnEhC5ce2Po&amp;list=PL7vAomcmTSEoVYnaHnbI4mBIYNBoGUpRc&amp;index=130"/>
    <x v="510"/>
    <s v="JnEhC5ce2Po"/>
    <s v="วังจันทร์วัลเลย์ ซิลิคอนวัลเลย์เมืองไทย ศูนย์กลางนวัตกรรมอาเซียน | The Secret Sauce EP.450"/>
    <x v="1"/>
    <s v="THE SECRET SAUCE"/>
    <s v="Premiered Oct 18, 2021"/>
    <s v="Oct 18, 2021"/>
    <d v="2021-10-18T00:00:00"/>
    <n v="18"/>
    <n v="10"/>
    <x v="1"/>
    <s v="18"/>
    <n v="4"/>
    <x v="4"/>
    <x v="10"/>
    <s v="October"/>
    <n v="143"/>
    <s v="49,408 views"/>
    <n v="49408"/>
    <s v="like this video along with 1,073 other people"/>
    <n v="1073"/>
    <x v="0"/>
    <s v="29:17"/>
    <n v="29.283333333333335"/>
    <n v="17"/>
    <n v="29"/>
    <n v="0"/>
    <x v="6"/>
    <s v="Innovation &amp; Technology"/>
    <n v="54157"/>
  </r>
  <r>
    <s v="1668196580-865"/>
    <s v="https://www.youtube.com/playlist?list=PL7vAomcmTSEoVYnaHnbI4mBIYNBoGUpRc"/>
    <s v="Customer 360 การตลาดรอบทิศ ดิจิทัลทรานส์ฟอร์เมชันแบบ Beryl 8 Plus | The Secret Sauce EP.451"/>
    <s v="https://www.youtube.com/watch?v=wPrTlux2NXE&amp;list=PL7vAomcmTSEoVYnaHnbI4mBIYNBoGUpRc&amp;index=129"/>
    <x v="511"/>
    <s v="wPrTlux2NXE"/>
    <s v="Customer 360 การตลาดรอบทิศ ดิจิทัลทรานส์ฟอร์เมชันแบบ Beryl 8 Plus | The Secret Sauce EP.451"/>
    <x v="1"/>
    <s v="THE SECRET SAUCE"/>
    <s v="Premiered Oct 20, 2021"/>
    <s v="Oct 20, 2021"/>
    <d v="2021-10-20T00:00:00"/>
    <n v="20"/>
    <n v="10"/>
    <x v="1"/>
    <s v="20"/>
    <n v="4"/>
    <x v="4"/>
    <x v="10"/>
    <s v="October"/>
    <n v="12"/>
    <s v="12,090 views"/>
    <n v="12090"/>
    <s v="like this video along with 275 other people"/>
    <n v="275"/>
    <x v="1"/>
    <s v="31:07"/>
    <n v="31.116666666666667"/>
    <n v="7"/>
    <n v="31"/>
    <n v="0"/>
    <x v="0"/>
    <s v="Unspecified"/>
    <n v="57923"/>
  </r>
  <r>
    <s v="1668196589-866"/>
    <s v="https://www.youtube.com/playlist?list=PL7vAomcmTSEoVYnaHnbI4mBIYNBoGUpRc"/>
    <s v="WeTV เปิดศึกท้าชิงสตรีมมิง กลยุทธ์คนมาทีหลัง ตั้งเป้าที่ 2 อาเซียนใน 3 ปี | The Secret Sauce EP.452"/>
    <s v="https://www.youtube.com/watch?v=2EQJ_pDcGng&amp;list=PL7vAomcmTSEoVYnaHnbI4mBIYNBoGUpRc&amp;index=128"/>
    <x v="512"/>
    <s v="2EQJ_pDcGng"/>
    <s v="WeTV เปิดศึกท้าชิงสตรีมมิง กลยุทธ์คนมาทีหลัง ตั้งเป้าที่ 2 อาเซียนใน 3 ปี | The Secret Sauce EP.452"/>
    <x v="1"/>
    <s v="THE SECRET SAUCE"/>
    <s v="Premiered Oct 22, 2021"/>
    <s v="Oct 22, 2021"/>
    <d v="2021-10-22T00:00:00"/>
    <n v="22"/>
    <n v="10"/>
    <x v="1"/>
    <s v="22"/>
    <n v="4"/>
    <x v="4"/>
    <x v="10"/>
    <s v="October"/>
    <n v="28"/>
    <s v="11,339 views"/>
    <n v="11339"/>
    <s v="like this video along with 288 other people"/>
    <n v="288"/>
    <x v="1"/>
    <s v="50:21"/>
    <n v="50.35"/>
    <n v="21"/>
    <n v="50"/>
    <n v="0"/>
    <x v="0"/>
    <s v="Unspecified"/>
    <n v="64091"/>
  </r>
  <r>
    <s v="1668196599-867"/>
    <s v="https://www.youtube.com/playlist?list=PL7vAomcmTSEoVYnaHnbI4mBIYNBoGUpRc"/>
    <s v="วัลลภา AWC ลูกสาวเจ้าสัวเจริญ ยกเครื่องอสังหาฯ แสนล้าน | The Secret Sauce EP.453"/>
    <s v="https://www.youtube.com/watch?v=3AnozeAtOnA&amp;list=PL7vAomcmTSEoVYnaHnbI4mBIYNBoGUpRc&amp;index=127"/>
    <x v="513"/>
    <s v="3AnozeAtOnA"/>
    <s v="วัลลภา AWC ลูกสาวเจ้าสัวเจริญ ยกเครื่องอสังหาฯ แสนล้าน | The Secret Sauce EP.453"/>
    <x v="1"/>
    <s v="THE SECRET SAUCE"/>
    <s v="Premiered Oct 23, 2021"/>
    <s v="Oct 23, 2021"/>
    <d v="2021-10-23T00:00:00"/>
    <n v="23"/>
    <n v="10"/>
    <x v="1"/>
    <s v="23"/>
    <n v="4"/>
    <x v="4"/>
    <x v="10"/>
    <s v="October"/>
    <n v="96"/>
    <s v="133,751 views"/>
    <n v="133751"/>
    <s v="like this video along with 1,974 other people"/>
    <n v="1974"/>
    <x v="1"/>
    <s v="53:02"/>
    <n v="53.033333333333331"/>
    <n v="2"/>
    <n v="53"/>
    <n v="0"/>
    <x v="8"/>
    <s v="อสังหาริมทรัพย์"/>
    <n v="68879"/>
  </r>
  <r>
    <s v="1668196609-868"/>
    <s v="https://www.youtube.com/playlist?list=PL7vAomcmTSEoVYnaHnbI4mBIYNBoGUpRc"/>
    <s v="เมืองอัจฉริยะ อนาคตความปลอดภัย ไทยอยู่ตรงไหน | The Secret Sauce EP.454"/>
    <s v="https://www.youtube.com/watch?v=pEVNpaWOq0c&amp;list=PL7vAomcmTSEoVYnaHnbI4mBIYNBoGUpRc&amp;index=126"/>
    <x v="514"/>
    <s v="pEVNpaWOq0c"/>
    <s v="เมืองอัจฉริยะ อนาคตความปลอดภัย ไทยอยู่ตรงไหน | The Secret Sauce EP.454"/>
    <x v="1"/>
    <s v="THE SECRET SAUCE"/>
    <s v="Premiered Oct 26, 2021"/>
    <s v="Oct 26, 2021"/>
    <d v="2021-10-26T00:00:00"/>
    <n v="26"/>
    <n v="10"/>
    <x v="1"/>
    <s v="26"/>
    <n v="4"/>
    <x v="4"/>
    <x v="10"/>
    <s v="October"/>
    <n v="16"/>
    <s v="14,385 views"/>
    <n v="14385"/>
    <s v="like this video along with 394 other people"/>
    <n v="394"/>
    <x v="1"/>
    <s v="37:31"/>
    <n v="37.516666666666666"/>
    <n v="31"/>
    <n v="37"/>
    <n v="0"/>
    <x v="6"/>
    <s v="Innovation &amp; Technology"/>
    <n v="65842"/>
  </r>
  <r>
    <s v="1668196618-869"/>
    <s v="https://www.youtube.com/playlist?list=PL7vAomcmTSEoVYnaHnbI4mBIYNBoGUpRc"/>
    <s v="ญาดา Ajaib คนไทยเจ้าของยูนิคอร์น เร็วที่สุดในอาเซียน | The Secret Sauce EP.455"/>
    <s v="https://www.youtube.com/watch?v=5qSc4BNt2lY&amp;list=PL7vAomcmTSEoVYnaHnbI4mBIYNBoGUpRc&amp;index=125"/>
    <x v="515"/>
    <s v="5qSc4BNt2lY"/>
    <s v="ญาดา Ajaib คนไทยเจ้าของยูนิคอร์น เร็วที่สุดในอาเซียน | The Secret Sauce EP.455"/>
    <x v="1"/>
    <s v="THE SECRET SAUCE"/>
    <s v="Premiered Oct 29, 2021"/>
    <s v="Oct 29, 2021"/>
    <d v="2021-10-29T00:00:00"/>
    <n v="29"/>
    <n v="10"/>
    <x v="1"/>
    <s v="29"/>
    <n v="4"/>
    <x v="4"/>
    <x v="10"/>
    <s v="October"/>
    <n v="123"/>
    <s v="105,869 views"/>
    <n v="105869"/>
    <s v="like this video along with 3,049 other people"/>
    <n v="3049"/>
    <x v="2"/>
    <s v="1:02:56"/>
    <n v="62.933333333333337"/>
    <n v="56"/>
    <n v="2"/>
    <n v="1"/>
    <x v="0"/>
    <s v="Unspecified"/>
    <n v="69195"/>
  </r>
  <r>
    <s v="1668196628-870"/>
    <s v="https://www.youtube.com/playlist?list=PL7vAomcmTSEoVYnaHnbI4mBIYNBoGUpRc"/>
    <s v="LiVE Exchange กระดานเทรดหุ้น SMEs สตาร์ทอัพ ครั้งแรกในไทย | The Secret Sauce EP.456"/>
    <s v="https://www.youtube.com/watch?v=KQ545XR2wsM&amp;list=PL7vAomcmTSEoVYnaHnbI4mBIYNBoGUpRc&amp;index=124"/>
    <x v="516"/>
    <s v="KQ545XR2wsM"/>
    <s v="LiVE Exchange กระดานเทรดหุ้น SMEs สตาร์ทอัพ ครั้งแรกในไทย | The Secret Sauce EP.456"/>
    <x v="1"/>
    <s v="THE SECRET SAUCE"/>
    <s v="Premiered Nov 1, 2021"/>
    <s v="Nov 1, 2021"/>
    <d v="2021-11-01T00:00:00"/>
    <n v="1"/>
    <n v="11"/>
    <x v="1"/>
    <s v="1"/>
    <n v="4"/>
    <x v="4"/>
    <x v="11"/>
    <s v="November"/>
    <n v="15"/>
    <s v="14,305 views"/>
    <n v="14305"/>
    <s v="like this video along with 413 other people"/>
    <n v="413"/>
    <x v="1"/>
    <s v="34:22"/>
    <n v="34.366666666666667"/>
    <n v="22"/>
    <n v="34"/>
    <n v="0"/>
    <x v="1"/>
    <s v="SMEs"/>
    <n v="59365"/>
  </r>
  <r>
    <s v="1668196638-871"/>
    <s v="https://www.youtube.com/playlist?list=PL7vAomcmTSEoVYnaHnbI4mBIYNBoGUpRc"/>
    <s v="สุกี้ตี๋น้อย 4 ปี 30 สาขา 1,200 ล้าน เจ้าของอายุ 28 ปี | The Secret Sauce EP.457"/>
    <s v="https://www.youtube.com/watch?v=HXHk-U6MNTg&amp;list=PL7vAomcmTSEoVYnaHnbI4mBIYNBoGUpRc&amp;index=123"/>
    <x v="517"/>
    <s v="HXHk-U6MNTg"/>
    <s v="สุกี้ตี๋น้อย 4 ปี 30 สาขา 1,200 ล้าน เจ้าของอายุ 28 ปี | The Secret Sauce EP.457"/>
    <x v="1"/>
    <s v="THE SECRET SAUCE"/>
    <s v="Premiered Nov 6, 2021"/>
    <s v="Nov 6, 2021"/>
    <d v="2021-11-06T00:00:00"/>
    <n v="6"/>
    <n v="11"/>
    <x v="1"/>
    <s v="6"/>
    <n v="4"/>
    <x v="4"/>
    <x v="11"/>
    <s v="November"/>
    <n v="884"/>
    <s v="1,351,575 views"/>
    <n v="1351575"/>
    <s v="like this video along with 15,137 other people"/>
    <n v="15137"/>
    <x v="2"/>
    <s v="1:02:18"/>
    <n v="62.3"/>
    <n v="18"/>
    <n v="2"/>
    <n v="1"/>
    <x v="0"/>
    <s v="Unspecified"/>
    <n v="71944"/>
  </r>
  <r>
    <s v="1668196648-872"/>
    <s v="https://www.youtube.com/playlist?list=PL7vAomcmTSEoVYnaHnbI4mBIYNBoGUpRc"/>
    <s v="The Great Conversation จุดปะทะทางความคิด เพื่ออนาคตประเทศไทย | The Secret Sauce EP.458"/>
    <s v="https://www.youtube.com/watch?v=EQxQruN22Hk&amp;list=PL7vAomcmTSEoVYnaHnbI4mBIYNBoGUpRc&amp;index=122"/>
    <x v="518"/>
    <s v="EQxQruN22Hk"/>
    <s v="The Great Conversation จุดปะทะทางความคิด เพื่ออนาคตประเทศไทย | The Secret Sauce EP.458"/>
    <x v="1"/>
    <s v="THE SECRET SAUCE"/>
    <s v="Premiered Nov 7, 2021"/>
    <s v="Nov 7, 2021"/>
    <d v="2021-11-07T00:00:00"/>
    <n v="7"/>
    <n v="11"/>
    <x v="1"/>
    <s v="7"/>
    <n v="4"/>
    <x v="4"/>
    <x v="11"/>
    <s v="November"/>
    <n v="25"/>
    <s v="15,461 views"/>
    <n v="15461"/>
    <s v="like this video along with 309 other people"/>
    <n v="309"/>
    <x v="1"/>
    <s v="36:21"/>
    <n v="36.35"/>
    <n v="21"/>
    <n v="36"/>
    <n v="0"/>
    <x v="0"/>
    <s v="Unspecified"/>
    <n v="63172"/>
  </r>
  <r>
    <s v="1668196658-873"/>
    <s v="https://www.youtube.com/playlist?list=PL7vAomcmTSEoVYnaHnbI4mBIYNBoGUpRc"/>
    <s v="โค้ดดี้ และ พี่เอ็ด 7 วิ นักแปลงสารร้อยล้าน ได้ใจ ได้วิว ได้เงิน [1/2] The Secret Sauce EP.459"/>
    <s v="https://www.youtube.com/watch?v=UAV_Dbte1D4&amp;list=PL7vAomcmTSEoVYnaHnbI4mBIYNBoGUpRc&amp;index=121"/>
    <x v="519"/>
    <s v="UAV_Dbte1D4"/>
    <s v="โค้ดดี้ และ พี่เอ็ด 7 วิ นักแปลงสารร้อยล้าน ได้ใจ ได้วิว ได้เงิน [1/2] The Secret Sauce EP.459"/>
    <x v="1"/>
    <s v="THE SECRET SAUCE"/>
    <s v="Premiered Nov 8, 2021"/>
    <s v="Nov 8, 2021"/>
    <d v="2021-11-08T00:00:00"/>
    <n v="8"/>
    <n v="11"/>
    <x v="1"/>
    <s v="8"/>
    <n v="4"/>
    <x v="4"/>
    <x v="11"/>
    <s v="November"/>
    <n v="63"/>
    <s v="149,954 views"/>
    <n v="149954"/>
    <s v="like this video along with 2,874 other people"/>
    <n v="2874"/>
    <x v="1"/>
    <s v="59:27"/>
    <n v="59.45"/>
    <n v="27"/>
    <n v="59"/>
    <n v="0"/>
    <x v="0"/>
    <s v="Unspecified"/>
    <n v="75674"/>
  </r>
  <r>
    <s v="1668196669-874"/>
    <s v="https://www.youtube.com/playlist?list=PL7vAomcmTSEoVYnaHnbI4mBIYNBoGUpRc"/>
    <s v="โค้ดดี้ และ พี่เอ็ด 7 วิ อนาคตการตลาด สื่อ ผู้บริโภค สู่ Metaverse [2/2] The Secret Sauce EP.460"/>
    <s v="https://www.youtube.com/watch?v=PGehY1cT_A4&amp;list=PL7vAomcmTSEoVYnaHnbI4mBIYNBoGUpRc&amp;index=120"/>
    <x v="520"/>
    <s v="PGehY1cT_A4"/>
    <s v="โค้ดดี้ และ พี่เอ็ด 7 วิ อนาคตการตลาด สื่อ ผู้บริโภค สู่ Metaverse [2/2] The Secret Sauce EP.460"/>
    <x v="1"/>
    <s v="THE SECRET SAUCE"/>
    <s v="Premiered Nov 9, 2021"/>
    <s v="Nov 9, 2021"/>
    <d v="2021-11-09T00:00:00"/>
    <n v="9"/>
    <n v="11"/>
    <x v="1"/>
    <s v="9"/>
    <n v="4"/>
    <x v="4"/>
    <x v="11"/>
    <s v="November"/>
    <n v="62"/>
    <s v="74,630 views"/>
    <n v="74630"/>
    <s v="like this video along with 1,682 other people"/>
    <n v="1682"/>
    <x v="1"/>
    <s v="59:15"/>
    <n v="59.25"/>
    <n v="15"/>
    <n v="59"/>
    <n v="0"/>
    <x v="9"/>
    <s v="Entertainment"/>
    <n v="68451"/>
  </r>
  <r>
    <s v="1668196679-875"/>
    <s v="https://www.youtube.com/playlist?list=PL7vAomcmTSEoVYnaHnbI4mBIYNBoGUpRc"/>
    <s v="โรงเรียนแห่งอนาคต สอนเด็กเป็นนวัตกร แบบ Shrewsbury Riverside | The Secret Sauce EP.461"/>
    <s v="https://www.youtube.com/watch?v=WQg2Z7GP57g&amp;list=PL7vAomcmTSEoVYnaHnbI4mBIYNBoGUpRc&amp;index=119"/>
    <x v="521"/>
    <s v="WQg2Z7GP57g"/>
    <s v="โรงเรียนแห่งอนาคต สอนเด็กเป็นนวัตกร แบบ Shrewsbury Riverside | The Secret Sauce EP.461"/>
    <x v="1"/>
    <s v="THE SECRET SAUCE"/>
    <s v="Premiered Nov 10, 2021"/>
    <s v="Nov 10, 2021"/>
    <d v="2021-11-10T00:00:00"/>
    <n v="10"/>
    <n v="11"/>
    <x v="1"/>
    <s v="10"/>
    <n v="4"/>
    <x v="4"/>
    <x v="11"/>
    <s v="November"/>
    <n v="110"/>
    <s v="82,570 views"/>
    <n v="82570"/>
    <s v="like this video along with 1,928 other people"/>
    <n v="1928"/>
    <x v="1"/>
    <s v="33:19"/>
    <n v="33.31666666666667"/>
    <n v="19"/>
    <n v="33"/>
    <n v="0"/>
    <x v="3"/>
    <s v="การศึกษา"/>
    <n v="55877"/>
  </r>
  <r>
    <s v="1668196688-876"/>
    <s v="https://www.youtube.com/playlist?list=PL7vAomcmTSEoVYnaHnbI4mBIYNBoGUpRc"/>
    <s v="เปิดใจ ท๊อป จิรายุส “ผู้นำต้องรับความเจ็บปวด” | The Secret Sauce EP.462"/>
    <s v="https://www.youtube.com/watch?v=aeu-veTw-qY&amp;list=PL7vAomcmTSEoVYnaHnbI4mBIYNBoGUpRc&amp;index=118"/>
    <x v="522"/>
    <s v="aeu-veTw-qY"/>
    <s v="เปิดใจ ท๊อป จิรายุส “ผู้นำต้องรับความเจ็บปวด” | The Secret Sauce EP.462"/>
    <x v="1"/>
    <s v="THE SECRET SAUCE"/>
    <s v="Premiered Nov 12, 2021"/>
    <s v="Nov 12, 2021"/>
    <d v="2021-11-12T00:00:00"/>
    <n v="12"/>
    <n v="11"/>
    <x v="1"/>
    <s v="12"/>
    <n v="4"/>
    <x v="4"/>
    <x v="11"/>
    <s v="November"/>
    <n v="672"/>
    <s v="217,941 views"/>
    <n v="217941"/>
    <s v="like this video along with 5,548 other people"/>
    <n v="5548"/>
    <x v="1"/>
    <s v="33:43"/>
    <n v="33.716666666666669"/>
    <n v="43"/>
    <n v="33"/>
    <n v="0"/>
    <x v="0"/>
    <s v="Unspecified"/>
    <n v="59474"/>
  </r>
  <r>
    <s v="1668196698-877"/>
    <s v="https://www.youtube.com/playlist?list=PL7vAomcmTSEoVYnaHnbI4mBIYNBoGUpRc"/>
    <s v="บทสัมภาษณ์สุดท้าย ดร.โกร่ง-วีรพงษ์ รามางกูร | The Secret Sauce EP.463"/>
    <s v="https://www.youtube.com/watch?v=v_qnXhkhLgU&amp;list=PL7vAomcmTSEoVYnaHnbI4mBIYNBoGUpRc&amp;index=117"/>
    <x v="523"/>
    <s v="v_qnXhkhLgU"/>
    <s v="บทสัมภาษณ์สุดท้าย ดร.โกร่ง-วีรพงษ์ รามางกูร | The Secret Sauce EP.463"/>
    <x v="1"/>
    <s v="THE SECRET SAUCE"/>
    <s v="Premiered Nov 13, 2021"/>
    <s v="Nov 13, 2021"/>
    <d v="2021-11-13T00:00:00"/>
    <n v="13"/>
    <n v="11"/>
    <x v="1"/>
    <s v="13"/>
    <n v="4"/>
    <x v="4"/>
    <x v="11"/>
    <s v="November"/>
    <n v="56"/>
    <s v="32,623 views"/>
    <n v="32623"/>
    <s v="like this video along with 876 other people"/>
    <n v="876"/>
    <x v="1"/>
    <s v="39:23"/>
    <n v="39.383333333333333"/>
    <n v="23"/>
    <n v="39"/>
    <n v="0"/>
    <x v="0"/>
    <s v="Unspecified"/>
    <n v="57293"/>
  </r>
  <r>
    <s v="1668196707-878"/>
    <s v="https://www.youtube.com/playlist?list=PL7vAomcmTSEoVYnaHnbI4mBIYNBoGUpRc"/>
    <s v="ยุคทองสตาร์ทอัพไทยเกิดขึ้นแล้วจริงหรือ? | The Secret Sauce EP.464"/>
    <s v="https://www.youtube.com/watch?v=mwm0cMXY2Fk&amp;list=PL7vAomcmTSEoVYnaHnbI4mBIYNBoGUpRc&amp;index=116"/>
    <x v="524"/>
    <s v="mwm0cMXY2Fk"/>
    <s v="ยุคทองสตาร์ทอัพไทยเกิดขึ้นแล้วจริงหรือ? | The Secret Sauce EP.464"/>
    <x v="1"/>
    <s v="THE SECRET SAUCE"/>
    <s v="Premiered Nov 16, 2021"/>
    <s v="Nov 16, 2021"/>
    <d v="2021-11-16T00:00:00"/>
    <n v="16"/>
    <n v="11"/>
    <x v="1"/>
    <s v="16"/>
    <n v="4"/>
    <x v="4"/>
    <x v="11"/>
    <s v="November"/>
    <n v="56"/>
    <s v="28,418 views"/>
    <n v="28418"/>
    <s v="like this video along with 714 other people"/>
    <n v="714"/>
    <x v="1"/>
    <s v="58:13"/>
    <n v="58.216666666666669"/>
    <n v="13"/>
    <n v="58"/>
    <n v="0"/>
    <x v="0"/>
    <s v="Unspecified"/>
    <n v="66825"/>
  </r>
  <r>
    <s v="1668196717-879"/>
    <s v="https://www.youtube.com/playlist?list=PL7vAomcmTSEoVYnaHnbI4mBIYNBoGUpRc"/>
    <s v="SIAM PIWAT ทรานส์ฟอร์มค้าปลีก ศูนย์การค้าแห่งอนาคต | The Secret Sauce EP.465"/>
    <s v="https://www.youtube.com/watch?v=sfTev4yYwm8&amp;list=PL7vAomcmTSEoVYnaHnbI4mBIYNBoGUpRc&amp;index=115"/>
    <x v="525"/>
    <s v="sfTev4yYwm8"/>
    <s v="SIAM PIWAT ทรานส์ฟอร์มค้าปลีก ศูนย์การค้าแห่งอนาคต | The Secret Sauce EP.465"/>
    <x v="1"/>
    <s v="THE SECRET SAUCE"/>
    <s v="Premiered Nov 18, 2021"/>
    <s v="Nov 18, 2021"/>
    <d v="2021-11-18T00:00:00"/>
    <n v="18"/>
    <n v="11"/>
    <x v="1"/>
    <s v="18"/>
    <n v="4"/>
    <x v="4"/>
    <x v="11"/>
    <s v="November"/>
    <n v="11"/>
    <s v="21,361 views"/>
    <n v="21361"/>
    <s v="like this video along with 324 other people"/>
    <n v="324"/>
    <x v="1"/>
    <s v="33:47"/>
    <n v="33.783333333333331"/>
    <n v="47"/>
    <n v="33"/>
    <n v="0"/>
    <x v="10"/>
    <s v="E-Commerce"/>
    <n v="55055"/>
  </r>
  <r>
    <s v="1668196727-880"/>
    <s v="https://www.youtube.com/playlist?list=PL7vAomcmTSEoVYnaHnbI4mBIYNBoGUpRc"/>
    <s v="การลงทุนสีเขียว ทิศใหม่ตลาดทุน โลกเขียว พอร์ตเขียว | The Secret Sauce EP.466"/>
    <s v="https://www.youtube.com/watch?v=vKyQdy1DHvE&amp;list=PL7vAomcmTSEoVYnaHnbI4mBIYNBoGUpRc&amp;index=114"/>
    <x v="526"/>
    <s v="vKyQdy1DHvE"/>
    <s v="การลงทุนสีเขียว ทิศใหม่ตลาดทุน โลกเขียว พอร์ตเขียว | The Secret Sauce EP.466"/>
    <x v="1"/>
    <s v="THE SECRET SAUCE"/>
    <s v="Premiered Nov 19, 2021"/>
    <s v="Nov 19, 2021"/>
    <d v="2021-11-19T00:00:00"/>
    <n v="19"/>
    <n v="11"/>
    <x v="1"/>
    <s v="19"/>
    <n v="4"/>
    <x v="4"/>
    <x v="11"/>
    <s v="November"/>
    <n v="7"/>
    <s v="10,243 views"/>
    <n v="10243"/>
    <s v="like this video along with 268 other people"/>
    <n v="268"/>
    <x v="1"/>
    <s v="40:53"/>
    <n v="40.883333333333333"/>
    <n v="53"/>
    <n v="40"/>
    <n v="0"/>
    <x v="0"/>
    <s v="Unspecified"/>
    <n v="61780"/>
  </r>
  <r>
    <s v="1668196736-881"/>
    <s v="https://www.youtube.com/playlist?list=PL7vAomcmTSEoVYnaHnbI4mBIYNBoGUpRc"/>
    <s v="สรุปบทเรียนทางความคิดตลอดปี 2021 กับ เคน นครินทร์ | The Secret Sauce EP.467"/>
    <s v="https://www.youtube.com/watch?v=waEHcpLN6Uo&amp;list=PL7vAomcmTSEoVYnaHnbI4mBIYNBoGUpRc&amp;index=113"/>
    <x v="527"/>
    <s v="waEHcpLN6Uo"/>
    <s v="สรุปบทเรียนทางความคิดตลอดปี 2021 กับ เคน นครินทร์ | The Secret Sauce EP.467"/>
    <x v="1"/>
    <s v="THE SECRET SAUCE"/>
    <s v="Premiered Nov 21, 2021"/>
    <s v="Nov 21, 2021"/>
    <d v="2021-11-21T00:00:00"/>
    <n v="21"/>
    <n v="11"/>
    <x v="1"/>
    <s v="21"/>
    <n v="4"/>
    <x v="4"/>
    <x v="11"/>
    <s v="November"/>
    <n v="49"/>
    <s v="51,389 views"/>
    <n v="51389"/>
    <s v="like this video along with 1,340 other people"/>
    <n v="1340"/>
    <x v="2"/>
    <s v="1:06:17"/>
    <n v="66.283333333333331"/>
    <n v="17"/>
    <n v="6"/>
    <n v="1"/>
    <x v="0"/>
    <s v="Unspecified"/>
    <n v="71615"/>
  </r>
  <r>
    <s v="1668196746-882"/>
    <s v="https://www.youtube.com/playlist?list=PL7vAomcmTSEoVYnaHnbI4mBIYNBoGUpRc"/>
    <s v="องค์กรยุคใหม่ต้อง Empathy ดูแลสุขภาพจิตก่อนสายเกินไป | The Secret Sauce EP.468"/>
    <s v="https://www.youtube.com/watch?v=XjUTQOl9gO8&amp;list=PL7vAomcmTSEoVYnaHnbI4mBIYNBoGUpRc&amp;index=112"/>
    <x v="528"/>
    <s v="XjUTQOl9gO8"/>
    <s v="องค์กรยุคใหม่ต้อง Empathy ดูแลสุขภาพจิตก่อนสายเกินไป | The Secret Sauce EP.468"/>
    <x v="1"/>
    <s v="THE SECRET SAUCE"/>
    <s v="Premiered Nov 23, 2021"/>
    <s v="Nov 23, 2021"/>
    <d v="2021-11-23T00:00:00"/>
    <n v="23"/>
    <n v="11"/>
    <x v="1"/>
    <s v="23"/>
    <n v="4"/>
    <x v="4"/>
    <x v="11"/>
    <s v="November"/>
    <n v="23"/>
    <s v="56,646 views"/>
    <n v="56646"/>
    <s v="like this video along with 1,283 other people"/>
    <n v="1283"/>
    <x v="2"/>
    <s v="1:04:33"/>
    <n v="64.55"/>
    <n v="33"/>
    <n v="4"/>
    <n v="1"/>
    <x v="0"/>
    <s v="Unspecified"/>
    <n v="67880"/>
  </r>
  <r>
    <s v="1668196755-883"/>
    <s v="https://www.youtube.com/playlist?list=PL7vAomcmTSEoVYnaHnbI4mBIYNBoGUpRc"/>
    <s v="Customer Data Platform จุดชี้ขาดการตลาดยุคหุ่นยนต์ | The Secret Sauce EP.469"/>
    <s v="https://www.youtube.com/watch?v=UbVnyEm1BAI&amp;list=PL7vAomcmTSEoVYnaHnbI4mBIYNBoGUpRc&amp;index=111"/>
    <x v="529"/>
    <s v="UbVnyEm1BAI"/>
    <s v="Customer Data Platform จุดชี้ขาดการตลาดยุคหุ่นยนต์ | The Secret Sauce EP.469"/>
    <x v="1"/>
    <s v="THE SECRET SAUCE"/>
    <s v="Premiered Nov 24, 2021"/>
    <s v="Nov 24, 2021"/>
    <d v="2021-11-24T00:00:00"/>
    <n v="24"/>
    <n v="11"/>
    <x v="1"/>
    <s v="24"/>
    <n v="4"/>
    <x v="4"/>
    <x v="11"/>
    <s v="November"/>
    <n v="9"/>
    <s v="16,634 views"/>
    <n v="16634"/>
    <s v="like this video along with 409 other people"/>
    <n v="409"/>
    <x v="1"/>
    <s v="40:04"/>
    <n v="40.06666666666667"/>
    <n v="4"/>
    <n v="40"/>
    <n v="0"/>
    <x v="6"/>
    <s v="Innovation &amp; Technology"/>
    <n v="58421"/>
  </r>
  <r>
    <s v="1668196764-884"/>
    <s v="https://www.youtube.com/playlist?list=PL7vAomcmTSEoVYnaHnbI4mBIYNBoGUpRc"/>
    <s v="คู่มือธุรกิจท่องเที่ยวไทย ทำอย่างไรให้ รอด และ รุ่ง | The Secret Sauce EP.470"/>
    <s v="https://www.youtube.com/watch?v=4flYQpHC1Ow&amp;list=PL7vAomcmTSEoVYnaHnbI4mBIYNBoGUpRc&amp;index=110"/>
    <x v="530"/>
    <s v="4flYQpHC1Ow"/>
    <s v="คู่มือธุรกิจท่องเที่ยวไทย ทำอย่างไรให้ รอด และ รุ่ง | The Secret Sauce EP.470"/>
    <x v="1"/>
    <s v="THE SECRET SAUCE"/>
    <s v="Premiered Nov 26, 2021"/>
    <s v="Nov 26, 2021"/>
    <d v="2021-11-26T00:00:00"/>
    <n v="26"/>
    <n v="11"/>
    <x v="1"/>
    <s v="26"/>
    <n v="4"/>
    <x v="4"/>
    <x v="11"/>
    <s v="November"/>
    <n v="3"/>
    <s v="9,445 views"/>
    <n v="9445"/>
    <s v="like this video along with 214 other people"/>
    <n v="214"/>
    <x v="0"/>
    <s v="26:15"/>
    <n v="26.25"/>
    <n v="15"/>
    <n v="26"/>
    <n v="0"/>
    <x v="0"/>
    <s v="Unspecified"/>
    <n v="49577"/>
  </r>
  <r>
    <s v="1668196774-885"/>
    <s v="https://www.youtube.com/playlist?list=PL7vAomcmTSEoVYnaHnbI4mBIYNBoGUpRc"/>
    <s v="LINE ประเทศไทย ชูกลยุทธ์ ‘จริตไทย’ สู้ศึกซูเปอร์แอปฯ แสนล้าน | The Secret Sauce EP.471"/>
    <s v="https://www.youtube.com/watch?v=otB6VKcWoFA&amp;list=PL7vAomcmTSEoVYnaHnbI4mBIYNBoGUpRc&amp;index=109"/>
    <x v="531"/>
    <s v="otB6VKcWoFA"/>
    <s v="LINE ประเทศไทย ชูกลยุทธ์ ‘จริตไทย’ สู้ศึกซูเปอร์แอปฯ แสนล้าน | The Secret Sauce EP.471"/>
    <x v="1"/>
    <s v="THE SECRET SAUCE"/>
    <s v="Nov 30, 2021"/>
    <s v="Nov 30, 2021"/>
    <d v="2021-11-30T00:00:00"/>
    <n v="30"/>
    <n v="11"/>
    <x v="1"/>
    <s v="30"/>
    <n v="4"/>
    <x v="4"/>
    <x v="11"/>
    <s v="November"/>
    <n v="9"/>
    <s v="7,291 views"/>
    <n v="7291"/>
    <s v="like this video along with 119 other people"/>
    <n v="119"/>
    <x v="2"/>
    <s v="1:01:13"/>
    <n v="61.216666666666669"/>
    <n v="13"/>
    <n v="1"/>
    <n v="1"/>
    <x v="10"/>
    <s v="E-Commerce"/>
    <n v="53189"/>
  </r>
  <r>
    <s v="1668196783-886"/>
    <s v="https://www.youtube.com/playlist?list=PL7vAomcmTSEoVYnaHnbI4mBIYNBoGUpRc"/>
    <s v="โดนเรียกค่าไถ่ไซเบอร์ รับมืออย่างไร เคสจริง บทเรียนจริง | The Secret Sauce EP.472"/>
    <s v="https://www.youtube.com/watch?v=-7dfblJMB_k&amp;list=PL7vAomcmTSEoVYnaHnbI4mBIYNBoGUpRc&amp;index=108"/>
    <x v="532"/>
    <s v="-7dfblJMB_k"/>
    <s v="โดนเรียกค่าไถ่ไซเบอร์ รับมืออย่างไร เคสจริง บทเรียนจริง | The Secret Sauce EP.472"/>
    <x v="1"/>
    <s v="THE SECRET SAUCE"/>
    <s v="Premiered Dec 1, 2021"/>
    <s v="Dec 1, 2021"/>
    <d v="2021-12-01T00:00:00"/>
    <n v="1"/>
    <n v="12"/>
    <x v="1"/>
    <s v="1"/>
    <n v="4"/>
    <x v="4"/>
    <x v="12"/>
    <s v="December"/>
    <n v="9"/>
    <s v="14,784 views"/>
    <n v="14784"/>
    <s v="like this video along with 445 other people"/>
    <n v="445"/>
    <x v="1"/>
    <s v="54:56"/>
    <n v="54.93333333333333"/>
    <n v="56"/>
    <n v="54"/>
    <n v="0"/>
    <x v="6"/>
    <s v="Innovation &amp; Technology"/>
    <n v="66829"/>
  </r>
  <r>
    <s v="1668196793-887"/>
    <s v="https://www.youtube.com/playlist?list=PL7vAomcmTSEoVYnaHnbI4mBIYNBoGUpRc"/>
    <s v="ซีอีโอ dtac เปิดน่านน้ำใหม่ มากกว่าแค่ 'โทรคมนาคม' | The Secret Sauce EP.473"/>
    <s v="https://www.youtube.com/watch?v=L9y45F2PXoE&amp;list=PL7vAomcmTSEoVYnaHnbI4mBIYNBoGUpRc&amp;index=107"/>
    <x v="533"/>
    <s v="L9y45F2PXoE"/>
    <s v="ซีอีโอ dtac เปิดน่านน้ำใหม่ มากกว่าแค่ 'โทรคมนาคม' | The Secret Sauce EP.473"/>
    <x v="1"/>
    <s v="THE SECRET SAUCE"/>
    <s v="Premiered Dec 3, 2021"/>
    <s v="Dec 3, 2021"/>
    <d v="2021-12-03T00:00:00"/>
    <n v="3"/>
    <n v="12"/>
    <x v="1"/>
    <s v="3"/>
    <n v="4"/>
    <x v="4"/>
    <x v="12"/>
    <s v="December"/>
    <n v="13"/>
    <s v="13,078 views"/>
    <n v="13078"/>
    <s v="like this video along with 250 other people"/>
    <n v="250"/>
    <x v="0"/>
    <s v="26:16"/>
    <n v="26.266666666666666"/>
    <n v="16"/>
    <n v="26"/>
    <n v="0"/>
    <x v="13"/>
    <s v="โทรคมนาคม"/>
    <n v="52913"/>
  </r>
  <r>
    <s v="1668196803-888"/>
    <s v="https://www.youtube.com/playlist?list=PL7vAomcmTSEoVYnaHnbI4mBIYNBoGUpRc"/>
    <s v="บทสรุป THE STANDARD ECONOMIC FORUM 2021 เชื่อมโลก เชื่อมคน เชื่อมใจ | The Secret Sauce EP.474"/>
    <s v="https://www.youtube.com/watch?v=z7XcMhiAA0M&amp;list=PL7vAomcmTSEoVYnaHnbI4mBIYNBoGUpRc&amp;index=106"/>
    <x v="534"/>
    <s v="z7XcMhiAA0M"/>
    <s v="บทสรุป THE STANDARD ECONOMIC FORUM 2021 เชื่อมโลก เชื่อมคน เชื่อมใจ | The Secret Sauce EP.474"/>
    <x v="1"/>
    <s v="THE SECRET SAUCE"/>
    <s v="Premiered Dec 4, 2021"/>
    <s v="Dec 4, 2021"/>
    <d v="2021-12-04T00:00:00"/>
    <n v="4"/>
    <n v="12"/>
    <x v="1"/>
    <s v="4"/>
    <n v="4"/>
    <x v="4"/>
    <x v="12"/>
    <s v="December"/>
    <n v="67"/>
    <s v="44,808 views"/>
    <n v="44808"/>
    <s v="like this video along with 1,442 other people"/>
    <n v="1442"/>
    <x v="1"/>
    <s v="37:21"/>
    <n v="37.35"/>
    <n v="21"/>
    <n v="37"/>
    <n v="0"/>
    <x v="0"/>
    <s v="Unspecified"/>
    <n v="55768"/>
  </r>
  <r>
    <s v="1668196813-889"/>
    <s v="https://www.youtube.com/playlist?list=PL7vAomcmTSEoVYnaHnbI4mBIYNBoGUpRc"/>
    <s v="Virgil Abloh ตำนานขบถแฟชั่น ผู้ก่อตั้ง Off-White | The Secret Sauce EP.475"/>
    <s v="https://www.youtube.com/watch?v=dl4ZOJF9V8c&amp;list=PL7vAomcmTSEoVYnaHnbI4mBIYNBoGUpRc&amp;index=105"/>
    <x v="535"/>
    <s v="dl4ZOJF9V8c"/>
    <s v="Virgil Abloh ตำนานขบถแฟชั่น ผู้ก่อตั้ง Off-White | The Secret Sauce EP.475"/>
    <x v="1"/>
    <s v="THE SECRET SAUCE"/>
    <s v="Premiered Dec 7, 2021"/>
    <s v="Dec 7, 2021"/>
    <d v="2021-12-07T00:00:00"/>
    <n v="7"/>
    <n v="12"/>
    <x v="1"/>
    <s v="7"/>
    <n v="4"/>
    <x v="4"/>
    <x v="12"/>
    <s v="December"/>
    <n v="10"/>
    <s v="12,210 views"/>
    <n v="12210"/>
    <s v="like this video along with 471 other people"/>
    <n v="471"/>
    <x v="0"/>
    <s v="17:41"/>
    <n v="17.683333333333334"/>
    <n v="41"/>
    <n v="17"/>
    <n v="0"/>
    <x v="19"/>
    <s v="Fashion"/>
    <n v="49401"/>
  </r>
  <r>
    <s v="1668196823-890"/>
    <s v="https://www.youtube.com/playlist?list=PL7vAomcmTSEoVYnaHnbI4mBIYNBoGUpRc"/>
    <s v="ปตท. เปลี่ยนวิสัยทัศน์รอบ 15 ปี ลุยพลังงานสะอาด อีวี อาหารและยา | The Secret Sauce EP.476"/>
    <s v="https://www.youtube.com/watch?v=KCmcxUbcshs&amp;list=PL7vAomcmTSEoVYnaHnbI4mBIYNBoGUpRc&amp;index=104"/>
    <x v="536"/>
    <s v="KCmcxUbcshs"/>
    <s v="ปตท. เปลี่ยนวิสัยทัศน์รอบ 15 ปี ลุยพลังงานสะอาด อีวี อาหารและยา | The Secret Sauce EP.476"/>
    <x v="1"/>
    <s v="THE SECRET SAUCE"/>
    <s v="Premiered Dec 8, 2021"/>
    <s v="Dec 8, 2021"/>
    <d v="2021-12-08T00:00:00"/>
    <n v="8"/>
    <n v="12"/>
    <x v="1"/>
    <s v="8"/>
    <n v="4"/>
    <x v="4"/>
    <x v="12"/>
    <s v="December"/>
    <n v="57"/>
    <s v="43,324 views"/>
    <n v="43324"/>
    <s v="like this video along with 870 other people"/>
    <n v="870"/>
    <x v="1"/>
    <s v="57:46"/>
    <n v="57.766666666666666"/>
    <n v="46"/>
    <n v="57"/>
    <n v="0"/>
    <x v="0"/>
    <s v="Unspecified"/>
    <n v="62534"/>
  </r>
  <r>
    <s v="1668196833-891"/>
    <s v="https://www.youtube.com/playlist?list=PL7vAomcmTSEoVYnaHnbI4mBIYNBoGUpRc"/>
    <s v="Tyson Foods ผู้นำไก่ระดับโลกเขย่าตลาดไทย | The Secret Sauce EP.477"/>
    <s v="https://www.youtube.com/watch?v=KxjMb9_VCro&amp;list=PL7vAomcmTSEoVYnaHnbI4mBIYNBoGUpRc&amp;index=103"/>
    <x v="537"/>
    <s v="KxjMb9_VCro"/>
    <s v="Tyson Foods ผู้นำไก่ระดับโลกเขย่าตลาดไทย | The Secret Sauce EP.477"/>
    <x v="1"/>
    <s v="THE SECRET SAUCE"/>
    <s v="Premiered Dec 9, 2021"/>
    <s v="Dec 9, 2021"/>
    <d v="2021-12-09T00:00:00"/>
    <n v="9"/>
    <n v="12"/>
    <x v="1"/>
    <s v="9"/>
    <n v="4"/>
    <x v="4"/>
    <x v="12"/>
    <s v="December"/>
    <n v="58"/>
    <s v="31,802 views"/>
    <n v="31802"/>
    <s v="like this video along with 613 other people"/>
    <n v="613"/>
    <x v="0"/>
    <s v="23:08"/>
    <n v="23.133333333333333"/>
    <n v="8"/>
    <n v="23"/>
    <n v="0"/>
    <x v="0"/>
    <s v="Unspecified"/>
    <n v="50760"/>
  </r>
  <r>
    <s v="1668196842-892"/>
    <s v="https://www.youtube.com/playlist?list=PL7vAomcmTSEoVYnaHnbI4mBIYNBoGUpRc"/>
    <s v="อุบลโมเดล พลิกชีวิตเกษตรกรไทยด้วยมันสำปะหลัง | The Secret Sauce EP.478"/>
    <s v="https://www.youtube.com/watch?v=3HOKdyQ4hUE&amp;list=PL7vAomcmTSEoVYnaHnbI4mBIYNBoGUpRc&amp;index=102"/>
    <x v="538"/>
    <s v="3HOKdyQ4hUE"/>
    <s v="อุบลโมเดล พลิกชีวิตเกษตรกรไทยด้วยมันสำปะหลัง | The Secret Sauce EP.478"/>
    <x v="1"/>
    <s v="THE SECRET SAUCE"/>
    <s v="Premiered Dec 10, 2021"/>
    <s v="Dec 10, 2021"/>
    <d v="2021-12-10T00:00:00"/>
    <n v="10"/>
    <n v="12"/>
    <x v="1"/>
    <s v="10"/>
    <n v="4"/>
    <x v="4"/>
    <x v="12"/>
    <s v="December"/>
    <n v="49"/>
    <s v="26,362 views"/>
    <n v="26362"/>
    <s v="like this video along with 804 other people"/>
    <n v="804"/>
    <x v="1"/>
    <s v="42:08"/>
    <n v="42.133333333333333"/>
    <n v="8"/>
    <n v="42"/>
    <n v="0"/>
    <x v="0"/>
    <s v="Unspecified"/>
    <n v="58736"/>
  </r>
  <r>
    <s v="1668196851-893"/>
    <s v="https://www.youtube.com/playlist?list=PL7vAomcmTSEoVYnaHnbI4mBIYNBoGUpRc"/>
    <s v="ประกันโดนดิสรัปต์หนัก Prudential 173 ปี ปรับตัวอย่างไร | The Secret Sauce EP.479"/>
    <s v="https://www.youtube.com/watch?v=7kCNaCW1_AY&amp;list=PL7vAomcmTSEoVYnaHnbI4mBIYNBoGUpRc&amp;index=101"/>
    <x v="539"/>
    <s v="7kCNaCW1_AY"/>
    <s v="ประกันโดนดิสรัปต์หนัก Prudential 173 ปี ปรับตัวอย่างไร | The Secret Sauce EP.479"/>
    <x v="1"/>
    <s v="THE SECRET SAUCE"/>
    <s v="Premiered Dec 14, 2021"/>
    <s v="Dec 14, 2021"/>
    <d v="2021-12-14T00:00:00"/>
    <n v="14"/>
    <n v="12"/>
    <x v="1"/>
    <s v="14"/>
    <n v="4"/>
    <x v="4"/>
    <x v="12"/>
    <s v="December"/>
    <n v="15"/>
    <s v="152,374 views"/>
    <n v="152374"/>
    <s v="like this video along with 2,013 other people"/>
    <n v="2013"/>
    <x v="1"/>
    <s v="41:10"/>
    <n v="41.166666666666664"/>
    <n v="10"/>
    <n v="41"/>
    <n v="0"/>
    <x v="18"/>
    <s v="ประกัน"/>
    <n v="52518"/>
  </r>
  <r>
    <s v="1668196861-894"/>
    <s v="https://www.youtube.com/playlist?list=PL7vAomcmTSEoVYnaHnbI4mBIYNBoGUpRc"/>
    <s v="เปลี่ยนโลกด้วยฝ้าย สร้างอิมแพ็กด้วยแฟชั่น | The Secret Sauce EP.480"/>
    <s v="https://www.youtube.com/watch?v=IwR0ZbOnEb8&amp;list=PL7vAomcmTSEoVYnaHnbI4mBIYNBoGUpRc&amp;index=100&amp;t=3s"/>
    <x v="540"/>
    <s v="IwR0ZbOnEb8"/>
    <s v="เปลี่ยนโลกด้วยฝ้าย สร้างอิมแพ็กด้วยแฟชั่น | The Secret Sauce EP.480"/>
    <x v="1"/>
    <s v="THE SECRET SAUCE"/>
    <s v="Premiered Dec 15, 2021"/>
    <s v="Dec 15, 2021"/>
    <d v="2021-12-15T00:00:00"/>
    <n v="15"/>
    <n v="12"/>
    <x v="1"/>
    <s v="15"/>
    <n v="4"/>
    <x v="4"/>
    <x v="12"/>
    <s v="December"/>
    <n v="13"/>
    <s v="9,933 views"/>
    <n v="9933"/>
    <s v="like this video along with 259 other people"/>
    <n v="259"/>
    <x v="1"/>
    <s v="39:16"/>
    <n v="39.266666666666666"/>
    <n v="16"/>
    <n v="39"/>
    <n v="0"/>
    <x v="19"/>
    <s v="Fashion"/>
    <n v="53781"/>
  </r>
  <r>
    <s v="1668196870-895"/>
    <s v="https://www.youtube.com/playlist?list=PL7vAomcmTSEoVYnaHnbI4mBIYNBoGUpRc"/>
    <s v="8 ขั้นตอนสร้างการเปลี่ยนแปลง สำหรับคนที่ไม่ยอมเปลี่ยน | The Secret Sauce EP.481"/>
    <s v="https://www.youtube.com/watch?v=OxvUDxGHpeQ&amp;list=PL7vAomcmTSEoVYnaHnbI4mBIYNBoGUpRc&amp;index=99"/>
    <x v="541"/>
    <s v="OxvUDxGHpeQ"/>
    <s v="8 ขั้นตอนสร้างการเปลี่ยนแปลง สำหรับคนที่ไม่ยอมเปลี่ยน | The Secret Sauce EP.481"/>
    <x v="1"/>
    <s v="THE SECRET SAUCE"/>
    <s v="Premiered Dec 16, 2021"/>
    <s v="Dec 16, 2021"/>
    <d v="2021-12-16T00:00:00"/>
    <n v="16"/>
    <n v="12"/>
    <x v="1"/>
    <s v="16"/>
    <n v="4"/>
    <x v="4"/>
    <x v="12"/>
    <s v="December"/>
    <n v="45"/>
    <s v="108,858 views"/>
    <n v="108858"/>
    <s v="like this video along with 2,930 other people"/>
    <n v="2930"/>
    <x v="1"/>
    <s v="50:58"/>
    <n v="50.966666666666669"/>
    <n v="58"/>
    <n v="50"/>
    <n v="0"/>
    <x v="0"/>
    <s v="Unspecified"/>
    <n v="62483"/>
  </r>
  <r>
    <s v="1668196880-896"/>
    <s v="https://www.youtube.com/playlist?list=PL7vAomcmTSEoVYnaHnbI4mBIYNBoGUpRc"/>
    <s v="เคสจริงการตลาด 5.0 เอาใจ 18 ล้านคนด้วย Big Data แบบ The 1 | The Secret Sauce EP.482"/>
    <s v="https://www.youtube.com/watch?v=eYhSJPUiefQ&amp;list=PL7vAomcmTSEoVYnaHnbI4mBIYNBoGUpRc&amp;index=98"/>
    <x v="542"/>
    <s v="eYhSJPUiefQ"/>
    <s v="เคสจริงการตลาด 5.0 เอาใจ 18 ล้านคนด้วย Big Data แบบ The 1 | The Secret Sauce EP.482"/>
    <x v="1"/>
    <s v="THE SECRET SAUCE"/>
    <s v="Premiered Dec 22, 2021"/>
    <s v="Dec 22, 2021"/>
    <d v="2021-12-22T00:00:00"/>
    <n v="22"/>
    <n v="12"/>
    <x v="1"/>
    <s v="22"/>
    <n v="4"/>
    <x v="4"/>
    <x v="12"/>
    <s v="December"/>
    <n v="24"/>
    <s v="25,054 views"/>
    <n v="25054"/>
    <s v="like this video along with 534 other people"/>
    <n v="534"/>
    <x v="1"/>
    <s v="41:57"/>
    <n v="41.95"/>
    <n v="57"/>
    <n v="41"/>
    <n v="0"/>
    <x v="0"/>
    <s v="Unspecified"/>
    <n v="55804"/>
  </r>
  <r>
    <s v="1668196890-897"/>
    <s v="https://www.youtube.com/playlist?list=PL7vAomcmTSEoVYnaHnbI4mBIYNBoGUpRc"/>
    <s v="ซีอีโอ Microsoft มองอนาคต Metaverse การทำงาน Hybrid และผู้นำ Empathy | The Secret Sauce EP.483"/>
    <s v="https://www.youtube.com/watch?v=K1E898mGt3A&amp;list=PL7vAomcmTSEoVYnaHnbI4mBIYNBoGUpRc&amp;index=97"/>
    <x v="543"/>
    <s v="K1E898mGt3A"/>
    <s v="ซีอีโอ Microsoft มองอนาคต Metaverse การทำงาน Hybrid และผู้นำ Empathy | The Secret Sauce EP.483"/>
    <x v="1"/>
    <s v="THE SECRET SAUCE"/>
    <s v="Premiered Dec 23, 2021"/>
    <s v="Dec 23, 2021"/>
    <d v="2021-12-23T00:00:00"/>
    <n v="23"/>
    <n v="12"/>
    <x v="1"/>
    <s v="23"/>
    <n v="4"/>
    <x v="4"/>
    <x v="12"/>
    <s v="December"/>
    <n v="18"/>
    <s v="36,714 views"/>
    <n v="36714"/>
    <s v="like this video along with 923 other people"/>
    <n v="923"/>
    <x v="1"/>
    <s v="37:44"/>
    <n v="37.733333333333334"/>
    <n v="44"/>
    <n v="37"/>
    <n v="0"/>
    <x v="0"/>
    <s v="Unspecified"/>
    <n v="58159"/>
  </r>
  <r>
    <s v="1668196899-898"/>
    <s v="https://www.youtube.com/playlist?list=PL7vAomcmTSEoVYnaHnbI4mBIYNBoGUpRc"/>
    <s v="เกาหลีใต้พัฒนาถึงจุดนี้ได้อย่างไร ตอน 1 เผด็จการ พลิกยากจนสู่แชโบล | The Secret Sauce EP.484"/>
    <s v="https://www.youtube.com/watch?v=JYMfB5UjOKA&amp;list=PL7vAomcmTSEoVYnaHnbI4mBIYNBoGUpRc&amp;index=96"/>
    <x v="544"/>
    <s v="JYMfB5UjOKA"/>
    <s v="เกาหลีใต้พัฒนาถึงจุดนี้ได้อย่างไร ตอน 1 เผด็จการ พลิกยากจนสู่แชโบล | The Secret Sauce EP.484"/>
    <x v="1"/>
    <s v="THE SECRET SAUCE"/>
    <s v="Premiered Dec 24, 2021"/>
    <s v="Dec 24, 2021"/>
    <d v="2021-12-24T00:00:00"/>
    <n v="24"/>
    <n v="12"/>
    <x v="1"/>
    <s v="24"/>
    <n v="4"/>
    <x v="4"/>
    <x v="12"/>
    <s v="December"/>
    <n v="311"/>
    <s v="138,550 views"/>
    <n v="138550"/>
    <s v="like this video along with 2,769 other people"/>
    <n v="2769"/>
    <x v="1"/>
    <s v="47:26"/>
    <n v="47.43333333333333"/>
    <n v="26"/>
    <n v="47"/>
    <n v="0"/>
    <x v="0"/>
    <s v="Unspecified"/>
    <n v="60068"/>
  </r>
  <r>
    <s v="1668196910-899"/>
    <s v="https://www.youtube.com/playlist?list=PL7vAomcmTSEoVYnaHnbI4mBIYNBoGUpRc"/>
    <s v="เกาหลีใต้พัฒนาถึงจุดนี้ได้อย่างไร ตอน 2 ซอฟต์พาวเวอร์สร้างแบรนด์โลก | The Secret Sauce EP.485"/>
    <s v="https://www.youtube.com/watch?v=9wCr6jvalN8&amp;list=PL7vAomcmTSEoVYnaHnbI4mBIYNBoGUpRc&amp;index=95"/>
    <x v="545"/>
    <s v="9wCr6jvalN8"/>
    <s v="เกาหลีใต้พัฒนาถึงจุดนี้ได้อย่างไร ตอน 2 ซอฟต์พาวเวอร์สร้างแบรนด์โลก | The Secret Sauce EP.485"/>
    <x v="1"/>
    <s v="THE SECRET SAUCE"/>
    <s v="Premiered Dec 25, 2021"/>
    <s v="Dec 25, 2021"/>
    <d v="2021-12-25T00:00:00"/>
    <n v="25"/>
    <n v="12"/>
    <x v="1"/>
    <s v="25"/>
    <n v="4"/>
    <x v="4"/>
    <x v="12"/>
    <s v="December"/>
    <n v="138"/>
    <s v="61,918 views"/>
    <n v="61918"/>
    <s v="like this video along with 1,595 other people"/>
    <n v="1595"/>
    <x v="1"/>
    <s v="46:57"/>
    <n v="46.95"/>
    <n v="57"/>
    <n v="46"/>
    <n v="0"/>
    <x v="0"/>
    <s v="Unspecified"/>
    <n v="59781"/>
  </r>
  <r>
    <s v="1668196920-900"/>
    <s v="https://www.youtube.com/playlist?list=PL7vAomcmTSEoVYnaHnbI4mBIYNBoGUpRc"/>
    <s v="ไฟน์ไลน์ ผู้บุกเบิกซักผ้าไทย 8 พันล้าน ชนะแบรนด์โลก | The Secret Sauce EP.486"/>
    <s v="https://www.youtube.com/watch?v=vJPwVksNAow&amp;list=PL7vAomcmTSEoVYnaHnbI4mBIYNBoGUpRc&amp;index=94"/>
    <x v="546"/>
    <s v="vJPwVksNAow"/>
    <s v="ไฟน์ไลน์ ผู้บุกเบิกซักผ้าไทย 8 พันล้าน ชนะแบรนด์โลก | The Secret Sauce EP.486"/>
    <x v="1"/>
    <s v="THE SECRET SAUCE"/>
    <s v="Premiered Dec 26, 2021"/>
    <s v="Dec 26, 2021"/>
    <d v="2021-12-26T00:00:00"/>
    <n v="26"/>
    <n v="12"/>
    <x v="1"/>
    <s v="26"/>
    <n v="4"/>
    <x v="4"/>
    <x v="12"/>
    <s v="December"/>
    <n v="11"/>
    <s v="12,512 views"/>
    <n v="12512"/>
    <s v="like this video along with 268 other people"/>
    <n v="268"/>
    <x v="1"/>
    <s v="43:34"/>
    <n v="43.56666666666667"/>
    <n v="34"/>
    <n v="43"/>
    <n v="0"/>
    <x v="0"/>
    <s v="Unspecified"/>
    <n v="50174"/>
  </r>
  <r>
    <s v="1668196929-901"/>
    <s v="https://www.youtube.com/playlist?list=PL7vAomcmTSEoVYnaHnbI4mBIYNBoGUpRc"/>
    <s v="ความในใจถึงผู้ฟัง จาก เคน นครินทร์ บทเรียนปี 2021 ด้วยทฤษฎี 4V | The Secret Sauce EP.487"/>
    <s v="https://www.youtube.com/watch?v=QqYVNmXhtGE&amp;list=PL7vAomcmTSEoVYnaHnbI4mBIYNBoGUpRc&amp;index=93"/>
    <x v="547"/>
    <s v="QqYVNmXhtGE"/>
    <s v="ความในใจถึงผู้ฟัง จาก เคน นครินทร์ บทเรียนปี 2021 ด้วยทฤษฎี 4V | The Secret Sauce EP.487"/>
    <x v="1"/>
    <s v="THE SECRET SAUCE"/>
    <s v="Premiered Dec 30, 2021"/>
    <s v="Dec 30, 2021"/>
    <d v="2021-12-30T00:00:00"/>
    <n v="30"/>
    <n v="12"/>
    <x v="1"/>
    <s v="30"/>
    <n v="4"/>
    <x v="4"/>
    <x v="12"/>
    <s v="December"/>
    <n v="124"/>
    <s v="65,120 views"/>
    <n v="65120"/>
    <s v="like this video along with 1,569 other people"/>
    <n v="1569"/>
    <x v="2"/>
    <s v="1:26:19"/>
    <n v="86.316666666666663"/>
    <n v="19"/>
    <n v="26"/>
    <n v="1"/>
    <x v="0"/>
    <s v="Unspecified"/>
    <n v="70296"/>
  </r>
  <r>
    <s v="1668196939-902"/>
    <s v="https://www.youtube.com/playlist?list=PL7vAomcmTSEoVYnaHnbI4mBIYNBoGUpRc"/>
    <s v="เริ่มต้นปี 2022 ด้วยแนวคิด 3H | The Secret Sauce EP.488"/>
    <s v="https://www.youtube.com/watch?v=hxjF3jpG6R0&amp;list=PL7vAomcmTSEoVYnaHnbI4mBIYNBoGUpRc&amp;index=92"/>
    <x v="548"/>
    <s v="hxjF3jpG6R0"/>
    <s v="เริ่มต้นปี 2022 ด้วยแนวคิด 3H | The Secret Sauce EP.488"/>
    <x v="1"/>
    <s v="THE SECRET SAUCE"/>
    <s v="Jan 1, 2022"/>
    <s v="Jan 1, 2022"/>
    <d v="2022-01-01T00:00:00"/>
    <n v="1"/>
    <n v="1"/>
    <x v="0"/>
    <s v="1"/>
    <n v="1"/>
    <x v="5"/>
    <x v="13"/>
    <s v="January"/>
    <n v="65"/>
    <s v="82,044 views"/>
    <n v="82044"/>
    <s v="like this video along with 2,819 other people"/>
    <n v="2819"/>
    <x v="0"/>
    <s v="16:48"/>
    <n v="16.8"/>
    <n v="48"/>
    <n v="16"/>
    <n v="0"/>
    <x v="0"/>
    <s v="Unspecified"/>
    <n v="45451"/>
  </r>
  <r>
    <s v="1668196949-903"/>
    <s v="https://www.youtube.com/playlist?list=PL7vAomcmTSEoVYnaHnbI4mBIYNBoGUpRc"/>
    <s v="3 กลยุทธ์ พา Nespresso สู้ตลาดกาแฟแคปซูล 2022 | The Secret Sauce EP.489"/>
    <s v="https://www.youtube.com/watch?v=SZlEhWc26us&amp;list=PL7vAomcmTSEoVYnaHnbI4mBIYNBoGUpRc&amp;index=91"/>
    <x v="549"/>
    <s v="SZlEhWc26us"/>
    <s v="3 กลยุทธ์ พา Nespresso สู้ตลาดกาแฟแคปซูล 2022 | The Secret Sauce EP.489"/>
    <x v="1"/>
    <s v="THE SECRET SAUCE"/>
    <s v="Premiered Jan 5, 2022"/>
    <s v="Jan 5, 2022"/>
    <d v="2022-01-05T00:00:00"/>
    <n v="5"/>
    <n v="1"/>
    <x v="0"/>
    <s v="5"/>
    <n v="1"/>
    <x v="5"/>
    <x v="13"/>
    <s v="January"/>
    <n v="32"/>
    <s v="30,738 views"/>
    <n v="30738"/>
    <s v="like this video along with 535 other people"/>
    <n v="535"/>
    <x v="0"/>
    <s v="26:16"/>
    <n v="26.266666666666666"/>
    <n v="16"/>
    <n v="26"/>
    <n v="0"/>
    <x v="14"/>
    <s v="สินค้าอุปโภคบริโภค"/>
    <n v="45208"/>
  </r>
  <r>
    <s v="1668196959-904"/>
    <s v="https://www.youtube.com/playlist?list=PL7vAomcmTSEoVYnaHnbI4mBIYNBoGUpRc"/>
    <s v="เฮงลิสซิ่ง จากไฟแนนซ์ท้องถิ่น สู่ระดับประเทศหมื่นล้าน | The Secret Sauce EP.490"/>
    <s v="https://www.youtube.com/watch?v=AYALs2sORWs&amp;list=PL7vAomcmTSEoVYnaHnbI4mBIYNBoGUpRc&amp;index=90"/>
    <x v="550"/>
    <s v="AYALs2sORWs"/>
    <s v="เฮงลิสซิ่ง จากไฟแนนซ์ท้องถิ่น สู่ระดับประเทศหมื่นล้าน | The Secret Sauce EP.490"/>
    <x v="1"/>
    <s v="THE SECRET SAUCE"/>
    <s v="Jan 6, 2022"/>
    <s v="Jan 6, 2022"/>
    <d v="2022-01-06T00:00:00"/>
    <n v="6"/>
    <n v="1"/>
    <x v="0"/>
    <s v="6"/>
    <n v="1"/>
    <x v="5"/>
    <x v="13"/>
    <s v="January"/>
    <n v="9"/>
    <s v="12,152 views"/>
    <n v="12152"/>
    <s v="like this video along with 226 other people"/>
    <n v="226"/>
    <x v="3"/>
    <s v="53:56"/>
    <s v="39:49"/>
    <n v="56"/>
    <n v="53"/>
    <n v="0"/>
    <x v="15"/>
    <s v="สินเชื่อ"/>
    <n v="60061"/>
  </r>
  <r>
    <s v="1668196969-905"/>
    <s v="https://www.youtube.com/playlist?list=PL7vAomcmTSEoVYnaHnbI4mBIYNBoGUpRc"/>
    <s v="สมชัย เอไอเอส ตอบเรื่องควบรวมทรู ดีแทค และ Cognitive Telco | The Secret Sauce EP.491"/>
    <s v="https://www.youtube.com/watch?v=CLschu7otYc&amp;list=PL7vAomcmTSEoVYnaHnbI4mBIYNBoGUpRc&amp;index=89&amp;t=3s"/>
    <x v="551"/>
    <s v="CLschu7otYc"/>
    <s v="สมชัย เอไอเอส ตอบเรื่องควบรวมทรู ดีแทค และ Cognitive Telco | The Secret Sauce EP.491"/>
    <x v="1"/>
    <s v="THE SECRET SAUCE"/>
    <s v="Premiered Jan 15, 2022"/>
    <s v="Jan 15, 2022"/>
    <d v="2022-01-15T00:00:00"/>
    <n v="15"/>
    <n v="1"/>
    <x v="0"/>
    <s v="15"/>
    <n v="1"/>
    <x v="5"/>
    <x v="13"/>
    <s v="January"/>
    <n v="43"/>
    <s v="37,222 views"/>
    <n v="37222"/>
    <s v="like this video along with 823 other people"/>
    <n v="823"/>
    <x v="2"/>
    <s v="1:05:51"/>
    <n v="65.849999999999994"/>
    <n v="51"/>
    <n v="5"/>
    <n v="1"/>
    <x v="13"/>
    <s v="โทรคมนาคม"/>
    <n v="63029"/>
  </r>
  <r>
    <s v="1668196979-906"/>
    <s v="https://www.youtube.com/playlist?list=PL7vAomcmTSEoVYnaHnbI4mBIYNBoGUpRc"/>
    <s v="ซีอีโอ Google คิดอย่างไรกับ Web 3.0 และ Metaverse | The Secret Sauce EP.492"/>
    <s v="https://www.youtube.com/watch?v=Wq6axR_B234&amp;list=PL7vAomcmTSEoVYnaHnbI4mBIYNBoGUpRc&amp;index=88&amp;t=9s"/>
    <x v="552"/>
    <s v="Wq6axR_B234"/>
    <s v="ซีอีโอ Google คิดอย่างไรกับ Web 3.0 และ Metaverse | The Secret Sauce EP.492"/>
    <x v="1"/>
    <s v="THE SECRET SAUCE"/>
    <s v="Premiered Jan 20, 2022"/>
    <s v="Jan 20, 2022"/>
    <d v="2022-01-20T00:00:00"/>
    <n v="20"/>
    <n v="1"/>
    <x v="0"/>
    <s v="20"/>
    <n v="1"/>
    <x v="5"/>
    <x v="13"/>
    <s v="January"/>
    <n v="30"/>
    <s v="91,698 views"/>
    <n v="91698"/>
    <s v="like this video along with 2,176 other people"/>
    <n v="2176"/>
    <x v="0"/>
    <s v="29:11"/>
    <n v="29.183333333333334"/>
    <n v="11"/>
    <n v="29"/>
    <n v="0"/>
    <x v="6"/>
    <s v="Innovation &amp; Technology"/>
    <n v="54590"/>
  </r>
  <r>
    <s v="1668196989-907"/>
    <s v="https://www.youtube.com/playlist?list=PL7vAomcmTSEoVYnaHnbI4mBIYNBoGUpRc"/>
    <s v="เมื่อไฟฟ้าไร้คนกลาง การไฟฟ้านครหลวง ปรับตัวอย่างไร | The Secret Sauce EP.493"/>
    <s v="https://www.youtube.com/watch?v=dHSDZBu_1vU&amp;list=PL7vAomcmTSEoVYnaHnbI4mBIYNBoGUpRc&amp;index=87"/>
    <x v="553"/>
    <s v="dHSDZBu_1vU"/>
    <s v="เมื่อไฟฟ้าไร้คนกลาง การไฟฟ้านครหลวง ปรับตัวอย่างไร | The Secret Sauce EP.493"/>
    <x v="1"/>
    <s v="THE SECRET SAUCE"/>
    <s v="Premiered Jan 25, 2022"/>
    <s v="Jan 25, 2022"/>
    <d v="2022-01-25T00:00:00"/>
    <n v="25"/>
    <n v="1"/>
    <x v="0"/>
    <s v="25"/>
    <n v="1"/>
    <x v="5"/>
    <x v="13"/>
    <s v="January"/>
    <n v="66"/>
    <s v="22,060 views"/>
    <n v="22060"/>
    <s v="like this video along with 467 other people"/>
    <n v="467"/>
    <x v="1"/>
    <s v="39:49"/>
    <n v="39.81666666666667"/>
    <n v="49"/>
    <n v="39"/>
    <n v="0"/>
    <x v="12"/>
    <s v="ผู้นำภาครัฐ"/>
    <n v="54266"/>
  </r>
  <r>
    <s v="1668196999-908"/>
    <s v="https://www.youtube.com/playlist?list=PL7vAomcmTSEoVYnaHnbI4mBIYNBoGUpRc"/>
    <s v="เป็นคนกลางๆ จะโดดเด่นสำเร็จได้อย่างไร โจ้ ธนา | The Secret Sauce EP.494"/>
    <s v="https://www.youtube.com/watch?v=LivAA6y-jPk&amp;list=PL7vAomcmTSEoVYnaHnbI4mBIYNBoGUpRc&amp;index=86"/>
    <x v="554"/>
    <s v="LivAA6y-jPk"/>
    <s v="เป็นคนกลางๆ จะโดดเด่นสำเร็จได้อย่างไร โจ้ ธนา | The Secret Sauce EP.494"/>
    <x v="1"/>
    <s v="THE SECRET SAUCE"/>
    <s v="Jan 30, 2022"/>
    <s v="Jan 30, 2022"/>
    <d v="2022-01-30T00:00:00"/>
    <n v="30"/>
    <n v="1"/>
    <x v="0"/>
    <s v="30"/>
    <n v="1"/>
    <x v="5"/>
    <x v="13"/>
    <s v="January"/>
    <n v="193"/>
    <s v="188,554 views"/>
    <n v="188554"/>
    <s v="like this video along with 5,560 other people"/>
    <n v="5560"/>
    <x v="1"/>
    <s v="58:17"/>
    <n v="58.283333333333331"/>
    <n v="17"/>
    <n v="58"/>
    <n v="0"/>
    <x v="0"/>
    <s v="Unspecified"/>
    <n v="67567"/>
  </r>
  <r>
    <s v="1668197008-909"/>
    <s v="https://www.youtube.com/playlist?list=PL7vAomcmTSEoVYnaHnbI4mBIYNBoGUpRc"/>
    <s v="ปัญญาจัดการตัวเอง เคล็ดลับความสำเร็จจาก ปีเตอร์ ดรักเกอร์ | The Secret Sauce EP.495"/>
    <s v="https://www.youtube.com/watch?v=jXdu9uhDvKs&amp;list=PL7vAomcmTSEoVYnaHnbI4mBIYNBoGUpRc&amp;index=85"/>
    <x v="555"/>
    <s v="jXdu9uhDvKs"/>
    <s v="ปัญญาจัดการตัวเอง เคล็ดลับความสำเร็จจาก ปีเตอร์ ดรักเกอร์ | The Secret Sauce EP.495"/>
    <x v="1"/>
    <s v="THE SECRET SAUCE"/>
    <s v="Feb 3, 2022"/>
    <s v="Feb 3, 2022"/>
    <d v="2022-02-03T00:00:00"/>
    <n v="3"/>
    <n v="2"/>
    <x v="0"/>
    <s v="3"/>
    <n v="1"/>
    <x v="5"/>
    <x v="14"/>
    <s v="February"/>
    <n v="78"/>
    <s v="84,993 views"/>
    <n v="84993"/>
    <s v="like this video along with 3,007 other people"/>
    <n v="3007"/>
    <x v="1"/>
    <s v="38:29"/>
    <n v="38.483333333333334"/>
    <n v="29"/>
    <n v="38"/>
    <n v="0"/>
    <x v="0"/>
    <s v="Unspecified"/>
    <n v="54688"/>
  </r>
  <r>
    <s v="1668197018-910"/>
    <s v="https://www.youtube.com/playlist?list=PL7vAomcmTSEoVYnaHnbI4mBIYNBoGUpRc"/>
    <s v="สร้อยสายมูร้อยล้าน RAVIPA โต 2000% ใน 1 ปี | The Secret Sauce EP.497"/>
    <s v="https://www.youtube.com/watch?v=zBpOBMuPVRc&amp;list=PL7vAomcmTSEoVYnaHnbI4mBIYNBoGUpRc&amp;index=84"/>
    <x v="556"/>
    <s v="zBpOBMuPVRc"/>
    <s v="สร้อยสายมูร้อยล้าน RAVIPA โต 2000% ใน 1 ปี | The Secret Sauce EP.497"/>
    <x v="1"/>
    <s v="THE SECRET SAUCE"/>
    <s v="Feb 8, 2022"/>
    <s v="Feb 8, 2022"/>
    <d v="2022-02-08T00:00:00"/>
    <n v="8"/>
    <n v="2"/>
    <x v="0"/>
    <s v="8"/>
    <n v="1"/>
    <x v="5"/>
    <x v="14"/>
    <s v="February"/>
    <n v="61"/>
    <s v="66,700 views"/>
    <n v="66700"/>
    <s v="like this video along with 1,131 other people"/>
    <n v="1131"/>
    <x v="1"/>
    <s v="33:10"/>
    <n v="33.166666666666664"/>
    <n v="10"/>
    <n v="33"/>
    <n v="0"/>
    <x v="20"/>
    <s v="ธุรกิจค้าปลีก"/>
    <n v="51441"/>
  </r>
  <r>
    <s v="1668197028-911"/>
    <s v="https://www.youtube.com/playlist?list=PL7vAomcmTSEoVYnaHnbI4mBIYNBoGUpRc"/>
    <s v="มหาวิทยาลัยกำลังตาย? มธ.จับมือ SkillLane ดิสรัปต์ใหญ่ ใครก็ออกแบบปริญญาได้ | The Secret Sauce EP.498"/>
    <s v="https://www.youtube.com/watch?v=6utEvM9ekXs&amp;list=PL7vAomcmTSEoVYnaHnbI4mBIYNBoGUpRc&amp;index=83"/>
    <x v="557"/>
    <s v="6utEvM9ekXs"/>
    <s v="มหาวิทยาลัยกำลังตาย? มธ.จับมือ SkillLane ดิสรัปต์ใหญ่ ใครก็ออกแบบปริญญาได้ | The Secret Sauce EP.498"/>
    <x v="1"/>
    <s v="THE SECRET SAUCE"/>
    <s v="Premiered Feb 10, 2022"/>
    <s v="Feb 10, 2022"/>
    <d v="2022-02-10T00:00:00"/>
    <n v="10"/>
    <n v="2"/>
    <x v="0"/>
    <s v="10"/>
    <n v="1"/>
    <x v="5"/>
    <x v="14"/>
    <s v="February"/>
    <n v="300"/>
    <s v="249,134 views"/>
    <n v="249134"/>
    <s v="like this video along with 5,267 other people"/>
    <n v="5267"/>
    <x v="1"/>
    <s v="58:36"/>
    <n v="58.6"/>
    <n v="36"/>
    <n v="58"/>
    <n v="0"/>
    <x v="3"/>
    <s v="การศึกษา"/>
    <n v="52244"/>
  </r>
  <r>
    <s v="1668197037-912"/>
    <s v="https://www.youtube.com/playlist?list=PL7vAomcmTSEoVYnaHnbI4mBIYNBoGUpRc"/>
    <s v="หุ้นกู้ลดเหลื่อมล้ำการศึกษา ครั้งแรกในเอเชียจากแสนสิริ | The Secret Sauce EP.499"/>
    <s v="https://www.youtube.com/watch?v=7VwUXcHUntg&amp;list=PL7vAomcmTSEoVYnaHnbI4mBIYNBoGUpRc&amp;index=82"/>
    <x v="558"/>
    <s v="7VwUXcHUntg"/>
    <s v="หุ้นกู้ลดเหลื่อมล้ำการศึกษา ครั้งแรกในเอเชียจากแสนสิริ | The Secret Sauce EP.499"/>
    <x v="1"/>
    <s v="THE SECRET SAUCE"/>
    <s v="Feb 11, 2022"/>
    <s v="Feb 11, 2022"/>
    <d v="2022-02-11T00:00:00"/>
    <n v="11"/>
    <n v="2"/>
    <x v="0"/>
    <s v="11"/>
    <n v="1"/>
    <x v="5"/>
    <x v="14"/>
    <s v="February"/>
    <n v="24"/>
    <s v="14,543 views"/>
    <n v="14543"/>
    <s v="like this video along with 371 other people"/>
    <n v="371"/>
    <x v="1"/>
    <s v="40:08"/>
    <n v="40.133333333333333"/>
    <n v="8"/>
    <n v="40"/>
    <n v="0"/>
    <x v="3"/>
    <s v="การศึกษา"/>
    <n v="46562"/>
  </r>
  <r>
    <s v="1668197047-913"/>
    <s v="https://www.youtube.com/playlist?list=PL7vAomcmTSEoVYnaHnbI4mBIYNBoGUpRc"/>
    <s v="ทำไมอสังหาฯ 2022 จึงบีบหัวใจ ดร.ยุ้ย เสนาดีเวลลอปเม้นท์ | The Secret Sauce EP.500"/>
    <s v="https://www.youtube.com/watch?v=ke00Eivba-M&amp;list=PL7vAomcmTSEoVYnaHnbI4mBIYNBoGUpRc&amp;index=81"/>
    <x v="559"/>
    <s v="ke00Eivba-M"/>
    <s v="ทำไมอสังหาฯ 2022 จึงบีบหัวใจ ดร.ยุ้ย เสนาดีเวลลอปเม้นท์ | The Secret Sauce EP.500"/>
    <x v="1"/>
    <s v="THE SECRET SAUCE"/>
    <s v="Premiered Feb 14, 2022"/>
    <s v="Feb 14, 2022"/>
    <d v="2022-02-14T00:00:00"/>
    <n v="14"/>
    <n v="2"/>
    <x v="0"/>
    <s v="14"/>
    <n v="1"/>
    <x v="5"/>
    <x v="14"/>
    <s v="February"/>
    <n v="170"/>
    <s v="185,516 views"/>
    <n v="185516"/>
    <s v="like this video along with 3,178 other people"/>
    <n v="3178"/>
    <x v="2"/>
    <s v="1:00:12"/>
    <n v="60.2"/>
    <n v="12"/>
    <n v="0"/>
    <n v="1"/>
    <x v="8"/>
    <s v="อสังหาริมทรัพย์"/>
    <n v="55533"/>
  </r>
  <r>
    <s v="1668197058-914"/>
    <s v="https://www.youtube.com/playlist?list=PL7vAomcmTSEoVYnaHnbI4mBIYNBoGUpRc"/>
    <s v="Wholebeing ความสุข 5 มิติที่ชีวิตควรปรับสมดุล | The Secret Sauce EP.501"/>
    <s v="https://www.youtube.com/watch?v=jlERtaEOQh4&amp;list=PL7vAomcmTSEoVYnaHnbI4mBIYNBoGUpRc&amp;index=80"/>
    <x v="560"/>
    <s v="jlERtaEOQh4"/>
    <s v="Wholebeing ความสุข 5 มิติที่ชีวิตควรปรับสมดุล | The Secret Sauce EP.501"/>
    <x v="1"/>
    <s v="THE SECRET SAUCE"/>
    <s v="Feb 20, 2022"/>
    <s v="Feb 20, 2022"/>
    <d v="2022-02-20T00:00:00"/>
    <n v="20"/>
    <n v="2"/>
    <x v="0"/>
    <s v="20"/>
    <n v="1"/>
    <x v="5"/>
    <x v="14"/>
    <s v="February"/>
    <n v="51"/>
    <s v="57,533 views"/>
    <n v="57533"/>
    <s v="like this video along with 1,613 other people"/>
    <n v="1613"/>
    <x v="1"/>
    <s v="30:05"/>
    <n v="30.083333333333332"/>
    <n v="5"/>
    <n v="30"/>
    <n v="0"/>
    <x v="0"/>
    <s v="Unspecified"/>
    <n v="49975"/>
  </r>
  <r>
    <s v="1668197068-915"/>
    <s v="https://www.youtube.com/playlist?list=PL7vAomcmTSEoVYnaHnbI4mBIYNBoGUpRc"/>
    <s v="Digital Execution ทรานส์ฟอร์มกี่ครั้งก็ล้มเหลว ถ้าวิธีปฏิบัติผิด | The Secret Sauce EP.502"/>
    <s v="https://www.youtube.com/watch?v=SUMS4rQnDf4&amp;list=PL7vAomcmTSEoVYnaHnbI4mBIYNBoGUpRc&amp;index=79"/>
    <x v="561"/>
    <s v="SUMS4rQnDf4"/>
    <s v="Digital Execution ทรานส์ฟอร์มกี่ครั้งก็ล้มเหลว ถ้าวิธีปฏิบัติผิด | The Secret Sauce EP.502"/>
    <x v="1"/>
    <s v="THE SECRET SAUCE"/>
    <s v="Feb 23, 2022"/>
    <s v="Feb 23, 2022"/>
    <d v="2022-02-23T00:00:00"/>
    <n v="23"/>
    <n v="2"/>
    <x v="0"/>
    <s v="23"/>
    <n v="1"/>
    <x v="5"/>
    <x v="14"/>
    <s v="February"/>
    <n v="23"/>
    <s v="19,544 views"/>
    <n v="19544"/>
    <s v="like this video along with 464 other people"/>
    <n v="464"/>
    <x v="1"/>
    <s v="45:44"/>
    <n v="45.733333333333334"/>
    <n v="44"/>
    <n v="45"/>
    <n v="0"/>
    <x v="0"/>
    <s v="Unspecified"/>
    <n v="46762"/>
  </r>
  <r>
    <s v="1668197078-916"/>
    <s v="https://www.youtube.com/playlist?list=PL7vAomcmTSEoVYnaHnbI4mBIYNBoGUpRc"/>
    <s v="ทำไมเราไม่ควรแข่งกันเป็นที่ 1 ปรมาจารย์กลยุทธ์ Michael Porter | The Secret Sauce EP.503"/>
    <s v="https://www.youtube.com/watch?v=eB9-Tz0PEhY&amp;list=PL7vAomcmTSEoVYnaHnbI4mBIYNBoGUpRc&amp;index=78"/>
    <x v="562"/>
    <s v="eB9-Tz0PEhY"/>
    <s v="ทำไมเราไม่ควรแข่งกันเป็นที่ 1 ปรมาจารย์กลยุทธ์ Michael Porter | The Secret Sauce EP.503"/>
    <x v="1"/>
    <s v="THE SECRET SAUCE"/>
    <s v="Feb 24, 2022"/>
    <s v="Feb 24, 2022"/>
    <d v="2022-02-24T00:00:00"/>
    <n v="24"/>
    <n v="2"/>
    <x v="0"/>
    <s v="24"/>
    <n v="1"/>
    <x v="5"/>
    <x v="14"/>
    <s v="February"/>
    <n v="49"/>
    <s v="49,449 views"/>
    <n v="49449"/>
    <s v="like this video along with 1,304 other people"/>
    <n v="1304"/>
    <x v="0"/>
    <s v="26:42"/>
    <n v="26.7"/>
    <n v="42"/>
    <n v="26"/>
    <n v="0"/>
    <x v="0"/>
    <s v="Unspecified"/>
    <n v="45389"/>
  </r>
  <r>
    <s v="1668197088-917"/>
    <s v="https://www.youtube.com/playlist?list=PL7vAomcmTSEoVYnaHnbI4mBIYNBoGUpRc"/>
    <s v="ดึงสตินักการตลาด! ขุดอินไซต์ผู้บริโภคใต้ภูเขาน้ำแข็งยุค Metaverse | The Secret Sauce EP.504"/>
    <s v="https://www.youtube.com/watch?v=Zi8CmAdv3EY&amp;list=PL7vAomcmTSEoVYnaHnbI4mBIYNBoGUpRc&amp;index=77"/>
    <x v="563"/>
    <s v="Zi8CmAdv3EY"/>
    <s v="ดึงสตินักการตลาด! ขุดอินไซต์ผู้บริโภคใต้ภูเขาน้ำแข็งยุค Metaverse | The Secret Sauce EP.504"/>
    <x v="1"/>
    <s v="THE SECRET SAUCE"/>
    <s v="Feb 25, 2022"/>
    <s v="Feb 25, 2022"/>
    <d v="2022-02-25T00:00:00"/>
    <n v="25"/>
    <n v="2"/>
    <x v="0"/>
    <s v="25"/>
    <n v="1"/>
    <x v="5"/>
    <x v="14"/>
    <s v="February"/>
    <n v="24"/>
    <s v="21,507 views"/>
    <n v="21507"/>
    <s v="like this video along with 602 other people"/>
    <n v="602"/>
    <x v="1"/>
    <s v="50:13"/>
    <n v="50.216666666666669"/>
    <n v="13"/>
    <n v="50"/>
    <n v="0"/>
    <x v="3"/>
    <s v="การศึกษา"/>
    <n v="50715"/>
  </r>
  <r>
    <s v="1668197099-918"/>
    <s v="https://www.youtube.com/playlist?list=PL7vAomcmTSEoVYnaHnbI4mBIYNBoGUpRc"/>
    <s v="คำสารภาพจากยูนิคอร์น ท๊อป จิรายุส คมสันต์ ลี ตอน 1 ประมาทจนเกือบพัง | The Secret Sauce EP.505"/>
    <s v="https://www.youtube.com/watch?v=0zVp8pu60JE&amp;list=PL7vAomcmTSEoVYnaHnbI4mBIYNBoGUpRc&amp;index=76"/>
    <x v="564"/>
    <s v="0zVp8pu60JE"/>
    <s v="คำสารภาพจากยูนิคอร์น ท๊อป จิรายุส คมสันต์ ลี ตอน 1 ประมาทจนเกือบพัง | The Secret Sauce EP.505"/>
    <x v="1"/>
    <s v="THE SECRET SAUCE"/>
    <s v="Premiered Feb 26, 2022"/>
    <s v="Feb 26, 2022"/>
    <d v="2022-02-26T00:00:00"/>
    <n v="26"/>
    <n v="2"/>
    <x v="0"/>
    <s v="26"/>
    <n v="1"/>
    <x v="5"/>
    <x v="14"/>
    <s v="February"/>
    <n v="500"/>
    <s v="562,974 views"/>
    <n v="562974"/>
    <s v="like this video along with 11,494 other people"/>
    <n v="11494"/>
    <x v="2"/>
    <s v="1:06:36"/>
    <n v="66.599999999999994"/>
    <n v="36"/>
    <n v="6"/>
    <n v="1"/>
    <x v="0"/>
    <s v="Unspecified"/>
    <n v="55123"/>
  </r>
  <r>
    <s v="1668197109-919"/>
    <s v="https://www.youtube.com/playlist?list=PL7vAomcmTSEoVYnaHnbI4mBIYNBoGUpRc"/>
    <s v="คำสารภาพจากยูนิคอร์น ท๊อป จิรายุส คมสันต์ ลี ตอน 2 อย่าพลาดเหมือนพวกเรา | The Secret Sauce EP.506"/>
    <s v="https://www.youtube.com/watch?v=dgYpLRFyw-g&amp;list=PL7vAomcmTSEoVYnaHnbI4mBIYNBoGUpRc&amp;index=75"/>
    <x v="565"/>
    <s v="dgYpLRFyw-g"/>
    <s v="คำสารภาพจากยูนิคอร์น ท๊อป จิรายุส คมสันต์ ลี ตอน 2 อย่าพลาดเหมือนพวกเรา | The Secret Sauce EP.506"/>
    <x v="1"/>
    <s v="THE SECRET SAUCE"/>
    <s v="Premiered Feb 27, 2022"/>
    <s v="Feb 27, 2022"/>
    <d v="2022-02-27T00:00:00"/>
    <n v="27"/>
    <n v="2"/>
    <x v="0"/>
    <s v="27"/>
    <n v="1"/>
    <x v="5"/>
    <x v="14"/>
    <s v="February"/>
    <n v="308"/>
    <s v="179,844 views"/>
    <n v="179844"/>
    <s v="like this video along with 4,897 other people"/>
    <n v="4897"/>
    <x v="2"/>
    <s v="1:01:30"/>
    <n v="61.5"/>
    <n v="30"/>
    <n v="1"/>
    <n v="1"/>
    <x v="0"/>
    <s v="Unspecified"/>
    <n v="54602"/>
  </r>
  <r>
    <s v="1668197119-920"/>
    <s v="https://www.youtube.com/playlist?list=PL7vAomcmTSEoVYnaHnbI4mBIYNBoGUpRc"/>
    <s v="ทำไม Meta ต้องเปลี่ยน Core Values ดีเอ็นเอองค์กร | The Secret Sauce EP.507"/>
    <s v="https://www.youtube.com/watch?v=JZyHdLHng3c&amp;list=PL7vAomcmTSEoVYnaHnbI4mBIYNBoGUpRc&amp;index=74"/>
    <x v="566"/>
    <s v="JZyHdLHng3c"/>
    <s v="ทำไม Meta ต้องเปลี่ยน Core Values ดีเอ็นเอองค์กร | The Secret Sauce EP.507"/>
    <x v="1"/>
    <s v="THE SECRET SAUCE"/>
    <s v="Mar 1, 2022"/>
    <s v="Mar 1, 2022"/>
    <d v="2022-03-01T00:00:00"/>
    <n v="1"/>
    <n v="3"/>
    <x v="0"/>
    <s v="1"/>
    <n v="1"/>
    <x v="5"/>
    <x v="15"/>
    <s v="March"/>
    <n v="16"/>
    <s v="32,384 views"/>
    <n v="32384"/>
    <s v="like this video along with 817 other people"/>
    <n v="817"/>
    <x v="0"/>
    <s v="29:26"/>
    <n v="29.433333333333334"/>
    <n v="26"/>
    <n v="29"/>
    <n v="0"/>
    <x v="0"/>
    <s v="Unspecified"/>
    <n v="44906"/>
  </r>
  <r>
    <s v="1668197128-921"/>
    <s v="https://www.youtube.com/playlist?list=PL7vAomcmTSEoVYnaHnbI4mBIYNBoGUpRc"/>
    <s v="สอนเด็กเป็นผู้นำแห่งศตวรรษที่ 21 | The Secret Sauce EP.508"/>
    <s v="https://www.youtube.com/watch?v=GIKSfokn2Yo&amp;list=PL7vAomcmTSEoVYnaHnbI4mBIYNBoGUpRc&amp;index=73"/>
    <x v="567"/>
    <s v="GIKSfokn2Yo"/>
    <s v="สอนเด็กเป็นผู้นำแห่งศตวรรษที่ 21 | The Secret Sauce EP.508"/>
    <x v="1"/>
    <s v="THE SECRET SAUCE"/>
    <s v="Mar 4, 2022"/>
    <s v="Mar 4, 2022"/>
    <d v="2022-03-04T00:00:00"/>
    <n v="4"/>
    <n v="3"/>
    <x v="0"/>
    <s v="4"/>
    <n v="1"/>
    <x v="5"/>
    <x v="15"/>
    <s v="March"/>
    <n v="71"/>
    <s v="68,616 views"/>
    <n v="68616"/>
    <s v="like this video along with 2,171 other people"/>
    <n v="2171"/>
    <x v="0"/>
    <s v="28:57"/>
    <n v="28.95"/>
    <n v="57"/>
    <n v="28"/>
    <n v="0"/>
    <x v="0"/>
    <s v="Unspecified"/>
    <n v="45616"/>
  </r>
  <r>
    <s v="1668197140-922"/>
    <s v="https://www.youtube.com/playlist?list=PL7vAomcmTSEoVYnaHnbI4mBIYNBoGUpRc"/>
    <s v="Zelenskyy ประธานาธิบดียูเครน ภาวะผู้นำยามสงคราม | The Secret Sauce EP.509"/>
    <s v="https://www.youtube.com/watch?v=NwjxdzS6AMs&amp;list=PL7vAomcmTSEoVYnaHnbI4mBIYNBoGUpRc&amp;index=72"/>
    <x v="568"/>
    <s v="NwjxdzS6AMs"/>
    <s v="Zelenskyy ประธานาธิบดียูเครน ภาวะผู้นำยามสงคราม | The Secret Sauce EP.509"/>
    <x v="1"/>
    <s v="THE SECRET SAUCE"/>
    <s v="Mar 6, 2022"/>
    <s v="Mar 6, 2022"/>
    <d v="2022-03-06T00:00:00"/>
    <n v="6"/>
    <n v="3"/>
    <x v="0"/>
    <s v="6"/>
    <n v="1"/>
    <x v="5"/>
    <x v="15"/>
    <s v="March"/>
    <n v="175"/>
    <s v="60,805 views"/>
    <n v="60805"/>
    <s v="like this video along with 1,591 other people"/>
    <n v="1591"/>
    <x v="0"/>
    <s v="16:15"/>
    <n v="16.25"/>
    <n v="15"/>
    <n v="16"/>
    <n v="0"/>
    <x v="0"/>
    <s v="Unspecified"/>
    <n v="41277"/>
  </r>
  <r>
    <s v="1668197149-923"/>
    <s v="https://www.youtube.com/playlist?list=PL7vAomcmTSEoVYnaHnbI4mBIYNBoGUpRc"/>
    <s v="Organon สามเหลี่ยมขยับกำไรและสังคม เคสจริง ทำได้จริง | The Secret Sauce EP.510"/>
    <s v="https://www.youtube.com/watch?v=wBtwLl2pasQ&amp;list=PL7vAomcmTSEoVYnaHnbI4mBIYNBoGUpRc&amp;index=71"/>
    <x v="569"/>
    <s v="wBtwLl2pasQ"/>
    <s v="Organon สามเหลี่ยมขยับกำไรและสังคม เคสจริง ทำได้จริง | The Secret Sauce EP.510"/>
    <x v="1"/>
    <s v="THE SECRET SAUCE"/>
    <s v="Mar 8, 2022"/>
    <s v="Mar 8, 2022"/>
    <d v="2022-03-08T00:00:00"/>
    <n v="8"/>
    <n v="3"/>
    <x v="0"/>
    <s v="8"/>
    <n v="1"/>
    <x v="5"/>
    <x v="15"/>
    <s v="March"/>
    <n v="8"/>
    <s v="11,822 views"/>
    <n v="11822"/>
    <s v="like this video along with 297 other people"/>
    <n v="297"/>
    <x v="0"/>
    <s v="27:58"/>
    <n v="27.966666666666665"/>
    <n v="58"/>
    <n v="27"/>
    <n v="0"/>
    <x v="0"/>
    <s v="Unspecified"/>
    <n v="43487"/>
  </r>
  <r>
    <s v="1668197159-924"/>
    <s v="https://www.youtube.com/playlist?list=PL7vAomcmTSEoVYnaHnbI4mBIYNBoGUpRc"/>
    <s v="ทำไมตลาดสินเชื่อรายย่อยโตไม่หยุด เงินเทอร์โบท้าชิงเค้กแสนล้าน | The Secret Sauce EP.511"/>
    <s v="https://www.youtube.com/watch?v=Ow5yHb8WzC4&amp;list=PL7vAomcmTSEoVYnaHnbI4mBIYNBoGUpRc&amp;index=70"/>
    <x v="570"/>
    <s v="Ow5yHb8WzC4"/>
    <s v="ทำไมตลาดสินเชื่อรายย่อยโตไม่หยุด เงินเทอร์โบท้าชิงเค้กแสนล้าน | The Secret Sauce EP.511"/>
    <x v="1"/>
    <s v="THE SECRET SAUCE"/>
    <s v="Mar 10, 2022"/>
    <s v="Mar 10, 2022"/>
    <d v="2022-03-10T00:00:00"/>
    <n v="10"/>
    <n v="3"/>
    <x v="0"/>
    <s v="10"/>
    <n v="1"/>
    <x v="5"/>
    <x v="15"/>
    <s v="March"/>
    <n v="54"/>
    <s v="172,163 views"/>
    <n v="172163"/>
    <s v="like this video along with 647 other people"/>
    <n v="647"/>
    <x v="3"/>
    <s v="58:43"/>
    <s v="54:12"/>
    <n v="43"/>
    <n v="58"/>
    <n v="0"/>
    <x v="15"/>
    <s v="สินเชื่อ"/>
    <n v="50951"/>
  </r>
  <r>
    <s v="1668197169-925"/>
    <s v="https://www.youtube.com/playlist?list=PL7vAomcmTSEoVYnaHnbI4mBIYNBoGUpRc"/>
    <s v="ทำในสิ่งที่รัก vs. รักในสิ่งที่ทำ อิทธิบาท 4 | The Secret Sauce EP.512"/>
    <s v="https://www.youtube.com/watch?v=RJ2_K96DbyQ&amp;list=PL7vAomcmTSEoVYnaHnbI4mBIYNBoGUpRc&amp;index=69"/>
    <x v="571"/>
    <s v="RJ2_K96DbyQ"/>
    <s v="ทำในสิ่งที่รัก vs. รักในสิ่งที่ทำ อิทธิบาท 4 | The Secret Sauce EP.512"/>
    <x v="1"/>
    <s v="THE SECRET SAUCE"/>
    <s v="Mar 14, 2022"/>
    <s v="Mar 14, 2022"/>
    <d v="2022-03-14T00:00:00"/>
    <n v="14"/>
    <n v="3"/>
    <x v="0"/>
    <s v="14"/>
    <n v="1"/>
    <x v="5"/>
    <x v="15"/>
    <s v="March"/>
    <n v="147"/>
    <s v="151,282 views"/>
    <n v="151282"/>
    <s v="like this video along with 5,008 other people"/>
    <n v="5008"/>
    <x v="1"/>
    <s v="46:52"/>
    <n v="46.866666666666667"/>
    <n v="52"/>
    <n v="46"/>
    <n v="0"/>
    <x v="0"/>
    <s v="Unspecified"/>
    <n v="50850"/>
  </r>
  <r>
    <s v="1668197179-926"/>
    <s v="https://www.youtube.com/playlist?list=PL7vAomcmTSEoVYnaHnbI4mBIYNBoGUpRc"/>
    <s v="กลยุทธ์ขยับราชการไทย ให้เป็นดิจิทัล | The Secret Sauce EP.513"/>
    <s v="https://www.youtube.com/watch?v=SCvUG6_DXGI&amp;list=PL7vAomcmTSEoVYnaHnbI4mBIYNBoGUpRc&amp;index=68&amp;t=4s"/>
    <x v="572"/>
    <s v="SCvUG6_DXGI"/>
    <s v="กลยุทธ์ขยับราชการไทย ให้เป็นดิจิทัล | The Secret Sauce EP.513"/>
    <x v="1"/>
    <s v="THE SECRET SAUCE"/>
    <s v="Mar 15, 2022"/>
    <s v="Mar 15, 2022"/>
    <d v="2022-03-15T00:00:00"/>
    <n v="15"/>
    <n v="3"/>
    <x v="0"/>
    <s v="15"/>
    <n v="1"/>
    <x v="5"/>
    <x v="15"/>
    <s v="March"/>
    <n v="61"/>
    <s v="18,364 views"/>
    <n v="18364"/>
    <s v="like this video along with 362 other people"/>
    <n v="362"/>
    <x v="1"/>
    <s v="52:17"/>
    <n v="52.283333333333331"/>
    <n v="17"/>
    <n v="52"/>
    <n v="0"/>
    <x v="12"/>
    <s v="ผู้นำภาครัฐ"/>
    <n v="49551"/>
  </r>
  <r>
    <s v="1668197189-927"/>
    <s v="https://www.youtube.com/playlist?list=PL7vAomcmTSEoVYnaHnbI4mBIYNBoGUpRc"/>
    <s v="พลังของผลตอบแทนทบต้น คู่มือลงทุนจาก StashAway | The Secret Sauce EP.514"/>
    <s v="https://www.youtube.com/watch?v=Bgs_uekSmjk&amp;list=PL7vAomcmTSEoVYnaHnbI4mBIYNBoGUpRc&amp;index=67"/>
    <x v="573"/>
    <s v="Bgs_uekSmjk"/>
    <s v="พลังของผลตอบแทนทบต้น คู่มือลงทุนจาก StashAway | The Secret Sauce EP.514"/>
    <x v="1"/>
    <s v="THE SECRET SAUCE"/>
    <s v="Mar 16, 2022"/>
    <s v="Mar 16, 2022"/>
    <d v="2022-03-16T00:00:00"/>
    <n v="16"/>
    <n v="3"/>
    <x v="0"/>
    <s v="16"/>
    <n v="1"/>
    <x v="5"/>
    <x v="15"/>
    <s v="March"/>
    <n v="39"/>
    <s v="127,291 views"/>
    <n v="127291"/>
    <s v="like this video along with 730 other people"/>
    <n v="730"/>
    <x v="1"/>
    <s v="46:43"/>
    <n v="46.716666666666669"/>
    <n v="43"/>
    <n v="46"/>
    <n v="0"/>
    <x v="0"/>
    <s v="Unspecified"/>
    <n v="50124"/>
  </r>
  <r>
    <s v="1668197199-928"/>
    <s v="https://www.youtube.com/playlist?list=PL7vAomcmTSEoVYnaHnbI4mBIYNBoGUpRc"/>
    <s v="บุกโรงงานแบตเตอรี่ ใหญ่ที่สุดในอาเซียน กับสมโภชน์ EA | The Secret Sauce EP.515"/>
    <s v="https://www.youtube.com/watch?v=bUE4Vo7VMO4&amp;list=PL7vAomcmTSEoVYnaHnbI4mBIYNBoGUpRc&amp;index=66"/>
    <x v="574"/>
    <s v="bUE4Vo7VMO4"/>
    <s v="บุกโรงงานแบตเตอรี่ ใหญ่ที่สุดในอาเซียน กับสมโภชน์ EA | The Secret Sauce EP.515"/>
    <x v="1"/>
    <s v="THE SECRET SAUCE"/>
    <s v="Mar 19, 2022"/>
    <s v="Mar 19, 2022"/>
    <d v="2022-03-19T00:00:00"/>
    <n v="19"/>
    <n v="3"/>
    <x v="0"/>
    <s v="19"/>
    <n v="1"/>
    <x v="5"/>
    <x v="15"/>
    <s v="March"/>
    <n v="783"/>
    <s v="752,549 views"/>
    <n v="752549"/>
    <s v="like this video along with 14,401 other people"/>
    <n v="14401"/>
    <x v="1"/>
    <s v="54:12"/>
    <n v="54.2"/>
    <n v="12"/>
    <n v="54"/>
    <n v="0"/>
    <x v="21"/>
    <s v="พลังงาน"/>
    <n v="42294"/>
  </r>
  <r>
    <s v="1668197210-929"/>
    <s v="https://www.youtube.com/playlist?list=PL7vAomcmTSEoVYnaHnbI4mBIYNBoGUpRc"/>
    <s v="สมโภชน์ EA ไทยกำลังจะตกขบวนยานยนต์ไฟฟ้า? | The Secret Sauce EP.516"/>
    <s v="https://www.youtube.com/watch?v=QD-zglHX23s&amp;list=PL7vAomcmTSEoVYnaHnbI4mBIYNBoGUpRc&amp;index=65&amp;t=10s"/>
    <x v="575"/>
    <s v="QD-zglHX23s"/>
    <s v="สมโภชน์ EA ไทยกำลังจะตกขบวนยานยนต์ไฟฟ้า? | The Secret Sauce EP.516"/>
    <x v="1"/>
    <s v="THE SECRET SAUCE"/>
    <s v="Mar 20, 2022"/>
    <s v="Mar 20, 2022"/>
    <d v="2022-03-20T00:00:00"/>
    <n v="20"/>
    <n v="3"/>
    <x v="0"/>
    <s v="20"/>
    <n v="1"/>
    <x v="5"/>
    <x v="15"/>
    <s v="March"/>
    <n v="413"/>
    <s v="174,864 views"/>
    <n v="174864"/>
    <s v="like this video along with 4,562 other people"/>
    <n v="4562"/>
    <x v="1"/>
    <s v="37:02"/>
    <n v="37.033333333333331"/>
    <n v="2"/>
    <n v="37"/>
    <n v="0"/>
    <x v="21"/>
    <s v="พลังงาน"/>
    <n v="47218"/>
  </r>
  <r>
    <s v="1668197220-930"/>
    <s v="https://www.youtube.com/playlist?list=PL7vAomcmTSEoVYnaHnbI4mBIYNBoGUpRc"/>
    <s v="เอกา โกลบอล ฟู้ดแพ็กเกจจิ้งไทย ใหญ่ท็อป 5 ของโลก | The Secret Sauce EP.517"/>
    <s v="https://www.youtube.com/watch?v=wPJTFTajdDU&amp;list=PL7vAomcmTSEoVYnaHnbI4mBIYNBoGUpRc&amp;index=64"/>
    <x v="576"/>
    <s v="wPJTFTajdDU"/>
    <s v="เอกา โกลบอล ฟู้ดแพ็กเกจจิ้งไทย ใหญ่ท็อป 5 ของโลก | The Secret Sauce EP.517"/>
    <x v="1"/>
    <s v="THE SECRET SAUCE"/>
    <s v="Mar 22, 2022"/>
    <s v="Mar 22, 2022"/>
    <d v="2022-03-22T00:00:00"/>
    <n v="22"/>
    <n v="3"/>
    <x v="0"/>
    <s v="22"/>
    <n v="1"/>
    <x v="5"/>
    <x v="15"/>
    <s v="March"/>
    <n v="43"/>
    <s v="68,543 views"/>
    <n v="68543"/>
    <s v="like this video along with 1,538 other people"/>
    <n v="1538"/>
    <x v="2"/>
    <s v="1:07:14"/>
    <n v="67.233333333333334"/>
    <n v="14"/>
    <n v="7"/>
    <n v="1"/>
    <x v="0"/>
    <s v="Unspecified"/>
    <n v="51761"/>
  </r>
  <r>
    <s v="1668197230-931"/>
    <s v="https://www.youtube.com/playlist?list=PL7vAomcmTSEoVYnaHnbI4mBIYNBoGUpRc"/>
    <s v="เราจะวัดคุณค่าชีวิตอย่างไร สรุปหนังสือ How will you measure your life? | The Secret Sauce EP.519"/>
    <s v="https://www.youtube.com/watch?v=v-wjP9Dz-6Y&amp;list=PL7vAomcmTSEoVYnaHnbI4mBIYNBoGUpRc&amp;index=63"/>
    <x v="577"/>
    <s v="v-wjP9Dz-6Y"/>
    <s v="เราจะวัดคุณค่าชีวิตอย่างไร สรุปหนังสือ How will you measure your life? | The Secret Sauce EP.519"/>
    <x v="1"/>
    <s v="THE SECRET SAUCE"/>
    <s v="Apr 18, 2022"/>
    <s v="Apr 18, 2022"/>
    <d v="2022-04-18T00:00:00"/>
    <n v="18"/>
    <n v="4"/>
    <x v="0"/>
    <s v="18"/>
    <n v="2"/>
    <x v="6"/>
    <x v="16"/>
    <s v="April"/>
    <n v="46"/>
    <s v="52,028 views"/>
    <n v="52028"/>
    <s v="like this video along with 1,368 other people"/>
    <n v="1368"/>
    <x v="1"/>
    <s v="36:19"/>
    <n v="36.31666666666667"/>
    <n v="19"/>
    <n v="36"/>
    <n v="0"/>
    <x v="0"/>
    <s v="Unspecified"/>
    <n v="41477"/>
  </r>
  <r>
    <s v="1668197240-932"/>
    <s v="https://www.youtube.com/playlist?list=PL7vAomcmTSEoVYnaHnbI4mBIYNBoGUpRc"/>
    <s v="วิสัยทัศน์สิงคโปร์ เมืองสีเขียวเบอร์ 1 โลก ในปี 2030 | The Secret Sauce EP.520"/>
    <s v="https://www.youtube.com/watch?v=jOd7UncseNY&amp;list=PL7vAomcmTSEoVYnaHnbI4mBIYNBoGUpRc&amp;index=62"/>
    <x v="578"/>
    <s v="jOd7UncseNY"/>
    <s v="วิสัยทัศน์สิงคโปร์ เมืองสีเขียวเบอร์ 1 โลก ในปี 2030 | The Secret Sauce EP.520"/>
    <x v="1"/>
    <s v="THE SECRET SAUCE"/>
    <s v="Apr 20, 2022"/>
    <s v="Apr 20, 2022"/>
    <d v="2022-04-20T00:00:00"/>
    <n v="20"/>
    <n v="4"/>
    <x v="0"/>
    <s v="20"/>
    <n v="2"/>
    <x v="6"/>
    <x v="16"/>
    <s v="April"/>
    <n v="201"/>
    <s v="72,003 views"/>
    <n v="72003"/>
    <s v="like this video along with 1,934 other people"/>
    <n v="1934"/>
    <x v="1"/>
    <s v="35:22"/>
    <n v="35.366666666666667"/>
    <n v="22"/>
    <n v="35"/>
    <n v="0"/>
    <x v="0"/>
    <s v="Unspecified"/>
    <n v="44731"/>
  </r>
  <r>
    <s v="1668197250-933"/>
    <s v="https://www.youtube.com/playlist?list=PL7vAomcmTSEoVYnaHnbI4mBIYNBoGUpRc"/>
    <s v="THANN Wellness Destination พาทัวร์อาณาจักรสปา 700 ล้าน | The Secret Sauce EP.521"/>
    <s v="https://www.youtube.com/watch?v=h8JZwLkUgkA&amp;list=PL7vAomcmTSEoVYnaHnbI4mBIYNBoGUpRc&amp;index=61"/>
    <x v="579"/>
    <s v="h8JZwLkUgkA"/>
    <s v="THANN Wellness Destination พาทัวร์อาณาจักรสปา 700 ล้าน | The Secret Sauce EP.521"/>
    <x v="1"/>
    <s v="THE SECRET SAUCE"/>
    <s v="Premiered Apr 23, 2022"/>
    <s v="Apr 23, 2022"/>
    <d v="2022-04-23T00:00:00"/>
    <n v="23"/>
    <n v="4"/>
    <x v="0"/>
    <s v="23"/>
    <n v="2"/>
    <x v="6"/>
    <x v="16"/>
    <s v="April"/>
    <n v="70"/>
    <s v="96,959 views"/>
    <n v="96959"/>
    <s v="like this video along with 2,013 other people"/>
    <n v="2013"/>
    <x v="1"/>
    <s v="38:04"/>
    <n v="38.06666666666667"/>
    <n v="4"/>
    <n v="38"/>
    <n v="0"/>
    <x v="0"/>
    <s v="Unspecified"/>
    <n v="38039"/>
  </r>
  <r>
    <s v="1668197259-934"/>
    <s v="https://www.youtube.com/playlist?list=PL7vAomcmTSEoVYnaHnbI4mBIYNBoGUpRc"/>
    <s v="กิน นอน ออกกำลังกาย แฮ็กสุขภาพดี ฉบับผู้บริหาร | The Secret Sauce EP.522"/>
    <s v="https://www.youtube.com/watch?v=555602_-Osg&amp;list=PL7vAomcmTSEoVYnaHnbI4mBIYNBoGUpRc&amp;index=60"/>
    <x v="580"/>
    <s v="555602_-Osg"/>
    <s v="กิน นอน ออกกำลังกาย แฮ็กสุขภาพดี ฉบับผู้บริหาร | The Secret Sauce EP.522"/>
    <x v="1"/>
    <s v="THE SECRET SAUCE"/>
    <s v="Apr 24, 2022"/>
    <s v="Apr 24, 2022"/>
    <d v="2022-04-24T00:00:00"/>
    <n v="24"/>
    <n v="4"/>
    <x v="0"/>
    <s v="24"/>
    <n v="2"/>
    <x v="6"/>
    <x v="16"/>
    <s v="April"/>
    <n v="9"/>
    <s v="11,880 views"/>
    <n v="11880"/>
    <s v="like this video along with 341 other people"/>
    <n v="341"/>
    <x v="0"/>
    <s v="14:28"/>
    <n v="14.466666666666667"/>
    <n v="28"/>
    <n v="14"/>
    <n v="0"/>
    <x v="0"/>
    <s v="Unspecified"/>
    <n v="35846"/>
  </r>
  <r>
    <s v="1668197269-935"/>
    <s v="https://www.youtube.com/playlist?list=PL7vAomcmTSEoVYnaHnbI4mBIYNBoGUpRc"/>
    <s v="Singaporesilient วิสัยทัศน์การท่องเที่ยวใหม่สิงคโปร์ | The Secret Sauce EP.523"/>
    <s v="https://www.youtube.com/watch?v=iJKp4u-sSJg&amp;list=PL7vAomcmTSEoVYnaHnbI4mBIYNBoGUpRc&amp;index=59"/>
    <x v="581"/>
    <s v="iJKp4u-sSJg"/>
    <s v="Singaporesilient วิสัยทัศน์การท่องเที่ยวใหม่สิงคโปร์ | The Secret Sauce EP.523"/>
    <x v="1"/>
    <s v="THE SECRET SAUCE"/>
    <s v="Apr 26, 2022"/>
    <s v="Apr 26, 2022"/>
    <d v="2022-04-26T00:00:00"/>
    <n v="26"/>
    <n v="4"/>
    <x v="0"/>
    <s v="26"/>
    <n v="2"/>
    <x v="6"/>
    <x v="16"/>
    <s v="April"/>
    <n v="61"/>
    <s v="24,283 views"/>
    <n v="24283"/>
    <s v="like this video along with 564 other people"/>
    <n v="564"/>
    <x v="0"/>
    <s v="27:51"/>
    <n v="27.85"/>
    <n v="51"/>
    <n v="27"/>
    <n v="0"/>
    <x v="0"/>
    <s v="Unspecified"/>
    <n v="38230"/>
  </r>
  <r>
    <s v="1668197279-936"/>
    <s v="https://www.youtube.com/playlist?list=PL7vAomcmTSEoVYnaHnbI4mBIYNBoGUpRc"/>
    <s v="GC ลดพึ่งน้ำมัน ลงทุน 3 หมื่นล้าน ลุย Net Zero | The Secret Sauce EP.524"/>
    <s v="https://www.youtube.com/watch?v=nFid0pJPEek&amp;list=PL7vAomcmTSEoVYnaHnbI4mBIYNBoGUpRc&amp;index=58"/>
    <x v="582"/>
    <s v="nFid0pJPEek"/>
    <s v="GC ลดพึ่งน้ำมัน ลงทุน 3 หมื่นล้าน ลุย Net Zero | The Secret Sauce EP.524"/>
    <x v="1"/>
    <s v="THE SECRET SAUCE"/>
    <s v="Apr 27, 2022"/>
    <s v="Apr 27, 2022"/>
    <d v="2022-04-27T00:00:00"/>
    <n v="27"/>
    <n v="4"/>
    <x v="0"/>
    <s v="27"/>
    <n v="2"/>
    <x v="6"/>
    <x v="16"/>
    <s v="April"/>
    <n v="24"/>
    <s v="28,657 views"/>
    <n v="28657"/>
    <s v="like this video along with 551 other people"/>
    <n v="551"/>
    <x v="1"/>
    <s v="48:18"/>
    <n v="48.3"/>
    <n v="18"/>
    <n v="48"/>
    <n v="0"/>
    <x v="0"/>
    <s v="Unspecified"/>
    <n v="38992"/>
  </r>
  <r>
    <s v="1668197290-937"/>
    <s v="https://www.youtube.com/playlist?list=PL7vAomcmTSEoVYnaHnbI4mBIYNBoGUpRc"/>
    <s v="เดินเล่น Hyde Park กลางลอนดอน สวนแห่งเสรีภาพ | The Secret Sauce EP.525"/>
    <s v="https://www.youtube.com/watch?v=p5zhfnJjW1E&amp;list=PL7vAomcmTSEoVYnaHnbI4mBIYNBoGUpRc&amp;index=57"/>
    <x v="583"/>
    <s v="p5zhfnJjW1E"/>
    <s v="เดินเล่น Hyde Park กลางลอนดอน สวนแห่งเสรีภาพ | The Secret Sauce EP.525"/>
    <x v="1"/>
    <s v="THE SECRET SAUCE"/>
    <s v="May 8, 2022"/>
    <s v="May 8, 2022"/>
    <d v="2022-05-08T00:00:00"/>
    <n v="8"/>
    <n v="5"/>
    <x v="0"/>
    <s v="8"/>
    <n v="2"/>
    <x v="6"/>
    <x v="17"/>
    <s v="May"/>
    <n v="29"/>
    <s v="18,182 views"/>
    <n v="18182"/>
    <s v="like this video along with 563 other people"/>
    <n v="563"/>
    <x v="0"/>
    <s v="10:50"/>
    <n v="10.833333333333334"/>
    <n v="50"/>
    <n v="10"/>
    <n v="0"/>
    <x v="0"/>
    <s v="Unspecified"/>
    <n v="33951"/>
  </r>
  <r>
    <s v="1668197300-938"/>
    <s v="https://www.youtube.com/playlist?list=PL7vAomcmTSEoVYnaHnbI4mBIYNBoGUpRc"/>
    <s v="ตกผลึกความเป็นผู้นำ กับ เคน นครินทร์ | The Secret Sauce EP.526"/>
    <s v="https://www.youtube.com/watch?v=veNVHVfbVkY&amp;list=PL7vAomcmTSEoVYnaHnbI4mBIYNBoGUpRc&amp;index=56"/>
    <x v="584"/>
    <s v="veNVHVfbVkY"/>
    <s v="ตกผลึกความเป็นผู้นำ กับ เคน นครินทร์ | The Secret Sauce EP.526"/>
    <x v="1"/>
    <s v="THE SECRET SAUCE"/>
    <s v="May 15, 2022"/>
    <s v="May 15, 2022"/>
    <d v="2022-05-15T00:00:00"/>
    <n v="15"/>
    <n v="5"/>
    <x v="0"/>
    <s v="15"/>
    <n v="2"/>
    <x v="6"/>
    <x v="17"/>
    <s v="May"/>
    <n v="20"/>
    <s v="43,330 views"/>
    <n v="43330"/>
    <s v="like this video along with 984 other people"/>
    <n v="984"/>
    <x v="2"/>
    <s v="1:05:40"/>
    <n v="65.666666666666671"/>
    <n v="40"/>
    <n v="5"/>
    <n v="1"/>
    <x v="0"/>
    <s v="Unspecified"/>
    <n v="40812"/>
  </r>
  <r>
    <s v="1668197310-939"/>
    <s v="https://www.youtube.com/playlist?list=PL7vAomcmTSEoVYnaHnbI4mBIYNBoGUpRc"/>
    <s v="4 ขั้นตอนปั้นนวัตกรรมดีต่อโลก | The Secret Sauce EP.527"/>
    <s v="https://www.youtube.com/watch?v=WQITmSdU9Hg&amp;list=PL7vAomcmTSEoVYnaHnbI4mBIYNBoGUpRc&amp;index=55"/>
    <x v="585"/>
    <s v="WQITmSdU9Hg"/>
    <s v="4 ขั้นตอนปั้นนวัตกรรมดีต่อโลก | The Secret Sauce EP.527"/>
    <x v="1"/>
    <s v="THE SECRET SAUCE"/>
    <s v="May 16, 2022"/>
    <s v="May 16, 2022"/>
    <d v="2022-05-16T00:00:00"/>
    <n v="16"/>
    <n v="5"/>
    <x v="0"/>
    <s v="16"/>
    <n v="2"/>
    <x v="6"/>
    <x v="17"/>
    <s v="May"/>
    <n v="7"/>
    <s v="34,701 views"/>
    <n v="34701"/>
    <s v="like this video along with 316 other people"/>
    <n v="316"/>
    <x v="0"/>
    <s v="29:12"/>
    <n v="29.2"/>
    <n v="12"/>
    <n v="29"/>
    <n v="0"/>
    <x v="0"/>
    <s v="Unspecified"/>
    <n v="35969"/>
  </r>
  <r>
    <s v="1668197320-940"/>
    <s v="https://www.youtube.com/playlist?list=PL7vAomcmTSEoVYnaHnbI4mBIYNBoGUpRc"/>
    <s v="ICO ระดมทุนดิจิทัลโทเคน อยากเริ่มต้องทำอย่างไร | The Secret Sauce EP.528"/>
    <s v="https://www.youtube.com/watch?v=HBEoY49oUMU&amp;list=PL7vAomcmTSEoVYnaHnbI4mBIYNBoGUpRc&amp;index=54"/>
    <x v="586"/>
    <s v="HBEoY49oUMU"/>
    <s v="ICO ระดมทุนดิจิทัลโทเคน อยากเริ่มต้องทำอย่างไร | The Secret Sauce EP.528"/>
    <x v="1"/>
    <s v="THE SECRET SAUCE"/>
    <s v="May 18, 2022"/>
    <s v="May 18, 2022"/>
    <d v="2022-05-18T00:00:00"/>
    <n v="18"/>
    <n v="5"/>
    <x v="0"/>
    <s v="18"/>
    <n v="2"/>
    <x v="6"/>
    <x v="17"/>
    <s v="May"/>
    <n v="19"/>
    <s v="32,903 views"/>
    <n v="32903"/>
    <s v="like this video along with 361 other people"/>
    <n v="361"/>
    <x v="1"/>
    <s v="53:18"/>
    <n v="53.3"/>
    <n v="18"/>
    <n v="53"/>
    <n v="0"/>
    <x v="0"/>
    <s v="Unspecified"/>
    <n v="37238"/>
  </r>
  <r>
    <s v="1668197330-941"/>
    <s v="https://www.youtube.com/playlist?list=PL7vAomcmTSEoVYnaHnbI4mBIYNBoGUpRc"/>
    <s v="ทัวร์หลังบ้าน แมนยู-ลิเวอร์พูล แบบที่คุณไม่เคยเห็น | The Secret Sauce EP.530"/>
    <s v="https://www.youtube.com/watch?v=c3GvF4ZQkuo&amp;list=PL7vAomcmTSEoVYnaHnbI4mBIYNBoGUpRc&amp;index=53"/>
    <x v="587"/>
    <s v="c3GvF4ZQkuo"/>
    <s v="ทัวร์หลังบ้าน แมนยู-ลิเวอร์พูล แบบที่คุณไม่เคยเห็น | The Secret Sauce EP.530"/>
    <x v="1"/>
    <s v="THE SECRET SAUCE"/>
    <s v="May 22, 2022"/>
    <s v="May 22, 2022"/>
    <d v="2022-05-22T00:00:00"/>
    <n v="22"/>
    <n v="5"/>
    <x v="0"/>
    <s v="22"/>
    <n v="2"/>
    <x v="6"/>
    <x v="17"/>
    <s v="May"/>
    <n v="30"/>
    <s v="18,111 views"/>
    <n v="18111"/>
    <s v="like this video along with 526 other people"/>
    <n v="526"/>
    <x v="1"/>
    <s v="31:19"/>
    <n v="31.316666666666666"/>
    <n v="19"/>
    <n v="31"/>
    <n v="0"/>
    <x v="0"/>
    <s v="Unspecified"/>
    <n v="36801"/>
  </r>
  <r>
    <s v="1668197340-942"/>
    <s v="https://www.youtube.com/playlist?list=PL7vAomcmTSEoVYnaHnbI4mBIYNBoGUpRc"/>
    <s v="วอร์เรน บัฟเฟตต์ 6 แนวทางลงทุนชนะเงินเฟ้อ | The Secret Sauce EP.531"/>
    <s v="https://www.youtube.com/watch?v=tOqawDsMGWQ&amp;list=PL7vAomcmTSEoVYnaHnbI4mBIYNBoGUpRc&amp;index=52"/>
    <x v="588"/>
    <s v="tOqawDsMGWQ"/>
    <s v="วอร์เรน บัฟเฟตต์ 6 แนวทางลงทุนชนะเงินเฟ้อ | The Secret Sauce EP.531"/>
    <x v="1"/>
    <s v="THE SECRET SAUCE"/>
    <s v="May 25, 2022"/>
    <s v="May 25, 2022"/>
    <d v="2022-05-25T00:00:00"/>
    <n v="25"/>
    <n v="5"/>
    <x v="0"/>
    <s v="25"/>
    <n v="2"/>
    <x v="6"/>
    <x v="17"/>
    <s v="May"/>
    <n v="150"/>
    <s v="199,304 views"/>
    <n v="199304"/>
    <s v="like this video along with 5,163 other people"/>
    <n v="5163"/>
    <x v="0"/>
    <s v="19:23"/>
    <n v="19.383333333333333"/>
    <n v="23"/>
    <n v="19"/>
    <n v="0"/>
    <x v="0"/>
    <s v="Unspecified"/>
    <n v="34290"/>
  </r>
  <r>
    <s v="1668197350-943"/>
    <s v="https://www.youtube.com/playlist?list=PL7vAomcmTSEoVYnaHnbI4mBIYNBoGUpRc"/>
    <s v="หนี้นอกระบบกำลังระเบิด ทางแก้คืออะไร | The Secret Sauce EP.532"/>
    <s v="https://www.youtube.com/watch?v=mTwBoEnkOhU&amp;list=PL7vAomcmTSEoVYnaHnbI4mBIYNBoGUpRc&amp;index=51"/>
    <x v="589"/>
    <s v="mTwBoEnkOhU"/>
    <s v="หนี้นอกระบบกำลังระเบิด ทางแก้คืออะไร | The Secret Sauce EP.532"/>
    <x v="1"/>
    <s v="THE SECRET SAUCE"/>
    <s v="May 26, 2022"/>
    <s v="May 26, 2022"/>
    <d v="2022-05-26T00:00:00"/>
    <n v="26"/>
    <n v="5"/>
    <x v="0"/>
    <s v="26"/>
    <n v="2"/>
    <x v="6"/>
    <x v="17"/>
    <s v="May"/>
    <n v="61"/>
    <s v="44,929 views"/>
    <n v="44929"/>
    <s v="like this video along with 846 other people"/>
    <n v="846"/>
    <x v="1"/>
    <s v="51:16"/>
    <n v="51.266666666666666"/>
    <n v="16"/>
    <n v="51"/>
    <n v="0"/>
    <x v="0"/>
    <s v="Unspecified"/>
    <n v="40623"/>
  </r>
  <r>
    <s v="1668197359-944"/>
    <s v="https://www.youtube.com/playlist?list=PL7vAomcmTSEoVYnaHnbI4mBIYNBoGUpRc"/>
    <s v="ถอดกลยุทธ์สร้างจุดต่างธุรกิจความงามและศัลยกรรม จาก Wansiri Hospital | The Secret Sauce EP.533"/>
    <s v="https://www.youtube.com/watch?v=ZpoHApidhHU&amp;list=PL7vAomcmTSEoVYnaHnbI4mBIYNBoGUpRc&amp;index=50"/>
    <x v="590"/>
    <s v="ZpoHApidhHU"/>
    <s v="ถอดกลยุทธ์สร้างจุดต่างธุรกิจความงามและศัลยกรรม จาก Wansiri Hospital | The Secret Sauce EP.533"/>
    <x v="1"/>
    <s v="THE SECRET SAUCE"/>
    <s v="May 28, 2022"/>
    <s v="May 28, 2022"/>
    <d v="2022-05-28T00:00:00"/>
    <n v="28"/>
    <n v="5"/>
    <x v="0"/>
    <s v="28"/>
    <n v="2"/>
    <x v="6"/>
    <x v="17"/>
    <s v="May"/>
    <n v="9"/>
    <s v="13,712 views"/>
    <n v="13712"/>
    <s v="like this video along with 273 other people"/>
    <n v="273"/>
    <x v="1"/>
    <s v="35:38"/>
    <n v="35.633333333333333"/>
    <n v="38"/>
    <n v="35"/>
    <n v="0"/>
    <x v="0"/>
    <s v="Unspecified"/>
    <n v="35565"/>
  </r>
  <r>
    <s v="1668197368-945"/>
    <s v="https://www.youtube.com/playlist?list=PL7vAomcmTSEoVYnaHnbI4mBIYNBoGUpRc"/>
    <s v="กลยุทธ์ง่ายกว่าที่คิดด้วย ‘แท่งคุณค่า’ Value Stick | The Secret Sauce EP.534"/>
    <s v="https://www.youtube.com/watch?v=m3k5QL2PZtc&amp;list=PL7vAomcmTSEoVYnaHnbI4mBIYNBoGUpRc&amp;index=49"/>
    <x v="591"/>
    <s v="m3k5QL2PZtc"/>
    <s v="กลยุทธ์ง่ายกว่าที่คิดด้วย ‘แท่งคุณค่า’ Value Stick | The Secret Sauce EP.534"/>
    <x v="1"/>
    <s v="THE SECRET SAUCE"/>
    <s v="Jun 2, 2022"/>
    <s v="Jun 2, 2022"/>
    <d v="2022-06-02T00:00:00"/>
    <n v="2"/>
    <n v="6"/>
    <x v="0"/>
    <s v="2"/>
    <n v="2"/>
    <x v="6"/>
    <x v="18"/>
    <s v="June"/>
    <n v="14"/>
    <s v="28,184 views"/>
    <n v="28184"/>
    <s v="like this video along with 808 other people"/>
    <n v="808"/>
    <x v="0"/>
    <s v="27:37"/>
    <n v="27.616666666666667"/>
    <n v="37"/>
    <n v="27"/>
    <n v="0"/>
    <x v="0"/>
    <s v="Unspecified"/>
    <n v="35396"/>
  </r>
  <r>
    <s v="1668197379-946"/>
    <s v="https://www.youtube.com/playlist?list=PL7vAomcmTSEoVYnaHnbI4mBIYNBoGUpRc"/>
    <s v="ไทยประกันชีวิต 80 ปี ปรับทิศครั้งใหญ่ โตแบบริเน็น | The Secret Sauce EP.535"/>
    <s v="https://www.youtube.com/watch?v=N3nmNEhCBEc&amp;list=PL7vAomcmTSEoVYnaHnbI4mBIYNBoGUpRc&amp;index=48"/>
    <x v="592"/>
    <s v="N3nmNEhCBEc"/>
    <s v="ไทยประกันชีวิต 80 ปี ปรับทิศครั้งใหญ่ โตแบบริเน็น | The Secret Sauce EP.535"/>
    <x v="1"/>
    <s v="THE SECRET SAUCE"/>
    <s v="Jun 6, 2022"/>
    <s v="Jun 6, 2022"/>
    <d v="2022-06-06T00:00:00"/>
    <n v="6"/>
    <n v="6"/>
    <x v="0"/>
    <s v="6"/>
    <n v="2"/>
    <x v="6"/>
    <x v="18"/>
    <s v="June"/>
    <n v="40"/>
    <s v="53,058 views"/>
    <n v="53058"/>
    <s v="like this video along with 482 other people"/>
    <n v="482"/>
    <x v="1"/>
    <s v="51:26"/>
    <n v="51.43333333333333"/>
    <n v="26"/>
    <n v="51"/>
    <n v="0"/>
    <x v="18"/>
    <s v="ประกัน"/>
    <n v="36836"/>
  </r>
  <r>
    <s v="1668197389-947"/>
    <s v="https://www.youtube.com/playlist?list=PL7vAomcmTSEoVYnaHnbI4mBIYNBoGUpRc"/>
    <s v="เด็กปลายโต๊ะจะประสบความสำเร็จได้อย่างไร โจ้-ธนา | The Secret Sauce EP.536"/>
    <s v="https://www.youtube.com/watch?v=uDwsb7gwO2g&amp;list=PL7vAomcmTSEoVYnaHnbI4mBIYNBoGUpRc&amp;index=47"/>
    <x v="593"/>
    <s v="uDwsb7gwO2g"/>
    <s v="เด็กปลายโต๊ะจะประสบความสำเร็จได้อย่างไร โจ้-ธนา | The Secret Sauce EP.536"/>
    <x v="1"/>
    <s v="THE SECRET SAUCE"/>
    <s v="Jun 9, 2022"/>
    <s v="Jun 9, 2022"/>
    <d v="2022-06-09T00:00:00"/>
    <n v="9"/>
    <n v="6"/>
    <x v="0"/>
    <s v="9"/>
    <n v="2"/>
    <x v="6"/>
    <x v="18"/>
    <s v="June"/>
    <n v="46"/>
    <s v="47,354 views"/>
    <n v="47354"/>
    <s v="like this video along with 1,544 other people"/>
    <n v="1544"/>
    <x v="1"/>
    <s v="44:36"/>
    <n v="44.6"/>
    <n v="36"/>
    <n v="44"/>
    <n v="0"/>
    <x v="0"/>
    <s v="Unspecified"/>
    <n v="37812"/>
  </r>
  <r>
    <s v="1668197398-948"/>
    <s v="https://www.youtube.com/playlist?list=PL7vAomcmTSEoVYnaHnbI4mBIYNBoGUpRc"/>
    <s v="The Trust Equation สมการแห่งความไว้ใจที่ผู้นำต้องมี | The Secret Sauce EP.537"/>
    <s v="https://www.youtube.com/watch?v=gtORBsJCS5U&amp;list=PL7vAomcmTSEoVYnaHnbI4mBIYNBoGUpRc&amp;index=46&amp;t=46s"/>
    <x v="594"/>
    <s v="gtORBsJCS5U"/>
    <s v="The Trust Equation สมการแห่งความไว้ใจที่ผู้นำต้องมี | The Secret Sauce EP.537"/>
    <x v="1"/>
    <s v="THE SECRET SAUCE"/>
    <s v="Jun 12, 2022"/>
    <s v="Jun 12, 2022"/>
    <d v="2022-06-12T00:00:00"/>
    <n v="12"/>
    <n v="6"/>
    <x v="0"/>
    <s v="12"/>
    <n v="2"/>
    <x v="6"/>
    <x v="18"/>
    <s v="June"/>
    <n v="30"/>
    <s v="32,093 views"/>
    <n v="32093"/>
    <s v="like this video along with 943 other people"/>
    <n v="943"/>
    <x v="0"/>
    <s v="28:44"/>
    <n v="28.733333333333334"/>
    <n v="44"/>
    <n v="28"/>
    <n v="0"/>
    <x v="0"/>
    <s v="Unspecified"/>
    <n v="35592"/>
  </r>
  <r>
    <s v="1668197409-949"/>
    <s v="https://www.youtube.com/playlist?list=PL7vAomcmTSEoVYnaHnbI4mBIYNBoGUpRc"/>
    <s v="ปรัชญาแห่งการปล่อยไหล ป๋าเต็ด-ยุทธนา บุญอ้อม | The Secret Sauce EP.538"/>
    <s v="https://www.youtube.com/watch?v=3uaE8DIRcrY&amp;list=PL7vAomcmTSEoVYnaHnbI4mBIYNBoGUpRc&amp;index=45"/>
    <x v="595"/>
    <s v="3uaE8DIRcrY"/>
    <s v="ปรัชญาแห่งการปล่อยไหล ป๋าเต็ด-ยุทธนา บุญอ้อม | The Secret Sauce EP.538"/>
    <x v="1"/>
    <s v="THE SECRET SAUCE"/>
    <s v="Jun 19, 2022"/>
    <s v="Jun 19, 2022"/>
    <d v="2022-06-19T00:00:00"/>
    <n v="19"/>
    <n v="6"/>
    <x v="0"/>
    <s v="19"/>
    <n v="2"/>
    <x v="6"/>
    <x v="18"/>
    <s v="June"/>
    <n v="63"/>
    <s v="60,040 views"/>
    <n v="60040"/>
    <s v="like this video along with 1,600 other people"/>
    <n v="1600"/>
    <x v="2"/>
    <s v="1:03:29"/>
    <n v="63.483333333333334"/>
    <n v="29"/>
    <n v="3"/>
    <n v="1"/>
    <x v="0"/>
    <s v="Unspecified"/>
    <n v="40893"/>
  </r>
  <r>
    <s v="1668197419-950"/>
    <s v="https://www.youtube.com/playlist?list=PL7vAomcmTSEoVYnaHnbI4mBIYNBoGUpRc"/>
    <s v="ป๋าเต็ด วิพากษ์วงการเพลงไทยซอฟต์พาวเวอร์ไทย | The Secret Sauce EP.539"/>
    <s v="https://www.youtube.com/watch?v=8DKzfvOagV0&amp;list=PL7vAomcmTSEoVYnaHnbI4mBIYNBoGUpRc&amp;index=44"/>
    <x v="596"/>
    <s v="8DKzfvOagV0"/>
    <s v="ป๋าเต็ด วิพากษ์วงการเพลงไทยซอฟต์พาวเวอร์ไทย | The Secret Sauce EP.539"/>
    <x v="1"/>
    <s v="THE SECRET SAUCE"/>
    <s v="Jun 20, 2022"/>
    <s v="Jun 20, 2022"/>
    <d v="2022-06-20T00:00:00"/>
    <n v="20"/>
    <n v="6"/>
    <x v="0"/>
    <s v="20"/>
    <n v="2"/>
    <x v="6"/>
    <x v="18"/>
    <s v="June"/>
    <n v="94"/>
    <s v="61,573 views"/>
    <n v="61573"/>
    <s v="like this video along with 1,578 other people"/>
    <n v="1578"/>
    <x v="2"/>
    <s v="1:01:06"/>
    <n v="61.1"/>
    <n v="6"/>
    <n v="1"/>
    <n v="1"/>
    <x v="0"/>
    <s v="Unspecified"/>
    <n v="38864"/>
  </r>
  <r>
    <s v="1668197429-951"/>
    <s v="https://www.youtube.com/playlist?list=PL7vAomcmTSEoVYnaHnbI4mBIYNBoGUpRc"/>
    <s v="สเต็มเซลล์คืออะไร มนุษย์จะอยู่ถึง 120 ปี? | The Secret Sauce EP.540"/>
    <s v="https://www.youtube.com/watch?v=lQUBV9BEoKA&amp;list=PL7vAomcmTSEoVYnaHnbI4mBIYNBoGUpRc&amp;index=43"/>
    <x v="597"/>
    <s v="lQUBV9BEoKA"/>
    <s v="สเต็มเซลล์คืออะไร มนุษย์จะอยู่ถึง 120 ปี? | The Secret Sauce EP.540"/>
    <x v="1"/>
    <s v="THE SECRET SAUCE"/>
    <s v="Jun 22, 2022"/>
    <s v="Jun 22, 2022"/>
    <d v="2022-06-22T00:00:00"/>
    <n v="22"/>
    <n v="6"/>
    <x v="0"/>
    <s v="22"/>
    <n v="2"/>
    <x v="6"/>
    <x v="18"/>
    <s v="June"/>
    <n v="344"/>
    <s v="141,840 views"/>
    <n v="141840"/>
    <s v="like this video along with 4,671 other people"/>
    <n v="4671"/>
    <x v="1"/>
    <s v="38:52"/>
    <n v="38.866666666666667"/>
    <n v="52"/>
    <n v="38"/>
    <n v="0"/>
    <x v="0"/>
    <s v="Unspecified"/>
    <n v="33964"/>
  </r>
  <r>
    <s v="1668197439-952"/>
    <s v="https://www.youtube.com/playlist?list=PL7vAomcmTSEoVYnaHnbI4mBIYNBoGUpRc"/>
    <s v="ตำราบริหารคน เต้า เต๋อ จิง ที่ MBA ไม่เคยสอน | The Secret Sauce EP.541"/>
    <s v="https://www.youtube.com/watch?v=GRw2CFmJ3Jg&amp;list=PL7vAomcmTSEoVYnaHnbI4mBIYNBoGUpRc&amp;index=42"/>
    <x v="598"/>
    <s v="GRw2CFmJ3Jg"/>
    <s v="ตำราบริหารคน เต้า เต๋อ จิง ที่ MBA ไม่เคยสอน | The Secret Sauce EP.541"/>
    <x v="1"/>
    <s v="THE SECRET SAUCE"/>
    <s v="Jun 26, 2022"/>
    <s v="Jun 26, 2022"/>
    <d v="2022-06-26T00:00:00"/>
    <n v="26"/>
    <n v="6"/>
    <x v="0"/>
    <s v="26"/>
    <n v="2"/>
    <x v="6"/>
    <x v="18"/>
    <s v="June"/>
    <n v="264"/>
    <s v="260,175 views"/>
    <n v="260175"/>
    <s v="like this video along with 8,608 other people"/>
    <n v="8608"/>
    <x v="2"/>
    <s v="1:05:20"/>
    <n v="65.333333333333329"/>
    <n v="20"/>
    <n v="5"/>
    <n v="1"/>
    <x v="0"/>
    <s v="Unspecified"/>
    <n v="53835"/>
  </r>
  <r>
    <s v="1668197449-953"/>
    <s v="https://www.youtube.com/playlist?list=PL7vAomcmTSEoVYnaHnbI4mBIYNBoGUpRc"/>
    <s v="ทำไมความสุขแบบเซโรโทนินจึงสำคัญที่สุดในชีวิต | The Secret Sauce EP.542"/>
    <s v="https://www.youtube.com/watch?v=tqvKq-9FRlg&amp;list=PL7vAomcmTSEoVYnaHnbI4mBIYNBoGUpRc&amp;index=41"/>
    <x v="599"/>
    <s v="tqvKq-9FRlg"/>
    <s v="ทำไมความสุขแบบเซโรโทนินจึงสำคัญที่สุดในชีวิต | The Secret Sauce EP.542"/>
    <x v="1"/>
    <s v="THE SECRET SAUCE"/>
    <s v="Jul 6, 2022"/>
    <s v="Jul 6, 2022"/>
    <d v="2022-07-06T00:00:00"/>
    <n v="6"/>
    <n v="7"/>
    <x v="0"/>
    <s v="6"/>
    <n v="3"/>
    <x v="7"/>
    <x v="19"/>
    <s v="July"/>
    <n v="164"/>
    <s v="139,816 views"/>
    <n v="139816"/>
    <s v="like this video along with 5,325 other people"/>
    <n v="5325"/>
    <x v="1"/>
    <s v="44:17"/>
    <n v="44.283333333333331"/>
    <n v="17"/>
    <n v="44"/>
    <n v="0"/>
    <x v="0"/>
    <s v="Unspecified"/>
    <n v="32592"/>
  </r>
  <r>
    <s v="1668197458-954"/>
    <s v="https://www.youtube.com/playlist?list=PL7vAomcmTSEoVYnaHnbI4mBIYNBoGUpRc"/>
    <s v="วิธีชนะใจ Talent ยุคใหม่ ดึงคนเก่งในโลกผันผวน | The Secret Sauce EP.543"/>
    <s v="https://www.youtube.com/watch?v=NRAAvZxl754&amp;list=PL7vAomcmTSEoVYnaHnbI4mBIYNBoGUpRc&amp;index=40"/>
    <x v="600"/>
    <s v="NRAAvZxl754"/>
    <s v="วิธีชนะใจ Talent ยุคใหม่ ดึงคนเก่งในโลกผันผวน | The Secret Sauce EP.543"/>
    <x v="1"/>
    <s v="THE SECRET SAUCE"/>
    <s v="Jul 11, 2022"/>
    <s v="Jul 11, 2022"/>
    <d v="2022-07-11T00:00:00"/>
    <n v="11"/>
    <n v="7"/>
    <x v="0"/>
    <s v="11"/>
    <n v="3"/>
    <x v="7"/>
    <x v="19"/>
    <s v="July"/>
    <n v="25"/>
    <s v="36,798 views"/>
    <n v="36798"/>
    <s v="like this video along with 776 other people"/>
    <n v="776"/>
    <x v="1"/>
    <s v="49:39"/>
    <n v="49.65"/>
    <n v="39"/>
    <n v="49"/>
    <n v="0"/>
    <x v="0"/>
    <s v="Unspecified"/>
    <n v="33393"/>
  </r>
  <r>
    <s v="1668197469-955"/>
    <s v="https://www.youtube.com/playlist?list=PL7vAomcmTSEoVYnaHnbI4mBIYNBoGUpRc"/>
    <s v="InsurTech ดิสรัปต์ประกัน ด้วยเทคโนโลยี | The Secret Sauce EP.544"/>
    <s v="https://www.youtube.com/watch?v=6dIcHJi1lcA&amp;list=PL7vAomcmTSEoVYnaHnbI4mBIYNBoGUpRc&amp;index=39"/>
    <x v="601"/>
    <s v="6dIcHJi1lcA"/>
    <s v="InsurTech ดิสรัปต์ประกัน ด้วยเทคโนโลยี | The Secret Sauce EP.544"/>
    <x v="1"/>
    <s v="THE SECRET SAUCE"/>
    <s v="Jul 12, 2022"/>
    <s v="Jul 12, 2022"/>
    <d v="2022-07-12T00:00:00"/>
    <n v="12"/>
    <n v="7"/>
    <x v="0"/>
    <s v="12"/>
    <n v="3"/>
    <x v="7"/>
    <x v="19"/>
    <s v="July"/>
    <n v="13"/>
    <s v="11,105 views"/>
    <n v="11105"/>
    <s v="like this video along with 203 other people"/>
    <n v="203"/>
    <x v="1"/>
    <s v="49:01"/>
    <n v="49.016666666666666"/>
    <n v="1"/>
    <n v="49"/>
    <n v="0"/>
    <x v="0"/>
    <s v="Unspecified"/>
    <n v="33284"/>
  </r>
  <r>
    <s v="1668197480-956"/>
    <s v="https://www.youtube.com/playlist?list=PL7vAomcmTSEoVYnaHnbI4mBIYNBoGUpRc"/>
    <s v="คัมภีร์แก้โลกร้อนฉบับ บิล เกตส์ จาก 51,000 ล้าน เหลือ 0 | The Secret Sauce EP.545"/>
    <s v="https://www.youtube.com/watch?v=8KqIzHtFaFA&amp;list=PL7vAomcmTSEoVYnaHnbI4mBIYNBoGUpRc&amp;index=38"/>
    <x v="602"/>
    <s v="8KqIzHtFaFA"/>
    <s v="คัมภีร์แก้โลกร้อนฉบับ บิล เกตส์ จาก 51,000 ล้าน เหลือ 0 | The Secret Sauce EP.545"/>
    <x v="1"/>
    <s v="THE SECRET SAUCE"/>
    <s v="Jul 13, 2022"/>
    <s v="Jul 13, 2022"/>
    <d v="2022-07-13T00:00:00"/>
    <n v="13"/>
    <n v="7"/>
    <x v="0"/>
    <s v="13"/>
    <n v="3"/>
    <x v="7"/>
    <x v="19"/>
    <s v="July"/>
    <n v="82"/>
    <s v="41,665 views"/>
    <n v="41665"/>
    <s v="like this video along with 1,111 other people"/>
    <n v="1111"/>
    <x v="1"/>
    <s v="38:05"/>
    <n v="38.083333333333336"/>
    <n v="5"/>
    <n v="38"/>
    <n v="0"/>
    <x v="0"/>
    <s v="Unspecified"/>
    <n v="35496"/>
  </r>
  <r>
    <s v="1668197490-957"/>
    <s v="https://www.youtube.com/playlist?list=PL7vAomcmTSEoVYnaHnbI4mBIYNBoGUpRc"/>
    <s v="Ricult เปลี่ยนชีวิตเกษตรกร ด้วย Big Data | The Secret Sauce x APEC 2022 Thailand EP.1"/>
    <s v="https://www.youtube.com/watch?v=6lB81cDSS4Y&amp;list=PL7vAomcmTSEoVYnaHnbI4mBIYNBoGUpRc&amp;index=37"/>
    <x v="603"/>
    <s v="6lB81cDSS4Y"/>
    <s v="Ricult เปลี่ยนชีวิตเกษตรกร ด้วย Big Data | The Secret Sauce x APEC 2022 Thailand EP.1"/>
    <x v="1"/>
    <s v="THE SECRET SAUCE"/>
    <s v="Jul 16, 2022"/>
    <s v="Jul 16, 2022"/>
    <d v="2022-07-16T00:00:00"/>
    <n v="16"/>
    <n v="7"/>
    <x v="0"/>
    <s v="16"/>
    <n v="3"/>
    <x v="7"/>
    <x v="19"/>
    <s v="July"/>
    <n v="231"/>
    <s v="212,724 views"/>
    <n v="212724"/>
    <s v="like this video along with 3,211 other people"/>
    <n v="3211"/>
    <x v="1"/>
    <s v="34:28"/>
    <n v="34.466666666666669"/>
    <n v="28"/>
    <n v="34"/>
    <n v="0"/>
    <x v="0"/>
    <s v="Unspecified"/>
    <n v="29749"/>
  </r>
  <r>
    <s v="1668197501-958"/>
    <s v="https://www.youtube.com/playlist?list=PL7vAomcmTSEoVYnaHnbI4mBIYNBoGUpRc"/>
    <s v="เอิร์น อุกฤษ Ricult สตาร์ทอัพพันล้าน พลิกเกษตรด้วยเทคโนโลยี (สัมภาษณ์เต็ม) | The Secret Sauce EP.546"/>
    <s v="https://www.youtube.com/watch?v=yzJlChf0u-k&amp;list=PL7vAomcmTSEoVYnaHnbI4mBIYNBoGUpRc&amp;index=36"/>
    <x v="604"/>
    <s v="yzJlChf0u-k"/>
    <s v="เอิร์น อุกฤษ Ricult สตาร์ทอัพพันล้าน พลิกเกษตรด้วยเทคโนโลยี (สัมภาษณ์เต็ม) | The Secret Sauce EP.546"/>
    <x v="1"/>
    <s v="THE SECRET SAUCE"/>
    <s v="Jul 21, 2022"/>
    <s v="Jul 21, 2022"/>
    <d v="2022-07-21T00:00:00"/>
    <n v="21"/>
    <n v="7"/>
    <x v="0"/>
    <s v="21"/>
    <n v="3"/>
    <x v="7"/>
    <x v="19"/>
    <s v="July"/>
    <n v="117"/>
    <s v="64,515 views"/>
    <n v="64515"/>
    <s v="like this video along with 1,680 other people"/>
    <n v="1680"/>
    <x v="1"/>
    <s v="57:49"/>
    <n v="57.81666666666667"/>
    <n v="49"/>
    <n v="57"/>
    <n v="0"/>
    <x v="0"/>
    <s v="Unspecified"/>
    <n v="30022"/>
  </r>
  <r>
    <s v="1668197511-959"/>
    <s v="https://www.youtube.com/playlist?list=PL7vAomcmTSEoVYnaHnbI4mBIYNBoGUpRc"/>
    <s v="BROOK บริษัทไทย ลงทุนคริปโต 1.2 พันล้าน สู้ตลาดหมีอย่างไร | The Secret Sauce EP.547"/>
    <s v="https://www.youtube.com/watch?v=mAGclU7f91o&amp;list=PL7vAomcmTSEoVYnaHnbI4mBIYNBoGUpRc&amp;index=35"/>
    <x v="605"/>
    <s v="mAGclU7f91o"/>
    <s v="BROOK บริษัทไทย ลงทุนคริปโต 1.2 พันล้าน สู้ตลาดหมีอย่างไร | The Secret Sauce EP.547"/>
    <x v="1"/>
    <s v="THE SECRET SAUCE"/>
    <s v="Jul 27, 2022"/>
    <s v="Jul 27, 2022"/>
    <d v="2022-07-27T00:00:00"/>
    <n v="27"/>
    <n v="7"/>
    <x v="0"/>
    <s v="27"/>
    <n v="3"/>
    <x v="7"/>
    <x v="19"/>
    <s v="July"/>
    <n v="40"/>
    <s v="18,986 views"/>
    <n v="18986"/>
    <s v="like this video along with 425 other people"/>
    <n v="425"/>
    <x v="2"/>
    <s v="1:03:57"/>
    <n v="63.95"/>
    <n v="57"/>
    <n v="3"/>
    <n v="1"/>
    <x v="0"/>
    <s v="Unspecified"/>
    <n v="24947"/>
  </r>
  <r>
    <s v="1668197523-960"/>
    <s v="https://www.youtube.com/playlist?list=PL7vAomcmTSEoVYnaHnbI4mBIYNBoGUpRc"/>
    <s v="Blitzscaling กลยุทธ์โตเร็วสายฟ้าฟาดจากซิลิคอนแวลลีย์ | The Secret Sauce EP.548"/>
    <s v="https://www.youtube.com/watch?v=M4yw08-3UM4&amp;list=PL7vAomcmTSEoVYnaHnbI4mBIYNBoGUpRc&amp;index=34"/>
    <x v="606"/>
    <s v="M4yw08-3UM4"/>
    <s v="Blitzscaling กลยุทธ์โตเร็วสายฟ้าฟาดจากซิลิคอนแวลลีย์ | The Secret Sauce EP.548"/>
    <x v="1"/>
    <s v="THE SECRET SAUCE"/>
    <s v="Aug 6, 2022"/>
    <s v="Aug 6, 2022"/>
    <d v="2022-08-06T00:00:00"/>
    <n v="6"/>
    <n v="8"/>
    <x v="0"/>
    <s v="6"/>
    <n v="3"/>
    <x v="7"/>
    <x v="20"/>
    <s v="August"/>
    <n v="10"/>
    <s v="14,510 views"/>
    <n v="14510"/>
    <s v="like this video along with 361 other people"/>
    <n v="361"/>
    <x v="1"/>
    <s v="43:34"/>
    <n v="43.56666666666667"/>
    <n v="34"/>
    <n v="43"/>
    <n v="0"/>
    <x v="0"/>
    <s v="Unspecified"/>
    <n v="21708"/>
  </r>
  <r>
    <s v="1668197535-961"/>
    <s v="https://www.youtube.com/playlist?list=PL7vAomcmTSEoVYnaHnbI4mBIYNBoGUpRc"/>
    <s v="เจ้าของ 'เต่าบิน' ตัวจริง สร้างเครื่องบิน ตู้หุ่นยนต์ ยอด 8 พันล้าน | The Secret Sauce EP.549"/>
    <s v="https://www.youtube.com/watch?v=ZHYIHuDFXVI&amp;list=PL7vAomcmTSEoVYnaHnbI4mBIYNBoGUpRc&amp;index=33"/>
    <x v="607"/>
    <s v="ZHYIHuDFXVI"/>
    <s v="เจ้าของ 'เต่าบิน' ตัวจริง สร้างเครื่องบิน ตู้หุ่นยนต์ ยอด 8 พันล้าน | The Secret Sauce EP.549"/>
    <x v="1"/>
    <s v="THE SECRET SAUCE"/>
    <s v="Aug 12, 2022"/>
    <s v="Aug 12, 2022"/>
    <d v="2022-08-12T00:00:00"/>
    <n v="12"/>
    <n v="8"/>
    <x v="0"/>
    <s v="12"/>
    <n v="3"/>
    <x v="7"/>
    <x v="20"/>
    <s v="August"/>
    <n v="295"/>
    <s v="193,309 views"/>
    <n v="193309"/>
    <s v="like this video along with 4,366 other people"/>
    <n v="4366"/>
    <x v="2"/>
    <s v="1:05:33"/>
    <n v="65.55"/>
    <n v="33"/>
    <n v="5"/>
    <n v="1"/>
    <x v="0"/>
    <s v="Unspecified"/>
    <n v="22724"/>
  </r>
  <r>
    <s v="1668197546-962"/>
    <s v="https://www.youtube.com/playlist?list=PL7vAomcmTSEoVYnaHnbI4mBIYNBoGUpRc"/>
    <s v="Fisherfolk ธุรกิจคืนชีพทะเล พลิกชีวิตชาวประมง | The Secret Sauce x APEC 2022 Thailand EP.2"/>
    <s v="https://www.youtube.com/watch?v=jBmvaYcGyUE&amp;list=PL7vAomcmTSEoVYnaHnbI4mBIYNBoGUpRc&amp;index=32"/>
    <x v="608"/>
    <s v="jBmvaYcGyUE"/>
    <s v="Fisherfolk ธุรกิจคืนชีพทะเล พลิกชีวิตชาวประมง | The Secret Sauce x APEC 2022 Thailand EP.2"/>
    <x v="1"/>
    <s v="THE SECRET SAUCE"/>
    <s v="Aug 13, 2022"/>
    <s v="Aug 13, 2022"/>
    <d v="2022-08-13T00:00:00"/>
    <n v="13"/>
    <n v="8"/>
    <x v="0"/>
    <s v="13"/>
    <n v="3"/>
    <x v="7"/>
    <x v="20"/>
    <s v="August"/>
    <n v="27"/>
    <s v="144,643 views"/>
    <n v="144643"/>
    <s v="like this video along with 449 other people"/>
    <n v="449"/>
    <x v="1"/>
    <s v="41:43"/>
    <n v="41.716666666666669"/>
    <n v="43"/>
    <n v="41"/>
    <n v="0"/>
    <x v="0"/>
    <s v="Unspecified"/>
    <n v="19671"/>
  </r>
  <r>
    <s v="1668197557-963"/>
    <s v="https://www.youtube.com/playlist?list=PL7vAomcmTSEoVYnaHnbI4mBIYNBoGUpRc"/>
    <s v="Cetaphil รบตลาดสกินแคร์ เปลี่ยนสูตรรอบ 75 ปี | The Secret Sauce EP.550"/>
    <s v="https://www.youtube.com/watch?v=TH7kyh76PI0&amp;list=PL7vAomcmTSEoVYnaHnbI4mBIYNBoGUpRc&amp;index=31"/>
    <x v="609"/>
    <s v="TH7kyh76PI0"/>
    <s v="Cetaphil รบตลาดสกินแคร์ เปลี่ยนสูตรรอบ 75 ปี | The Secret Sauce EP.550"/>
    <x v="1"/>
    <s v="THE SECRET SAUCE"/>
    <s v="Aug 17, 2022"/>
    <s v="Aug 17, 2022"/>
    <d v="2022-08-17T00:00:00"/>
    <n v="17"/>
    <n v="8"/>
    <x v="0"/>
    <s v="17"/>
    <n v="3"/>
    <x v="7"/>
    <x v="20"/>
    <s v="August"/>
    <n v="26"/>
    <s v="13,098 views"/>
    <n v="13098"/>
    <s v="like this video along with 267 other people"/>
    <n v="267"/>
    <x v="1"/>
    <s v="33:27"/>
    <n v="33.450000000000003"/>
    <n v="27"/>
    <n v="33"/>
    <n v="0"/>
    <x v="0"/>
    <s v="Unspecified"/>
    <n v="21595"/>
  </r>
  <r>
    <s v="1668197567-964"/>
    <s v="https://www.youtube.com/playlist?list=PL7vAomcmTSEoVYnaHnbI4mBIYNBoGUpRc"/>
    <s v="Freshket สตาร์ทอัพพันล้าน ยกระดับ Food Supply Chain | The Secret Sauce EP.551"/>
    <s v="https://www.youtube.com/watch?v=zxElRjfIACI&amp;list=PL7vAomcmTSEoVYnaHnbI4mBIYNBoGUpRc&amp;index=30"/>
    <x v="610"/>
    <s v="zxElRjfIACI"/>
    <s v="Freshket สตาร์ทอัพพันล้าน ยกระดับ Food Supply Chain | The Secret Sauce EP.551"/>
    <x v="1"/>
    <s v="THE SECRET SAUCE"/>
    <s v="Aug 26, 2022"/>
    <s v="Aug 26, 2022"/>
    <d v="2022-08-26T00:00:00"/>
    <n v="26"/>
    <n v="8"/>
    <x v="0"/>
    <s v="26"/>
    <n v="3"/>
    <x v="7"/>
    <x v="20"/>
    <s v="August"/>
    <n v="47"/>
    <s v="28,989 views"/>
    <n v="28989"/>
    <s v="like this video along with 681 other people"/>
    <n v="681"/>
    <x v="2"/>
    <s v="1:06:57"/>
    <n v="66.95"/>
    <n v="57"/>
    <n v="6"/>
    <n v="1"/>
    <x v="0"/>
    <s v="Unspecified"/>
    <n v="25403"/>
  </r>
  <r>
    <s v="1668197577-965"/>
    <s v="https://www.youtube.com/playlist?list=PL7vAomcmTSEoVYnaHnbI4mBIYNBoGUpRc"/>
    <s v="แม่ทัพร่วมใหม่ KBTG เสริมกำลัง บุกจีน เวียดนาม อินโดฯ | The Secret Sauce EP.552"/>
    <s v="https://www.youtube.com/watch?v=op0IFuWlyOQ&amp;list=PL7vAomcmTSEoVYnaHnbI4mBIYNBoGUpRc&amp;index=29"/>
    <x v="611"/>
    <s v="op0IFuWlyOQ"/>
    <s v="แม่ทัพร่วมใหม่ KBTG เสริมกำลัง บุกจีน เวียดนาม อินโดฯ | The Secret Sauce EP.552"/>
    <x v="1"/>
    <s v="THE SECRET SAUCE"/>
    <s v="Aug 29, 2022"/>
    <s v="Aug 29, 2022"/>
    <d v="2022-08-29T00:00:00"/>
    <n v="29"/>
    <n v="8"/>
    <x v="0"/>
    <s v="29"/>
    <n v="3"/>
    <x v="7"/>
    <x v="20"/>
    <s v="August"/>
    <n v="12"/>
    <s v="33,834 views"/>
    <n v="33834"/>
    <s v="like this video along with 355 other people"/>
    <n v="355"/>
    <x v="1"/>
    <s v="43:51"/>
    <n v="43.85"/>
    <n v="51"/>
    <n v="43"/>
    <n v="0"/>
    <x v="0"/>
    <s v="Unspecified"/>
    <n v="20762"/>
  </r>
  <r>
    <s v="1668197587-966"/>
    <s v="https://www.youtube.com/playlist?list=PL7vAomcmTSEoVYnaHnbI4mBIYNBoGUpRc"/>
    <s v="เจาะตลาด ฝากไข่ มีบุตรยาก ทำไมโต โอกาสอยู่ตรงไหน | The Secret Sauce EP.553"/>
    <s v="https://www.youtube.com/watch?v=gJQUhBq6ZHw&amp;list=PL7vAomcmTSEoVYnaHnbI4mBIYNBoGUpRc&amp;index=28"/>
    <x v="612"/>
    <s v="gJQUhBq6ZHw"/>
    <s v="เจาะตลาด ฝากไข่ มีบุตรยาก ทำไมโต โอกาสอยู่ตรงไหน | The Secret Sauce EP.553"/>
    <x v="1"/>
    <s v="THE SECRET SAUCE"/>
    <s v="Aug 30, 2022"/>
    <s v="Aug 30, 2022"/>
    <d v="2022-08-30T00:00:00"/>
    <n v="30"/>
    <n v="8"/>
    <x v="0"/>
    <s v="30"/>
    <n v="3"/>
    <x v="7"/>
    <x v="20"/>
    <s v="August"/>
    <n v="8"/>
    <s v="10,615 views"/>
    <n v="10615"/>
    <s v="like this video along with 233 other people"/>
    <n v="233"/>
    <x v="1"/>
    <s v="54:26"/>
    <n v="54.43333333333333"/>
    <n v="26"/>
    <n v="54"/>
    <n v="0"/>
    <x v="0"/>
    <s v="Unspecified"/>
    <n v="22164"/>
  </r>
  <r>
    <s v="1668197598-967"/>
    <s v="https://www.youtube.com/playlist?list=PL7vAomcmTSEoVYnaHnbI4mBIYNBoGUpRc"/>
    <s v="ผยง ศรีวณิช ตอน 1 คืนชีพกรุงไทยสู่แบงก์ล่องหน พลิกเกมด้วย ‘เป๋าตัง’ | The Secret Sauce EP. 554"/>
    <s v="https://www.youtube.com/watch?v=9q35rsEeNx8&amp;list=PL7vAomcmTSEoVYnaHnbI4mBIYNBoGUpRc&amp;index=27"/>
    <x v="613"/>
    <s v="9q35rsEeNx8"/>
    <s v="ผยง ศรีวณิช ตอน 1 คืนชีพกรุงไทยสู่แบงก์ล่องหน พลิกเกมด้วย ‘เป๋าตัง’ | The Secret Sauce EP. 554"/>
    <x v="1"/>
    <s v="THE SECRET SAUCE"/>
    <s v="Sep 1, 2022"/>
    <s v="Sep 1, 2022"/>
    <d v="2022-09-01T00:00:00"/>
    <n v="1"/>
    <n v="9"/>
    <x v="0"/>
    <s v="1"/>
    <n v="3"/>
    <x v="7"/>
    <x v="21"/>
    <s v="September"/>
    <n v="53"/>
    <s v="44,529 views"/>
    <n v="44529"/>
    <s v="like this video along with 703 other people"/>
    <n v="703"/>
    <x v="1"/>
    <s v="52:49"/>
    <n v="52.81666666666667"/>
    <n v="49"/>
    <n v="52"/>
    <n v="0"/>
    <x v="0"/>
    <s v="Unspecified"/>
    <n v="18441"/>
  </r>
  <r>
    <s v="1668197608-968"/>
    <s v="https://www.youtube.com/playlist?list=PL7vAomcmTSEoVYnaHnbI4mBIYNBoGUpRc"/>
    <s v="ผยง ศรีวณิช ตอน 2 ยกทัพกรุงไทยขึ้นสปีดโบ๊ต รบฟินเทค ตะลุยอนาคต | The Secret Sauce EP.555"/>
    <s v="https://www.youtube.com/watch?v=Ur5VEGdeZhU&amp;list=PL7vAomcmTSEoVYnaHnbI4mBIYNBoGUpRc&amp;index=26"/>
    <x v="614"/>
    <s v="Ur5VEGdeZhU"/>
    <s v="ผยง ศรีวณิช ตอน 2 ยกทัพกรุงไทยขึ้นสปีดโบ๊ต รบฟินเทค ตะลุยอนาคต | The Secret Sauce EP.555"/>
    <x v="1"/>
    <s v="THE SECRET SAUCE"/>
    <s v="Sep 2, 2022"/>
    <s v="Sep 2, 2022"/>
    <d v="2022-09-02T00:00:00"/>
    <n v="2"/>
    <n v="9"/>
    <x v="0"/>
    <s v="2"/>
    <n v="3"/>
    <x v="7"/>
    <x v="21"/>
    <s v="September"/>
    <n v="8"/>
    <s v="13,900 views"/>
    <n v="13900"/>
    <s v="like this video along with 264 other people"/>
    <n v="264"/>
    <x v="1"/>
    <s v="35:15"/>
    <n v="35.25"/>
    <n v="15"/>
    <n v="35"/>
    <n v="0"/>
    <x v="0"/>
    <s v="Unspecified"/>
    <n v="16749"/>
  </r>
  <r>
    <s v="1668197619-969"/>
    <s v="https://www.youtube.com/playlist?list=PL7vAomcmTSEoVYnaHnbI4mBIYNBoGUpRc"/>
    <s v="Yggdrazil บริษัทเกมไทยแห่งแรกที่เข้าตลาดหุ้น | The Secret Sauce x APEC 2022 Thailand EP.3"/>
    <s v="https://www.youtube.com/watch?v=fkBz2A-gBUM&amp;list=PL7vAomcmTSEoVYnaHnbI4mBIYNBoGUpRc&amp;index=25"/>
    <x v="615"/>
    <s v="fkBz2A-gBUM"/>
    <s v="Yggdrazil บริษัทเกมไทยแห่งแรกที่เข้าตลาดหุ้น | The Secret Sauce x APEC 2022 Thailand EP.3"/>
    <x v="1"/>
    <s v="THE SECRET SAUCE"/>
    <s v="Sep 3, 2022"/>
    <s v="Sep 3, 2022"/>
    <d v="2022-09-03T00:00:00"/>
    <n v="3"/>
    <n v="9"/>
    <x v="0"/>
    <s v="3"/>
    <n v="3"/>
    <x v="7"/>
    <x v="21"/>
    <s v="September"/>
    <n v="42"/>
    <s v="153,910 views"/>
    <n v="153910"/>
    <s v="like this video along with 667 other people"/>
    <n v="667"/>
    <x v="1"/>
    <s v="43:12"/>
    <n v="43.2"/>
    <n v="12"/>
    <n v="43"/>
    <n v="0"/>
    <x v="0"/>
    <s v="Unspecified"/>
    <n v="18938"/>
  </r>
  <r>
    <s v="1668197629-970"/>
    <s v="https://www.youtube.com/playlist?list=PL7vAomcmTSEoVYnaHnbI4mBIYNBoGUpRc"/>
    <s v="กฎ 10 ข้อ สร้างการเติบโต จาก 5,000 บริษัททั่วโลก | Executive Espresso EP.374"/>
    <s v="https://www.youtube.com/watch?v=guwG3ZY53f4&amp;list=PL7vAomcmTSEoVYnaHnbI4mBIYNBoGUpRc&amp;index=24"/>
    <x v="616"/>
    <s v="guwG3ZY53f4"/>
    <s v="กฎ 10 ข้อ สร้างการเติบโต จาก 5,000 บริษัททั่วโลก | Executive Espresso EP.374"/>
    <x v="0"/>
    <s v="THE SECRET SAUCE"/>
    <s v="Sep 4, 2022"/>
    <s v="Sep 4, 2022"/>
    <d v="2022-09-04T00:00:00"/>
    <n v="4"/>
    <n v="9"/>
    <x v="0"/>
    <s v="4"/>
    <n v="3"/>
    <x v="7"/>
    <x v="21"/>
    <s v="September"/>
    <n v="43"/>
    <s v="38,234 views"/>
    <n v="38234"/>
    <s v="like this video along with 1,009 other people"/>
    <n v="1009"/>
    <x v="1"/>
    <s v="41:15"/>
    <n v="41.25"/>
    <n v="15"/>
    <n v="41"/>
    <n v="0"/>
    <x v="0"/>
    <s v="Unspecified"/>
    <n v="24193"/>
  </r>
  <r>
    <s v="1668197639-971"/>
    <s v="https://www.youtube.com/playlist?list=PL7vAomcmTSEoVYnaHnbI4mBIYNBoGUpRc"/>
    <s v="โซลาร์รูฟ ทุกคนเป็นเจ้าของโรงไฟฟ้าได้? คุ้มไหม ควรติดหรือยัง | The Secret Sauce EP.556"/>
    <s v="https://www.youtube.com/watch?v=T7LP8eA_uOA&amp;list=PL7vAomcmTSEoVYnaHnbI4mBIYNBoGUpRc&amp;index=23"/>
    <x v="617"/>
    <s v="T7LP8eA_uOA"/>
    <s v="โซลาร์รูฟ ทุกคนเป็นเจ้าของโรงไฟฟ้าได้? คุ้มไหม ควรติดหรือยัง | The Secret Sauce EP.556"/>
    <x v="1"/>
    <s v="THE SECRET SAUCE"/>
    <s v="Sep 6, 2022"/>
    <s v="Sep 6, 2022"/>
    <d v="2022-09-06T00:00:00"/>
    <n v="6"/>
    <n v="9"/>
    <x v="0"/>
    <s v="6"/>
    <n v="3"/>
    <x v="7"/>
    <x v="21"/>
    <s v="September"/>
    <n v="303"/>
    <s v="123,112 views"/>
    <n v="123112"/>
    <s v="like this video along with 2,926 other people"/>
    <n v="2926"/>
    <x v="1"/>
    <s v="34:27"/>
    <n v="34.450000000000003"/>
    <n v="27"/>
    <n v="34"/>
    <n v="0"/>
    <x v="0"/>
    <s v="Unspecified"/>
    <n v="19702"/>
  </r>
  <r>
    <s v="1668197649-972"/>
    <s v="https://www.youtube.com/playlist?list=PL7vAomcmTSEoVYnaHnbI4mBIYNBoGUpRc"/>
    <s v="อนาคตธุรกิจอีเวนต์ จัดอย่างไรให้รวย รุ่ง ปัง | The Secret Sauce EP.557"/>
    <s v="https://www.youtube.com/watch?v=IhbclrObvSM&amp;list=PL7vAomcmTSEoVYnaHnbI4mBIYNBoGUpRc&amp;index=22"/>
    <x v="618"/>
    <s v="IhbclrObvSM"/>
    <s v="อนาคตธุรกิจอีเวนต์ จัดอย่างไรให้รวย รุ่ง ปัง | The Secret Sauce EP.557"/>
    <x v="1"/>
    <s v="THE SECRET SAUCE"/>
    <s v="Sep 9, 2022"/>
    <s v="Sep 9, 2022"/>
    <d v="2022-09-09T00:00:00"/>
    <n v="9"/>
    <n v="9"/>
    <x v="0"/>
    <s v="9"/>
    <n v="3"/>
    <x v="7"/>
    <x v="21"/>
    <s v="September"/>
    <n v="6"/>
    <s v="8,076 views"/>
    <n v="8076"/>
    <s v="like this video along with 189 other people"/>
    <n v="189"/>
    <x v="1"/>
    <s v="39:40"/>
    <n v="39.666666666666664"/>
    <n v="40"/>
    <n v="39"/>
    <n v="0"/>
    <x v="0"/>
    <s v="Unspecified"/>
    <n v="18131"/>
  </r>
  <r>
    <s v="1668197658-973"/>
    <s v="https://www.youtube.com/playlist?list=PL7vAomcmTSEoVYnaHnbI4mBIYNBoGUpRc"/>
    <s v="Sustainability เกี่ยวอะไรกับ Growth Mindset? | The Secret Sauce EP.558"/>
    <s v="https://www.youtube.com/watch?v=0hoQmR74S1Q&amp;list=PL7vAomcmTSEoVYnaHnbI4mBIYNBoGUpRc&amp;index=21"/>
    <x v="619"/>
    <s v="0hoQmR74S1Q"/>
    <s v="Sustainability เกี่ยวอะไรกับ Growth Mindset? | The Secret Sauce EP.558"/>
    <x v="1"/>
    <s v="THE SECRET SAUCE"/>
    <s v="Sep 11, 2022"/>
    <s v="Sep 11, 2022"/>
    <d v="2022-09-11T00:00:00"/>
    <n v="11"/>
    <n v="9"/>
    <x v="0"/>
    <s v="11"/>
    <n v="3"/>
    <x v="7"/>
    <x v="21"/>
    <s v="September"/>
    <n v="14"/>
    <s v="19,620 views"/>
    <n v="19620"/>
    <s v="like this video along with 591 other people"/>
    <n v="591"/>
    <x v="0"/>
    <s v="26:34"/>
    <n v="26.566666666666666"/>
    <n v="34"/>
    <n v="26"/>
    <n v="0"/>
    <x v="0"/>
    <s v="Unspecified"/>
    <n v="18957"/>
  </r>
  <r>
    <s v="1668197668-974"/>
    <s v="https://www.youtube.com/playlist?list=PL7vAomcmTSEoVYnaHnbI4mBIYNBoGUpRc"/>
    <s v="วางแผนการเงินอย่างไร ให้เป้าหมายชีวิตสำเร็จ | The Secret Sauce EP.559"/>
    <s v="https://www.youtube.com/watch?v=MQ8_SsHRd2A&amp;list=PL7vAomcmTSEoVYnaHnbI4mBIYNBoGUpRc&amp;index=20"/>
    <x v="620"/>
    <s v="MQ8_SsHRd2A"/>
    <s v="วางแผนการเงินอย่างไร ให้เป้าหมายชีวิตสำเร็จ | The Secret Sauce EP.559"/>
    <x v="1"/>
    <s v="THE SECRET SAUCE"/>
    <s v="Sep 12, 2022"/>
    <s v="Sep 12, 2022"/>
    <d v="2022-09-12T00:00:00"/>
    <n v="12"/>
    <n v="9"/>
    <x v="0"/>
    <s v="12"/>
    <n v="3"/>
    <x v="7"/>
    <x v="21"/>
    <s v="September"/>
    <n v="53"/>
    <s v="89,328 views"/>
    <n v="89328"/>
    <s v="like this video along with 2,271 other people"/>
    <n v="2271"/>
    <x v="1"/>
    <s v="51:13"/>
    <n v="51.216666666666669"/>
    <n v="13"/>
    <n v="51"/>
    <n v="0"/>
    <x v="0"/>
    <s v="Unspecified"/>
    <n v="26658"/>
  </r>
  <r>
    <s v="1668197678-975"/>
    <s v="https://www.youtube.com/playlist?list=PL7vAomcmTSEoVYnaHnbI4mBIYNBoGUpRc"/>
    <s v="ทำไมซีอีโอทั่วโลก เน้น Sustain เพิ่มขึ้น 300% | The Secret Sauce [SPECIAL LIVE!]"/>
    <s v="https://www.youtube.com/watch?v=6vo2I-0M4AA&amp;list=PL7vAomcmTSEoVYnaHnbI4mBIYNBoGUpRc&amp;index=19"/>
    <x v="621"/>
    <s v="6vo2I-0M4AA"/>
    <s v="ทำไมซีอีโอทั่วโลก เน้น Sustain เพิ่มขึ้น 300% | The Secret Sauce [SPECIAL LIVE!]"/>
    <x v="1"/>
    <s v="THE SECRET SAUCE"/>
    <s v="Streamed live on Sep 13, 2022"/>
    <s v="Sep 13, 2022"/>
    <d v="2022-09-13T00:00:00"/>
    <n v="13"/>
    <n v="9"/>
    <x v="0"/>
    <s v="13"/>
    <n v="3"/>
    <x v="7"/>
    <x v="21"/>
    <s v="September"/>
    <n v="14"/>
    <s v="34,966 views"/>
    <n v="34966"/>
    <s v="like this video along with 412 other people"/>
    <n v="412"/>
    <x v="3"/>
    <s v="1:33:41"/>
    <n v="93.683333333333337"/>
    <n v="41"/>
    <n v="33"/>
    <n v="1"/>
    <x v="0"/>
    <s v="Unspecified"/>
    <s v="Unspecified"/>
  </r>
  <r>
    <s v="1668197687-976"/>
    <s v="https://www.youtube.com/playlist?list=PL7vAomcmTSEoVYnaHnbI4mBIYNBoGUpRc"/>
    <s v="อุตสาหกรรมไทย โตต่อได้ต้องมีแพลตฟอร์ม | The Secret Sauce EP.560"/>
    <s v="https://www.youtube.com/watch?v=yJ4vwuj1lBY&amp;list=PL7vAomcmTSEoVYnaHnbI4mBIYNBoGUpRc&amp;index=18"/>
    <x v="622"/>
    <s v="yJ4vwuj1lBY"/>
    <s v="อุตสาหกรรมไทย โตต่อได้ต้องมีแพลตฟอร์ม | The Secret Sauce EP.560"/>
    <x v="1"/>
    <s v="THE SECRET SAUCE"/>
    <s v="Sep 18, 2022"/>
    <s v="Sep 18, 2022"/>
    <d v="2022-09-18T00:00:00"/>
    <n v="18"/>
    <n v="9"/>
    <x v="0"/>
    <s v="18"/>
    <n v="3"/>
    <x v="7"/>
    <x v="21"/>
    <s v="September"/>
    <n v="9"/>
    <s v="14,833 views"/>
    <n v="14833"/>
    <s v="like this video along with 311 other people"/>
    <n v="311"/>
    <x v="1"/>
    <s v="33:00"/>
    <n v="33"/>
    <n v="0"/>
    <n v="33"/>
    <n v="0"/>
    <x v="0"/>
    <s v="Unspecified"/>
    <n v="16393"/>
  </r>
  <r>
    <s v="1668197698-977"/>
    <s v="https://www.youtube.com/playlist?list=PL7vAomcmTSEoVYnaHnbI4mBIYNBoGUpRc"/>
    <s v="ทำไม Low Code จึงเป็นอนาคตของการพัฒนาซอฟต์แวร์ | The Secret Sauce EP.561"/>
    <s v="https://www.youtube.com/watch?v=HDroWRz4n54&amp;list=PL7vAomcmTSEoVYnaHnbI4mBIYNBoGUpRc&amp;index=17"/>
    <x v="623"/>
    <s v="HDroWRz4n54"/>
    <s v="ทำไม Low Code จึงเป็นอนาคตของการพัฒนาซอฟต์แวร์ | The Secret Sauce EP.561"/>
    <x v="1"/>
    <s v="THE SECRET SAUCE"/>
    <s v="Sep 20, 2022"/>
    <s v="Sep 20, 2022"/>
    <d v="2022-09-20T00:00:00"/>
    <n v="20"/>
    <n v="9"/>
    <x v="0"/>
    <s v="20"/>
    <n v="3"/>
    <x v="7"/>
    <x v="21"/>
    <s v="September"/>
    <n v="59"/>
    <s v="36,900 views"/>
    <n v="36900"/>
    <s v="like this video along with 735 other people"/>
    <n v="735"/>
    <x v="1"/>
    <s v="56:36"/>
    <n v="56.6"/>
    <n v="36"/>
    <n v="56"/>
    <n v="0"/>
    <x v="0"/>
    <s v="Unspecified"/>
    <n v="18780"/>
  </r>
  <r>
    <s v="1668197708-978"/>
    <s v="https://www.youtube.com/playlist?list=PL7vAomcmTSEoVYnaHnbI4mBIYNBoGUpRc"/>
    <s v="ศานนท์ รองผู้ว่าฯ กทม. “นี่คือยุคสมัยของเรา” | The Secret Sauce EP.562"/>
    <s v="https://www.youtube.com/watch?v=XlC2Rt2X54o&amp;list=PL7vAomcmTSEoVYnaHnbI4mBIYNBoGUpRc&amp;index=16"/>
    <x v="624"/>
    <s v="XlC2Rt2X54o"/>
    <s v="ศานนท์ รองผู้ว่าฯ กทม. “นี่คือยุคสมัยของเรา” | The Secret Sauce EP.562"/>
    <x v="1"/>
    <s v="THE SECRET SAUCE"/>
    <s v="Sep 25, 2022"/>
    <s v="Sep 25, 2022"/>
    <d v="2022-09-25T00:00:00"/>
    <n v="25"/>
    <n v="9"/>
    <x v="0"/>
    <s v="25"/>
    <n v="3"/>
    <x v="7"/>
    <x v="21"/>
    <s v="September"/>
    <n v="96"/>
    <s v="44,718 views"/>
    <n v="44718"/>
    <s v="like this video along with 932 other people"/>
    <n v="932"/>
    <x v="2"/>
    <s v="1:13:17"/>
    <n v="73.283333333333331"/>
    <n v="17"/>
    <n v="13"/>
    <n v="1"/>
    <x v="0"/>
    <s v="Unspecified"/>
    <n v="18432"/>
  </r>
  <r>
    <s v="1668197717-979"/>
    <s v="https://www.youtube.com/playlist?list=PL7vAomcmTSEoVYnaHnbI4mBIYNBoGUpRc"/>
    <s v="เที่ยวงานดีไซน์เดนมาร์ก Arne Jacobsen เจ้าพ่อสแกนดิเนเวียน เก้าอี้ไข่ | The Secret Sauce EP.563"/>
    <s v="https://www.youtube.com/watch?v=GvN4SJFsy6g&amp;list=PL7vAomcmTSEoVYnaHnbI4mBIYNBoGUpRc&amp;index=15"/>
    <x v="625"/>
    <s v="GvN4SJFsy6g"/>
    <s v="เที่ยวงานดีไซน์เดนมาร์ก Arne Jacobsen เจ้าพ่อสแกนดิเนเวียน เก้าอี้ไข่ | The Secret Sauce EP.563"/>
    <x v="1"/>
    <s v="THE SECRET SAUCE"/>
    <s v="Sep 25, 2022"/>
    <s v="Sep 25, 2022"/>
    <d v="2022-09-25T00:00:00"/>
    <n v="25"/>
    <n v="9"/>
    <x v="0"/>
    <s v="25"/>
    <n v="3"/>
    <x v="7"/>
    <x v="21"/>
    <s v="September"/>
    <n v="13"/>
    <s v="9,212 views"/>
    <n v="9212"/>
    <s v="like this video along with 289 other people"/>
    <n v="289"/>
    <x v="1"/>
    <s v="31:33"/>
    <n v="31.55"/>
    <n v="33"/>
    <n v="31"/>
    <n v="0"/>
    <x v="0"/>
    <s v="Unspecified"/>
    <n v="16333"/>
  </r>
  <r>
    <s v="1668197728-980"/>
    <s v="https://www.youtube.com/playlist?list=PL7vAomcmTSEoVYnaHnbI4mBIYNBoGUpRc"/>
    <s v="KBTG Labs วิธีขยายนวัตกรรม จาก หนึ่ง สู่ ล้าน | The Secret Sauce EP.564"/>
    <s v="https://www.youtube.com/watch?v=-W8HzhyDgd4&amp;list=PL7vAomcmTSEoVYnaHnbI4mBIYNBoGUpRc&amp;index=14"/>
    <x v="626"/>
    <s v="-W8HzhyDgd4"/>
    <s v="KBTG Labs วิธีขยายนวัตกรรม จาก หนึ่ง สู่ ล้าน | The Secret Sauce EP.564"/>
    <x v="1"/>
    <s v="THE SECRET SAUCE"/>
    <s v="Sep 27, 2022"/>
    <s v="Sep 27, 2022"/>
    <d v="2022-09-27T00:00:00"/>
    <n v="27"/>
    <n v="9"/>
    <x v="0"/>
    <s v="27"/>
    <n v="3"/>
    <x v="7"/>
    <x v="21"/>
    <s v="September"/>
    <n v="4"/>
    <s v="10,486 views"/>
    <n v="10486"/>
    <s v="like this video along with 249 other people"/>
    <n v="249"/>
    <x v="1"/>
    <s v="41:52"/>
    <n v="41.866666666666667"/>
    <n v="52"/>
    <n v="41"/>
    <n v="0"/>
    <x v="0"/>
    <s v="Unspecified"/>
    <n v="20442"/>
  </r>
  <r>
    <s v="1668197737-981"/>
    <s v="https://www.youtube.com/playlist?list=PL7vAomcmTSEoVYnaHnbI4mBIYNBoGUpRc"/>
    <s v="Carbon Capture เทคโนโลยีดักจับคาร์บอน พระเอกกอบกู้โลกรวนจริงหรือ | The Secret Sauce EP.565"/>
    <s v="https://www.youtube.com/watch?v=YrZWa_JIhtY&amp;list=PL7vAomcmTSEoVYnaHnbI4mBIYNBoGUpRc&amp;index=13"/>
    <x v="627"/>
    <s v="YrZWa_JIhtY"/>
    <s v="Carbon Capture เทคโนโลยีดักจับคาร์บอน พระเอกกอบกู้โลกรวนจริงหรือ | The Secret Sauce EP.565"/>
    <x v="1"/>
    <s v="THE SECRET SAUCE"/>
    <s v="Oct 4, 2022"/>
    <s v="Oct 4, 2022"/>
    <d v="2022-10-04T00:00:00"/>
    <n v="4"/>
    <n v="10"/>
    <x v="0"/>
    <s v="4"/>
    <n v="4"/>
    <x v="0"/>
    <x v="22"/>
    <s v="October"/>
    <n v="50"/>
    <s v="28,217 views"/>
    <n v="28217"/>
    <s v="like this video along with 732 other people"/>
    <n v="732"/>
    <x v="1"/>
    <s v="53:24"/>
    <n v="53.4"/>
    <n v="24"/>
    <n v="53"/>
    <n v="0"/>
    <x v="0"/>
    <s v="Unspecified"/>
    <n v="17777"/>
  </r>
  <r>
    <s v="1668197747-982"/>
    <s v="https://www.youtube.com/playlist?list=PL7vAomcmTSEoVYnaHnbI4mBIYNBoGUpRc"/>
    <s v="i-Tail คนไทยผู้ผลิตอาหารสัตว์เลี้ยงอันดับ 2 ของเอเชีย | The Secret Sauce EP.566"/>
    <s v="https://www.youtube.com/watch?v=ksbDcwiOI-Y&amp;list=PL7vAomcmTSEoVYnaHnbI4mBIYNBoGUpRc&amp;index=12"/>
    <x v="628"/>
    <s v="ksbDcwiOI-Y"/>
    <s v="i-Tail คนไทยผู้ผลิตอาหารสัตว์เลี้ยงอันดับ 2 ของเอเชีย | The Secret Sauce EP.566"/>
    <x v="1"/>
    <s v="THE SECRET SAUCE"/>
    <s v="Oct 5, 2022"/>
    <s v="Oct 5, 2022"/>
    <d v="2022-10-05T00:00:00"/>
    <n v="5"/>
    <n v="10"/>
    <x v="0"/>
    <s v="5"/>
    <n v="4"/>
    <x v="0"/>
    <x v="22"/>
    <s v="October"/>
    <n v="15"/>
    <s v="54,776 views"/>
    <n v="54776"/>
    <s v="like this video along with 576 other people"/>
    <n v="576"/>
    <x v="1"/>
    <s v="46:00"/>
    <n v="46"/>
    <n v="0"/>
    <n v="46"/>
    <n v="0"/>
    <x v="0"/>
    <s v="Unspecified"/>
    <n v="15765"/>
  </r>
  <r>
    <s v="1668197757-983"/>
    <s v="https://www.youtube.com/playlist?list=PL7vAomcmTSEoVYnaHnbI4mBIYNBoGUpRc"/>
    <s v="บุก MIT Media Lab กับ พีพี คนไทยหนึ่งเดียวในรอบ 20 ปี #ส่งตรงจากMIT | The Secret Sauce EP.567"/>
    <s v="https://www.youtube.com/watch?v=UZxUy6M0Je0&amp;list=PL7vAomcmTSEoVYnaHnbI4mBIYNBoGUpRc&amp;index=11"/>
    <x v="629"/>
    <s v="UZxUy6M0Je0"/>
    <s v="บุก MIT Media Lab กับ พีพี คนไทยหนึ่งเดียวในรอบ 20 ปี #ส่งตรงจากMIT | The Secret Sauce EP.567"/>
    <x v="1"/>
    <s v="THE SECRET SAUCE"/>
    <s v="Oct 9, 2022"/>
    <s v="Oct 9, 2022"/>
    <d v="2022-10-09T00:00:00"/>
    <n v="9"/>
    <n v="10"/>
    <x v="0"/>
    <s v="9"/>
    <n v="4"/>
    <x v="0"/>
    <x v="22"/>
    <s v="October"/>
    <n v="142"/>
    <s v="83,727 views"/>
    <n v="83727"/>
    <s v="like this video along with 2,790 other people"/>
    <n v="2790"/>
    <x v="1"/>
    <s v="31:30"/>
    <n v="31.5"/>
    <n v="30"/>
    <n v="31"/>
    <n v="0"/>
    <x v="0"/>
    <s v="Unspecified"/>
    <n v="13738"/>
  </r>
  <r>
    <s v="1668197767-984"/>
    <s v="https://www.youtube.com/playlist?list=PL7vAomcmTSEoVYnaHnbI4mBIYNBoGUpRc"/>
    <s v="คมสันต์ ลี บุกฟิลิปปินส์ ต้องไหว้เจ้าที่ (สัมภาษณ์เต็ม) | The Secret Sauce EP.568"/>
    <s v="https://www.youtube.com/watch?v=VXHLEWyT-4U&amp;list=PL7vAomcmTSEoVYnaHnbI4mBIYNBoGUpRc&amp;index=10"/>
    <x v="630"/>
    <s v="VXHLEWyT-4U"/>
    <s v="คมสันต์ ลี บุกฟิลิปปินส์ ต้องไหว้เจ้าที่ (สัมภาษณ์เต็ม) | The Secret Sauce EP.568"/>
    <x v="1"/>
    <s v="THE SECRET SAUCE"/>
    <s v="Oct 12, 2022"/>
    <s v="Oct 12, 2022"/>
    <d v="2022-10-12T00:00:00"/>
    <n v="12"/>
    <n v="10"/>
    <x v="0"/>
    <s v="12"/>
    <n v="4"/>
    <x v="0"/>
    <x v="22"/>
    <s v="October"/>
    <n v="86"/>
    <s v="34,038 views"/>
    <n v="34038"/>
    <s v="like this video along with 834 other people"/>
    <n v="834"/>
    <x v="1"/>
    <s v="36:02"/>
    <n v="36.033333333333331"/>
    <n v="2"/>
    <n v="36"/>
    <n v="0"/>
    <x v="0"/>
    <s v="Unspecified"/>
    <n v="13911"/>
  </r>
  <r>
    <s v="1668197777-985"/>
    <s v="https://www.youtube.com/playlist?list=PL7vAomcmTSEoVYnaHnbI4mBIYNBoGUpRc"/>
    <s v="5 กลยุทธ์ที่ Bill Gates, Steve Jobs และ Andy Grove มีเหมือนกัน #ส่งตรงจากMIT The Secret Sauce EP.569"/>
    <s v="https://www.youtube.com/watch?v=_9kA7qlkzLs&amp;list=PL7vAomcmTSEoVYnaHnbI4mBIYNBoGUpRc&amp;index=9"/>
    <x v="631"/>
    <s v="_9kA7qlkzLs"/>
    <s v="5 กลยุทธ์ที่ Bill Gates, Steve Jobs และ Andy Grove มีเหมือนกัน #ส่งตรงจากMIT The Secret Sauce EP.569"/>
    <x v="1"/>
    <s v="THE SECRET SAUCE"/>
    <s v="Oct 13, 2022"/>
    <s v="Oct 13, 2022"/>
    <d v="2022-10-13T00:00:00"/>
    <n v="13"/>
    <n v="10"/>
    <x v="0"/>
    <s v="13"/>
    <n v="4"/>
    <x v="0"/>
    <x v="22"/>
    <s v="October"/>
    <n v="29"/>
    <s v="38,354 views"/>
    <n v="38354"/>
    <s v="like this video along with 1,216 other people"/>
    <n v="1216"/>
    <x v="1"/>
    <s v="32:19"/>
    <n v="32.31666666666667"/>
    <n v="19"/>
    <n v="32"/>
    <n v="0"/>
    <x v="0"/>
    <s v="Unspecified"/>
    <n v="16064"/>
  </r>
  <r>
    <s v="1668197787-986"/>
    <s v="https://www.youtube.com/playlist?list=PL7vAomcmTSEoVYnaHnbI4mBIYNBoGUpRc"/>
    <s v="ผู้นำยุค X ต้องสร้าง X-Teams #ส่งตรงจากMIT | The Secret Sauce EP.570"/>
    <s v="https://www.youtube.com/watch?v=X0JieaD-fnY&amp;list=PL7vAomcmTSEoVYnaHnbI4mBIYNBoGUpRc&amp;index=8"/>
    <x v="632"/>
    <s v="X0JieaD-fnY"/>
    <s v="ผู้นำยุค X ต้องสร้าง X-Teams #ส่งตรงจากMIT | The Secret Sauce EP.570"/>
    <x v="1"/>
    <s v="THE SECRET SAUCE"/>
    <s v="Oct 14, 2022"/>
    <s v="Oct 14, 2022"/>
    <d v="2022-10-14T00:00:00"/>
    <n v="14"/>
    <n v="10"/>
    <x v="0"/>
    <s v="14"/>
    <n v="4"/>
    <x v="0"/>
    <x v="22"/>
    <s v="October"/>
    <n v="59"/>
    <s v="54,102 views"/>
    <n v="54102"/>
    <s v="like this video along with 1,593 other people"/>
    <n v="1593"/>
    <x v="1"/>
    <s v="38:25"/>
    <n v="38.416666666666664"/>
    <n v="25"/>
    <n v="38"/>
    <n v="0"/>
    <x v="0"/>
    <s v="Unspecified"/>
    <n v="17357"/>
  </r>
  <r>
    <s v="1668197797-987"/>
    <s v="https://www.youtube.com/playlist?list=PL7vAomcmTSEoVYnaHnbI4mBIYNBoGUpRc"/>
    <s v="ทำไม CFO ต้องทำ Sustain? ESG ฉบับผู้นำอสังหา​ เซ็นทรัลพัฒนา | The Secret Sauce EP.571"/>
    <s v="https://www.youtube.com/watch?v=f_fFQC_RWv0&amp;list=PL7vAomcmTSEoVYnaHnbI4mBIYNBoGUpRc&amp;index=7"/>
    <x v="633"/>
    <s v="f_fFQC_RWv0"/>
    <s v="ทำไม CFO ต้องทำ Sustain? ESG ฉบับผู้นำอสังหา​ เซ็นทรัลพัฒนา | The Secret Sauce EP.571"/>
    <x v="1"/>
    <s v="THE SECRET SAUCE"/>
    <s v="Oct 27, 2022"/>
    <s v="Oct 27, 2022"/>
    <d v="2022-10-27T00:00:00"/>
    <n v="27"/>
    <n v="10"/>
    <x v="0"/>
    <s v="27"/>
    <n v="4"/>
    <x v="0"/>
    <x v="22"/>
    <s v="October"/>
    <n v="10"/>
    <s v="15,823 views"/>
    <n v="15823"/>
    <s v="like this video along with 328 other people"/>
    <n v="328"/>
    <x v="1"/>
    <s v="37:34"/>
    <n v="37.56666666666667"/>
    <n v="34"/>
    <n v="37"/>
    <n v="0"/>
    <x v="0"/>
    <s v="Unspecified"/>
    <n v="15542"/>
  </r>
  <r>
    <s v="1668197807-988"/>
    <s v="https://www.youtube.com/playlist?list=PL7vAomcmTSEoVYnaHnbI4mBIYNBoGUpRc"/>
    <s v="เคน นครินทร์ คุยสด เฮียวิทย์ เศรษฐกิจปี 2023 | The Secret Sauce [SPECIAL LIVE!]"/>
    <s v="https://www.youtube.com/watch?v=kRG-Jp8cJmk&amp;list=PL7vAomcmTSEoVYnaHnbI4mBIYNBoGUpRc&amp;index=6"/>
    <x v="634"/>
    <s v="kRG-Jp8cJmk"/>
    <s v="เคน นครินทร์ คุยสด เฮียวิทย์ เศรษฐกิจปี 2023 | The Secret Sauce [SPECIAL LIVE!]"/>
    <x v="1"/>
    <s v="THE SECRET SAUCE"/>
    <s v="Streamed live on Oct 31, 2022"/>
    <s v="Oct 31, 2022"/>
    <d v="2022-10-31T00:00:00"/>
    <n v="31"/>
    <n v="10"/>
    <x v="0"/>
    <s v="31"/>
    <n v="4"/>
    <x v="0"/>
    <x v="22"/>
    <s v="October"/>
    <n v="123"/>
    <s v="203,926 views"/>
    <n v="203926"/>
    <s v="like this video along with 2,457 other people"/>
    <n v="2457"/>
    <x v="3"/>
    <s v="1:42:55"/>
    <n v="102.91666666666666"/>
    <n v="55"/>
    <n v="42"/>
    <n v="1"/>
    <x v="0"/>
    <s v="Unspecified"/>
    <s v="Unspecified"/>
  </r>
  <r>
    <s v="1668197817-989"/>
    <s v="https://www.youtube.com/playlist?list=PL7vAomcmTSEoVYnaHnbI4mBIYNBoGUpRc"/>
    <s v="เศรษฐกิจไทย อยู่บนปากเหวจริงหรือ | The Secret Sauce EP.572"/>
    <s v="https://www.youtube.com/watch?v=DOq-qsV90do&amp;list=PL7vAomcmTSEoVYnaHnbI4mBIYNBoGUpRc&amp;index=5"/>
    <x v="635"/>
    <s v="DOq-qsV90do"/>
    <s v="เศรษฐกิจไทย อยู่บนปากเหวจริงหรือ | The Secret Sauce EP.572"/>
    <x v="1"/>
    <s v="THE SECRET SAUCE"/>
    <s v="Oct 31, 2022"/>
    <s v="Oct 31, 2022"/>
    <d v="2022-10-31T00:00:00"/>
    <n v="31"/>
    <n v="10"/>
    <x v="0"/>
    <s v="31"/>
    <n v="4"/>
    <x v="0"/>
    <x v="22"/>
    <s v="October"/>
    <n v="107"/>
    <s v="39,943 views"/>
    <n v="39943"/>
    <s v="like this video along with 827 other people"/>
    <n v="827"/>
    <x v="1"/>
    <s v="38:45"/>
    <n v="38.75"/>
    <n v="45"/>
    <n v="38"/>
    <n v="0"/>
    <x v="0"/>
    <s v="Unspecified"/>
    <n v="13933"/>
  </r>
  <r>
    <s v="1668197826-990"/>
    <s v="https://www.youtube.com/playlist?list=PL7vAomcmTSEoVYnaHnbI4mBIYNBoGUpRc"/>
    <s v="สรุป CODE RED Strategy Forum | The Secret Sauce EP.573"/>
    <s v="https://www.youtube.com/watch?v=2135ZY7aHEU&amp;list=PL7vAomcmTSEoVYnaHnbI4mBIYNBoGUpRc&amp;index=4"/>
    <x v="636"/>
    <s v="2135ZY7aHEU"/>
    <s v="สรุป CODE RED Strategy Forum | The Secret Sauce EP.573"/>
    <x v="1"/>
    <s v="THE SECRET SAUCE"/>
    <s v="Nov 2, 2022"/>
    <s v="Nov 2, 2022"/>
    <d v="2022-11-02T00:00:00"/>
    <n v="2"/>
    <n v="11"/>
    <x v="0"/>
    <s v="2"/>
    <n v="4"/>
    <x v="0"/>
    <x v="0"/>
    <s v="November"/>
    <n v="7"/>
    <s v="10,145 views"/>
    <n v="10145"/>
    <s v="like this video along with 269 other people"/>
    <n v="269"/>
    <x v="0"/>
    <s v="29:11"/>
    <n v="29.183333333333334"/>
    <n v="11"/>
    <n v="29"/>
    <n v="0"/>
    <x v="0"/>
    <s v="Unspecified"/>
    <n v="9478"/>
  </r>
  <r>
    <s v="1668197836-991"/>
    <s v="https://www.youtube.com/playlist?list=PL7vAomcmTSEoVYnaHnbI4mBIYNBoGUpRc"/>
    <s v="เทรนด์ Cyber Security ปี 2023 รับมืออาชญากรรมไซเบอร์อย่างไร | The Secret Sauce EP.574"/>
    <s v="https://www.youtube.com/watch?v=8Olz5F71lDY&amp;list=PL7vAomcmTSEoVYnaHnbI4mBIYNBoGUpRc&amp;index=3"/>
    <x v="637"/>
    <s v="8Olz5F71lDY"/>
    <s v="เทรนด์ Cyber Security ปี 2023 รับมืออาชญากรรมไซเบอร์อย่างไร | The Secret Sauce EP.574"/>
    <x v="1"/>
    <s v="THE SECRET SAUCE"/>
    <s v="Nov 2, 2022"/>
    <s v="Nov 2, 2022"/>
    <d v="2022-11-02T00:00:00"/>
    <n v="2"/>
    <n v="11"/>
    <x v="0"/>
    <s v="2"/>
    <n v="4"/>
    <x v="0"/>
    <x v="0"/>
    <s v="November"/>
    <n v="29"/>
    <s v="35,256 views"/>
    <n v="35256"/>
    <s v="like this video along with 489 other people"/>
    <n v="489"/>
    <x v="2"/>
    <s v="1:05:45"/>
    <n v="65.75"/>
    <n v="45"/>
    <n v="5"/>
    <n v="1"/>
    <x v="0"/>
    <s v="Unspecified"/>
    <n v="12191"/>
  </r>
  <r>
    <s v="1668197847-992"/>
    <s v="https://www.youtube.com/playlist?list=PL7vAomcmTSEoVYnaHnbI4mBIYNBoGUpRc"/>
    <s v="Origin จาก 10 ล้าน สู่แสนล้าน สร้างธุรกิจจากเมกะเทรนด์ | The Secret Sauce EP.575"/>
    <s v="https://www.youtube.com/watch?v=J076ljHZEug&amp;list=PL7vAomcmTSEoVYnaHnbI4mBIYNBoGUpRc&amp;index=2"/>
    <x v="638"/>
    <s v="J076ljHZEug"/>
    <s v="Origin จาก 10 ล้าน สู่แสนล้าน สร้างธุรกิจจากเมกะเทรนด์ | The Secret Sauce EP.575"/>
    <x v="1"/>
    <s v="THE SECRET SAUCE"/>
    <s v="Nov 3, 2022"/>
    <s v="Nov 3, 2022"/>
    <d v="2022-11-03T00:00:00"/>
    <n v="3"/>
    <n v="11"/>
    <x v="0"/>
    <s v="3"/>
    <n v="4"/>
    <x v="0"/>
    <x v="0"/>
    <s v="November"/>
    <n v="18"/>
    <s v="44,558 views"/>
    <n v="44558"/>
    <s v="like this video along with 958 other people"/>
    <n v="958"/>
    <x v="2"/>
    <s v="1:03:44"/>
    <n v="63.733333333333334"/>
    <n v="44"/>
    <n v="3"/>
    <n v="1"/>
    <x v="0"/>
    <s v="Unspecified"/>
    <n v="14094"/>
  </r>
  <r>
    <s v="1668197857-993"/>
    <s v="https://www.youtube.com/playlist?list=PL7vAomcmTSEoVYnaHnbI4mBIYNBoGUpRc"/>
    <s v="Chevron 60 ปี ผู้บุกเบิกยุค 'โชติช่วงชัชวาล' เปลี่ยนผ่านสู้วิกฤตพลังงาน | The Secret Sauce EP.576"/>
    <s v="https://www.youtube.com/watch?v=60xxO1EgmHo&amp;list=PL7vAomcmTSEoVYnaHnbI4mBIYNBoGUpRc&amp;index=1"/>
    <x v="639"/>
    <s v="60xxO1EgmHo"/>
    <s v="Chevron 60 ปี ผู้บุกเบิกยุค 'โชติช่วงชัชวาล' เปลี่ยนผ่านสู้วิกฤตพลังงาน | The Secret Sauce EP.576"/>
    <x v="1"/>
    <s v="THE SECRET SAUCE"/>
    <s v="Nov 10, 2022"/>
    <s v="Nov 10, 2022"/>
    <d v="2022-11-10T00:00:00"/>
    <n v="10"/>
    <n v="11"/>
    <x v="0"/>
    <s v="10"/>
    <n v="4"/>
    <x v="0"/>
    <x v="0"/>
    <s v="November"/>
    <n v="17"/>
    <s v="9,188 views"/>
    <n v="9188"/>
    <s v="like this video along with 245 other people"/>
    <n v="245"/>
    <x v="1"/>
    <s v="42:19"/>
    <n v="42.31666666666667"/>
    <n v="19"/>
    <n v="42"/>
    <n v="0"/>
    <x v="0"/>
    <s v="Unspecified"/>
    <n v="10489"/>
  </r>
  <r>
    <s v="1668197897-994"/>
    <s v="https://www.youtube.com/playlist?list=PLZ0vRaBzdrQ2UfyOSfiUuKOs4-2MxInQS"/>
    <s v="TQM นายหน้าประกัน 4 หมื่นล้าน ที่ใหญ่กว่าประกันตอน 1 ตัวกลางที่ไม่มีวันตาย | The Secret Sauce EP.328"/>
    <s v="https://www.youtube.com/watch?v=nS24pQjfviE&amp;list=PLZ0vRaBzdrQ2UfyOSfiUuKOs4-2MxInQS&amp;index=327"/>
    <x v="640"/>
    <s v="nS24pQjfviE"/>
    <s v="TQM นายหน้าประกัน 4 หมื่นล้าน ที่ใหญ่กว่าประกันตอน 1 ตัวกลางที่ไม่มีวันตาย | The Secret Sauce EP.328"/>
    <x v="1"/>
    <s v="THE STANDARD"/>
    <s v="Dec 28, 2020"/>
    <s v="Dec 28, 2020"/>
    <d v="2020-12-28T00:00:00"/>
    <n v="28"/>
    <n v="12"/>
    <x v="2"/>
    <s v="28"/>
    <n v="4"/>
    <x v="8"/>
    <x v="23"/>
    <s v="December"/>
    <n v="3"/>
    <s v="6,817 views"/>
    <n v="6817"/>
    <s v="like this video along with 139 other people"/>
    <n v="139"/>
    <x v="1"/>
    <s v="47:32"/>
    <n v="47.533333333333331"/>
    <n v="32"/>
    <n v="47"/>
    <n v="0"/>
    <x v="18"/>
    <s v="ประกัน"/>
    <n v="31754"/>
  </r>
  <r>
    <s v="1668197906-995"/>
    <s v="https://www.youtube.com/playlist?list=PLZ0vRaBzdrQ2UfyOSfiUuKOs4-2MxInQS"/>
    <s v="TQM นายหน้าประกัน 4 หมื่นล้าน ตอน 2 ตั้งเป้าโบรกเกอร์อันดับ 1 อาเซียน | The Secret Sauce EP.329"/>
    <s v="https://www.youtube.com/watch?v=jXETmKSSWBY&amp;list=PLZ0vRaBzdrQ2UfyOSfiUuKOs4-2MxInQS&amp;index=326"/>
    <x v="641"/>
    <s v="jXETmKSSWBY"/>
    <s v="TQM นายหน้าประกัน 4 หมื่นล้าน ตอน 2 ตั้งเป้าโบรกเกอร์อันดับ 1 อาเซียน | The Secret Sauce EP.329"/>
    <x v="1"/>
    <s v="THE STANDARD"/>
    <s v="Dec 27, 2020"/>
    <s v="Dec 27, 2020"/>
    <d v="2020-12-27T00:00:00"/>
    <n v="27"/>
    <n v="12"/>
    <x v="2"/>
    <s v="27"/>
    <n v="4"/>
    <x v="8"/>
    <x v="23"/>
    <s v="December"/>
    <n v="6"/>
    <s v="5,943 views"/>
    <n v="5943"/>
    <s v="like this video along with 123 other people"/>
    <n v="123"/>
    <x v="1"/>
    <s v="38:04"/>
    <n v="38.06666666666667"/>
    <n v="4"/>
    <n v="38"/>
    <n v="0"/>
    <x v="18"/>
    <s v="ประกัน"/>
    <n v="32313"/>
  </r>
  <r>
    <s v="1668197916-996"/>
    <s v="https://www.youtube.com/playlist?list=PLZ0vRaBzdrQ2UfyOSfiUuKOs4-2MxInQS"/>
    <s v="เทรนด์เทคโนโลยี 2021 ที่ต้องจับตา จากผู้เชี่ยวชาญ Deep Tech ตัวจริง | The Secret Sauce EP.327"/>
    <s v="https://www.youtube.com/watch?v=TsLRjL7arI8&amp;list=PLZ0vRaBzdrQ2UfyOSfiUuKOs4-2MxInQS&amp;index=325"/>
    <x v="642"/>
    <s v="TsLRjL7arI8"/>
    <s v="เทรนด์เทคโนโลยี 2021 ที่ต้องจับตา จากผู้เชี่ยวชาญ Deep Tech ตัวจริง | The Secret Sauce EP.327"/>
    <x v="1"/>
    <s v="THE STANDARD"/>
    <s v="Dec 25, 2020"/>
    <s v="Dec 25, 2020"/>
    <d v="2020-12-25T00:00:00"/>
    <n v="25"/>
    <n v="12"/>
    <x v="2"/>
    <s v="25"/>
    <n v="4"/>
    <x v="8"/>
    <x v="23"/>
    <s v="December"/>
    <n v="21"/>
    <s v="54,413 views"/>
    <n v="54413"/>
    <s v="like this video along with 993 other people"/>
    <n v="993"/>
    <x v="2"/>
    <s v="1:00:38"/>
    <n v="60.633333333333333"/>
    <n v="38"/>
    <n v="0"/>
    <n v="1"/>
    <x v="0"/>
    <s v="Unspecified"/>
    <n v="38336"/>
  </r>
  <r>
    <s v="1668197925-997"/>
    <s v="https://www.youtube.com/playlist?list=PLZ0vRaBzdrQ2UfyOSfiUuKOs4-2MxInQS"/>
    <s v="รู้ทัน Cyber Attack จากไมโครซอฟท์ อย่าเพิ่งเชื่อใจใคร มีแค่รั้วไม่พอ | The Secret Sauce EP.326"/>
    <s v="https://www.youtube.com/watch?v=d-FECOIiQt0&amp;list=PLZ0vRaBzdrQ2UfyOSfiUuKOs4-2MxInQS&amp;index=324"/>
    <x v="643"/>
    <s v="d-FECOIiQt0"/>
    <s v="รู้ทัน Cyber Attack จากไมโครซอฟท์ อย่าเพิ่งเชื่อใจใคร มีแค่รั้วไม่พอ | The Secret Sauce EP.326"/>
    <x v="1"/>
    <s v="THE STANDARD"/>
    <s v="Dec 23, 2020"/>
    <s v="Dec 23, 2020"/>
    <d v="2020-12-23T00:00:00"/>
    <n v="23"/>
    <n v="12"/>
    <x v="2"/>
    <s v="23"/>
    <n v="4"/>
    <x v="8"/>
    <x v="23"/>
    <s v="December"/>
    <n v="4"/>
    <s v="8,900 views"/>
    <n v="8900"/>
    <s v="like this video along with 185 other people"/>
    <n v="185"/>
    <x v="1"/>
    <s v="44:09"/>
    <n v="44.15"/>
    <n v="9"/>
    <n v="44"/>
    <n v="0"/>
    <x v="6"/>
    <s v="Innovation &amp; Technology"/>
    <n v="33225"/>
  </r>
  <r>
    <s v="1668197935-998"/>
    <s v="https://www.youtube.com/playlist?list=PLZ0vRaBzdrQ2UfyOSfiUuKOs4-2MxInQS"/>
    <s v="อยาก IPO ต้องทำอย่างไร เคสจริงจากหมอทำคลอดตลาดทุน 80 บริษัท | The Secret Sauce EP.325"/>
    <s v="https://www.youtube.com/watch?v=0n5apWLE520&amp;list=PLZ0vRaBzdrQ2UfyOSfiUuKOs4-2MxInQS&amp;index=323"/>
    <x v="644"/>
    <s v="0n5apWLE520"/>
    <s v="อยาก IPO ต้องทำอย่างไร เคสจริงจากหมอทำคลอดตลาดทุน 80 บริษัท | The Secret Sauce EP.325"/>
    <x v="1"/>
    <s v="THE STANDARD"/>
    <s v="Dec 21, 2020"/>
    <s v="Dec 21, 2020"/>
    <d v="2020-12-21T00:00:00"/>
    <n v="21"/>
    <n v="12"/>
    <x v="2"/>
    <s v="21"/>
    <n v="4"/>
    <x v="8"/>
    <x v="23"/>
    <s v="December"/>
    <n v="41"/>
    <s v="33,251 views"/>
    <n v="33251"/>
    <s v="like this video along with 1,023 other people"/>
    <n v="1023"/>
    <x v="2"/>
    <s v="1:00:41"/>
    <n v="60.68333333333333"/>
    <n v="41"/>
    <n v="0"/>
    <n v="1"/>
    <x v="0"/>
    <s v="Unspecified"/>
    <n v="35850"/>
  </r>
  <r>
    <s v="1668197944-999"/>
    <s v="https://www.youtube.com/playlist?list=PLZ0vRaBzdrQ2UfyOSfiUuKOs4-2MxInQS"/>
    <s v="เพิ่มพลัง SMEs ด้วยทฤษฎีขนมจีนและบันได 5 ขั้น | The Secret Sauce EP.324"/>
    <s v="https://www.youtube.com/watch?v=Zx4uH4ABKm8&amp;list=PLZ0vRaBzdrQ2UfyOSfiUuKOs4-2MxInQS&amp;index=322"/>
    <x v="645"/>
    <s v="Zx4uH4ABKm8"/>
    <s v="เพิ่มพลัง SMEs ด้วยทฤษฎีขนมจีนและบันได 5 ขั้น | The Secret Sauce EP.324"/>
    <x v="1"/>
    <s v="THE STANDARD"/>
    <s v="Dec 15, 2020"/>
    <s v="Dec 15, 2020"/>
    <d v="2020-12-15T00:00:00"/>
    <n v="15"/>
    <n v="12"/>
    <x v="2"/>
    <s v="15"/>
    <n v="4"/>
    <x v="8"/>
    <x v="23"/>
    <s v="December"/>
    <n v="13"/>
    <s v="6,163 views"/>
    <n v="6163"/>
    <s v="like this video along with 107 other people"/>
    <n v="107"/>
    <x v="1"/>
    <s v="32:57"/>
    <n v="32.950000000000003"/>
    <n v="57"/>
    <n v="32"/>
    <n v="0"/>
    <x v="0"/>
    <s v="Unspecified"/>
    <n v="32125"/>
  </r>
  <r>
    <s v="1668197954-1000"/>
    <s v="https://www.youtube.com/playlist?list=PLZ0vRaBzdrQ2UfyOSfiUuKOs4-2MxInQS"/>
    <s v="The Secret Sauce Club: Resilience ปัญญาล้มลุกไม่ได้มีคำตอบเดียว ตอนที่ 2 | The Secret Sauce EP.323"/>
    <s v="https://www.youtube.com/watch?v=nWpeH7R4H6w&amp;list=PLZ0vRaBzdrQ2UfyOSfiUuKOs4-2MxInQS&amp;index=321"/>
    <x v="646"/>
    <s v="nWpeH7R4H6w"/>
    <s v="The Secret Sauce Club: Resilience ปัญญาล้มลุกไม่ได้มีคำตอบเดียว ตอนที่ 2 | The Secret Sauce EP.323"/>
    <x v="1"/>
    <s v="THE STANDARD"/>
    <s v="Dec 13, 2020"/>
    <s v="Dec 13, 2020"/>
    <d v="2020-12-13T00:00:00"/>
    <n v="13"/>
    <n v="12"/>
    <x v="2"/>
    <s v="13"/>
    <n v="4"/>
    <x v="8"/>
    <x v="23"/>
    <s v="December"/>
    <n v="17"/>
    <s v="23,412 views"/>
    <n v="23412"/>
    <s v="like this video along with 502 other people"/>
    <n v="502"/>
    <x v="0"/>
    <s v="24:38"/>
    <n v="24.633333333333333"/>
    <n v="38"/>
    <n v="24"/>
    <n v="0"/>
    <x v="0"/>
    <s v="Unspecified"/>
    <n v="31790"/>
  </r>
  <r>
    <s v="1668197963-1001"/>
    <s v="https://www.youtube.com/playlist?list=PLZ0vRaBzdrQ2UfyOSfiUuKOs4-2MxInQS"/>
    <s v="The Secret Sauce Club: Resilience ปัญญาล้มลุกไม่ได้มีคำตอบเดียว ตอนที่ 1 | The Secret Sauce EP.322"/>
    <s v="https://www.youtube.com/watch?v=DmocjGAn-cQ&amp;list=PLZ0vRaBzdrQ2UfyOSfiUuKOs4-2MxInQS&amp;index=320&amp;t=4s"/>
    <x v="647"/>
    <s v="DmocjGAn-cQ"/>
    <s v="The Secret Sauce Club: Resilience ปัญญาล้มลุกไม่ได้มีคำตอบเดียว ตอนที่ 1 | The Secret Sauce EP.322"/>
    <x v="1"/>
    <s v="THE STANDARD"/>
    <s v="Dec 12, 2020"/>
    <s v="Dec 12, 2020"/>
    <d v="2020-12-12T00:00:00"/>
    <n v="12"/>
    <n v="12"/>
    <x v="2"/>
    <s v="12"/>
    <n v="4"/>
    <x v="8"/>
    <x v="23"/>
    <s v="December"/>
    <n v="47"/>
    <s v="55,121 views"/>
    <n v="55121"/>
    <s v="like this video along with 1,073 other people"/>
    <n v="1073"/>
    <x v="1"/>
    <s v="54:12"/>
    <n v="54.2"/>
    <n v="12"/>
    <n v="54"/>
    <n v="0"/>
    <x v="0"/>
    <s v="Unspecified"/>
    <n v="36534"/>
  </r>
  <r>
    <s v="1668197973-1002"/>
    <s v="https://www.youtube.com/playlist?list=PLZ0vRaBzdrQ2UfyOSfiUuKOs4-2MxInQS"/>
    <s v="เบื้องหลัง บอย ถกลเกียรติ ซื้อ GMM Channel 2.2 พันล้าน เชื่อทีวียังไม่ตาย | The Secret Sauce EP.321"/>
    <s v="https://www.youtube.com/watch?v=Sk32oWgVs_Q&amp;list=PLZ0vRaBzdrQ2UfyOSfiUuKOs4-2MxInQS&amp;index=319"/>
    <x v="648"/>
    <s v="Sk32oWgVs_Q"/>
    <s v="เบื้องหลัง บอย ถกลเกียรติ ซื้อ GMM Channel 2.2 พันล้าน เชื่อทีวียังไม่ตาย | The Secret Sauce EP.321"/>
    <x v="1"/>
    <s v="THE STANDARD"/>
    <s v="Premiered Dec 8, 2020"/>
    <s v="Dec 8, 2020"/>
    <d v="2020-12-08T00:00:00"/>
    <n v="8"/>
    <n v="12"/>
    <x v="2"/>
    <s v="8"/>
    <n v="4"/>
    <x v="8"/>
    <x v="23"/>
    <s v="December"/>
    <n v="70"/>
    <s v="44,587 views"/>
    <n v="44587"/>
    <s v="like this video along with 565 other people"/>
    <n v="565"/>
    <x v="2"/>
    <s v="1:04:20"/>
    <n v="64.333333333333329"/>
    <n v="20"/>
    <n v="4"/>
    <n v="1"/>
    <x v="9"/>
    <s v="Entertainment"/>
    <n v="35054"/>
  </r>
  <r>
    <s v="1668197983-1003"/>
    <s v="https://www.youtube.com/playlist?list=PLZ0vRaBzdrQ2UfyOSfiUuKOs4-2MxInQS"/>
    <s v="ทฤษฎีจิระ-จินา GDH ทำหนังอย่างไรให้กำไร 4 ปีติด ร่วมทุนเกาหลี ลุยตลาดโลก | The Secret Sauce EP.320"/>
    <s v="https://www.youtube.com/watch?v=ayGcUFmwXZ8&amp;list=PLZ0vRaBzdrQ2UfyOSfiUuKOs4-2MxInQS&amp;index=318"/>
    <x v="649"/>
    <s v="ayGcUFmwXZ8"/>
    <s v="ทฤษฎีจิระ-จินา GDH ทำหนังอย่างไรให้กำไร 4 ปีติด ร่วมทุนเกาหลี ลุยตลาดโลก | The Secret Sauce EP.320"/>
    <x v="1"/>
    <s v="THE STANDARD"/>
    <s v="Premiered Dec 7, 2020"/>
    <s v="Dec 7, 2020"/>
    <d v="2020-12-07T00:00:00"/>
    <n v="7"/>
    <n v="12"/>
    <x v="2"/>
    <s v="7"/>
    <n v="4"/>
    <x v="8"/>
    <x v="23"/>
    <s v="December"/>
    <n v="18"/>
    <s v="12,803 views"/>
    <n v="12803"/>
    <s v="like this video along with 230 other people"/>
    <n v="230"/>
    <x v="2"/>
    <s v="1:22:42"/>
    <n v="82.7"/>
    <n v="42"/>
    <n v="22"/>
    <n v="1"/>
    <x v="9"/>
    <s v="Entertainment"/>
    <n v="36399"/>
  </r>
  <r>
    <s v="1668197992-1004"/>
    <s v="https://www.youtube.com/playlist?list=PLZ0vRaBzdrQ2UfyOSfiUuKOs4-2MxInQS"/>
    <s v="กรณีศึกษา The Cassette มัดใจด้วยเพลง 90 เมื่อประสบการณ์สำคัญกว่าสินค้า | The Secret Sauce EP.319"/>
    <s v="https://www.youtube.com/watch?v=IqoFvRRDGRA&amp;list=PLZ0vRaBzdrQ2UfyOSfiUuKOs4-2MxInQS&amp;index=317"/>
    <x v="650"/>
    <s v="IqoFvRRDGRA"/>
    <s v="กรณีศึกษา The Cassette มัดใจด้วยเพลง 90 เมื่อประสบการณ์สำคัญกว่าสินค้า | The Secret Sauce EP.319"/>
    <x v="1"/>
    <s v="THE STANDARD"/>
    <s v="Dec 5, 2020"/>
    <s v="Dec 5, 2020"/>
    <d v="2020-12-05T00:00:00"/>
    <n v="5"/>
    <n v="12"/>
    <x v="2"/>
    <s v="5"/>
    <n v="4"/>
    <x v="8"/>
    <x v="23"/>
    <s v="December"/>
    <n v="11"/>
    <s v="9,199 views"/>
    <n v="9199"/>
    <s v="like this video along with 177 other people"/>
    <n v="177"/>
    <x v="0"/>
    <s v="20:48"/>
    <n v="20.8"/>
    <n v="48"/>
    <n v="20"/>
    <n v="0"/>
    <x v="22"/>
    <s v="อาหาร"/>
    <n v="35230"/>
  </r>
  <r>
    <s v="1668198002-1005"/>
    <s v="https://www.youtube.com/playlist?list=PLZ0vRaBzdrQ2UfyOSfiUuKOs4-2MxInQS"/>
    <s v="12 เคล็ดลับ นอนอย่างไรให้ Productive ตื่นแล้วสดชื่น พร้อมลุยงาน | The Secret Sauce EP.318"/>
    <s v="https://www.youtube.com/watch?v=OEMF50D5Q-I&amp;list=PLZ0vRaBzdrQ2UfyOSfiUuKOs4-2MxInQS&amp;index=316&amp;t=14s"/>
    <x v="651"/>
    <s v="OEMF50D5Q-I"/>
    <s v="12 เคล็ดลับ นอนอย่างไรให้ Productive ตื่นแล้วสดชื่น พร้อมลุยงาน | The Secret Sauce EP.318"/>
    <x v="1"/>
    <s v="THE STANDARD"/>
    <s v="Dec 3, 2020"/>
    <s v="Dec 3, 2020"/>
    <d v="2020-12-03T00:00:00"/>
    <n v="3"/>
    <n v="12"/>
    <x v="2"/>
    <s v="3"/>
    <n v="4"/>
    <x v="8"/>
    <x v="23"/>
    <s v="December"/>
    <n v="59"/>
    <s v="124,729 views"/>
    <n v="124729"/>
    <s v="like this video along with 3,432 other people"/>
    <n v="3432"/>
    <x v="0"/>
    <s v="23:26"/>
    <n v="23.433333333333334"/>
    <n v="26"/>
    <n v="23"/>
    <n v="0"/>
    <x v="0"/>
    <s v="Unspecified"/>
    <n v="40805"/>
  </r>
  <r>
    <s v="1668198011-1006"/>
    <s v="https://www.youtube.com/playlist?list=PLZ0vRaBzdrQ2UfyOSfiUuKOs4-2MxInQS"/>
    <s v="ทำไม Subscription จึงเป็นโมเดลธุรกิจแห่งยุค และทำอย่างไรให้สำเร็จ | The Secret Sauce EP.317"/>
    <s v="https://www.youtube.com/watch?v=qpl81RPRDCs&amp;list=PLZ0vRaBzdrQ2UfyOSfiUuKOs4-2MxInQS&amp;index=315&amp;t=3s"/>
    <x v="652"/>
    <s v="qpl81RPRDCs"/>
    <s v="ทำไม Subscription จึงเป็นโมเดลธุรกิจแห่งยุค และทำอย่างไรให้สำเร็จ | The Secret Sauce EP.317"/>
    <x v="1"/>
    <s v="THE STANDARD"/>
    <s v="Dec 2, 2020"/>
    <s v="Dec 2, 2020"/>
    <d v="2020-12-02T00:00:00"/>
    <n v="2"/>
    <n v="12"/>
    <x v="2"/>
    <s v="2"/>
    <n v="4"/>
    <x v="8"/>
    <x v="23"/>
    <s v="December"/>
    <n v="14"/>
    <s v="144,166 views"/>
    <n v="144166"/>
    <s v="like this video along with 776 other people"/>
    <n v="776"/>
    <x v="1"/>
    <s v="40:52"/>
    <n v="40.866666666666667"/>
    <n v="52"/>
    <n v="40"/>
    <n v="0"/>
    <x v="0"/>
    <s v="Unspecified"/>
    <n v="37677"/>
  </r>
  <r>
    <s v="1668198022-1007"/>
    <s v="https://www.youtube.com/playlist?list=PLZ0vRaBzdrQ2UfyOSfiUuKOs4-2MxInQS"/>
    <s v="Innovation Runway เฟรมเวิร์กสร้างนวัตกรรมที่ใช้ได้จริงกับทุกองค์กร | The Secret Sauce EP.316"/>
    <s v="https://www.youtube.com/watch?v=6LP3RRM-9F8&amp;list=PLZ0vRaBzdrQ2UfyOSfiUuKOs4-2MxInQS&amp;index=314"/>
    <x v="653"/>
    <s v="6LP3RRM-9F8"/>
    <s v="Innovation Runway เฟรมเวิร์กสร้างนวัตกรรมที่ใช้ได้จริงกับทุกองค์กร | The Secret Sauce EP.316"/>
    <x v="1"/>
    <s v="THE STANDARD"/>
    <s v="Nov 28, 2020"/>
    <s v="Nov 28, 2020"/>
    <d v="2020-11-28T00:00:00"/>
    <n v="28"/>
    <n v="11"/>
    <x v="2"/>
    <s v="28"/>
    <n v="4"/>
    <x v="8"/>
    <x v="24"/>
    <s v="November"/>
    <n v="3"/>
    <s v="14,407 views"/>
    <n v="14407"/>
    <s v="like this video along with 221 other people"/>
    <n v="221"/>
    <x v="1"/>
    <s v="45:29"/>
    <n v="45.483333333333334"/>
    <n v="29"/>
    <n v="45"/>
    <n v="0"/>
    <x v="0"/>
    <s v="Unspecified"/>
    <n v="35220"/>
  </r>
  <r>
    <s v="1668198032-1008"/>
    <s v="https://www.youtube.com/playlist?list=PLZ0vRaBzdrQ2UfyOSfiUuKOs4-2MxInQS"/>
    <s v="แนวคิดเม่น กับ 3 วงกลมที่จะเปลี่ยนบริษัทคุณจาก Good เป็น Great | The Secret Sauce EP.315"/>
    <s v="https://www.youtube.com/watch?v=g6CJOE_81mI&amp;list=PLZ0vRaBzdrQ2UfyOSfiUuKOs4-2MxInQS&amp;index=313"/>
    <x v="654"/>
    <s v="g6CJOE_81mI"/>
    <s v="แนวคิดเม่น กับ 3 วงกลมที่จะเปลี่ยนบริษัทคุณจาก Good เป็น Great | The Secret Sauce EP.315"/>
    <x v="1"/>
    <s v="THE STANDARD"/>
    <s v="Nov 27, 2020"/>
    <s v="Nov 27, 2020"/>
    <d v="2020-11-27T00:00:00"/>
    <n v="27"/>
    <n v="11"/>
    <x v="2"/>
    <s v="27"/>
    <n v="4"/>
    <x v="8"/>
    <x v="24"/>
    <s v="November"/>
    <n v="31"/>
    <s v="56,878 views"/>
    <n v="56878"/>
    <s v="like this video along with 1,224 other people"/>
    <n v="1224"/>
    <x v="1"/>
    <s v="37:05"/>
    <n v="37.083333333333336"/>
    <n v="5"/>
    <n v="37"/>
    <n v="0"/>
    <x v="0"/>
    <s v="Unspecified"/>
    <n v="33760"/>
  </r>
  <r>
    <s v="1668198042-1009"/>
    <s v="https://www.youtube.com/playlist?list=PLZ0vRaBzdrQ2UfyOSfiUuKOs4-2MxInQS"/>
    <s v="Empathy Gap ช่องว่างที่ทำให้เราทะเลาะกันเรื่องการเมือง | The Secret Sauce EP.314"/>
    <s v="https://www.youtube.com/watch?v=C9lEethRevo&amp;list=PLZ0vRaBzdrQ2UfyOSfiUuKOs4-2MxInQS&amp;index=312"/>
    <x v="655"/>
    <s v="C9lEethRevo"/>
    <s v="Empathy Gap ช่องว่างที่ทำให้เราทะเลาะกันเรื่องการเมือง | The Secret Sauce EP.314"/>
    <x v="1"/>
    <s v="THE STANDARD"/>
    <s v="Nov 26, 2020"/>
    <s v="Nov 26, 2020"/>
    <d v="2020-11-26T00:00:00"/>
    <n v="26"/>
    <n v="11"/>
    <x v="2"/>
    <s v="26"/>
    <n v="4"/>
    <x v="8"/>
    <x v="24"/>
    <s v="November"/>
    <n v="31"/>
    <s v="9,953 views"/>
    <n v="9953"/>
    <s v="like this video along with 261 other people"/>
    <n v="261"/>
    <x v="0"/>
    <s v="28:57"/>
    <n v="28.95"/>
    <n v="57"/>
    <n v="28"/>
    <n v="0"/>
    <x v="0"/>
    <s v="Unspecified"/>
    <n v="32140"/>
  </r>
  <r>
    <s v="1668198052-1010"/>
    <s v="https://www.youtube.com/playlist?list=PLZ0vRaBzdrQ2UfyOSfiUuKOs4-2MxInQS"/>
    <s v="3 สิ่งที่ แจ็ค หม่า บอกศุภลักษณ์ อัมพุช จนเป็น Winning Formula ของเดอะมอลล์ The Secret Sauce EP.313"/>
    <s v="https://www.youtube.com/watch?v=UoLezvqXeQo&amp;list=PLZ0vRaBzdrQ2UfyOSfiUuKOs4-2MxInQS&amp;index=311"/>
    <x v="656"/>
    <s v="UoLezvqXeQo"/>
    <s v="3 สิ่งที่ แจ็ค หม่า บอกศุภลักษณ์ อัมพุช จนเป็น Winning Formula ของเดอะมอลล์ The Secret Sauce EP.313"/>
    <x v="1"/>
    <s v="THE STANDARD"/>
    <s v="Premiered Nov 24, 2020"/>
    <s v="Nov 24, 2020"/>
    <d v="2020-11-24T00:00:00"/>
    <n v="24"/>
    <n v="11"/>
    <x v="2"/>
    <s v="24"/>
    <n v="4"/>
    <x v="8"/>
    <x v="24"/>
    <s v="November"/>
    <n v="661"/>
    <s v="497,483 views"/>
    <n v="497483"/>
    <s v="like this video along with 11,034 other people"/>
    <n v="11034"/>
    <x v="2"/>
    <s v="1:00:23"/>
    <n v="60.383333333333333"/>
    <n v="23"/>
    <n v="0"/>
    <n v="1"/>
    <x v="20"/>
    <s v="ธุรกิจค้าปลีก"/>
    <n v="41939"/>
  </r>
  <r>
    <s v="1668198061-1011"/>
    <s v="https://www.youtube.com/playlist?list=PLZ0vRaBzdrQ2UfyOSfiUuKOs4-2MxInQS"/>
    <s v="ศุภลักษณ์ อัมพุช “รัฐต้องกล้าเปิดประเทศ ปีนี้เผาหลอก ปีหน้าเผาจริง” | The Secret Sauce EP.312"/>
    <s v="https://www.youtube.com/watch?v=hpdBLJitGg8&amp;list=PLZ0vRaBzdrQ2UfyOSfiUuKOs4-2MxInQS&amp;index=310"/>
    <x v="657"/>
    <s v="hpdBLJitGg8"/>
    <s v="ศุภลักษณ์ อัมพุช “รัฐต้องกล้าเปิดประเทศ ปีนี้เผาหลอก ปีหน้าเผาจริง” | The Secret Sauce EP.312"/>
    <x v="1"/>
    <s v="THE STANDARD"/>
    <s v="Premiered Nov 23, 2020"/>
    <s v="Nov 23, 2020"/>
    <d v="2020-11-23T00:00:00"/>
    <n v="23"/>
    <n v="11"/>
    <x v="2"/>
    <s v="23"/>
    <n v="4"/>
    <x v="8"/>
    <x v="24"/>
    <s v="November"/>
    <n v="617"/>
    <s v="218,515 views"/>
    <n v="218515"/>
    <s v="like this video along with 4,206 other people"/>
    <n v="4206"/>
    <x v="1"/>
    <s v="46:57"/>
    <n v="46.95"/>
    <n v="57"/>
    <n v="46"/>
    <n v="0"/>
    <x v="20"/>
    <s v="ธุรกิจค้าปลีก"/>
    <n v="36735"/>
  </r>
  <r>
    <s v="1668198071-1012"/>
    <s v="https://www.youtube.com/playlist?list=PLZ0vRaBzdrQ2UfyOSfiUuKOs4-2MxInQS"/>
    <s v="สมชัย ซีอีโอ AIS กางแผนปฏิรูปครั้งประวัติศาสตร์รอบ 30 ปี | The Secret Sauce EP.311"/>
    <s v="https://www.youtube.com/watch?v=_gevHBrsuB4&amp;list=PLZ0vRaBzdrQ2UfyOSfiUuKOs4-2MxInQS&amp;index=309&amp;t=1s"/>
    <x v="658"/>
    <s v="_gevHBrsuB4"/>
    <s v="สมชัย ซีอีโอ AIS กางแผนปฏิรูปครั้งประวัติศาสตร์รอบ 30 ปี | The Secret Sauce EP.311"/>
    <x v="1"/>
    <s v="THE STANDARD"/>
    <s v="Nov 21, 2020"/>
    <s v="Nov 21, 2020"/>
    <d v="2020-11-21T00:00:00"/>
    <n v="21"/>
    <n v="11"/>
    <x v="2"/>
    <s v="21"/>
    <n v="4"/>
    <x v="8"/>
    <x v="24"/>
    <s v="November"/>
    <n v="41"/>
    <s v="45,820 views"/>
    <n v="45820"/>
    <s v="like this video along with 726 other people"/>
    <n v="726"/>
    <x v="1"/>
    <s v="58:32"/>
    <n v="58.533333333333331"/>
    <n v="32"/>
    <n v="58"/>
    <n v="0"/>
    <x v="13"/>
    <s v="โทรคมนาคม"/>
    <n v="38871"/>
  </r>
  <r>
    <s v="1668198081-1013"/>
    <s v="https://www.youtube.com/playlist?list=PLZ0vRaBzdrQ2UfyOSfiUuKOs4-2MxInQS"/>
    <s v="70-20-10 สูตรพัฒนาทักษะ เรียนรู้ตลอดชีวิต | The Secret Sauce EP.310"/>
    <s v="https://www.youtube.com/watch?v=J3hJDfQodDs&amp;list=PLZ0vRaBzdrQ2UfyOSfiUuKOs4-2MxInQS&amp;index=308"/>
    <x v="659"/>
    <s v="J3hJDfQodDs"/>
    <s v="70-20-10 สูตรพัฒนาทักษะ เรียนรู้ตลอดชีวิต | The Secret Sauce EP.310"/>
    <x v="1"/>
    <s v="THE STANDARD"/>
    <s v="Nov 17, 2020"/>
    <s v="Nov 17, 2020"/>
    <d v="2020-11-17T00:00:00"/>
    <n v="17"/>
    <n v="11"/>
    <x v="2"/>
    <s v="17"/>
    <n v="4"/>
    <x v="8"/>
    <x v="24"/>
    <s v="November"/>
    <n v="55"/>
    <s v="93,366 views"/>
    <n v="93366"/>
    <s v="like this video along with 1,959 other people"/>
    <n v="1959"/>
    <x v="1"/>
    <s v="43:55"/>
    <n v="43.916666666666664"/>
    <n v="55"/>
    <n v="43"/>
    <n v="0"/>
    <x v="0"/>
    <s v="Unspecified"/>
    <n v="41385"/>
  </r>
  <r>
    <s v="1668198091-1014"/>
    <s v="https://www.youtube.com/playlist?list=PLZ0vRaBzdrQ2UfyOSfiUuKOs4-2MxInQS"/>
    <s v="ถอดรหัสเศรษฐกิจเอาต์ซอร์ส 4.0 จากสยามราชธานี | The Secret Sauce EP.309"/>
    <s v="https://www.youtube.com/watch?v=mDNMjQUEAJw&amp;list=PLZ0vRaBzdrQ2UfyOSfiUuKOs4-2MxInQS&amp;index=307"/>
    <x v="660"/>
    <s v="mDNMjQUEAJw"/>
    <s v="ถอดรหัสเศรษฐกิจเอาต์ซอร์ส 4.0 จากสยามราชธานี | The Secret Sauce EP.309"/>
    <x v="1"/>
    <s v="THE STANDARD"/>
    <s v="Nov 16, 2020"/>
    <s v="Nov 16, 2020"/>
    <d v="2020-11-16T00:00:00"/>
    <n v="16"/>
    <n v="11"/>
    <x v="2"/>
    <s v="16"/>
    <n v="4"/>
    <x v="8"/>
    <x v="24"/>
    <s v="November"/>
    <n v="7"/>
    <s v="7,292 views"/>
    <n v="7292"/>
    <s v="like this video along with 122 other people"/>
    <n v="122"/>
    <x v="1"/>
    <s v="43:48"/>
    <n v="43.8"/>
    <n v="48"/>
    <n v="43"/>
    <n v="0"/>
    <x v="0"/>
    <s v="Unspecified"/>
    <n v="35238"/>
  </r>
  <r>
    <s v="1668198100-1015"/>
    <s v="https://www.youtube.com/playlist?list=PLZ0vRaBzdrQ2UfyOSfiUuKOs4-2MxInQS"/>
    <s v="สัมภาษณ์เจ้าของ B.Grimm องค์กร 142 ปี อยู่ยาวด้วยหลัก Relationship-Oriented The Secret Sauce EP.308"/>
    <s v="https://www.youtube.com/watch?v=upIegYLR2Rk&amp;list=PLZ0vRaBzdrQ2UfyOSfiUuKOs4-2MxInQS&amp;index=306"/>
    <x v="661"/>
    <s v="upIegYLR2Rk"/>
    <s v="สัมภาษณ์เจ้าของ B.Grimm องค์กร 142 ปี อยู่ยาวด้วยหลัก Relationship-Oriented The Secret Sauce EP.308"/>
    <x v="1"/>
    <s v="THE STANDARD"/>
    <s v="Nov 11, 2020"/>
    <s v="Nov 11, 2020"/>
    <d v="2020-11-11T00:00:00"/>
    <n v="11"/>
    <n v="11"/>
    <x v="2"/>
    <s v="11"/>
    <n v="4"/>
    <x v="8"/>
    <x v="24"/>
    <s v="November"/>
    <n v="7"/>
    <s v="9,357 views"/>
    <n v="9357"/>
    <s v="like this video along with 219 other people"/>
    <n v="219"/>
    <x v="3"/>
    <s v="1:34:58"/>
    <n v="94.966666666666669"/>
    <n v="58"/>
    <n v="34"/>
    <n v="1"/>
    <x v="21"/>
    <s v="พลังงาน"/>
    <n v="39998"/>
  </r>
  <r>
    <s v="1668198110-1016"/>
    <s v="https://www.youtube.com/playlist?list=PLZ0vRaBzdrQ2UfyOSfiUuKOs4-2MxInQS"/>
    <s v="จุตินันท์ ภิรมย์ภักดี ซีอีโอบุญรอด​ เผยธรรมนูญประจำตระกูล วิถีสิงห์แห่งอนาคต The Secret Sauce EP.307"/>
    <s v="https://www.youtube.com/watch?v=7SX_1HtvXqY&amp;list=PLZ0vRaBzdrQ2UfyOSfiUuKOs4-2MxInQS&amp;index=305"/>
    <x v="662"/>
    <s v="7SX_1HtvXqY"/>
    <s v="จุตินันท์ ภิรมย์ภักดี ซีอีโอบุญรอด​ เผยธรรมนูญประจำตระกูล วิถีสิงห์แห่งอนาคต The Secret Sauce EP.307"/>
    <x v="1"/>
    <s v="THE STANDARD"/>
    <s v="Nov 10, 2020"/>
    <s v="Nov 10, 2020"/>
    <d v="2020-11-10T00:00:00"/>
    <n v="10"/>
    <n v="11"/>
    <x v="2"/>
    <s v="10"/>
    <n v="4"/>
    <x v="8"/>
    <x v="24"/>
    <s v="November"/>
    <n v="56"/>
    <s v="58,382 views"/>
    <n v="58382"/>
    <s v="like this video along with 718 other people"/>
    <n v="718"/>
    <x v="3"/>
    <s v="35:07"/>
    <s v="1:11:41"/>
    <n v="7"/>
    <n v="35"/>
    <n v="0"/>
    <x v="23"/>
    <s v="ธุรกิจเครื่องดื่ม"/>
    <n v="33488"/>
  </r>
  <r>
    <s v="1668198120-1017"/>
    <s v="https://www.youtube.com/playlist?list=PLZ0vRaBzdrQ2UfyOSfiUuKOs4-2MxInQS"/>
    <s v="คิดกลับหัวแบบ SABUY จากตู้เติมเงินสู่ความฝัน Alipay เมืองไทย | The Secret Sauce EP.306"/>
    <s v="https://www.youtube.com/watch?v=bgocl-C21ks&amp;list=PLZ0vRaBzdrQ2UfyOSfiUuKOs4-2MxInQS&amp;index=304"/>
    <x v="663"/>
    <s v="bgocl-C21ks"/>
    <s v="คิดกลับหัวแบบ SABUY จากตู้เติมเงินสู่ความฝัน Alipay เมืองไทย | The Secret Sauce EP.306"/>
    <x v="1"/>
    <s v="THE STANDARD"/>
    <s v="Nov 9, 2020"/>
    <s v="Nov 9, 2020"/>
    <d v="2020-11-09T00:00:00"/>
    <n v="9"/>
    <n v="11"/>
    <x v="2"/>
    <s v="9"/>
    <n v="4"/>
    <x v="8"/>
    <x v="24"/>
    <s v="November"/>
    <n v="23"/>
    <s v="11,921 views"/>
    <n v="11921"/>
    <s v="like this video along with 240 other people"/>
    <n v="240"/>
    <x v="1"/>
    <s v="51:19"/>
    <n v="51.31666666666667"/>
    <n v="19"/>
    <n v="51"/>
    <n v="0"/>
    <x v="4"/>
    <s v="ธนาคารและการเงิน"/>
    <n v="37174"/>
  </r>
  <r>
    <s v="1668198130-1018"/>
    <s v="https://www.youtube.com/playlist?list=PLZ0vRaBzdrQ2UfyOSfiUuKOs4-2MxInQS"/>
    <s v="ปัญญาล้มลุกเรียนรู้ของ โจ้-ธนา ‘คนมีค่ากว่าของ’ | The Secret Sauce EP.305"/>
    <s v="https://www.youtube.com/watch?v=vJf7iDj6pao&amp;list=PLZ0vRaBzdrQ2UfyOSfiUuKOs4-2MxInQS&amp;index=303"/>
    <x v="664"/>
    <s v="vJf7iDj6pao"/>
    <s v="ปัญญาล้มลุกเรียนรู้ของ โจ้-ธนา ‘คนมีค่ากว่าของ’ | The Secret Sauce EP.305"/>
    <x v="1"/>
    <s v="THE STANDARD"/>
    <s v="Premiered Nov 7, 2020"/>
    <s v="Nov 7, 2020"/>
    <d v="2020-11-07T00:00:00"/>
    <n v="7"/>
    <n v="11"/>
    <x v="2"/>
    <s v="7"/>
    <n v="4"/>
    <x v="8"/>
    <x v="24"/>
    <s v="November"/>
    <n v="54"/>
    <s v="103,191 views"/>
    <n v="103191"/>
    <s v="like this video along with 2,015 other people"/>
    <n v="2015"/>
    <x v="2"/>
    <s v="1:21:15"/>
    <n v="81.25"/>
    <n v="15"/>
    <n v="21"/>
    <n v="1"/>
    <x v="0"/>
    <s v="Unspecified"/>
    <n v="46140"/>
  </r>
  <r>
    <s v="1668198140-1019"/>
    <s v="https://www.youtube.com/playlist?list=PLZ0vRaBzdrQ2UfyOSfiUuKOs4-2MxInQS"/>
    <s v="จาก ‘ฤทธา’ สู่ Siamese Asset งัดทุกไม้เด็ด-แบรนด์โรงแรม ลุยศึกอสังหาฯ | The Secret Sauce EP.304"/>
    <s v="https://www.youtube.com/watch?v=ypdGQor54mc&amp;list=PLZ0vRaBzdrQ2UfyOSfiUuKOs4-2MxInQS&amp;index=302"/>
    <x v="665"/>
    <s v="ypdGQor54mc"/>
    <s v="จาก ‘ฤทธา’ สู่ Siamese Asset งัดทุกไม้เด็ด-แบรนด์โรงแรม ลุยศึกอสังหาฯ | The Secret Sauce EP.304"/>
    <x v="1"/>
    <s v="THE STANDARD"/>
    <s v="Nov 4, 2020"/>
    <s v="Nov 4, 2020"/>
    <d v="2020-11-04T00:00:00"/>
    <n v="4"/>
    <n v="11"/>
    <x v="2"/>
    <s v="4"/>
    <n v="4"/>
    <x v="8"/>
    <x v="24"/>
    <s v="November"/>
    <n v="14"/>
    <s v="14,773 views"/>
    <n v="14773"/>
    <s v="like this video along with 276 other people"/>
    <n v="276"/>
    <x v="2"/>
    <s v="1:06:18"/>
    <n v="66.3"/>
    <n v="18"/>
    <n v="6"/>
    <n v="1"/>
    <x v="8"/>
    <s v="อสังหาริมทรัพย์"/>
    <n v="35411"/>
  </r>
  <r>
    <s v="1668198149-1020"/>
    <s v="https://www.youtube.com/playlist?list=PLZ0vRaBzdrQ2UfyOSfiUuKOs4-2MxInQS"/>
    <s v="รู้จักโมเดลธุรกิจ Pornhub แพลตฟอร์มที่มียอดชม 4.2 หมื่นล้านครั้งต่อปี | The Secret Sauce EP.303"/>
    <s v="https://www.youtube.com/watch?v=fSEv42AqDJ8&amp;list=PLZ0vRaBzdrQ2UfyOSfiUuKOs4-2MxInQS&amp;index=301"/>
    <x v="666"/>
    <s v="fSEv42AqDJ8"/>
    <s v="รู้จักโมเดลธุรกิจ Pornhub แพลตฟอร์มที่มียอดชม 4.2 หมื่นล้านครั้งต่อปี | The Secret Sauce EP.303"/>
    <x v="1"/>
    <s v="THE STANDARD"/>
    <s v="Nov 3, 2020"/>
    <s v="Nov 3, 2020"/>
    <d v="2020-11-03T00:00:00"/>
    <n v="3"/>
    <n v="11"/>
    <x v="2"/>
    <s v="3"/>
    <n v="4"/>
    <x v="8"/>
    <x v="24"/>
    <s v="November"/>
    <n v="110"/>
    <s v="43,479 views"/>
    <n v="43479"/>
    <s v="like this video along with 721 other people"/>
    <n v="721"/>
    <x v="0"/>
    <s v="19:29"/>
    <n v="19.483333333333334"/>
    <n v="29"/>
    <n v="19"/>
    <n v="0"/>
    <x v="0"/>
    <s v="Unspecified"/>
    <n v="33940"/>
  </r>
  <r>
    <s v="1668198159-1021"/>
    <s v="https://www.youtube.com/playlist?list=PLZ0vRaBzdrQ2UfyOSfiUuKOs4-2MxInQS"/>
    <s v="LINE MAN Wongnai รวมพลังสู้ศึกฟู้ดเดลิเวอรี ฝันเป็นยูนิคอร์นแรกของไทย | The Secret Sauce EP.302"/>
    <s v="https://www.youtube.com/watch?v=fuWq9x-3jqs&amp;list=PLZ0vRaBzdrQ2UfyOSfiUuKOs4-2MxInQS&amp;index=300&amp;t=2s"/>
    <x v="667"/>
    <s v="fuWq9x-3jqs"/>
    <s v="LINE MAN Wongnai รวมพลังสู้ศึกฟู้ดเดลิเวอรี ฝันเป็นยูนิคอร์นแรกของไทย | The Secret Sauce EP.302"/>
    <x v="1"/>
    <s v="THE STANDARD"/>
    <s v="Premiered Oct 31, 2020"/>
    <s v="Oct 31, 2020"/>
    <d v="2020-10-31T00:00:00"/>
    <n v="31"/>
    <n v="10"/>
    <x v="2"/>
    <s v="31"/>
    <n v="4"/>
    <x v="8"/>
    <x v="25"/>
    <s v="October"/>
    <n v="13"/>
    <s v="18,897 views"/>
    <n v="18897"/>
    <s v="like this video along with 272 other people"/>
    <n v="272"/>
    <x v="3"/>
    <s v="1:01:18"/>
    <s v="42:56"/>
    <n v="18"/>
    <n v="1"/>
    <n v="1"/>
    <x v="7"/>
    <s v="Food Delivery"/>
    <n v="39804"/>
  </r>
  <r>
    <s v="1668198169-1022"/>
    <s v="https://www.youtube.com/playlist?list=PLZ0vRaBzdrQ2UfyOSfiUuKOs4-2MxInQS"/>
    <s v="ปัญญาฝ่าวิกฤตประเทศไทย ภิญโญ ไตรสุริยธรรมา | The Secret Sauce EP.300"/>
    <s v="https://www.youtube.com/watch?v=ggKVa7XlnKo&amp;list=PLZ0vRaBzdrQ2UfyOSfiUuKOs4-2MxInQS&amp;index=299"/>
    <x v="668"/>
    <s v="ggKVa7XlnKo"/>
    <s v="ปัญญาฝ่าวิกฤตประเทศไทย ภิญโญ ไตรสุริยธรรมา | The Secret Sauce EP.300"/>
    <x v="1"/>
    <s v="THE STANDARD"/>
    <s v="Premiered Oct 25, 2020"/>
    <s v="Oct 25, 2020"/>
    <d v="2020-10-25T00:00:00"/>
    <n v="25"/>
    <n v="10"/>
    <x v="2"/>
    <s v="25"/>
    <n v="4"/>
    <x v="8"/>
    <x v="25"/>
    <s v="October"/>
    <n v="962"/>
    <s v="285,534 views"/>
    <n v="285534"/>
    <s v="like this video along with 7,179 other people"/>
    <n v="7179"/>
    <x v="2"/>
    <s v="1:11:41"/>
    <n v="71.683333333333337"/>
    <n v="41"/>
    <n v="11"/>
    <n v="1"/>
    <x v="0"/>
    <s v="Unspecified"/>
    <n v="43377"/>
  </r>
  <r>
    <s v="1668198178-1023"/>
    <s v="https://www.youtube.com/playlist?list=PLZ0vRaBzdrQ2UfyOSfiUuKOs4-2MxInQS"/>
    <s v="จงลงทุนในธุรกิจที่มีอนาคต สรุปผลประกอบการทางความคิดไตรมาส 3/63 | The Secret Sauce EP.297"/>
    <s v="https://www.youtube.com/watch?v=3p9N8BWbn6o&amp;list=PLZ0vRaBzdrQ2UfyOSfiUuKOs4-2MxInQS&amp;index=298"/>
    <x v="669"/>
    <s v="3p9N8BWbn6o"/>
    <s v="จงลงทุนในธุรกิจที่มีอนาคต สรุปผลประกอบการทางความคิดไตรมาส 3/63 | The Secret Sauce EP.297"/>
    <x v="1"/>
    <s v="THE STANDARD"/>
    <s v="Oct 3, 2020"/>
    <s v="Oct 3, 2020"/>
    <d v="2020-10-03T00:00:00"/>
    <n v="3"/>
    <n v="10"/>
    <x v="2"/>
    <s v="3"/>
    <n v="4"/>
    <x v="8"/>
    <x v="25"/>
    <s v="October"/>
    <n v="26"/>
    <s v="40,260 views"/>
    <n v="40260"/>
    <s v="like this video along with 902 other people"/>
    <n v="902"/>
    <x v="0"/>
    <s v="28:22"/>
    <n v="28.366666666666667"/>
    <n v="22"/>
    <n v="28"/>
    <n v="0"/>
    <x v="0"/>
    <s v="Unspecified"/>
    <n v="41734"/>
  </r>
  <r>
    <s v="1668198188-1024"/>
    <s v="https://www.youtube.com/playlist?list=PLZ0vRaBzdrQ2UfyOSfiUuKOs4-2MxInQS"/>
    <s v="ล้วงวิชา German DNA แบรนด์ STIEBEL ELTRON สู่เบอร์ 1 เครื่องทำน้ำอุ่นไทย | The Secret Sauce EP.296"/>
    <s v="https://www.youtube.com/watch?v=Kd8uD9WWfhU&amp;list=PLZ0vRaBzdrQ2UfyOSfiUuKOs4-2MxInQS&amp;index=297"/>
    <x v="670"/>
    <s v="Kd8uD9WWfhU"/>
    <s v="ล้วงวิชา German DNA แบรนด์ STIEBEL ELTRON สู่เบอร์ 1 เครื่องทำน้ำอุ่นไทย | The Secret Sauce EP.296"/>
    <x v="1"/>
    <s v="THE STANDARD"/>
    <s v="Oct 2, 2020"/>
    <s v="Oct 2, 2020"/>
    <d v="2020-10-02T00:00:00"/>
    <n v="2"/>
    <n v="10"/>
    <x v="2"/>
    <s v="2"/>
    <n v="4"/>
    <x v="8"/>
    <x v="25"/>
    <s v="October"/>
    <n v="5"/>
    <s v="3,429 views"/>
    <n v="3429"/>
    <s v="like this video along with 53 other people"/>
    <n v="53"/>
    <x v="1"/>
    <s v="32:42"/>
    <n v="32.700000000000003"/>
    <n v="42"/>
    <n v="32"/>
    <n v="0"/>
    <x v="14"/>
    <s v="สินค้าอุปโภคบริโภค"/>
    <n v="36437"/>
  </r>
  <r>
    <s v="1668198197-1025"/>
    <s v="https://www.youtube.com/playlist?list=PLZ0vRaBzdrQ2UfyOSfiUuKOs4-2MxInQS"/>
    <s v="หัวใจของ Lean คืออะไร สัมภาษณ์ผู้เขียน The Lean Startup และ The Startup Way The Secret Sauce EP.295"/>
    <s v="https://www.youtube.com/watch?v=6MbIAgmSyWU&amp;list=PLZ0vRaBzdrQ2UfyOSfiUuKOs4-2MxInQS&amp;index=296"/>
    <x v="671"/>
    <s v="6MbIAgmSyWU"/>
    <s v="หัวใจของ Lean คืออะไร สัมภาษณ์ผู้เขียน The Lean Startup และ The Startup Way The Secret Sauce EP.295"/>
    <x v="1"/>
    <s v="THE STANDARD"/>
    <s v="Oct 1, 2020"/>
    <s v="Oct 1, 2020"/>
    <d v="2020-10-01T00:00:00"/>
    <n v="1"/>
    <n v="10"/>
    <x v="2"/>
    <s v="1"/>
    <n v="4"/>
    <x v="8"/>
    <x v="25"/>
    <s v="October"/>
    <n v="6"/>
    <s v="17,076 views"/>
    <n v="17076"/>
    <s v="like this video along with 368 other people"/>
    <n v="368"/>
    <x v="1"/>
    <s v="38:33"/>
    <n v="38.549999999999997"/>
    <n v="33"/>
    <n v="38"/>
    <n v="0"/>
    <x v="0"/>
    <s v="Unspecified"/>
    <n v="39439"/>
  </r>
  <r>
    <s v="1668198207-1026"/>
    <s v="https://www.youtube.com/playlist?list=PLZ0vRaBzdrQ2UfyOSfiUuKOs4-2MxInQS"/>
    <s v="อนาคต Payment ในสายตา Visa ‘ศัตรูของเราคือเงินสด’ | The Secret Sauce EP.294"/>
    <s v="https://www.youtube.com/watch?v=ADqJC2NBGMo&amp;list=PLZ0vRaBzdrQ2UfyOSfiUuKOs4-2MxInQS&amp;index=295"/>
    <x v="672"/>
    <s v="ADqJC2NBGMo"/>
    <s v="อนาคต Payment ในสายตา Visa ‘ศัตรูของเราคือเงินสด’ | The Secret Sauce EP.294"/>
    <x v="1"/>
    <s v="THE STANDARD"/>
    <s v="Sep 25, 2020"/>
    <s v="Sep 25, 2020"/>
    <d v="2020-09-25T00:00:00"/>
    <n v="25"/>
    <n v="9"/>
    <x v="2"/>
    <s v="25"/>
    <n v="3"/>
    <x v="9"/>
    <x v="26"/>
    <s v="September"/>
    <n v="9"/>
    <s v="17,305 views"/>
    <n v="17305"/>
    <s v="like this video along with 237 other people"/>
    <n v="237"/>
    <x v="1"/>
    <s v="59:08"/>
    <n v="59.133333333333333"/>
    <n v="8"/>
    <n v="59"/>
    <n v="0"/>
    <x v="4"/>
    <s v="ธนาคารและการเงิน"/>
    <n v="38741"/>
  </r>
  <r>
    <s v="1668198216-1027"/>
    <s v="https://www.youtube.com/playlist?list=PLZ0vRaBzdrQ2UfyOSfiUuKOs4-2MxInQS"/>
    <s v="กระทิงเผยเคล็ดลับซีอีโอ โต 10 เท่า เขาทำกันอย่างไร | The Secret Sauce EP.293"/>
    <s v="https://www.youtube.com/watch?v=rLcCr6JkaKM&amp;list=PLZ0vRaBzdrQ2UfyOSfiUuKOs4-2MxInQS&amp;index=294"/>
    <x v="673"/>
    <s v="rLcCr6JkaKM"/>
    <s v="กระทิงเผยเคล็ดลับซีอีโอ โต 10 เท่า เขาทำกันอย่างไร | The Secret Sauce EP.293"/>
    <x v="1"/>
    <s v="THE STANDARD"/>
    <s v="Sep 24, 2020"/>
    <s v="Sep 24, 2020"/>
    <d v="2020-09-24T00:00:00"/>
    <n v="24"/>
    <n v="9"/>
    <x v="2"/>
    <s v="24"/>
    <n v="3"/>
    <x v="9"/>
    <x v="26"/>
    <s v="September"/>
    <n v="57"/>
    <s v="54,918 views"/>
    <n v="54918"/>
    <s v="like this video along with 1,122 other people"/>
    <n v="1122"/>
    <x v="1"/>
    <s v="42:56"/>
    <n v="42.93333333333333"/>
    <n v="56"/>
    <n v="42"/>
    <n v="0"/>
    <x v="0"/>
    <s v="Unspecified"/>
    <n v="38141"/>
  </r>
  <r>
    <s v="1668198226-1028"/>
    <s v="https://www.youtube.com/playlist?list=PLZ0vRaBzdrQ2UfyOSfiUuKOs4-2MxInQS"/>
    <s v="“เราต้องเป็นช้างที่เต้นได้” กระทิง KBTG ปักธงธนาคารดิจิทัลแห่งอาเซียนใน 5 ปี The Secret Sauce EP.292"/>
    <s v="https://www.youtube.com/watch?v=HMBQ6ef_PgQ&amp;list=PLZ0vRaBzdrQ2UfyOSfiUuKOs4-2MxInQS&amp;index=293"/>
    <x v="674"/>
    <s v="HMBQ6ef_PgQ"/>
    <s v="“เราต้องเป็นช้างที่เต้นได้” กระทิง KBTG ปักธงธนาคารดิจิทัลแห่งอาเซียนใน 5 ปี The Secret Sauce EP.292"/>
    <x v="1"/>
    <s v="THE STANDARD"/>
    <s v="Sep 23, 2020"/>
    <s v="Sep 23, 2020"/>
    <d v="2020-09-23T00:00:00"/>
    <n v="23"/>
    <n v="9"/>
    <x v="2"/>
    <s v="23"/>
    <n v="3"/>
    <x v="9"/>
    <x v="26"/>
    <s v="September"/>
    <n v="31"/>
    <s v="42,477 views"/>
    <n v="42477"/>
    <s v="like this video along with 731 other people"/>
    <n v="731"/>
    <x v="1"/>
    <s v="49:08"/>
    <n v="49.133333333333333"/>
    <n v="8"/>
    <n v="49"/>
    <n v="0"/>
    <x v="0"/>
    <s v="Unspecified"/>
    <n v="38676"/>
  </r>
  <r>
    <s v="1668198235-1029"/>
    <s v="https://www.youtube.com/playlist?list=PLZ0vRaBzdrQ2UfyOSfiUuKOs4-2MxInQS"/>
    <s v="Security, Privacy และ Transparency ยาขมหรือโอกาสทางธุรกิจ? | The Secret Sauce EP.291"/>
    <s v="https://www.youtube.com/watch?v=kvCljiHh19c&amp;list=PLZ0vRaBzdrQ2UfyOSfiUuKOs4-2MxInQS&amp;index=292"/>
    <x v="675"/>
    <s v="kvCljiHh19c"/>
    <s v="Security, Privacy และ Transparency ยาขมหรือโอกาสทางธุรกิจ? | The Secret Sauce EP.291"/>
    <x v="1"/>
    <s v="THE STANDARD"/>
    <s v="Sep 22, 2020"/>
    <s v="Sep 22, 2020"/>
    <d v="2020-09-22T00:00:00"/>
    <n v="22"/>
    <n v="9"/>
    <x v="2"/>
    <s v="22"/>
    <n v="3"/>
    <x v="9"/>
    <x v="26"/>
    <s v="September"/>
    <n v="3"/>
    <s v="6,606 views"/>
    <n v="6606"/>
    <s v="like this video along with 120 other people"/>
    <n v="120"/>
    <x v="1"/>
    <s v="31:36"/>
    <n v="31.6"/>
    <n v="36"/>
    <n v="31"/>
    <n v="0"/>
    <x v="6"/>
    <s v="Innovation &amp; Technology"/>
    <n v="34512"/>
  </r>
  <r>
    <s v="1668198245-1030"/>
    <s v="https://www.youtube.com/playlist?list=PLZ0vRaBzdrQ2UfyOSfiUuKOs4-2MxInQS"/>
    <s v="กฎที่ไม่มีกฎของ Reed Hastings ผู้สร้างอาณาจักร Netflix | The Secret Sauce EP.290"/>
    <s v="https://www.youtube.com/watch?v=1lSSpTb86sw&amp;list=PLZ0vRaBzdrQ2UfyOSfiUuKOs4-2MxInQS&amp;index=291"/>
    <x v="676"/>
    <s v="1lSSpTb86sw"/>
    <s v="กฎที่ไม่มีกฎของ Reed Hastings ผู้สร้างอาณาจักร Netflix | The Secret Sauce EP.290"/>
    <x v="1"/>
    <s v="THE STANDARD"/>
    <s v="Sep 19, 2020"/>
    <s v="Sep 19, 2020"/>
    <d v="2020-09-19T00:00:00"/>
    <n v="19"/>
    <n v="9"/>
    <x v="2"/>
    <s v="19"/>
    <n v="3"/>
    <x v="9"/>
    <x v="26"/>
    <s v="September"/>
    <n v="14"/>
    <s v="30,185 views"/>
    <n v="30185"/>
    <s v="like this video along with 664 other people"/>
    <n v="664"/>
    <x v="0"/>
    <s v="29:27"/>
    <n v="29.45"/>
    <n v="27"/>
    <n v="29"/>
    <n v="0"/>
    <x v="0"/>
    <s v="Unspecified"/>
    <n v="51215"/>
  </r>
  <r>
    <s v="1668198255-1031"/>
    <s v="https://www.youtube.com/playlist?list=PLZ0vRaBzdrQ2UfyOSfiUuKOs4-2MxInQS"/>
    <s v="ศุภชัย เจียรวนนท์ ดันไทยเป็น ‘ศูนย์นวัตกรรมโลก’ หนุนเด็กไทยปั้น ‘สตาร์ทอัพ’ The Secret Sauce EP.289"/>
    <s v="https://www.youtube.com/watch?v=UfXBl87UGLY&amp;list=PLZ0vRaBzdrQ2UfyOSfiUuKOs4-2MxInQS&amp;index=290"/>
    <x v="677"/>
    <s v="UfXBl87UGLY"/>
    <s v="ศุภชัย เจียรวนนท์ ดันไทยเป็น ‘ศูนย์นวัตกรรมโลก’ หนุนเด็กไทยปั้น ‘สตาร์ทอัพ’ The Secret Sauce EP.289"/>
    <x v="1"/>
    <s v="THE STANDARD"/>
    <s v="Sep 16, 2020"/>
    <s v="Sep 16, 2020"/>
    <d v="2020-09-16T00:00:00"/>
    <n v="16"/>
    <n v="9"/>
    <x v="2"/>
    <s v="16"/>
    <n v="3"/>
    <x v="9"/>
    <x v="26"/>
    <s v="September"/>
    <n v="81"/>
    <s v="35,138 views"/>
    <n v="35138"/>
    <s v="like this video along with 351 other people"/>
    <n v="351"/>
    <x v="2"/>
    <s v="1:10:45"/>
    <n v="70.75"/>
    <n v="45"/>
    <n v="10"/>
    <n v="1"/>
    <x v="13"/>
    <s v="โทรคมนาคม"/>
    <n v="35098"/>
  </r>
  <r>
    <s v="1668198264-1032"/>
    <s v="https://www.youtube.com/playlist?list=PLZ0vRaBzdrQ2UfyOSfiUuKOs4-2MxInQS"/>
    <s v="ศุภชัย เจียรวนนท์ ปฏิรูปการศึกษาไทยด้วย 5 ตัวชี้วัด | The Secret Sauce EP.288"/>
    <s v="https://www.youtube.com/watch?v=fzOXpddBIsc&amp;list=PLZ0vRaBzdrQ2UfyOSfiUuKOs4-2MxInQS&amp;index=289"/>
    <x v="678"/>
    <s v="fzOXpddBIsc"/>
    <s v="ศุภชัย เจียรวนนท์ ปฏิรูปการศึกษาไทยด้วย 5 ตัวชี้วัด | The Secret Sauce EP.288"/>
    <x v="1"/>
    <s v="THE STANDARD"/>
    <s v="Sep 15, 2020"/>
    <s v="Sep 15, 2020"/>
    <d v="2020-09-15T00:00:00"/>
    <n v="15"/>
    <n v="9"/>
    <x v="2"/>
    <s v="15"/>
    <n v="3"/>
    <x v="9"/>
    <x v="26"/>
    <s v="September"/>
    <n v="129"/>
    <s v="52,209 views"/>
    <n v="52209"/>
    <s v="like this video along with 817 other people"/>
    <n v="817"/>
    <x v="1"/>
    <s v="58:05"/>
    <n v="58.083333333333336"/>
    <n v="5"/>
    <n v="58"/>
    <n v="0"/>
    <x v="13"/>
    <s v="โทรคมนาคม"/>
    <n v="34878"/>
  </r>
  <r>
    <s v="1668198273-1033"/>
    <s v="https://www.youtube.com/playlist?list=PLZ0vRaBzdrQ2UfyOSfiUuKOs4-2MxInQS"/>
    <s v="บริหารความมั่งคั่งอย่างไรให้โตเฉลี่ย 10% ต่อปี จาก SCB Julius Baer | The Secret Sauce EP.287"/>
    <s v="https://www.youtube.com/watch?v=SdkixW-nuW0&amp;list=PLZ0vRaBzdrQ2UfyOSfiUuKOs4-2MxInQS&amp;index=288"/>
    <x v="679"/>
    <s v="SdkixW-nuW0"/>
    <s v="บริหารความมั่งคั่งอย่างไรให้โตเฉลี่ย 10% ต่อปี จาก SCB Julius Baer | The Secret Sauce EP.287"/>
    <x v="1"/>
    <s v="THE STANDARD"/>
    <s v="Sep 12, 2020"/>
    <s v="Sep 12, 2020"/>
    <d v="2020-09-12T00:00:00"/>
    <n v="12"/>
    <n v="9"/>
    <x v="2"/>
    <s v="12"/>
    <n v="3"/>
    <x v="9"/>
    <x v="26"/>
    <s v="September"/>
    <n v="16"/>
    <s v="19,530 views"/>
    <n v="19530"/>
    <s v="like this video along with 387 other people"/>
    <n v="387"/>
    <x v="1"/>
    <s v="43:01"/>
    <n v="43.016666666666666"/>
    <n v="1"/>
    <n v="43"/>
    <n v="0"/>
    <x v="4"/>
    <s v="ธนาคารและการเงิน"/>
    <n v="38464"/>
  </r>
  <r>
    <s v="1668198282-1034"/>
    <s v="https://www.youtube.com/playlist?list=PLZ0vRaBzdrQ2UfyOSfiUuKOs4-2MxInQS"/>
    <s v="เฮียฮ้อ รีแบรนด์ 40 ปี RS Group “ยุคนี้ปลาฉลาดกินปลาโง่” | The Secret Sauce EP.286"/>
    <s v="https://www.youtube.com/watch?v=xWQRp9z_N8Y&amp;list=PLZ0vRaBzdrQ2UfyOSfiUuKOs4-2MxInQS&amp;index=287&amp;t=1s"/>
    <x v="680"/>
    <s v="xWQRp9z_N8Y"/>
    <s v="เฮียฮ้อ รีแบรนด์ 40 ปี RS Group “ยุคนี้ปลาฉลาดกินปลาโง่” | The Secret Sauce EP.286"/>
    <x v="1"/>
    <s v="THE STANDARD"/>
    <s v="Premiered Sep 9, 2020"/>
    <s v="Sep 9, 2020"/>
    <d v="2020-09-09T00:00:00"/>
    <n v="9"/>
    <n v="9"/>
    <x v="2"/>
    <s v="9"/>
    <n v="3"/>
    <x v="9"/>
    <x v="26"/>
    <s v="September"/>
    <n v="176"/>
    <s v="124,593 views"/>
    <n v="124593"/>
    <s v="like this video along with 1,609 other people"/>
    <n v="1609"/>
    <x v="2"/>
    <s v="1:15:59"/>
    <n v="75.983333333333334"/>
    <n v="59"/>
    <n v="15"/>
    <n v="1"/>
    <x v="9"/>
    <s v="Entertainment"/>
    <n v="39521"/>
  </r>
  <r>
    <s v="1668198292-1035"/>
    <s v="https://www.youtube.com/playlist?list=PLZ0vRaBzdrQ2UfyOSfiUuKOs4-2MxInQS"/>
    <s v="ชานนท์ ซีอีโออนันดาฯ เปิดเกมสภาพคล่อง “เราไม่ใช่แค่บริษัทอสังหาฯ อีกต่อไป” | The Secret Sauce EP.285"/>
    <s v="https://www.youtube.com/watch?v=Rw7Vq0gsDGs&amp;list=PLZ0vRaBzdrQ2UfyOSfiUuKOs4-2MxInQS&amp;index=286"/>
    <x v="681"/>
    <s v="Rw7Vq0gsDGs"/>
    <s v="ชานนท์ ซีอีโออนันดาฯ เปิดเกมสภาพคล่อง “เราไม่ใช่แค่บริษัทอสังหาฯ อีกต่อไป” | The Secret Sauce EP.285"/>
    <x v="1"/>
    <s v="THE STANDARD"/>
    <s v="Sep 7, 2020"/>
    <s v="Sep 7, 2020"/>
    <d v="2020-09-07T00:00:00"/>
    <n v="7"/>
    <n v="9"/>
    <x v="2"/>
    <s v="7"/>
    <n v="3"/>
    <x v="9"/>
    <x v="26"/>
    <s v="September"/>
    <n v="31"/>
    <s v="36,847 views"/>
    <n v="36847"/>
    <s v="like this video along with 565 other people"/>
    <n v="565"/>
    <x v="2"/>
    <s v="1:20:15"/>
    <n v="80.25"/>
    <n v="15"/>
    <n v="20"/>
    <n v="1"/>
    <x v="8"/>
    <s v="อสังหาริมทรัพย์"/>
    <n v="40888"/>
  </r>
  <r>
    <s v="1668198301-1036"/>
    <s v="https://www.youtube.com/playlist?list=PLZ0vRaBzdrQ2UfyOSfiUuKOs4-2MxInQS"/>
    <s v="Google Thailand ตอบครั้งแรกเรื่องผูกขาด ภาษีดิจิทัล สงครามเทค ทักษะแห่งอนาคต The Secret Sauce EP.284"/>
    <s v="https://www.youtube.com/watch?v=Icuo_bjXAY4&amp;list=PLZ0vRaBzdrQ2UfyOSfiUuKOs4-2MxInQS&amp;index=285"/>
    <x v="682"/>
    <s v="Icuo_bjXAY4"/>
    <s v="Google Thailand ตอบครั้งแรกเรื่องผูกขาด ภาษีดิจิทัล สงครามเทค ทักษะแห่งอนาคต The Secret Sauce EP.284"/>
    <x v="1"/>
    <s v="THE STANDARD"/>
    <s v="Sep 5, 2020"/>
    <s v="Sep 5, 2020"/>
    <d v="2020-09-05T00:00:00"/>
    <n v="5"/>
    <n v="9"/>
    <x v="2"/>
    <s v="5"/>
    <n v="3"/>
    <x v="9"/>
    <x v="26"/>
    <s v="September"/>
    <n v="17"/>
    <s v="14,294 views"/>
    <n v="14294"/>
    <s v="like this video along with 247 other people"/>
    <n v="247"/>
    <x v="1"/>
    <s v="43:27"/>
    <n v="43.45"/>
    <n v="27"/>
    <n v="43"/>
    <n v="0"/>
    <x v="6"/>
    <s v="Innovation &amp; Technology"/>
    <n v="35534"/>
  </r>
  <r>
    <s v="1668198311-1037"/>
    <s v="https://www.youtube.com/playlist?list=PLZ0vRaBzdrQ2UfyOSfiUuKOs4-2MxInQS"/>
    <s v="จุดเปลี่ยนการแพทย์ ‘บำรุงราษฎร์’ สร้างดาต้า ไม่ขยายสาขา แต่เพิ่มเน็ตเวิร์ก | The Secret Sauce EP.283"/>
    <s v="https://www.youtube.com/watch?v=XvkYPlZmS2Q&amp;list=PLZ0vRaBzdrQ2UfyOSfiUuKOs4-2MxInQS&amp;index=284"/>
    <x v="683"/>
    <s v="XvkYPlZmS2Q"/>
    <s v="จุดเปลี่ยนการแพทย์ ‘บำรุงราษฎร์’ สร้างดาต้า ไม่ขยายสาขา แต่เพิ่มเน็ตเวิร์ก | The Secret Sauce EP.283"/>
    <x v="1"/>
    <s v="THE STANDARD"/>
    <s v="Sep 2, 2020"/>
    <s v="Sep 2, 2020"/>
    <d v="2020-09-02T00:00:00"/>
    <n v="2"/>
    <n v="9"/>
    <x v="2"/>
    <s v="2"/>
    <n v="3"/>
    <x v="9"/>
    <x v="26"/>
    <s v="September"/>
    <n v="10"/>
    <s v="15,284 views"/>
    <n v="15284"/>
    <s v="like this video along with 259 other people"/>
    <n v="259"/>
    <x v="2"/>
    <s v="1:05:52"/>
    <n v="65.866666666666674"/>
    <n v="52"/>
    <n v="5"/>
    <n v="1"/>
    <x v="24"/>
    <s v="Health &amp; Wellness"/>
    <n v="36251"/>
  </r>
  <r>
    <s v="1668198320-1038"/>
    <s v="https://www.youtube.com/playlist?list=PLZ0vRaBzdrQ2UfyOSfiUuKOs4-2MxInQS"/>
    <s v="UX/UI Design หัวใจที่แท้จริงของการออกแบบแอปพลิเคชัน | The Secret Sauce EP.282"/>
    <s v="https://www.youtube.com/watch?v=p4zKwpVpDgM&amp;list=PLZ0vRaBzdrQ2UfyOSfiUuKOs4-2MxInQS&amp;index=283"/>
    <x v="684"/>
    <s v="p4zKwpVpDgM"/>
    <s v="UX/UI Design หัวใจที่แท้จริงของการออกแบบแอปพลิเคชัน | The Secret Sauce EP.282"/>
    <x v="1"/>
    <s v="THE STANDARD"/>
    <s v="Aug 31, 2020"/>
    <s v="Aug 31, 2020"/>
    <d v="2020-08-31T00:00:00"/>
    <n v="31"/>
    <n v="8"/>
    <x v="2"/>
    <s v="31"/>
    <n v="3"/>
    <x v="9"/>
    <x v="27"/>
    <s v="August"/>
    <n v="19"/>
    <s v="24,851 views"/>
    <n v="24851"/>
    <s v="like this video along with 707 other people"/>
    <n v="707"/>
    <x v="1"/>
    <s v="49:13"/>
    <n v="49.216666666666669"/>
    <n v="13"/>
    <n v="49"/>
    <n v="0"/>
    <x v="0"/>
    <s v="Unspecified"/>
    <n v="38796"/>
  </r>
  <r>
    <s v="1668198331-1039"/>
    <s v="https://www.youtube.com/playlist?list=PLZ0vRaBzdrQ2UfyOSfiUuKOs4-2MxInQS"/>
    <s v="NRF บริษัทไทยที่ลงทุนใน Plant-based Food 500 ล้าน กำลังจะเข้าตลาดหุ้น | The Secret Sauce EP.281"/>
    <s v="https://www.youtube.com/watch?v=3Q6OOfn377o&amp;list=PLZ0vRaBzdrQ2UfyOSfiUuKOs4-2MxInQS&amp;index=282"/>
    <x v="685"/>
    <s v="3Q6OOfn377o"/>
    <s v="NRF บริษัทไทยที่ลงทุนใน Plant-based Food 500 ล้าน กำลังจะเข้าตลาดหุ้น | The Secret Sauce EP.281"/>
    <x v="1"/>
    <s v="THE STANDARD"/>
    <s v="Aug 29, 2020"/>
    <s v="Aug 29, 2020"/>
    <d v="2020-08-29T00:00:00"/>
    <n v="29"/>
    <n v="8"/>
    <x v="2"/>
    <s v="29"/>
    <n v="3"/>
    <x v="9"/>
    <x v="27"/>
    <s v="August"/>
    <n v="72"/>
    <s v="78,326 views"/>
    <n v="78326"/>
    <s v="like this video along with 1,105 other people"/>
    <n v="1105"/>
    <x v="1"/>
    <s v="53:53"/>
    <n v="53.883333333333333"/>
    <n v="53"/>
    <n v="53"/>
    <n v="0"/>
    <x v="22"/>
    <s v="อาหาร"/>
    <n v="37395"/>
  </r>
  <r>
    <s v="1668198341-1040"/>
    <s v="https://www.youtube.com/playlist?list=PLZ0vRaBzdrQ2UfyOSfiUuKOs4-2MxInQS"/>
    <s v="สัมภาษณ์พิเศษ อานันท์ ปันยารชุน มองข้อเรียกร้อง ‘1 ความฝัน’ ของคนรุ่นใหม่ | The Secret Sauce EP.280"/>
    <s v="https://www.youtube.com/watch?v=riRd27gGmBI&amp;list=PLZ0vRaBzdrQ2UfyOSfiUuKOs4-2MxInQS&amp;index=281"/>
    <x v="686"/>
    <s v="riRd27gGmBI"/>
    <s v="สัมภาษณ์พิเศษ อานันท์ ปันยารชุน มองข้อเรียกร้อง ‘1 ความฝัน’ ของคนรุ่นใหม่ | The Secret Sauce EP.280"/>
    <x v="1"/>
    <s v="THE STANDARD"/>
    <s v="Premiered Aug 28, 2020"/>
    <s v="Aug 28, 2020"/>
    <d v="2020-08-28T00:00:00"/>
    <n v="28"/>
    <n v="8"/>
    <x v="2"/>
    <s v="28"/>
    <n v="3"/>
    <x v="9"/>
    <x v="27"/>
    <s v="August"/>
    <n v="867"/>
    <s v="243,127 views"/>
    <n v="243127"/>
    <s v="like this video along with 3,210 other people"/>
    <n v="3210"/>
    <x v="0"/>
    <s v="25:59"/>
    <n v="25.983333333333334"/>
    <n v="59"/>
    <n v="25"/>
    <n v="0"/>
    <x v="0"/>
    <s v="Unspecified"/>
    <n v="35267"/>
  </r>
  <r>
    <s v="1668198350-1041"/>
    <s v="https://www.youtube.com/playlist?list=PLZ0vRaBzdrQ2UfyOSfiUuKOs4-2MxInQS"/>
    <s v="ซีอีโอคนที่ 10 ปตท. เมื่อยักษ์ปรับตัวครั้งใหญ่ในรอบ 42 ปี | The Secret Sauce EP.279"/>
    <s v="https://www.youtube.com/watch?v=ttq4lJko538&amp;list=PLZ0vRaBzdrQ2UfyOSfiUuKOs4-2MxInQS&amp;index=280"/>
    <x v="687"/>
    <s v="ttq4lJko538"/>
    <s v="ซีอีโอคนที่ 10 ปตท. เมื่อยักษ์ปรับตัวครั้งใหญ่ในรอบ 42 ปี | The Secret Sauce EP.279"/>
    <x v="1"/>
    <s v="THE STANDARD"/>
    <s v="Premiered Aug 27, 2020"/>
    <s v="Aug 27, 2020"/>
    <d v="2020-08-27T00:00:00"/>
    <n v="27"/>
    <n v="8"/>
    <x v="2"/>
    <s v="27"/>
    <n v="3"/>
    <x v="9"/>
    <x v="27"/>
    <s v="August"/>
    <n v="36"/>
    <s v="46,277 views"/>
    <n v="46277"/>
    <s v="like this video along with 739 other people"/>
    <n v="739"/>
    <x v="2"/>
    <s v="1:09:14"/>
    <n v="69.233333333333334"/>
    <n v="14"/>
    <n v="9"/>
    <n v="1"/>
    <x v="21"/>
    <s v="พลังงาน"/>
    <n v="38309"/>
  </r>
  <r>
    <s v="1668198359-1042"/>
    <s v="https://www.youtube.com/playlist?list=PLZ0vRaBzdrQ2UfyOSfiUuKOs4-2MxInQS"/>
    <s v="สมอง หัวใจ และกึ๋น 3 สิ่งพลิก DHL Express เติบโตในวิกฤต | The Secret Sauce EP.278"/>
    <s v="https://www.youtube.com/watch?v=jm8LfNev3eM&amp;list=PLZ0vRaBzdrQ2UfyOSfiUuKOs4-2MxInQS&amp;index=279"/>
    <x v="688"/>
    <s v="jm8LfNev3eM"/>
    <s v="สมอง หัวใจ และกึ๋น 3 สิ่งพลิก DHL Express เติบโตในวิกฤต | The Secret Sauce EP.278"/>
    <x v="1"/>
    <s v="THE STANDARD"/>
    <s v="Aug 26, 2020"/>
    <s v="Aug 26, 2020"/>
    <d v="2020-08-26T00:00:00"/>
    <n v="26"/>
    <n v="8"/>
    <x v="2"/>
    <s v="26"/>
    <n v="3"/>
    <x v="9"/>
    <x v="27"/>
    <s v="August"/>
    <n v="9"/>
    <s v="12,812 views"/>
    <n v="12812"/>
    <s v="like this video along with 240 other people"/>
    <n v="240"/>
    <x v="1"/>
    <s v="46:16"/>
    <n v="46.266666666666666"/>
    <n v="16"/>
    <n v="46"/>
    <n v="0"/>
    <x v="17"/>
    <s v="Logistics"/>
    <n v="32156"/>
  </r>
  <r>
    <s v="1668198370-1043"/>
    <s v="https://www.youtube.com/playlist?list=PLZ0vRaBzdrQ2UfyOSfiUuKOs4-2MxInQS"/>
    <s v="บรรยง พงษ์พานิช ทางรอดของเศรษฐกิจไทยต้องเปิดเสรีทุกอย่าง | The Secret Sauce EP.277"/>
    <s v="https://www.youtube.com/watch?v=oZl43Z4KZM8&amp;list=PLZ0vRaBzdrQ2UfyOSfiUuKOs4-2MxInQS&amp;index=278"/>
    <x v="689"/>
    <s v="oZl43Z4KZM8"/>
    <s v="บรรยง พงษ์พานิช ทางรอดของเศรษฐกิจไทยต้องเปิดเสรีทุกอย่าง | The Secret Sauce EP.277"/>
    <x v="1"/>
    <s v="THE STANDARD"/>
    <s v="Premiered Aug 25, 2020"/>
    <s v="Aug 25, 2020"/>
    <d v="2020-08-25T00:00:00"/>
    <n v="25"/>
    <n v="8"/>
    <x v="2"/>
    <s v="25"/>
    <n v="3"/>
    <x v="9"/>
    <x v="27"/>
    <s v="August"/>
    <n v="119"/>
    <s v="47,934 views"/>
    <n v="47934"/>
    <s v="like this video along with 978 other people"/>
    <n v="978"/>
    <x v="1"/>
    <s v="52:01"/>
    <n v="52.016666666666666"/>
    <n v="1"/>
    <n v="52"/>
    <n v="0"/>
    <x v="0"/>
    <s v="Unspecified"/>
    <n v="37846"/>
  </r>
  <r>
    <s v="1668198380-1044"/>
    <s v="https://www.youtube.com/playlist?list=PLZ0vRaBzdrQ2UfyOSfiUuKOs4-2MxInQS"/>
    <s v="บรรยง พงษ์พานิช คุยเรื่องม็อบ ทฤษฎีเม่นแห่งตลาดทุน และการแปรรูปรัฐวิสาหกิจ | The Secret Sauce EP.276"/>
    <s v="https://www.youtube.com/watch?v=APihbDDSuss&amp;list=PLZ0vRaBzdrQ2UfyOSfiUuKOs4-2MxInQS&amp;index=277"/>
    <x v="690"/>
    <s v="APihbDDSuss"/>
    <s v="บรรยง พงษ์พานิช คุยเรื่องม็อบ ทฤษฎีเม่นแห่งตลาดทุน และการแปรรูปรัฐวิสาหกิจ | The Secret Sauce EP.276"/>
    <x v="1"/>
    <s v="THE STANDARD"/>
    <s v="Premiered Aug 24, 2020"/>
    <s v="Aug 24, 2020"/>
    <d v="2020-08-24T00:00:00"/>
    <n v="24"/>
    <n v="8"/>
    <x v="2"/>
    <s v="24"/>
    <n v="3"/>
    <x v="9"/>
    <x v="27"/>
    <s v="August"/>
    <n v="78"/>
    <s v="66,002 views"/>
    <n v="66002"/>
    <s v="like this video along with 1,096 other people"/>
    <n v="1096"/>
    <x v="2"/>
    <s v="1:10:12"/>
    <n v="70.2"/>
    <n v="12"/>
    <n v="10"/>
    <n v="1"/>
    <x v="0"/>
    <s v="Unspecified"/>
    <n v="38642"/>
  </r>
  <r>
    <s v="1668198389-1045"/>
    <s v="https://www.youtube.com/playlist?list=PLZ0vRaBzdrQ2UfyOSfiUuKOs4-2MxInQS"/>
    <s v="หมวกใบที่ 2 ของเอเจนซี แค่เร็วไม่พอ ต้องรุกเข้าไปในใจผู้บริโภค | The Secret Sauce EP. 275"/>
    <s v="https://www.youtube.com/watch?v=E2Vm4vWA53M&amp;list=PLZ0vRaBzdrQ2UfyOSfiUuKOs4-2MxInQS&amp;index=276"/>
    <x v="691"/>
    <s v="E2Vm4vWA53M"/>
    <s v="หมวกใบที่ 2 ของเอเจนซี แค่เร็วไม่พอ ต้องรุกเข้าไปในใจผู้บริโภค | The Secret Sauce EP. 275"/>
    <x v="1"/>
    <s v="THE STANDARD"/>
    <s v="Aug 22, 2020"/>
    <s v="Aug 22, 2020"/>
    <d v="2020-08-22T00:00:00"/>
    <n v="22"/>
    <n v="8"/>
    <x v="2"/>
    <s v="22"/>
    <n v="3"/>
    <x v="9"/>
    <x v="27"/>
    <s v="August"/>
    <n v="4"/>
    <s v="5,522 views"/>
    <n v="5522"/>
    <s v="like this video along with 90 other people"/>
    <n v="90"/>
    <x v="1"/>
    <s v="33:09"/>
    <n v="33.15"/>
    <n v="9"/>
    <n v="33"/>
    <n v="0"/>
    <x v="16"/>
    <s v="เอเจนซี่ โฆษณา"/>
    <n v="45863"/>
  </r>
  <r>
    <s v="1668198399-1046"/>
    <s v="https://www.youtube.com/playlist?list=PLZ0vRaBzdrQ2UfyOSfiUuKOs4-2MxInQS"/>
    <s v="การออกกำลังกายคือสิ่งที่เปลี่ยนแปลงสมองของคุณได้ดีที่สุด | The Secret Sauce EP.274"/>
    <s v="https://www.youtube.com/watch?v=kQYMuhVQYhU&amp;list=PLZ0vRaBzdrQ2UfyOSfiUuKOs4-2MxInQS&amp;index=275&amp;t=1s"/>
    <x v="692"/>
    <s v="kQYMuhVQYhU"/>
    <s v="การออกกำลังกายคือสิ่งที่เปลี่ยนแปลงสมองของคุณได้ดีที่สุด | The Secret Sauce EP.274"/>
    <x v="1"/>
    <s v="THE STANDARD"/>
    <s v="Aug 17, 2020"/>
    <s v="Aug 17, 2020"/>
    <d v="2020-08-17T00:00:00"/>
    <n v="17"/>
    <n v="8"/>
    <x v="2"/>
    <s v="17"/>
    <n v="3"/>
    <x v="9"/>
    <x v="27"/>
    <s v="August"/>
    <n v="148"/>
    <s v="189,663 views"/>
    <n v="189663"/>
    <s v="like this video along with 5,500 other people"/>
    <n v="5500"/>
    <x v="0"/>
    <s v="19:44"/>
    <n v="19.733333333333334"/>
    <n v="44"/>
    <n v="19"/>
    <n v="0"/>
    <x v="0"/>
    <s v="Unspecified"/>
    <n v="42576"/>
  </r>
  <r>
    <s v="1668198410-1047"/>
    <s v="https://www.youtube.com/playlist?list=PLZ0vRaBzdrQ2UfyOSfiUuKOs4-2MxInQS"/>
    <s v="7 วิธีสร้างทีมเวิร์ก เพิ่ม Collaboration ในวิกฤต จาก Harvard Business Review The Secret Sauce EP.273"/>
    <s v="https://www.youtube.com/watch?v=AcDcY93xRpU&amp;list=PLZ0vRaBzdrQ2UfyOSfiUuKOs4-2MxInQS&amp;index=274"/>
    <x v="693"/>
    <s v="AcDcY93xRpU"/>
    <s v="7 วิธีสร้างทีมเวิร์ก เพิ่ม Collaboration ในวิกฤต จาก Harvard Business Review The Secret Sauce EP.273"/>
    <x v="1"/>
    <s v="THE STANDARD"/>
    <s v="Aug 15, 2020"/>
    <s v="Aug 15, 2020"/>
    <d v="2020-08-15T00:00:00"/>
    <n v="15"/>
    <n v="8"/>
    <x v="2"/>
    <s v="15"/>
    <n v="3"/>
    <x v="9"/>
    <x v="27"/>
    <s v="August"/>
    <n v="16"/>
    <s v="21,704 views"/>
    <n v="21704"/>
    <s v="like this video along with 421 other people"/>
    <n v="421"/>
    <x v="1"/>
    <s v="30:58"/>
    <n v="30.966666666666665"/>
    <n v="58"/>
    <n v="30"/>
    <n v="0"/>
    <x v="0"/>
    <s v="Unspecified"/>
    <n v="42907"/>
  </r>
  <r>
    <s v="1668198420-1048"/>
    <s v="https://www.youtube.com/playlist?list=PLZ0vRaBzdrQ2UfyOSfiUuKOs4-2MxInQS"/>
    <s v="เจาะลึก Logistics กระดูกสันหลังธุรกิจที่คุณอาจมองข้ามกับ JWD | The Secret Sauce EP.272"/>
    <s v="https://www.youtube.com/watch?v=K9pAbdD_fa0&amp;list=PLZ0vRaBzdrQ2UfyOSfiUuKOs4-2MxInQS&amp;index=273&amp;t=3s"/>
    <x v="694"/>
    <s v="K9pAbdD_fa0"/>
    <s v="เจาะลึก Logistics กระดูกสันหลังธุรกิจที่คุณอาจมองข้ามกับ JWD | The Secret Sauce EP.272"/>
    <x v="1"/>
    <s v="THE STANDARD"/>
    <s v="Aug 11, 2020"/>
    <s v="Aug 11, 2020"/>
    <d v="2020-08-11T00:00:00"/>
    <n v="11"/>
    <n v="8"/>
    <x v="2"/>
    <s v="11"/>
    <n v="3"/>
    <x v="9"/>
    <x v="27"/>
    <s v="August"/>
    <n v="17"/>
    <s v="42,544 views"/>
    <n v="42544"/>
    <s v="like this video along with 975 other people"/>
    <n v="975"/>
    <x v="1"/>
    <s v="48:24"/>
    <n v="48.4"/>
    <n v="24"/>
    <n v="48"/>
    <n v="0"/>
    <x v="17"/>
    <s v="Logistics"/>
    <n v="36730"/>
  </r>
  <r>
    <s v="1668198430-1049"/>
    <s v="https://www.youtube.com/playlist?list=PLZ0vRaBzdrQ2UfyOSfiUuKOs4-2MxInQS"/>
    <s v="วิธีเพิ่มความสุขในงาน โดยไม่ต้องลาออก ด้วย Design Thinking | The Secret Sauce EP.271"/>
    <s v="https://www.youtube.com/watch?v=83cyATgF39I&amp;list=PLZ0vRaBzdrQ2UfyOSfiUuKOs4-2MxInQS&amp;index=272&amp;t=13s"/>
    <x v="695"/>
    <s v="83cyATgF39I"/>
    <s v="วิธีเพิ่มความสุขในงาน โดยไม่ต้องลาออก ด้วย Design Thinking | The Secret Sauce EP.271"/>
    <x v="1"/>
    <s v="THE STANDARD"/>
    <s v="Aug 10, 2020"/>
    <s v="Aug 10, 2020"/>
    <d v="2020-08-10T00:00:00"/>
    <n v="10"/>
    <n v="8"/>
    <x v="2"/>
    <s v="10"/>
    <n v="3"/>
    <x v="9"/>
    <x v="27"/>
    <s v="August"/>
    <n v="19"/>
    <s v="43,640 views"/>
    <n v="43640"/>
    <s v="like this video along with 895 other people"/>
    <n v="895"/>
    <x v="1"/>
    <s v="38:23"/>
    <n v="38.383333333333333"/>
    <n v="23"/>
    <n v="38"/>
    <n v="0"/>
    <x v="0"/>
    <s v="Unspecified"/>
    <n v="42059"/>
  </r>
  <r>
    <s v="1668198441-1050"/>
    <s v="https://www.youtube.com/playlist?list=PLZ0vRaBzdrQ2UfyOSfiUuKOs4-2MxInQS"/>
    <s v="เทคนิคเล่าเรื่อง-สื่อสารให้เข้าเป้าแบบ TED Talks | The Secret Sauce EP.270"/>
    <s v="https://www.youtube.com/watch?v=Lt4fi8EbaZI&amp;list=PLZ0vRaBzdrQ2UfyOSfiUuKOs4-2MxInQS&amp;index=271&amp;t=13s"/>
    <x v="696"/>
    <s v="Lt4fi8EbaZI"/>
    <s v="เทคนิคเล่าเรื่อง-สื่อสารให้เข้าเป้าแบบ TED Talks | The Secret Sauce EP.270"/>
    <x v="1"/>
    <s v="THE STANDARD"/>
    <s v="Aug 8, 2020"/>
    <s v="Aug 8, 2020"/>
    <d v="2020-08-08T00:00:00"/>
    <n v="8"/>
    <n v="8"/>
    <x v="2"/>
    <s v="8"/>
    <n v="3"/>
    <x v="9"/>
    <x v="27"/>
    <s v="August"/>
    <n v="63"/>
    <s v="160,590 views"/>
    <n v="160590"/>
    <s v="like this video along with 3,423 other people"/>
    <n v="3423"/>
    <x v="1"/>
    <s v="56:01"/>
    <n v="56.016666666666666"/>
    <n v="1"/>
    <n v="56"/>
    <n v="0"/>
    <x v="0"/>
    <s v="Unspecified"/>
    <n v="45247"/>
  </r>
  <r>
    <s v="1668198451-1051"/>
    <s v="https://www.youtube.com/playlist?list=PLZ0vRaBzdrQ2UfyOSfiUuKOs4-2MxInQS"/>
    <s v="ชัชชาติคุยเรื่องแฮมทาโร่ เศรษฐกิจเส้นเลือดฝอย และหินก้อนใหญ่ของชีวิต | The Secret Sauce EP.269"/>
    <s v="https://www.youtube.com/watch?v=8jesVv_P83c&amp;list=PLZ0vRaBzdrQ2UfyOSfiUuKOs4-2MxInQS&amp;index=270&amp;t=3s"/>
    <x v="697"/>
    <s v="8jesVv_P83c"/>
    <s v="ชัชชาติคุยเรื่องแฮมทาโร่ เศรษฐกิจเส้นเลือดฝอย และหินก้อนใหญ่ของชีวิต | The Secret Sauce EP.269"/>
    <x v="1"/>
    <s v="THE STANDARD"/>
    <s v="Premiered Aug 1, 2020"/>
    <s v="Aug 1, 2020"/>
    <d v="2020-08-01T00:00:00"/>
    <n v="1"/>
    <n v="8"/>
    <x v="2"/>
    <s v="1"/>
    <n v="3"/>
    <x v="9"/>
    <x v="27"/>
    <s v="August"/>
    <n v="424"/>
    <s v="379,198 views"/>
    <n v="379198"/>
    <s v="like this video along with 6,561 other people"/>
    <n v="6561"/>
    <x v="2"/>
    <s v="1:18:38"/>
    <n v="78.633333333333326"/>
    <n v="38"/>
    <n v="18"/>
    <n v="1"/>
    <x v="0"/>
    <s v="Unspecified"/>
    <n v="48942"/>
  </r>
  <r>
    <s v="1668198461-1052"/>
    <s v="https://www.youtube.com/playlist?list=PLZ0vRaBzdrQ2UfyOSfiUuKOs4-2MxInQS"/>
    <s v="บริหารคนอย่างไรให้ Lean และ Agile สิ่งที่ HR ต้องเลิก-เริ่มทำเดี๋ยวนี้ | The Secret Sauce EP.268"/>
    <s v="https://www.youtube.com/watch?v=AS588VEgia0&amp;list=PLZ0vRaBzdrQ2UfyOSfiUuKOs4-2MxInQS&amp;index=269"/>
    <x v="698"/>
    <s v="AS588VEgia0"/>
    <s v="บริหารคนอย่างไรให้ Lean และ Agile สิ่งที่ HR ต้องเลิก-เริ่มทำเดี๋ยวนี้ | The Secret Sauce EP.268"/>
    <x v="1"/>
    <s v="THE STANDARD"/>
    <s v="Jul 29, 2020"/>
    <s v="Jul 29, 2020"/>
    <d v="2020-07-29T00:00:00"/>
    <n v="29"/>
    <n v="7"/>
    <x v="2"/>
    <s v="29"/>
    <n v="3"/>
    <x v="9"/>
    <x v="28"/>
    <s v="July"/>
    <n v="164"/>
    <s v="174,435 views"/>
    <n v="174435"/>
    <s v="like this video along with 3,775 other people"/>
    <n v="3775"/>
    <x v="1"/>
    <s v="56:15"/>
    <n v="56.25"/>
    <n v="15"/>
    <n v="56"/>
    <n v="0"/>
    <x v="0"/>
    <s v="Unspecified"/>
    <n v="49761"/>
  </r>
  <r>
    <s v="1668198470-1053"/>
    <s v="https://www.youtube.com/playlist?list=PLZ0vRaBzdrQ2UfyOSfiUuKOs4-2MxInQS"/>
    <s v="กลยุทธ์เข้าซื้อกิจการ วิธีบาลานซ์พอร์ต และทิศทางอสังหาฯ ในมุมมองสิงห์ เอสเตท The Secret Sauce EP.267"/>
    <s v="https://www.youtube.com/watch?v=Y-Xx717O7GU&amp;list=PLZ0vRaBzdrQ2UfyOSfiUuKOs4-2MxInQS&amp;index=268"/>
    <x v="699"/>
    <s v="Y-Xx717O7GU"/>
    <s v="กลยุทธ์เข้าซื้อกิจการ วิธีบาลานซ์พอร์ต และทิศทางอสังหาฯ ในมุมมองสิงห์ เอสเตท The Secret Sauce EP.267"/>
    <x v="1"/>
    <s v="THE STANDARD"/>
    <s v="Jul 27, 2020"/>
    <s v="Jul 27, 2020"/>
    <d v="2020-07-27T00:00:00"/>
    <n v="27"/>
    <n v="7"/>
    <x v="2"/>
    <s v="27"/>
    <n v="3"/>
    <x v="9"/>
    <x v="28"/>
    <s v="July"/>
    <n v="9"/>
    <s v="8,717 views"/>
    <n v="8717"/>
    <s v="like this video along with 148 other people"/>
    <n v="148"/>
    <x v="1"/>
    <s v="39:31"/>
    <n v="39.516666666666666"/>
    <n v="31"/>
    <n v="39"/>
    <n v="0"/>
    <x v="8"/>
    <s v="อสังหาริมทรัพย์"/>
    <n v="34186"/>
  </r>
  <r>
    <s v="1668198480-1054"/>
    <s v="https://www.youtube.com/playlist?list=PLZ0vRaBzdrQ2UfyOSfiUuKOs4-2MxInQS"/>
    <s v="5 เคล็ดลับชนะใจ Gen Z จาก McKinsey | The Secret Sauce EP.266"/>
    <s v="https://www.youtube.com/watch?v=ZiM-Ng4zqhU&amp;list=PLZ0vRaBzdrQ2UfyOSfiUuKOs4-2MxInQS&amp;index=267"/>
    <x v="700"/>
    <s v="ZiM-Ng4zqhU"/>
    <s v="5 เคล็ดลับชนะใจ Gen Z จาก McKinsey | The Secret Sauce EP.266"/>
    <x v="1"/>
    <s v="THE STANDARD"/>
    <s v="Jul 16, 2020"/>
    <s v="Jul 16, 2020"/>
    <d v="2020-07-16T00:00:00"/>
    <n v="16"/>
    <n v="7"/>
    <x v="2"/>
    <s v="16"/>
    <n v="3"/>
    <x v="9"/>
    <x v="28"/>
    <s v="July"/>
    <n v="131"/>
    <s v="52,612 views"/>
    <n v="52612"/>
    <s v="like this video along with 992 other people"/>
    <n v="992"/>
    <x v="1"/>
    <s v="39:36"/>
    <n v="39.6"/>
    <n v="36"/>
    <n v="39"/>
    <n v="0"/>
    <x v="0"/>
    <s v="Unspecified"/>
    <n v="40725"/>
  </r>
  <r>
    <s v="1668198490-1055"/>
    <s v="https://www.youtube.com/playlist?list=PLZ0vRaBzdrQ2UfyOSfiUuKOs4-2MxInQS"/>
    <s v="วิถีคาโอ สร้างธุรกิจ 133 ปี ด้วยหลักคิดแบบญี่ปุ่น | The Secret Sauce EP.265"/>
    <s v="https://www.youtube.com/watch?v=6Oc7sk97Zp4&amp;list=PLZ0vRaBzdrQ2UfyOSfiUuKOs4-2MxInQS&amp;index=266"/>
    <x v="701"/>
    <s v="6Oc7sk97Zp4"/>
    <s v="วิถีคาโอ สร้างธุรกิจ 133 ปี ด้วยหลักคิดแบบญี่ปุ่น | The Secret Sauce EP.265"/>
    <x v="1"/>
    <s v="THE STANDARD"/>
    <s v="Jul 13, 2020"/>
    <s v="Jul 13, 2020"/>
    <d v="2020-07-13T00:00:00"/>
    <n v="13"/>
    <n v="7"/>
    <x v="2"/>
    <s v="13"/>
    <n v="3"/>
    <x v="9"/>
    <x v="28"/>
    <s v="July"/>
    <n v="5"/>
    <s v="9,804 views"/>
    <n v="9804"/>
    <s v="like this video along with 177 other people"/>
    <n v="177"/>
    <x v="1"/>
    <s v="55:54"/>
    <n v="55.9"/>
    <n v="54"/>
    <n v="55"/>
    <n v="0"/>
    <x v="14"/>
    <s v="สินค้าอุปโภคบริโภค"/>
    <n v="36333"/>
  </r>
  <r>
    <s v="1668198500-1056"/>
    <s v="https://www.youtube.com/playlist?list=PLZ0vRaBzdrQ2UfyOSfiUuKOs4-2MxInQS"/>
    <s v="การตลาดแบบแฟนคลับของรถ MINI กับลูกบ้าที่ใครก็เลียนแบบไม่ได้ | The Secret Sauce EP.264"/>
    <s v="https://www.youtube.com/watch?v=xv4UlckT11Q&amp;list=PLZ0vRaBzdrQ2UfyOSfiUuKOs4-2MxInQS&amp;index=265"/>
    <x v="702"/>
    <s v="xv4UlckT11Q"/>
    <s v="การตลาดแบบแฟนคลับของรถ MINI กับลูกบ้าที่ใครก็เลียนแบบไม่ได้ | The Secret Sauce EP.264"/>
    <x v="1"/>
    <s v="THE STANDARD"/>
    <s v="Jul 12, 2020"/>
    <s v="Jul 12, 2020"/>
    <d v="2020-07-12T00:00:00"/>
    <n v="12"/>
    <n v="7"/>
    <x v="2"/>
    <s v="12"/>
    <n v="3"/>
    <x v="9"/>
    <x v="28"/>
    <s v="July"/>
    <n v="7"/>
    <s v="6,342 views"/>
    <n v="6342"/>
    <s v="like this video along with 117 other people"/>
    <n v="117"/>
    <x v="1"/>
    <s v="48:10"/>
    <n v="48.166666666666664"/>
    <n v="10"/>
    <n v="48"/>
    <n v="0"/>
    <x v="2"/>
    <s v="รถยนต์"/>
    <n v="37356"/>
  </r>
  <r>
    <s v="1668198510-1057"/>
    <s v="https://www.youtube.com/playlist?list=PLZ0vRaBzdrQ2UfyOSfiUuKOs4-2MxInQS"/>
    <s v="ตั้งหลักได้ เด้งกลับเร็ว แบบปลาวาฬ ศรีพันวา | The Secret Sauce EP.263"/>
    <s v="https://www.youtube.com/watch?v=fLySM7WFZ-4&amp;list=PLZ0vRaBzdrQ2UfyOSfiUuKOs4-2MxInQS&amp;index=264"/>
    <x v="703"/>
    <s v="fLySM7WFZ-4"/>
    <s v="ตั้งหลักได้ เด้งกลับเร็ว แบบปลาวาฬ ศรีพันวา | The Secret Sauce EP.263"/>
    <x v="1"/>
    <s v="THE STANDARD"/>
    <s v="Jul 4, 2020"/>
    <s v="Jul 4, 2020"/>
    <d v="2020-07-04T00:00:00"/>
    <n v="4"/>
    <n v="7"/>
    <x v="2"/>
    <s v="4"/>
    <n v="3"/>
    <x v="9"/>
    <x v="28"/>
    <s v="July"/>
    <n v="76"/>
    <s v="54,062 views"/>
    <n v="54062"/>
    <s v="like this video along with 868 other people"/>
    <n v="868"/>
    <x v="0"/>
    <s v="27:15"/>
    <n v="27.25"/>
    <n v="15"/>
    <n v="27"/>
    <n v="0"/>
    <x v="25"/>
    <s v="การท่องเที่ยว"/>
    <n v="37910"/>
  </r>
  <r>
    <s v="1668198519-1058"/>
    <s v="https://www.youtube.com/playlist?list=PLZ0vRaBzdrQ2UfyOSfiUuKOs4-2MxInQS"/>
    <s v="6 สิ่งที่ผู้บริหารไทย 100 คน คิดและทำเหมือนกันในวิกฤต | The Secret Sauce EP.262"/>
    <s v="https://www.youtube.com/watch?v=D3IXEVJYBU0&amp;list=PLZ0vRaBzdrQ2UfyOSfiUuKOs4-2MxInQS&amp;index=263&amp;t=1s"/>
    <x v="704"/>
    <s v="D3IXEVJYBU0"/>
    <s v="6 สิ่งที่ผู้บริหารไทย 100 คน คิดและทำเหมือนกันในวิกฤต | The Secret Sauce EP.262"/>
    <x v="1"/>
    <s v="THE STANDARD"/>
    <s v="Jul 1, 2020"/>
    <s v="Jul 1, 2020"/>
    <d v="2020-07-01T00:00:00"/>
    <n v="1"/>
    <n v="7"/>
    <x v="2"/>
    <s v="1"/>
    <n v="3"/>
    <x v="9"/>
    <x v="28"/>
    <s v="July"/>
    <n v="49"/>
    <s v="77,587 views"/>
    <n v="77587"/>
    <s v="like this video along with 1,577 other people"/>
    <n v="1577"/>
    <x v="0"/>
    <s v="25:26"/>
    <n v="25.433333333333334"/>
    <n v="26"/>
    <n v="25"/>
    <n v="0"/>
    <x v="0"/>
    <s v="Unspecified"/>
    <n v="38856"/>
  </r>
  <r>
    <s v="1668198529-1059"/>
    <s v="https://www.youtube.com/playlist?list=PLZ0vRaBzdrQ2UfyOSfiUuKOs4-2MxInQS"/>
    <s v="เปิดกลยุทธ์ ปตท.สผ. สู้โควิด-19 สงครามน้ำมัน และดิสรัปชันพลังงาน ตอน 2 | The Secret Sauce EP. 261"/>
    <s v="https://www.youtube.com/watch?v=jIRd4TlAmHU&amp;list=PLZ0vRaBzdrQ2UfyOSfiUuKOs4-2MxInQS&amp;index=262&amp;t=3s"/>
    <x v="705"/>
    <s v="jIRd4TlAmHU"/>
    <s v="เปิดกลยุทธ์ ปตท.สผ. สู้โควิด-19 สงครามน้ำมัน และดิสรัปชันพลังงาน ตอน 2 | The Secret Sauce EP. 261"/>
    <x v="1"/>
    <s v="THE STANDARD"/>
    <s v="Jun 29, 2020"/>
    <s v="Jun 29, 2020"/>
    <d v="2020-06-29T00:00:00"/>
    <n v="29"/>
    <n v="6"/>
    <x v="2"/>
    <s v="29"/>
    <n v="2"/>
    <x v="10"/>
    <x v="29"/>
    <s v="June"/>
    <n v="4"/>
    <s v="5,659 views"/>
    <n v="5659"/>
    <s v="like this video along with 65 other people"/>
    <n v="65"/>
    <x v="1"/>
    <s v="46:02"/>
    <n v="46.033333333333331"/>
    <n v="2"/>
    <n v="46"/>
    <n v="0"/>
    <x v="21"/>
    <s v="พลังงาน"/>
    <n v="35842"/>
  </r>
  <r>
    <s v="1668198539-1060"/>
    <s v="https://www.youtube.com/playlist?list=PLZ0vRaBzdrQ2UfyOSfiUuKOs4-2MxInQS"/>
    <s v="นิสัยผู้ชนะของ เจอร์เกน คล็อปป์ ที่ทำให้ลิเวอร์พูลไร้เทียมทาน | The Secret Sauce EP. 260"/>
    <s v="https://www.youtube.com/watch?v=tMm03gc_aGo&amp;list=PLZ0vRaBzdrQ2UfyOSfiUuKOs4-2MxInQS&amp;index=261"/>
    <x v="706"/>
    <s v="tMm03gc_aGo"/>
    <s v="นิสัยผู้ชนะของ เจอร์เกน คล็อปป์ ที่ทำให้ลิเวอร์พูลไร้เทียมทาน | The Secret Sauce EP. 260"/>
    <x v="1"/>
    <s v="THE STANDARD"/>
    <s v="Jun 26, 2020"/>
    <s v="Jun 26, 2020"/>
    <d v="2020-06-26T00:00:00"/>
    <n v="26"/>
    <n v="6"/>
    <x v="2"/>
    <s v="26"/>
    <n v="2"/>
    <x v="10"/>
    <x v="29"/>
    <s v="June"/>
    <n v="72"/>
    <s v="77,364 views"/>
    <n v="77364"/>
    <s v="like this video along with 1,777 other people"/>
    <n v="1777"/>
    <x v="1"/>
    <s v="44:07"/>
    <n v="44.116666666666667"/>
    <n v="7"/>
    <n v="44"/>
    <n v="0"/>
    <x v="0"/>
    <s v="Unspecified"/>
    <n v="42686"/>
  </r>
  <r>
    <s v="1668198549-1061"/>
    <s v="https://www.youtube.com/playlist?list=PLZ0vRaBzdrQ2UfyOSfiUuKOs4-2MxInQS"/>
    <s v="เปิดกลยุทธ์ ปตท.สผ. สู้โควิด-19 สงครามน้ำมันและดิสรัปชันพลังงาน ตอน 1 | The Secret Sauce EP. 259"/>
    <s v="https://www.youtube.com/watch?v=QHjwhc9rNik&amp;list=PLZ0vRaBzdrQ2UfyOSfiUuKOs4-2MxInQS&amp;index=260&amp;t=3s"/>
    <x v="707"/>
    <s v="QHjwhc9rNik"/>
    <s v="เปิดกลยุทธ์ ปตท.สผ. สู้โควิด-19 สงครามน้ำมันและดิสรัปชันพลังงาน ตอน 1 | The Secret Sauce EP. 259"/>
    <x v="1"/>
    <s v="THE STANDARD"/>
    <s v="Jun 26, 2020"/>
    <s v="Jun 26, 2020"/>
    <d v="2020-06-26T00:00:00"/>
    <n v="26"/>
    <n v="6"/>
    <x v="2"/>
    <s v="26"/>
    <n v="2"/>
    <x v="10"/>
    <x v="29"/>
    <s v="June"/>
    <n v="10"/>
    <s v="8,908 views"/>
    <n v="8908"/>
    <s v="like this video along with 146 other people"/>
    <n v="146"/>
    <x v="1"/>
    <s v="39:23"/>
    <n v="39.383333333333333"/>
    <n v="23"/>
    <n v="39"/>
    <n v="0"/>
    <x v="21"/>
    <s v="พลังงาน"/>
    <n v="34496"/>
  </r>
  <r>
    <s v="1668198559-1062"/>
    <s v="https://www.youtube.com/playlist?list=PLZ0vRaBzdrQ2UfyOSfiUuKOs4-2MxInQS"/>
    <s v="สามเหลี่ยมแห่งความไว้ใจที่ผู้นำต้องมี องค์กรต้องสร้าง และคุณต้องทำ | The Secret Sauce EP. 258"/>
    <s v="https://www.youtube.com/watch?v=vQuURpe1bDs&amp;list=PLZ0vRaBzdrQ2UfyOSfiUuKOs4-2MxInQS&amp;index=259&amp;t=4s"/>
    <x v="708"/>
    <s v="vQuURpe1bDs"/>
    <s v="สามเหลี่ยมแห่งความไว้ใจที่ผู้นำต้องมี องค์กรต้องสร้าง และคุณต้องทำ | The Secret Sauce EP. 258"/>
    <x v="1"/>
    <s v="THE STANDARD"/>
    <s v="Jun 25, 2020"/>
    <s v="Jun 25, 2020"/>
    <d v="2020-06-25T00:00:00"/>
    <n v="25"/>
    <n v="6"/>
    <x v="2"/>
    <s v="25"/>
    <n v="2"/>
    <x v="10"/>
    <x v="29"/>
    <s v="June"/>
    <n v="20"/>
    <s v="44,983 views"/>
    <n v="44983"/>
    <s v="like this video along with 945 other people"/>
    <n v="945"/>
    <x v="1"/>
    <s v="31:48"/>
    <n v="31.8"/>
    <n v="48"/>
    <n v="31"/>
    <n v="0"/>
    <x v="0"/>
    <s v="Unspecified"/>
    <n v="37852"/>
  </r>
  <r>
    <s v="1668198569-1063"/>
    <s v="https://www.youtube.com/playlist?list=PLZ0vRaBzdrQ2UfyOSfiUuKOs4-2MxInQS"/>
    <s v="ถอนคำสาป SMEs ไทย กู้ยาก หนี้เสีย เจ๊งง่าย กับ บสย. ผู้ให้ค้ำประกันสินเชื่อ The Secret Sauce EP. 257"/>
    <s v="https://www.youtube.com/watch?v=a_xqUa9JDFQ&amp;list=PLZ0vRaBzdrQ2UfyOSfiUuKOs4-2MxInQS&amp;index=258"/>
    <x v="709"/>
    <s v="a_xqUa9JDFQ"/>
    <s v="ถอนคำสาป SMEs ไทย กู้ยาก หนี้เสีย เจ๊งง่าย กับ บสย. ผู้ให้ค้ำประกันสินเชื่อ The Secret Sauce EP. 257"/>
    <x v="1"/>
    <s v="THE STANDARD"/>
    <s v="Jun 24, 2020"/>
    <s v="Jun 24, 2020"/>
    <d v="2020-06-24T00:00:00"/>
    <n v="24"/>
    <n v="6"/>
    <x v="2"/>
    <s v="24"/>
    <n v="2"/>
    <x v="10"/>
    <x v="29"/>
    <s v="June"/>
    <n v="24"/>
    <s v="10,277 views"/>
    <n v="10277"/>
    <s v="like this video along with 232 other people"/>
    <n v="232"/>
    <x v="1"/>
    <s v="57:07"/>
    <n v="57.116666666666667"/>
    <n v="7"/>
    <n v="57"/>
    <n v="0"/>
    <x v="18"/>
    <s v="ประกัน"/>
    <n v="37352"/>
  </r>
  <r>
    <s v="1668198579-1064"/>
    <s v="https://www.youtube.com/playlist?list=PLZ0vRaBzdrQ2UfyOSfiUuKOs4-2MxInQS"/>
    <s v="สงกรานต์ อิสสระ มองฟองสบู่อสังหาฯ “ในวิกฤต เกมรับคือเกมรุกที่ดีที่สุด” | The Secret Sauce EP. 256"/>
    <s v="https://www.youtube.com/watch?v=AHBMcFCk84g&amp;list=PLZ0vRaBzdrQ2UfyOSfiUuKOs4-2MxInQS&amp;index=257&amp;t=1s"/>
    <x v="710"/>
    <s v="AHBMcFCk84g"/>
    <s v="สงกรานต์ อิสสระ มองฟองสบู่อสังหาฯ “ในวิกฤต เกมรับคือเกมรุกที่ดีที่สุด” | The Secret Sauce EP. 256"/>
    <x v="1"/>
    <s v="THE STANDARD"/>
    <s v="Jun 23, 2020"/>
    <s v="Jun 23, 2020"/>
    <d v="2020-06-23T00:00:00"/>
    <n v="23"/>
    <n v="6"/>
    <x v="2"/>
    <s v="23"/>
    <n v="2"/>
    <x v="10"/>
    <x v="29"/>
    <s v="June"/>
    <n v="31"/>
    <s v="58,774 views"/>
    <n v="58774"/>
    <s v="like this video along with 775 other people"/>
    <n v="775"/>
    <x v="1"/>
    <s v="50:39"/>
    <n v="50.65"/>
    <n v="39"/>
    <n v="50"/>
    <n v="0"/>
    <x v="8"/>
    <s v="อสังหาริมทรัพย์"/>
    <n v="36157"/>
  </r>
  <r>
    <s v="1668198588-1065"/>
    <s v="https://www.youtube.com/playlist?list=PLZ0vRaBzdrQ2UfyOSfiUuKOs4-2MxInQS"/>
    <s v="ปรัชญา ‘ทุกสิ่งเป็นไปได้’ ของ วู้ดดี้ ผู้ท้าชิงตลาด Functional Drink คนใหม่ The Secret Sauce EP. 255"/>
    <s v="https://www.youtube.com/watch?v=TVjUzcWedPw&amp;list=PLZ0vRaBzdrQ2UfyOSfiUuKOs4-2MxInQS&amp;index=256"/>
    <x v="711"/>
    <s v="TVjUzcWedPw"/>
    <s v="ปรัชญา ‘ทุกสิ่งเป็นไปได้’ ของ วู้ดดี้ ผู้ท้าชิงตลาด Functional Drink คนใหม่ The Secret Sauce EP. 255"/>
    <x v="1"/>
    <s v="THE STANDARD"/>
    <s v="Premiered Jun 22, 2020"/>
    <s v="Jun 22, 2020"/>
    <d v="2020-06-22T00:00:00"/>
    <n v="22"/>
    <n v="6"/>
    <x v="2"/>
    <s v="22"/>
    <n v="2"/>
    <x v="10"/>
    <x v="29"/>
    <s v="June"/>
    <n v="61"/>
    <s v="41,736 views"/>
    <n v="41736"/>
    <s v="like this video along with 767 other people"/>
    <n v="767"/>
    <x v="2"/>
    <s v="1:16:54"/>
    <n v="76.900000000000006"/>
    <n v="54"/>
    <n v="16"/>
    <n v="1"/>
    <x v="0"/>
    <s v="Unspecified"/>
    <n v="43489"/>
  </r>
  <r>
    <s v="1668198598-1066"/>
    <s v="https://www.youtube.com/playlist?list=PLZ0vRaBzdrQ2UfyOSfiUuKOs4-2MxInQS"/>
    <s v="จงเป็นเงาของลูกค้า ญนน์ ซีอีโอเซ็นทรัลรีเทล เปิดแผนสร้าง Retail Ecosystem | The Secret Sauce EP.254"/>
    <s v="https://www.youtube.com/watch?v=i_emMbrwXlg&amp;list=PLZ0vRaBzdrQ2UfyOSfiUuKOs4-2MxInQS&amp;index=255&amp;t=3s"/>
    <x v="712"/>
    <s v="i_emMbrwXlg"/>
    <s v="จงเป็นเงาของลูกค้า ญนน์ ซีอีโอเซ็นทรัลรีเทล เปิดแผนสร้าง Retail Ecosystem | The Secret Sauce EP.254"/>
    <x v="1"/>
    <s v="THE STANDARD"/>
    <s v="Jun 19, 2020"/>
    <s v="Jun 19, 2020"/>
    <d v="2020-06-19T00:00:00"/>
    <n v="19"/>
    <n v="6"/>
    <x v="2"/>
    <s v="19"/>
    <n v="2"/>
    <x v="10"/>
    <x v="29"/>
    <s v="June"/>
    <n v="13"/>
    <s v="20,361 views"/>
    <n v="20361"/>
    <s v="like this video along with 284 other people"/>
    <n v="284"/>
    <x v="2"/>
    <s v="1:03:00"/>
    <n v="63"/>
    <n v="0"/>
    <n v="3"/>
    <n v="1"/>
    <x v="20"/>
    <s v="ธุรกิจค้าปลีก"/>
    <n v="39558"/>
  </r>
  <r>
    <s v="1668198609-1067"/>
    <s v="https://www.youtube.com/playlist?list=PLZ0vRaBzdrQ2UfyOSfiUuKOs4-2MxInQS"/>
    <s v="5 สิ่งช่วยธุรกิจเติบโตท่ามกลางเศรษฐกิจซบเซาจาก IBM | The Secret Sauce EP.252"/>
    <s v="https://www.youtube.com/watch?v=Yw7xUh9_XZQ&amp;list=PLZ0vRaBzdrQ2UfyOSfiUuKOs4-2MxInQS&amp;index=254"/>
    <x v="713"/>
    <s v="Yw7xUh9_XZQ"/>
    <s v="5 สิ่งช่วยธุรกิจเติบโตท่ามกลางเศรษฐกิจซบเซาจาก IBM | The Secret Sauce EP.252"/>
    <x v="1"/>
    <s v="THE STANDARD"/>
    <s v="Jun 17, 2020"/>
    <s v="Jun 17, 2020"/>
    <d v="2020-06-17T00:00:00"/>
    <n v="17"/>
    <n v="6"/>
    <x v="2"/>
    <s v="17"/>
    <n v="2"/>
    <x v="10"/>
    <x v="29"/>
    <s v="June"/>
    <n v="27"/>
    <s v="21,379 views"/>
    <n v="21379"/>
    <s v="like this video along with 388 other people"/>
    <n v="388"/>
    <x v="1"/>
    <s v="58:05"/>
    <n v="58.083333333333336"/>
    <n v="5"/>
    <n v="58"/>
    <n v="0"/>
    <x v="6"/>
    <s v="Innovation &amp; Technology"/>
    <n v="39500"/>
  </r>
  <r>
    <s v="1668198619-1068"/>
    <s v="https://www.youtube.com/playlist?list=PLZ0vRaBzdrQ2UfyOSfiUuKOs4-2MxInQS"/>
    <s v="หัวหินจะเป็นบ้านหลังที่สอง? เคสปรับตัวจากพราว เจ้าของอินเตอร์คอนฯ, วานา นาวา The Secret Sauce EP.253"/>
    <s v="https://www.youtube.com/watch?v=6zy_Taqyi6I&amp;list=PLZ0vRaBzdrQ2UfyOSfiUuKOs4-2MxInQS&amp;index=253&amp;t=3s"/>
    <x v="714"/>
    <s v="6zy_Taqyi6I"/>
    <s v="หัวหินจะเป็นบ้านหลังที่สอง? เคสปรับตัวจากพราว เจ้าของอินเตอร์คอนฯ, วานา นาวา The Secret Sauce EP.253"/>
    <x v="1"/>
    <s v="THE STANDARD"/>
    <s v="Jun 17, 2020"/>
    <s v="Jun 17, 2020"/>
    <d v="2020-06-17T00:00:00"/>
    <n v="17"/>
    <n v="6"/>
    <x v="2"/>
    <s v="17"/>
    <n v="2"/>
    <x v="10"/>
    <x v="29"/>
    <s v="June"/>
    <n v="6"/>
    <s v="5,840 views"/>
    <n v="5840"/>
    <s v="like this video along with 68 other people"/>
    <n v="68"/>
    <x v="1"/>
    <s v="57:49"/>
    <n v="57.81666666666667"/>
    <n v="49"/>
    <n v="57"/>
    <n v="0"/>
    <x v="8"/>
    <s v="อสังหาริมทรัพย์"/>
    <n v="38677"/>
  </r>
  <r>
    <s v="1668198630-1069"/>
    <s v="https://www.youtube.com/playlist?list=PLZ0vRaBzdrQ2UfyOSfiUuKOs4-2MxInQS"/>
    <s v="Facebook Shops คืออะไร ทำอย่างไรให้ขายดี | The Secret Sauce EP.251"/>
    <s v="https://www.youtube.com/watch?v=5mkUoBUfQ3w&amp;list=PLZ0vRaBzdrQ2UfyOSfiUuKOs4-2MxInQS&amp;index=252"/>
    <x v="715"/>
    <s v="5mkUoBUfQ3w"/>
    <s v="Facebook Shops คืออะไร ทำอย่างไรให้ขายดี | The Secret Sauce EP.251"/>
    <x v="1"/>
    <s v="THE STANDARD"/>
    <s v="Jun 14, 2020"/>
    <s v="Jun 14, 2020"/>
    <d v="2020-06-14T00:00:00"/>
    <n v="14"/>
    <n v="6"/>
    <x v="2"/>
    <s v="14"/>
    <n v="2"/>
    <x v="10"/>
    <x v="29"/>
    <s v="June"/>
    <n v="58"/>
    <s v="26,799 views"/>
    <n v="26799"/>
    <s v="like this video along with 536 other people"/>
    <n v="536"/>
    <x v="1"/>
    <s v="32:02"/>
    <n v="32.033333333333331"/>
    <n v="2"/>
    <n v="32"/>
    <n v="0"/>
    <x v="5"/>
    <s v="Platform"/>
    <n v="40812"/>
  </r>
  <r>
    <s v="1668198640-1070"/>
    <s v="https://www.youtube.com/playlist?list=PLZ0vRaBzdrQ2UfyOSfiUuKOs4-2MxInQS"/>
    <s v="Employee Experience หัวใจในการบริหารคน เมื่อต้องทำงานที่บ้าน | The Secret Sauce EP.250"/>
    <s v="https://www.youtube.com/watch?v=FUwvwnzL0QU&amp;list=PLZ0vRaBzdrQ2UfyOSfiUuKOs4-2MxInQS&amp;index=251&amp;t=1s"/>
    <x v="716"/>
    <s v="FUwvwnzL0QU"/>
    <s v="Employee Experience หัวใจในการบริหารคน เมื่อต้องทำงานที่บ้าน | The Secret Sauce EP.250"/>
    <x v="1"/>
    <s v="THE STANDARD"/>
    <s v="Jun 13, 2020"/>
    <s v="Jun 13, 2020"/>
    <d v="2020-06-13T00:00:00"/>
    <n v="13"/>
    <n v="6"/>
    <x v="2"/>
    <s v="13"/>
    <n v="2"/>
    <x v="10"/>
    <x v="29"/>
    <s v="June"/>
    <n v="7"/>
    <s v="12,527 views"/>
    <n v="12527"/>
    <s v="like this video along with 185 other people"/>
    <n v="185"/>
    <x v="1"/>
    <s v="38:59"/>
    <n v="38.983333333333334"/>
    <n v="59"/>
    <n v="38"/>
    <n v="0"/>
    <x v="0"/>
    <s v="Unspecified"/>
    <n v="41470"/>
  </r>
  <r>
    <s v="1668198650-1071"/>
    <s v="https://www.youtube.com/playlist?list=PLZ0vRaBzdrQ2UfyOSfiUuKOs4-2MxInQS"/>
    <s v="ซีอีโอ TMB เผยกลยุทธ์ตั้งรับเชิงรุกกับความเปราะบางของเศรษฐกิจไทย | The Secret Sauce EP.249"/>
    <s v="https://www.youtube.com/watch?v=ltpZtRt0ugU&amp;list=PLZ0vRaBzdrQ2UfyOSfiUuKOs4-2MxInQS&amp;index=250"/>
    <x v="717"/>
    <s v="ltpZtRt0ugU"/>
    <s v="ซีอีโอ TMB เผยกลยุทธ์ตั้งรับเชิงรุกกับความเปราะบางของเศรษฐกิจไทย | The Secret Sauce EP.249"/>
    <x v="1"/>
    <s v="THE STANDARD"/>
    <s v="Jun 12, 2020"/>
    <s v="Jun 12, 2020"/>
    <d v="2020-06-12T00:00:00"/>
    <n v="12"/>
    <n v="6"/>
    <x v="2"/>
    <s v="12"/>
    <n v="2"/>
    <x v="10"/>
    <x v="29"/>
    <s v="June"/>
    <n v="43"/>
    <s v="34,321 views"/>
    <n v="34321"/>
    <s v="like this video along with 526 other people"/>
    <n v="526"/>
    <x v="1"/>
    <s v="51:06"/>
    <n v="51.1"/>
    <n v="6"/>
    <n v="51"/>
    <n v="0"/>
    <x v="4"/>
    <s v="ธนาคารและการเงิน"/>
    <n v="38452"/>
  </r>
  <r>
    <s v="1668198660-1072"/>
    <s v="https://www.youtube.com/playlist?list=PLZ0vRaBzdrQ2UfyOSfiUuKOs4-2MxInQS"/>
    <s v="ธุรกิจนวดกับสปาต้องปรับตัวอย่างไร? เจาะกลยุทธ์กับเจ้าของ Let’s Relax | The Secret Sauce EP. 248"/>
    <s v="https://www.youtube.com/watch?v=xNrX9gkGJ34&amp;list=PLZ0vRaBzdrQ2UfyOSfiUuKOs4-2MxInQS&amp;index=249&amp;t=1s"/>
    <x v="718"/>
    <s v="xNrX9gkGJ34"/>
    <s v="ธุรกิจนวดกับสปาต้องปรับตัวอย่างไร? เจาะกลยุทธ์กับเจ้าของ Let’s Relax | The Secret Sauce EP. 248"/>
    <x v="1"/>
    <s v="THE STANDARD"/>
    <s v="Jun 12, 2020"/>
    <s v="Jun 12, 2020"/>
    <d v="2020-06-12T00:00:00"/>
    <n v="12"/>
    <n v="6"/>
    <x v="2"/>
    <s v="12"/>
    <n v="2"/>
    <x v="10"/>
    <x v="29"/>
    <s v="June"/>
    <n v="5"/>
    <s v="9,926 views"/>
    <n v="9926"/>
    <s v="like this video along with 176 other people"/>
    <n v="176"/>
    <x v="1"/>
    <s v="44:19"/>
    <n v="44.31666666666667"/>
    <n v="19"/>
    <n v="44"/>
    <n v="0"/>
    <x v="24"/>
    <s v="Health &amp; Wellness"/>
    <n v="36636"/>
  </r>
  <r>
    <s v="1668198671-1073"/>
    <s v="https://www.youtube.com/playlist?list=PLZ0vRaBzdrQ2UfyOSfiUuKOs4-2MxInQS"/>
    <s v="เปิดใจ อาทิตย์ ซีอีโอ SCB ทำไมธนาคารมาทำฟู้ดเดลิเวอรี Robinhood | The Secret Sauce EP.247"/>
    <s v="https://www.youtube.com/watch?v=2vBkyuKO4lY&amp;list=PLZ0vRaBzdrQ2UfyOSfiUuKOs4-2MxInQS&amp;index=248&amp;t=4s"/>
    <x v="719"/>
    <s v="2vBkyuKO4lY"/>
    <s v="เปิดใจ อาทิตย์ ซีอีโอ SCB ทำไมธนาคารมาทำฟู้ดเดลิเวอรี Robinhood | The Secret Sauce EP.247"/>
    <x v="1"/>
    <s v="THE STANDARD"/>
    <s v="Jun 9, 2020"/>
    <s v="Jun 9, 2020"/>
    <d v="2020-06-09T00:00:00"/>
    <n v="9"/>
    <n v="6"/>
    <x v="2"/>
    <s v="9"/>
    <n v="2"/>
    <x v="10"/>
    <x v="29"/>
    <s v="June"/>
    <n v="97"/>
    <s v="48,764 views"/>
    <n v="48764"/>
    <s v="like this video along with 685 other people"/>
    <n v="685"/>
    <x v="2"/>
    <s v="1:05:18"/>
    <n v="65.3"/>
    <n v="18"/>
    <n v="5"/>
    <n v="1"/>
    <x v="4"/>
    <s v="ธนาคารและการเงิน"/>
    <n v="43758"/>
  </r>
  <r>
    <s v="1668198681-1074"/>
    <s v="https://www.youtube.com/playlist?list=PLZ0vRaBzdrQ2UfyOSfiUuKOs4-2MxInQS"/>
    <s v="บทสรุป New Normal จากงาน THE STANDARD Economic Forum ตอน 3 | The Secret Sauce EP.245"/>
    <s v="https://www.youtube.com/watch?v=cWsS01x47gM&amp;list=PLZ0vRaBzdrQ2UfyOSfiUuKOs4-2MxInQS&amp;index=247"/>
    <x v="720"/>
    <s v="cWsS01x47gM"/>
    <s v="บทสรุป New Normal จากงาน THE STANDARD Economic Forum ตอน 3 | The Secret Sauce EP.245"/>
    <x v="1"/>
    <s v="THE STANDARD"/>
    <s v="Jun 6, 2020"/>
    <s v="Jun 6, 2020"/>
    <d v="2020-06-06T00:00:00"/>
    <n v="6"/>
    <n v="6"/>
    <x v="2"/>
    <s v="6"/>
    <n v="2"/>
    <x v="10"/>
    <x v="29"/>
    <s v="June"/>
    <n v="21"/>
    <s v="33,534 views"/>
    <n v="33534"/>
    <s v="like this video along with 486 other people"/>
    <n v="486"/>
    <x v="2"/>
    <s v="1:00:17"/>
    <n v="60.283333333333331"/>
    <n v="17"/>
    <n v="0"/>
    <n v="1"/>
    <x v="0"/>
    <s v="Unspecified"/>
    <n v="40502"/>
  </r>
  <r>
    <s v="1668198691-1075"/>
    <s v="https://www.youtube.com/playlist?list=PLZ0vRaBzdrQ2UfyOSfiUuKOs4-2MxInQS"/>
    <s v="บทสรุป New Normal จากงาน THE STANDARD Economic Forum ตอน 2 | The Secret Sauce EP.244"/>
    <s v="https://www.youtube.com/watch?v=mjAyfCu2gIM&amp;list=PLZ0vRaBzdrQ2UfyOSfiUuKOs4-2MxInQS&amp;index=246"/>
    <x v="721"/>
    <s v="mjAyfCu2gIM"/>
    <s v="บทสรุป New Normal จากงาน THE STANDARD Economic Forum ตอน 2 | The Secret Sauce EP.244"/>
    <x v="1"/>
    <s v="THE STANDARD"/>
    <s v="Premiered Jun 5, 2020"/>
    <s v="Jun 5, 2020"/>
    <d v="2020-06-05T00:00:00"/>
    <n v="5"/>
    <n v="6"/>
    <x v="2"/>
    <s v="5"/>
    <n v="2"/>
    <x v="10"/>
    <x v="29"/>
    <s v="June"/>
    <n v="21"/>
    <s v="32,597 views"/>
    <n v="32597"/>
    <s v="like this video along with 512 other people"/>
    <n v="512"/>
    <x v="1"/>
    <s v="45:55"/>
    <n v="45.916666666666664"/>
    <n v="55"/>
    <n v="45"/>
    <n v="0"/>
    <x v="0"/>
    <s v="Unspecified"/>
    <n v="41240"/>
  </r>
  <r>
    <s v="1668198701-1076"/>
    <s v="https://www.youtube.com/playlist?list=PLZ0vRaBzdrQ2UfyOSfiUuKOs4-2MxInQS"/>
    <s v="บทสรุป New Normal จากงาน THE STANDARD Economic Forum ตอน 1 | The Secret Sauce EP.243"/>
    <s v="https://www.youtube.com/watch?v=k7zYElOc1QA&amp;list=PLZ0vRaBzdrQ2UfyOSfiUuKOs4-2MxInQS&amp;index=245"/>
    <x v="722"/>
    <s v="k7zYElOc1QA"/>
    <s v="บทสรุป New Normal จากงาน THE STANDARD Economic Forum ตอน 1 | The Secret Sauce EP.243"/>
    <x v="1"/>
    <s v="THE STANDARD"/>
    <s v="Premiered Jun 2, 2020"/>
    <s v="Jun 2, 2020"/>
    <d v="2020-06-02T00:00:00"/>
    <n v="2"/>
    <n v="6"/>
    <x v="2"/>
    <s v="2"/>
    <n v="2"/>
    <x v="10"/>
    <x v="29"/>
    <s v="June"/>
    <n v="83"/>
    <s v="63,503 views"/>
    <n v="63503"/>
    <s v="like this video along with 1,321 other people"/>
    <n v="1321"/>
    <x v="1"/>
    <s v="48:46"/>
    <n v="48.766666666666666"/>
    <n v="46"/>
    <n v="48"/>
    <n v="0"/>
    <x v="0"/>
    <s v="Unspecified"/>
    <n v="43128"/>
  </r>
  <r>
    <s v="1668198711-1077"/>
    <s v="https://www.youtube.com/playlist?list=PLZ0vRaBzdrQ2UfyOSfiUuKOs4-2MxInQS"/>
    <s v="ทำไมโรงหนังไม่มีวันตาย คุยกับ ‘วิชา พูลวรลักษณ์’ เมเจอร์ ซีนีเพล็กซ์ | The Secret Sauce EP. 242"/>
    <s v="https://www.youtube.com/watch?v=mtbG_3djf0s&amp;list=PLZ0vRaBzdrQ2UfyOSfiUuKOs4-2MxInQS&amp;index=244&amp;t=1s"/>
    <x v="723"/>
    <s v="mtbG_3djf0s"/>
    <s v="ทำไมโรงหนังไม่มีวันตาย คุยกับ ‘วิชา พูลวรลักษณ์’ เมเจอร์ ซีนีเพล็กซ์ | The Secret Sauce EP. 242"/>
    <x v="1"/>
    <s v="THE STANDARD"/>
    <s v="Premiered Jun 1, 2020"/>
    <s v="Jun 1, 2020"/>
    <d v="2020-06-01T00:00:00"/>
    <n v="1"/>
    <n v="6"/>
    <x v="2"/>
    <s v="1"/>
    <n v="2"/>
    <x v="10"/>
    <x v="29"/>
    <s v="June"/>
    <n v="109"/>
    <s v="37,247 views"/>
    <n v="37247"/>
    <s v="like this video along with 544 other people"/>
    <n v="544"/>
    <x v="2"/>
    <s v="1:03:39"/>
    <n v="63.65"/>
    <n v="39"/>
    <n v="3"/>
    <n v="1"/>
    <x v="9"/>
    <s v="Entertainment"/>
    <n v="42319"/>
  </r>
  <r>
    <s v="1668198722-1078"/>
    <s v="https://www.youtube.com/playlist?list=PLZ0vRaBzdrQ2UfyOSfiUuKOs4-2MxInQS"/>
    <s v="หมดยุค ‘กำไร’ สู่ยุค ‘เสถียรภาพ’ เป้าหมายใหม่ในการทำธุรกิจหลังโควิด-19 | The Secret Sauce EP. 241"/>
    <s v="https://www.youtube.com/watch?v=kClPXVRQvzo&amp;list=PLZ0vRaBzdrQ2UfyOSfiUuKOs4-2MxInQS&amp;index=243"/>
    <x v="724"/>
    <s v="kClPXVRQvzo"/>
    <s v="หมดยุค ‘กำไร’ สู่ยุค ‘เสถียรภาพ’ เป้าหมายใหม่ในการทำธุรกิจหลังโควิด-19 | The Secret Sauce EP. 241"/>
    <x v="1"/>
    <s v="THE STANDARD"/>
    <s v="May 28, 2020"/>
    <s v="May 28, 2020"/>
    <d v="2020-05-28T00:00:00"/>
    <n v="28"/>
    <n v="5"/>
    <x v="2"/>
    <s v="28"/>
    <n v="2"/>
    <x v="10"/>
    <x v="30"/>
    <s v="May"/>
    <n v="55"/>
    <s v="69,006 views"/>
    <n v="69006"/>
    <s v="like this video along with 1,134 other people"/>
    <n v="1134"/>
    <x v="1"/>
    <s v="54:01"/>
    <n v="54.016666666666666"/>
    <n v="1"/>
    <n v="54"/>
    <n v="0"/>
    <x v="0"/>
    <s v="Unspecified"/>
    <n v="39188"/>
  </r>
  <r>
    <s v="1668198732-1079"/>
    <s v="https://www.youtube.com/playlist?list=PLZ0vRaBzdrQ2UfyOSfiUuKOs4-2MxInQS"/>
    <s v="‘คนอื่นปิด เราเปิด’ ล้วงคัมภีร์ทำร้านอาหารจากซีอีโอเครือ ZEN | The Secret Sauce EP.240"/>
    <s v="https://www.youtube.com/watch?v=JAaJpV7OfGo&amp;list=PLZ0vRaBzdrQ2UfyOSfiUuKOs4-2MxInQS&amp;index=242"/>
    <x v="725"/>
    <s v="JAaJpV7OfGo"/>
    <s v="‘คนอื่นปิด เราเปิด’ ล้วงคัมภีร์ทำร้านอาหารจากซีอีโอเครือ ZEN | The Secret Sauce EP.240"/>
    <x v="1"/>
    <s v="THE STANDARD"/>
    <s v="May 21, 2020"/>
    <s v="May 21, 2020"/>
    <d v="2020-05-21T00:00:00"/>
    <n v="21"/>
    <n v="5"/>
    <x v="2"/>
    <s v="21"/>
    <n v="2"/>
    <x v="10"/>
    <x v="30"/>
    <s v="May"/>
    <n v="17"/>
    <s v="17,730 views"/>
    <n v="17730"/>
    <s v="like this video along with 264 other people"/>
    <n v="264"/>
    <x v="1"/>
    <s v="53:41"/>
    <n v="53.68333333333333"/>
    <n v="41"/>
    <n v="53"/>
    <n v="0"/>
    <x v="22"/>
    <s v="อาหาร"/>
    <n v="39625"/>
  </r>
  <r>
    <s v="1668198744-1080"/>
    <s v="https://www.youtube.com/playlist?list=PLZ0vRaBzdrQ2UfyOSfiUuKOs4-2MxInQS"/>
    <s v="Resilience ล้มแล้วลุกได้เร็ว ทักษะสำคัญที่สุดในศตวรรษที่ 21 | The Secret Sauce EP.239"/>
    <s v="https://www.youtube.com/watch?v=Reb-KSolIRQ&amp;list=PLZ0vRaBzdrQ2UfyOSfiUuKOs4-2MxInQS&amp;index=241"/>
    <x v="726"/>
    <s v="Reb-KSolIRQ"/>
    <s v="Resilience ล้มแล้วลุกได้เร็ว ทักษะสำคัญที่สุดในศตวรรษที่ 21 | The Secret Sauce EP.239"/>
    <x v="1"/>
    <s v="THE STANDARD"/>
    <s v="May 17, 2020"/>
    <s v="May 17, 2020"/>
    <d v="2020-05-17T00:00:00"/>
    <n v="17"/>
    <n v="5"/>
    <x v="2"/>
    <s v="17"/>
    <n v="2"/>
    <x v="10"/>
    <x v="30"/>
    <s v="May"/>
    <n v="67"/>
    <s v="57,239 views"/>
    <n v="57239"/>
    <s v="like this video along with 1,569 other people"/>
    <n v="1569"/>
    <x v="0"/>
    <s v="17:35"/>
    <n v="17.583333333333332"/>
    <n v="35"/>
    <n v="17"/>
    <n v="0"/>
    <x v="0"/>
    <s v="Unspecified"/>
    <n v="38055"/>
  </r>
  <r>
    <s v="1668198754-1081"/>
    <s v="https://www.youtube.com/playlist?list=PLZ0vRaBzdrQ2UfyOSfiUuKOs4-2MxInQS"/>
    <s v="3 บทเรียนจากการเต้นรำครั้งสุดท้ายของ ไมเคิล จอร์แดน | The Secret Sauce EP.238"/>
    <s v="https://www.youtube.com/watch?v=2YRJLamjWR8&amp;list=PLZ0vRaBzdrQ2UfyOSfiUuKOs4-2MxInQS&amp;index=240&amp;t=1s"/>
    <x v="727"/>
    <s v="2YRJLamjWR8"/>
    <s v="3 บทเรียนจากการเต้นรำครั้งสุดท้ายของ ไมเคิล จอร์แดน | The Secret Sauce EP.238"/>
    <x v="1"/>
    <s v="THE STANDARD"/>
    <s v="May 16, 2020"/>
    <s v="May 16, 2020"/>
    <d v="2020-05-16T00:00:00"/>
    <n v="16"/>
    <n v="5"/>
    <x v="2"/>
    <s v="16"/>
    <n v="2"/>
    <x v="10"/>
    <x v="30"/>
    <s v="May"/>
    <n v="37"/>
    <s v="27,028 views"/>
    <n v="27028"/>
    <s v="like this video along with 836 other people"/>
    <n v="836"/>
    <x v="0"/>
    <s v="20:58"/>
    <n v="20.966666666666665"/>
    <n v="58"/>
    <n v="20"/>
    <n v="0"/>
    <x v="0"/>
    <s v="Unspecified"/>
    <n v="34430"/>
  </r>
  <r>
    <s v="1668198764-1082"/>
    <s v="https://www.youtube.com/playlist?list=PLZ0vRaBzdrQ2UfyOSfiUuKOs4-2MxInQS"/>
    <s v="ยิ่งแข่งยิ่งแพ้ ชฎาทิพ สยามพิวรรธน์ เผยกลยุทธ์ชนะกลับหัวในสงครามค้าปลีก | The Secret Sauce EP.237"/>
    <s v="https://www.youtube.com/watch?v=qVeZlf-_Xhw&amp;list=PLZ0vRaBzdrQ2UfyOSfiUuKOs4-2MxInQS&amp;index=239&amp;t=4s"/>
    <x v="728"/>
    <s v="qVeZlf-_Xhw"/>
    <s v="ยิ่งแข่งยิ่งแพ้ ชฎาทิพ สยามพิวรรธน์ เผยกลยุทธ์ชนะกลับหัวในสงครามค้าปลีก | The Secret Sauce EP.237"/>
    <x v="1"/>
    <s v="THE STANDARD"/>
    <s v="May 14, 2020"/>
    <s v="May 14, 2020"/>
    <d v="2020-05-14T00:00:00"/>
    <n v="14"/>
    <n v="5"/>
    <x v="2"/>
    <s v="14"/>
    <n v="2"/>
    <x v="10"/>
    <x v="30"/>
    <s v="May"/>
    <n v="73"/>
    <s v="70,522 views"/>
    <n v="70522"/>
    <s v="like this video along with 1,112 other people"/>
    <n v="1112"/>
    <x v="2"/>
    <s v="1:18:53"/>
    <n v="78.883333333333326"/>
    <n v="53"/>
    <n v="18"/>
    <n v="1"/>
    <x v="20"/>
    <s v="ธุรกิจค้าปลีก"/>
    <n v="40309"/>
  </r>
  <r>
    <s v="1668198774-1083"/>
    <s v="https://www.youtube.com/playlist?list=PLZ0vRaBzdrQ2UfyOSfiUuKOs4-2MxInQS"/>
    <s v="จิราธิวัฒน์ แผนฟื้นธุรกิจ ช่วยร้านค้า รับ New Normal ชูเศรษฐกิจไทยช่วยไทย The Secret Sauce EP.236"/>
    <s v="https://www.youtube.com/watch?v=nWXNWbtZiNg&amp;list=PLZ0vRaBzdrQ2UfyOSfiUuKOs4-2MxInQS&amp;index=238&amp;t=1s"/>
    <x v="729"/>
    <s v="nWXNWbtZiNg"/>
    <s v="จิราธิวัฒน์ แผนฟื้นธุรกิจ ช่วยร้านค้า รับ New Normal ชูเศรษฐกิจไทยช่วยไทย The Secret Sauce EP.236"/>
    <x v="1"/>
    <s v="THE STANDARD"/>
    <s v="May 13, 2020"/>
    <s v="May 13, 2020"/>
    <d v="2020-05-13T00:00:00"/>
    <n v="13"/>
    <n v="5"/>
    <x v="2"/>
    <s v="13"/>
    <n v="2"/>
    <x v="10"/>
    <x v="30"/>
    <s v="May"/>
    <n v="24"/>
    <s v="21,371 views"/>
    <n v="21371"/>
    <s v="like this video along with 316 other people"/>
    <n v="316"/>
    <x v="1"/>
    <s v="43:11"/>
    <n v="43.18333333333333"/>
    <n v="11"/>
    <n v="43"/>
    <n v="0"/>
    <x v="20"/>
    <s v="ธุรกิจค้าปลีก"/>
    <n v="36945"/>
  </r>
  <r>
    <s v="1668198784-1084"/>
    <s v="https://www.youtube.com/playlist?list=PLZ0vRaBzdrQ2UfyOSfiUuKOs4-2MxInQS"/>
    <s v="โควิด-19 จุดเปลี่ยนอุตสาหกรรมพลังงาน มอง New Normal สมโภชน์ พลังงานบริสุทธิ์ The Secret Sauce EP.235"/>
    <s v="https://www.youtube.com/watch?v=eNpLhZvMep4&amp;list=PLZ0vRaBzdrQ2UfyOSfiUuKOs4-2MxInQS&amp;index=237&amp;t=1s"/>
    <x v="730"/>
    <s v="eNpLhZvMep4"/>
    <s v="โควิด-19 จุดเปลี่ยนอุตสาหกรรมพลังงาน มอง New Normal สมโภชน์ พลังงานบริสุทธิ์ The Secret Sauce EP.235"/>
    <x v="1"/>
    <s v="THE STANDARD"/>
    <s v="May 9, 2020"/>
    <s v="May 9, 2020"/>
    <d v="2020-05-09T00:00:00"/>
    <n v="9"/>
    <n v="5"/>
    <x v="2"/>
    <s v="9"/>
    <n v="2"/>
    <x v="10"/>
    <x v="30"/>
    <s v="May"/>
    <n v="48"/>
    <s v="63,539 views"/>
    <n v="63539"/>
    <s v="like this video along with 678 other people"/>
    <n v="678"/>
    <x v="1"/>
    <s v="49:32"/>
    <n v="49.533333333333331"/>
    <n v="32"/>
    <n v="49"/>
    <n v="0"/>
    <x v="21"/>
    <s v="พลังงาน"/>
    <n v="36682"/>
  </r>
  <r>
    <s v="1668198794-1085"/>
    <s v="https://www.youtube.com/playlist?list=PLZ0vRaBzdrQ2UfyOSfiUuKOs4-2MxInQS"/>
    <s v="สิงห์ ปรับตัวครั้งใหญ่ในรอบ 87 ปี เต้ ภูริต นำทัพบุญรอดเทรดดิ้งสู้ดิสรัปชัน The Secret Sauce EP.234"/>
    <s v="https://www.youtube.com/watch?v=2ZhsRPTbAiU&amp;list=PLZ0vRaBzdrQ2UfyOSfiUuKOs4-2MxInQS&amp;index=236&amp;t=4s"/>
    <x v="731"/>
    <s v="2ZhsRPTbAiU"/>
    <s v="สิงห์ ปรับตัวครั้งใหญ่ในรอบ 87 ปี เต้ ภูริต นำทัพบุญรอดเทรดดิ้งสู้ดิสรัปชัน The Secret Sauce EP.234"/>
    <x v="1"/>
    <s v="THE STANDARD"/>
    <s v="May 8, 2020"/>
    <s v="May 8, 2020"/>
    <d v="2020-05-08T00:00:00"/>
    <n v="8"/>
    <n v="5"/>
    <x v="2"/>
    <s v="8"/>
    <n v="2"/>
    <x v="10"/>
    <x v="30"/>
    <s v="May"/>
    <n v="55"/>
    <s v="47,649 views"/>
    <n v="47649"/>
    <s v="like this video along with 603 other people"/>
    <n v="603"/>
    <x v="3"/>
    <s v="44:56"/>
    <s v="35:35"/>
    <n v="56"/>
    <n v="44"/>
    <n v="0"/>
    <x v="23"/>
    <s v="ธุรกิจเครื่องดื่ม"/>
    <n v="37600"/>
  </r>
  <r>
    <s v="1668198804-1086"/>
    <s v="https://www.youtube.com/playlist?list=PLZ0vRaBzdrQ2UfyOSfiUuKOs4-2MxInQS"/>
    <s v="สราวุฒิ อยู่วิทยา กระทิงแดง เมื่อกำไรอาจไม่ใช่บรรทัดสุดท้ายของสมการธุรกิจ | The Secret Sauce EP.233"/>
    <s v="https://www.youtube.com/watch?v=AnN5_jFMM68&amp;list=PLZ0vRaBzdrQ2UfyOSfiUuKOs4-2MxInQS&amp;index=235"/>
    <x v="732"/>
    <s v="AnN5_jFMM68"/>
    <s v="สราวุฒิ อยู่วิทยา กระทิงแดง เมื่อกำไรอาจไม่ใช่บรรทัดสุดท้ายของสมการธุรกิจ | The Secret Sauce EP.233"/>
    <x v="1"/>
    <s v="THE STANDARD"/>
    <s v="May 8, 2020"/>
    <s v="May 8, 2020"/>
    <d v="2020-05-08T00:00:00"/>
    <n v="8"/>
    <n v="5"/>
    <x v="2"/>
    <s v="8"/>
    <n v="2"/>
    <x v="10"/>
    <x v="30"/>
    <s v="May"/>
    <n v="10"/>
    <s v="9,162 views"/>
    <n v="9162"/>
    <s v="like this video along with 120 other people"/>
    <n v="120"/>
    <x v="3"/>
    <s v="57:49"/>
    <s v="48:09"/>
    <n v="49"/>
    <n v="57"/>
    <n v="0"/>
    <x v="23"/>
    <s v="ธุรกิจเครื่องดื่ม"/>
    <n v="31006"/>
  </r>
  <r>
    <s v="1668198813-1087"/>
    <s v="https://www.youtube.com/playlist?list=PLZ0vRaBzdrQ2UfyOSfiUuKOs4-2MxInQS"/>
    <s v="แง้มยุทธศาสตร์ที่แรก 'ซีพี' และ 'ทรู' จากปากซีอีโอ 'ศุภชัย' | The Secret Sauce EP.232"/>
    <s v="https://www.youtube.com/watch?v=IcgcNOWv428&amp;list=PLZ0vRaBzdrQ2UfyOSfiUuKOs4-2MxInQS&amp;index=234"/>
    <x v="733"/>
    <s v="IcgcNOWv428"/>
    <s v="แง้มยุทธศาสตร์ที่แรก 'ซีพี' และ 'ทรู' จากปากซีอีโอ 'ศุภชัย' | The Secret Sauce EP.232"/>
    <x v="1"/>
    <s v="THE STANDARD"/>
    <s v="May 3, 2020"/>
    <s v="May 3, 2020"/>
    <d v="2020-05-03T00:00:00"/>
    <n v="3"/>
    <n v="5"/>
    <x v="2"/>
    <s v="3"/>
    <n v="2"/>
    <x v="10"/>
    <x v="30"/>
    <s v="May"/>
    <n v="112"/>
    <s v="77,629 views"/>
    <n v="77629"/>
    <s v="like this video along with 812 other people"/>
    <n v="812"/>
    <x v="2"/>
    <s v="1:04:07"/>
    <n v="64.11666666666666"/>
    <n v="7"/>
    <n v="4"/>
    <n v="1"/>
    <x v="13"/>
    <s v="โทรคมนาคม"/>
    <n v="30262"/>
  </r>
  <r>
    <s v="1668198823-1088"/>
    <s v="https://www.youtube.com/playlist?list=PLZ0vRaBzdrQ2UfyOSfiUuKOs4-2MxInQS"/>
    <s v="อุตสาหกรรมการแพทย์และสุขภาพหลังโควิด-19 จะเปลี่ยนไปอย่างไร | The Secret Sauce EP.231"/>
    <s v="https://www.youtube.com/watch?v=nuBrihk7hPs&amp;list=PLZ0vRaBzdrQ2UfyOSfiUuKOs4-2MxInQS&amp;index=233&amp;t=4s"/>
    <x v="734"/>
    <s v="nuBrihk7hPs"/>
    <s v="อุตสาหกรรมการแพทย์และสุขภาพหลังโควิด-19 จะเปลี่ยนไปอย่างไร | The Secret Sauce EP.231"/>
    <x v="1"/>
    <s v="THE STANDARD"/>
    <s v="Apr 28, 2020"/>
    <s v="Apr 28, 2020"/>
    <d v="2020-04-28T00:00:00"/>
    <n v="28"/>
    <n v="4"/>
    <x v="2"/>
    <s v="28"/>
    <n v="2"/>
    <x v="10"/>
    <x v="31"/>
    <s v="April"/>
    <n v="7"/>
    <s v="12,310 views"/>
    <n v="12310"/>
    <s v="like this video along with 273 other people"/>
    <n v="273"/>
    <x v="1"/>
    <s v="31:18"/>
    <n v="31.3"/>
    <n v="18"/>
    <n v="31"/>
    <n v="0"/>
    <x v="24"/>
    <s v="Health &amp; Wellness"/>
    <n v="35884"/>
  </r>
  <r>
    <s v="1668198832-1089"/>
    <s v="https://www.youtube.com/playlist?list=PLZ0vRaBzdrQ2UfyOSfiUuKOs4-2MxInQS"/>
    <s v="4 หัวใจในการทำงานแบบ Remote Working | The Secret Sauce EP.230"/>
    <s v="https://www.youtube.com/watch?v=vglvoSg7aV4&amp;list=PLZ0vRaBzdrQ2UfyOSfiUuKOs4-2MxInQS&amp;index=232&amp;t=1s"/>
    <x v="735"/>
    <s v="vglvoSg7aV4"/>
    <s v="4 หัวใจในการทำงานแบบ Remote Working | The Secret Sauce EP.230"/>
    <x v="1"/>
    <s v="THE STANDARD"/>
    <s v="Apr 27, 2020"/>
    <s v="Apr 27, 2020"/>
    <d v="2020-04-27T00:00:00"/>
    <n v="27"/>
    <n v="4"/>
    <x v="2"/>
    <s v="27"/>
    <n v="2"/>
    <x v="10"/>
    <x v="31"/>
    <s v="April"/>
    <n v="7"/>
    <s v="10,681 views"/>
    <n v="10681"/>
    <s v="like this video along with 159 other people"/>
    <n v="159"/>
    <x v="1"/>
    <s v="30:32"/>
    <n v="30.533333333333335"/>
    <n v="32"/>
    <n v="30"/>
    <n v="0"/>
    <x v="0"/>
    <s v="Unspecified"/>
    <n v="33176"/>
  </r>
  <r>
    <s v="1668198842-1090"/>
    <s v="https://www.youtube.com/playlist?list=PLZ0vRaBzdrQ2UfyOSfiUuKOs4-2MxInQS"/>
    <s v="ไพ่ใบสำคัญของ บัณฑูร ล่ำซำ “เราต้องดึงคนข้างล่างไม่ให้ร่วงลงไป” | The Secret Sauce EP.227"/>
    <s v="https://www.youtube.com/watch?v=CgXaAsY-wy0&amp;list=PLZ0vRaBzdrQ2UfyOSfiUuKOs4-2MxInQS&amp;index=231"/>
    <x v="736"/>
    <s v="CgXaAsY-wy0"/>
    <s v="ไพ่ใบสำคัญของ บัณฑูร ล่ำซำ “เราต้องดึงคนข้างล่างไม่ให้ร่วงลงไป” | The Secret Sauce EP.227"/>
    <x v="1"/>
    <s v="THE STANDARD"/>
    <s v="Apr 27, 2020"/>
    <s v="Apr 27, 2020"/>
    <d v="2020-04-27T00:00:00"/>
    <n v="27"/>
    <n v="4"/>
    <x v="2"/>
    <s v="27"/>
    <n v="2"/>
    <x v="10"/>
    <x v="31"/>
    <s v="April"/>
    <n v="367"/>
    <s v="197,927 views"/>
    <n v="197927"/>
    <s v="like this video along with 3,139 other people"/>
    <n v="3139"/>
    <x v="1"/>
    <s v="30:37"/>
    <n v="30.616666666666667"/>
    <n v="37"/>
    <n v="30"/>
    <n v="0"/>
    <x v="4"/>
    <s v="ธนาคารและการเงิน"/>
    <n v="51938"/>
  </r>
  <r>
    <s v="1668198852-1091"/>
    <s v="https://www.youtube.com/playlist?list=PLZ0vRaBzdrQ2UfyOSfiUuKOs4-2MxInQS"/>
    <s v="ธรรศพลฐ์ ไทยแอร์เอเชีย ถกอนาคตการบิน “เกิดอีก 10 ชาติก็ไม่ทำอีกแล้วสายการบิน”The Secret Sauce EP.229"/>
    <s v="https://www.youtube.com/watch?v=uke4Z_yaPLk&amp;list=PLZ0vRaBzdrQ2UfyOSfiUuKOs4-2MxInQS&amp;index=230&amp;t=4s"/>
    <x v="737"/>
    <s v="uke4Z_yaPLk"/>
    <s v="ธรรศพลฐ์ ไทยแอร์เอเชีย ถกอนาคตการบิน “เกิดอีก 10 ชาติก็ไม่ทำอีกแล้วสายการบิน”The Secret Sauce EP.229"/>
    <x v="1"/>
    <s v="THE STANDARD"/>
    <s v="Apr 26, 2020"/>
    <s v="Apr 26, 2020"/>
    <d v="2020-04-26T00:00:00"/>
    <n v="26"/>
    <n v="4"/>
    <x v="2"/>
    <s v="26"/>
    <n v="2"/>
    <x v="10"/>
    <x v="31"/>
    <s v="April"/>
    <n v="644"/>
    <s v="326,431 views"/>
    <n v="326431"/>
    <s v="like this video along with 4,948 other people"/>
    <n v="4948"/>
    <x v="1"/>
    <s v="46:11"/>
    <n v="46.18333333333333"/>
    <n v="11"/>
    <n v="46"/>
    <n v="0"/>
    <x v="25"/>
    <s v="การท่องเที่ยว"/>
    <n v="38402"/>
  </r>
  <r>
    <s v="1668198861-1092"/>
    <s v="https://www.youtube.com/playlist?list=PLZ0vRaBzdrQ2UfyOSfiUuKOs4-2MxInQS"/>
    <s v="อนาคตการศึกษาหลังโควิด-19 เป็นอย่างไร โรงเรียนยังจำเป็นอยู่ไหม | The Secret Sauce EP.228"/>
    <s v="https://www.youtube.com/watch?v=c83W3l4akp8&amp;list=PLZ0vRaBzdrQ2UfyOSfiUuKOs4-2MxInQS&amp;index=229&amp;t=1s"/>
    <x v="738"/>
    <s v="c83W3l4akp8"/>
    <s v="อนาคตการศึกษาหลังโควิด-19 เป็นอย่างไร โรงเรียนยังจำเป็นอยู่ไหม | The Secret Sauce EP.228"/>
    <x v="1"/>
    <s v="THE STANDARD"/>
    <s v="Apr 26, 2020"/>
    <s v="Apr 26, 2020"/>
    <d v="2020-04-26T00:00:00"/>
    <n v="26"/>
    <n v="4"/>
    <x v="2"/>
    <s v="26"/>
    <n v="2"/>
    <x v="10"/>
    <x v="31"/>
    <s v="April"/>
    <n v="25"/>
    <s v="30,115 views"/>
    <n v="30115"/>
    <s v="like this video along with 558 other people"/>
    <n v="558"/>
    <x v="0"/>
    <s v="27:13"/>
    <n v="27.216666666666665"/>
    <n v="13"/>
    <n v="27"/>
    <n v="0"/>
    <x v="3"/>
    <s v="การศึกษา"/>
    <n v="32591"/>
  </r>
  <r>
    <s v="1668198872-1093"/>
    <s v="https://www.youtube.com/playlist?list=PLZ0vRaBzdrQ2UfyOSfiUuKOs4-2MxInQS"/>
    <s v="วิธีสร้าง Plan-ahead Team เพื่อชนะในความปกติใหม่ สัมภาษณ์ผู้บริหาร Mckinsey The Secret Sauce EP.226"/>
    <s v="https://www.youtube.com/watch?v=_WQ4OG6uz8U&amp;list=PLZ0vRaBzdrQ2UfyOSfiUuKOs4-2MxInQS&amp;index=228"/>
    <x v="739"/>
    <s v="_WQ4OG6uz8U"/>
    <s v="วิธีสร้าง Plan-ahead Team เพื่อชนะในความปกติใหม่ สัมภาษณ์ผู้บริหาร Mckinsey The Secret Sauce EP.226"/>
    <x v="1"/>
    <s v="THE STANDARD"/>
    <s v="Apr 23, 2020"/>
    <s v="Apr 23, 2020"/>
    <d v="2020-04-23T00:00:00"/>
    <n v="23"/>
    <n v="4"/>
    <x v="2"/>
    <s v="23"/>
    <n v="2"/>
    <x v="10"/>
    <x v="31"/>
    <s v="April"/>
    <n v="15"/>
    <s v="23,448 views"/>
    <n v="23448"/>
    <s v="like this video along with 387 other people"/>
    <n v="387"/>
    <x v="1"/>
    <s v="35:35"/>
    <n v="35.583333333333336"/>
    <n v="35"/>
    <n v="35"/>
    <n v="0"/>
    <x v="0"/>
    <s v="Unspecified"/>
    <n v="34258"/>
  </r>
  <r>
    <s v="1668198883-1094"/>
    <s v="https://www.youtube.com/playlist?list=PLZ0vRaBzdrQ2UfyOSfiUuKOs4-2MxInQS"/>
    <s v="ความอยากรู้สำคัญกว่าความรู้ เราจะสร้างกระบวนการเรียนรู้แห่งอนาคตได้อย่างไร The Secret Sauce EP.225"/>
    <s v="https://www.youtube.com/watch?v=Mangwn1cSgM&amp;list=PLZ0vRaBzdrQ2UfyOSfiUuKOs4-2MxInQS&amp;index=227&amp;t=4s"/>
    <x v="740"/>
    <s v="Mangwn1cSgM"/>
    <s v="ความอยากรู้สำคัญกว่าความรู้ เราจะสร้างกระบวนการเรียนรู้แห่งอนาคตได้อย่างไร The Secret Sauce EP.225"/>
    <x v="1"/>
    <s v="THE STANDARD"/>
    <s v="Apr 22, 2020"/>
    <s v="Apr 22, 2020"/>
    <d v="2020-04-22T00:00:00"/>
    <n v="22"/>
    <n v="4"/>
    <x v="2"/>
    <s v="22"/>
    <n v="2"/>
    <x v="10"/>
    <x v="31"/>
    <s v="April"/>
    <n v="28"/>
    <s v="36,288 views"/>
    <n v="36288"/>
    <s v="like this video along with 810 other people"/>
    <n v="810"/>
    <x v="1"/>
    <s v="48:09"/>
    <n v="48.15"/>
    <n v="9"/>
    <n v="48"/>
    <n v="0"/>
    <x v="3"/>
    <s v="การศึกษา"/>
    <n v="36110"/>
  </r>
  <r>
    <s v="1668198891-1095"/>
    <s v="https://www.youtube.com/playlist?list=PLZ0vRaBzdrQ2UfyOSfiUuKOs4-2MxInQS"/>
    <s v="Design Thinking ช่วงวิกฤต ยอมรับ-ถอยหลัง-ตั้งหลัก-เปิดใจ-รับฟัง-ลงมือเร็ว | The Secret Sauce EP.224"/>
    <s v="https://www.youtube.com/watch?v=7VDlKEIzTX0&amp;list=PLZ0vRaBzdrQ2UfyOSfiUuKOs4-2MxInQS&amp;index=226&amp;t=4s"/>
    <x v="741"/>
    <s v="7VDlKEIzTX0"/>
    <s v="Design Thinking ช่วงวิกฤต ยอมรับ-ถอยหลัง-ตั้งหลัก-เปิดใจ-รับฟัง-ลงมือเร็ว | The Secret Sauce EP.224"/>
    <x v="1"/>
    <s v="THE STANDARD"/>
    <s v="Apr 21, 2020"/>
    <s v="Apr 21, 2020"/>
    <d v="2020-04-21T00:00:00"/>
    <n v="21"/>
    <n v="4"/>
    <x v="2"/>
    <s v="21"/>
    <n v="2"/>
    <x v="10"/>
    <x v="31"/>
    <s v="April"/>
    <n v="13"/>
    <s v="27,308 views"/>
    <n v="27308"/>
    <s v="like this video along with 454 other people"/>
    <n v="454"/>
    <x v="1"/>
    <s v="51:01"/>
    <n v="51.016666666666666"/>
    <n v="1"/>
    <n v="51"/>
    <n v="0"/>
    <x v="0"/>
    <s v="Unspecified"/>
    <n v="36217"/>
  </r>
  <r>
    <s v="1668198901-1096"/>
    <s v="https://www.youtube.com/playlist?list=PLZ0vRaBzdrQ2UfyOSfiUuKOs4-2MxInQS"/>
    <s v="เศรษฐา แสนสิริ ฉีกตำราสู้สงคราม ความเร็วคือพระเจ้า ขาดทุนเพื่อเงินสด | The Secret Sauce EP.223"/>
    <s v="https://www.youtube.com/watch?v=x_lsHEF9ung&amp;list=PLZ0vRaBzdrQ2UfyOSfiUuKOs4-2MxInQS&amp;index=225"/>
    <x v="742"/>
    <s v="x_lsHEF9ung"/>
    <s v="เศรษฐา แสนสิริ ฉีกตำราสู้สงคราม ความเร็วคือพระเจ้า ขาดทุนเพื่อเงินสด | The Secret Sauce EP.223"/>
    <x v="1"/>
    <s v="THE STANDARD"/>
    <s v="Apr 18, 2020"/>
    <s v="Apr 18, 2020"/>
    <d v="2020-04-18T00:00:00"/>
    <n v="18"/>
    <n v="4"/>
    <x v="2"/>
    <s v="18"/>
    <n v="2"/>
    <x v="10"/>
    <x v="31"/>
    <s v="April"/>
    <n v="237"/>
    <s v="272,911 views"/>
    <n v="272911"/>
    <s v="like this video along with 4,159 other people"/>
    <n v="4159"/>
    <x v="1"/>
    <s v="39:31"/>
    <n v="39.516666666666666"/>
    <n v="31"/>
    <n v="39"/>
    <n v="0"/>
    <x v="8"/>
    <s v="อสังหาริมทรัพย์"/>
    <n v="36424"/>
  </r>
  <r>
    <s v="1668198912-1097"/>
    <s v="https://www.youtube.com/playlist?list=PLZ0vRaBzdrQ2UfyOSfiUuKOs4-2MxInQS"/>
    <s v="Visual Thinking การสื่อสารด้วยภาพในช่วงวิกฤต อาวุธเด็ดของผู้นำ | The Secret Sauce EP.222"/>
    <s v="https://www.youtube.com/watch?v=DG2bX335sdA&amp;list=PLZ0vRaBzdrQ2UfyOSfiUuKOs4-2MxInQS&amp;index=224"/>
    <x v="743"/>
    <s v="DG2bX335sdA"/>
    <s v="Visual Thinking การสื่อสารด้วยภาพในช่วงวิกฤต อาวุธเด็ดของผู้นำ | The Secret Sauce EP.222"/>
    <x v="1"/>
    <s v="THE STANDARD"/>
    <s v="Apr 17, 2020"/>
    <s v="Apr 17, 2020"/>
    <d v="2020-04-17T00:00:00"/>
    <n v="17"/>
    <n v="4"/>
    <x v="2"/>
    <s v="17"/>
    <n v="2"/>
    <x v="10"/>
    <x v="31"/>
    <s v="April"/>
    <n v="45"/>
    <s v="26,750 views"/>
    <n v="26750"/>
    <s v="like this video along with 586 other people"/>
    <n v="586"/>
    <x v="1"/>
    <s v="51:56"/>
    <n v="51.93333333333333"/>
    <n v="56"/>
    <n v="51"/>
    <n v="0"/>
    <x v="0"/>
    <s v="Unspecified"/>
    <n v="35992"/>
  </r>
  <r>
    <s v="1668198921-1098"/>
    <s v="https://www.youtube.com/playlist?list=PLZ0vRaBzdrQ2UfyOSfiUuKOs4-2MxInQS"/>
    <s v="ส้มตำนัวไบเบิล สูตรลับความแซ่บ 20 ปี กับกลยุทธ์ขยายกิจการครั้งประวัติศาสตร์ The Secret Sauce EP.221"/>
    <s v="https://www.youtube.com/watch?v=HemQxjCLcMA&amp;list=PLZ0vRaBzdrQ2UfyOSfiUuKOs4-2MxInQS&amp;index=223"/>
    <x v="744"/>
    <s v="HemQxjCLcMA"/>
    <s v="ส้มตำนัวไบเบิล สูตรลับความแซ่บ 20 ปี กับกลยุทธ์ขยายกิจการครั้งประวัติศาสตร์ The Secret Sauce EP.221"/>
    <x v="1"/>
    <s v="THE STANDARD"/>
    <s v="Apr 14, 2020"/>
    <s v="Apr 14, 2020"/>
    <d v="2020-04-14T00:00:00"/>
    <n v="14"/>
    <n v="4"/>
    <x v="2"/>
    <s v="14"/>
    <n v="2"/>
    <x v="10"/>
    <x v="31"/>
    <s v="April"/>
    <n v="5"/>
    <s v="4,622 views"/>
    <n v="4622"/>
    <s v="like this video along with 60 other people"/>
    <n v="60"/>
    <x v="1"/>
    <s v="33:23"/>
    <n v="33.383333333333333"/>
    <n v="23"/>
    <n v="33"/>
    <n v="0"/>
    <x v="22"/>
    <s v="อาหาร"/>
    <n v="34887"/>
  </r>
  <r>
    <s v="1668198931-1099"/>
    <s v="https://www.youtube.com/playlist?list=PLZ0vRaBzdrQ2UfyOSfiUuKOs4-2MxInQS"/>
    <s v="3 สิ่งที่นักการตลาดต้องทำเดี๋ยวนี้เพื่อสู้กับ New Normal ของผู้บริโภค | The Secret Sauce EP.220"/>
    <s v="https://www.youtube.com/watch?v=5lvECNBh6d0&amp;list=PLZ0vRaBzdrQ2UfyOSfiUuKOs4-2MxInQS&amp;index=222&amp;t=1s"/>
    <x v="745"/>
    <s v="5lvECNBh6d0"/>
    <s v="3 สิ่งที่นักการตลาดต้องทำเดี๋ยวนี้เพื่อสู้กับ New Normal ของผู้บริโภค | The Secret Sauce EP.220"/>
    <x v="1"/>
    <s v="THE STANDARD"/>
    <s v="Apr 13, 2020"/>
    <s v="Apr 13, 2020"/>
    <d v="2020-04-13T00:00:00"/>
    <n v="13"/>
    <n v="4"/>
    <x v="2"/>
    <s v="13"/>
    <n v="2"/>
    <x v="10"/>
    <x v="31"/>
    <s v="April"/>
    <n v="77"/>
    <s v="107,861 views"/>
    <n v="107861"/>
    <s v="like this video along with 1,858 other people"/>
    <n v="1858"/>
    <x v="1"/>
    <s v="38:35"/>
    <n v="38.583333333333336"/>
    <n v="35"/>
    <n v="38"/>
    <n v="0"/>
    <x v="0"/>
    <s v="Unspecified"/>
    <n v="38962"/>
  </r>
  <r>
    <s v="1668198941-1100"/>
    <s v="https://www.youtube.com/playlist?list=PLZ0vRaBzdrQ2UfyOSfiUuKOs4-2MxInQS"/>
    <s v="8 ไอเดียกึ่งสำเร็จรูปใช้รับมือวิกฤต จาก Chulalongkorn Business School | The Secret Sauce EP.219"/>
    <s v="https://www.youtube.com/watch?v=3tzCx35xkns&amp;list=PLZ0vRaBzdrQ2UfyOSfiUuKOs4-2MxInQS&amp;index=221&amp;t=1s"/>
    <x v="746"/>
    <s v="3tzCx35xkns"/>
    <s v="8 ไอเดียกึ่งสำเร็จรูปใช้รับมือวิกฤต จาก Chulalongkorn Business School | The Secret Sauce EP.219"/>
    <x v="1"/>
    <s v="THE STANDARD"/>
    <s v="Apr 11, 2020"/>
    <s v="Apr 11, 2020"/>
    <d v="2020-04-11T00:00:00"/>
    <n v="11"/>
    <n v="4"/>
    <x v="2"/>
    <s v="11"/>
    <n v="2"/>
    <x v="10"/>
    <x v="31"/>
    <s v="April"/>
    <n v="6"/>
    <s v="11,525 views"/>
    <n v="11525"/>
    <s v="like this video along with 185 other people"/>
    <n v="185"/>
    <x v="1"/>
    <s v="30:09"/>
    <n v="30.15"/>
    <n v="9"/>
    <n v="30"/>
    <n v="0"/>
    <x v="0"/>
    <s v="Unspecified"/>
    <n v="37144"/>
  </r>
  <r>
    <s v="1668198950-1101"/>
    <s v="https://www.youtube.com/playlist?list=PLZ0vRaBzdrQ2UfyOSfiUuKOs4-2MxInQS"/>
    <s v="Innovation Continuity Planning เครื่องมือสร้างนวัตกรรม พลิกธุรกิจช่วงวิกฤต | The Secret Sauce EP.218"/>
    <s v="https://www.youtube.com/watch?v=TU2Dv7G8J3U&amp;list=PLZ0vRaBzdrQ2UfyOSfiUuKOs4-2MxInQS&amp;index=220"/>
    <x v="747"/>
    <s v="TU2Dv7G8J3U"/>
    <s v="Innovation Continuity Planning เครื่องมือสร้างนวัตกรรม พลิกธุรกิจช่วงวิกฤต | The Secret Sauce EP.218"/>
    <x v="1"/>
    <s v="THE STANDARD"/>
    <s v="Apr 9, 2020"/>
    <s v="Apr 9, 2020"/>
    <d v="2020-04-09T00:00:00"/>
    <n v="9"/>
    <n v="4"/>
    <x v="2"/>
    <s v="9"/>
    <n v="2"/>
    <x v="10"/>
    <x v="31"/>
    <s v="April"/>
    <n v="9"/>
    <s v="11,377 views"/>
    <n v="11377"/>
    <s v="like this video along with 241 other people"/>
    <n v="241"/>
    <x v="1"/>
    <s v="40:30"/>
    <n v="40.5"/>
    <n v="30"/>
    <n v="40"/>
    <n v="0"/>
    <x v="6"/>
    <s v="Innovation &amp; Technology"/>
    <n v="37766"/>
  </r>
  <r>
    <s v="1668198960-1102"/>
    <s v="https://www.youtube.com/playlist?list=PLZ0vRaBzdrQ2UfyOSfiUuKOs4-2MxInQS"/>
    <s v="เรากำลังทำสงครามที่หนักสุดในรอบ 100 ปี ถ้าไม่สู้ตอนนี้ อาจไม่ได้สู้อีกเลย | The Secret Sauce EP.217"/>
    <s v="https://www.youtube.com/watch?v=-Oo2R4z0mcU&amp;list=PLZ0vRaBzdrQ2UfyOSfiUuKOs4-2MxInQS&amp;index=219&amp;t=4s"/>
    <x v="748"/>
    <s v="-Oo2R4z0mcU"/>
    <s v="เรากำลังทำสงครามที่หนักสุดในรอบ 100 ปี ถ้าไม่สู้ตอนนี้ อาจไม่ได้สู้อีกเลย | The Secret Sauce EP.217"/>
    <x v="1"/>
    <s v="THE STANDARD"/>
    <s v="Apr 8, 2020"/>
    <s v="Apr 8, 2020"/>
    <d v="2020-04-08T00:00:00"/>
    <n v="8"/>
    <n v="4"/>
    <x v="2"/>
    <s v="8"/>
    <n v="2"/>
    <x v="10"/>
    <x v="31"/>
    <s v="April"/>
    <n v="155"/>
    <s v="90,693 views"/>
    <n v="90693"/>
    <s v="like this video along with 1,679 other people"/>
    <n v="1679"/>
    <x v="1"/>
    <s v="45:11"/>
    <n v="45.18333333333333"/>
    <n v="11"/>
    <n v="45"/>
    <n v="0"/>
    <x v="0"/>
    <s v="Unspecified"/>
    <n v="38859"/>
  </r>
  <r>
    <s v="1668198969-1103"/>
    <s v="https://www.youtube.com/playlist?list=PLZ0vRaBzdrQ2UfyOSfiUuKOs4-2MxInQS"/>
    <s v="บาร์บีคิวพลาซ่าในสงครามไร้จุดจบ ไม่ได้รบเพื่อชัยชนะ แต่รบเพื่อชีวิต | The Secret Sauce EP.216"/>
    <s v="https://www.youtube.com/watch?v=iiDq53ACRjs&amp;list=PLZ0vRaBzdrQ2UfyOSfiUuKOs4-2MxInQS&amp;index=218"/>
    <x v="749"/>
    <s v="iiDq53ACRjs"/>
    <s v="บาร์บีคิวพลาซ่าในสงครามไร้จุดจบ ไม่ได้รบเพื่อชัยชนะ แต่รบเพื่อชีวิต | The Secret Sauce EP.216"/>
    <x v="1"/>
    <s v="THE STANDARD"/>
    <s v="Apr 7, 2020"/>
    <s v="Apr 7, 2020"/>
    <d v="2020-04-07T00:00:00"/>
    <n v="7"/>
    <n v="4"/>
    <x v="2"/>
    <s v="7"/>
    <n v="2"/>
    <x v="10"/>
    <x v="31"/>
    <s v="April"/>
    <n v="90"/>
    <s v="22,204 views"/>
    <n v="22204"/>
    <s v="like this video along with 344 other people"/>
    <n v="344"/>
    <x v="2"/>
    <s v="1:07:10"/>
    <n v="67.166666666666671"/>
    <n v="10"/>
    <n v="7"/>
    <n v="1"/>
    <x v="22"/>
    <s v="อาหาร"/>
    <n v="39364"/>
  </r>
  <r>
    <s v="1668198979-1104"/>
    <s v="https://www.youtube.com/playlist?list=PLZ0vRaBzdrQ2UfyOSfiUuKOs4-2MxInQS"/>
    <s v="ปรัชญา ‘ช่างแม่งมัน’ คู่มือนักสู้ฉบับโนบิตะแห่งสตาร์ทอัพ จากกระทิง KBTG | The Secret Sauce EP.215"/>
    <s v="https://www.youtube.com/watch?v=D1fLNQdEz80&amp;list=PLZ0vRaBzdrQ2UfyOSfiUuKOs4-2MxInQS&amp;index=217&amp;t=4s"/>
    <x v="750"/>
    <s v="D1fLNQdEz80"/>
    <s v="ปรัชญา ‘ช่างแม่งมัน’ คู่มือนักสู้ฉบับโนบิตะแห่งสตาร์ทอัพ จากกระทิง KBTG | The Secret Sauce EP.215"/>
    <x v="1"/>
    <s v="THE STANDARD"/>
    <s v="Apr 5, 2020"/>
    <s v="Apr 5, 2020"/>
    <d v="2020-04-05T00:00:00"/>
    <n v="5"/>
    <n v="4"/>
    <x v="2"/>
    <s v="5"/>
    <n v="2"/>
    <x v="10"/>
    <x v="31"/>
    <s v="April"/>
    <n v="161"/>
    <s v="210,990 views"/>
    <n v="210990"/>
    <s v="like this video along with 4,136 other people"/>
    <n v="4136"/>
    <x v="2"/>
    <s v="1:06:09"/>
    <n v="66.150000000000006"/>
    <n v="9"/>
    <n v="6"/>
    <n v="1"/>
    <x v="0"/>
    <s v="Unspecified"/>
    <n v="46521"/>
  </r>
  <r>
    <s v="1668198990-1105"/>
    <s v="https://www.youtube.com/playlist?list=PLZ0vRaBzdrQ2UfyOSfiUuKOs4-2MxInQS"/>
    <s v="5 ข้อคิดที่อยากให้คุณไตร่ตรองดีๆ ก่อนไล่คนออก จาก Harvard Business Review | The Secret Sauce EP.214"/>
    <s v="https://www.youtube.com/watch?v=4NG5BzeVxC8&amp;list=PLZ0vRaBzdrQ2UfyOSfiUuKOs4-2MxInQS&amp;index=216&amp;t=1s"/>
    <x v="751"/>
    <s v="4NG5BzeVxC8"/>
    <s v="5 ข้อคิดที่อยากให้คุณไตร่ตรองดีๆ ก่อนไล่คนออก จาก Harvard Business Review | The Secret Sauce EP.214"/>
    <x v="1"/>
    <s v="THE STANDARD"/>
    <s v="Apr 5, 2020"/>
    <s v="Apr 5, 2020"/>
    <d v="2020-04-05T00:00:00"/>
    <n v="5"/>
    <n v="4"/>
    <x v="2"/>
    <s v="5"/>
    <n v="2"/>
    <x v="10"/>
    <x v="31"/>
    <s v="April"/>
    <n v="19"/>
    <s v="12,933 views"/>
    <n v="12933"/>
    <s v="like this video along with 259 other people"/>
    <n v="259"/>
    <x v="0"/>
    <s v="21:34"/>
    <n v="21.566666666666666"/>
    <n v="34"/>
    <n v="21"/>
    <n v="0"/>
    <x v="0"/>
    <s v="Unspecified"/>
    <n v="33933"/>
  </r>
  <r>
    <s v="1668199000-1106"/>
    <s v="https://www.youtube.com/playlist?list=PLZ0vRaBzdrQ2UfyOSfiUuKOs4-2MxInQS"/>
    <s v="วางกลยุทธ์ในวิกฤตอย่างไรให้เติบโตท่ามกลางเศรษฐกิจถดถอย | The Secret Sauce EP.213"/>
    <s v="https://www.youtube.com/watch?v=gwgGeVTO34s&amp;list=PLZ0vRaBzdrQ2UfyOSfiUuKOs4-2MxInQS&amp;index=215"/>
    <x v="752"/>
    <s v="gwgGeVTO34s"/>
    <s v="วางกลยุทธ์ในวิกฤตอย่างไรให้เติบโตท่ามกลางเศรษฐกิจถดถอย | The Secret Sauce EP.213"/>
    <x v="1"/>
    <s v="THE STANDARD"/>
    <s v="Apr 2, 2020"/>
    <s v="Apr 2, 2020"/>
    <d v="2020-04-02T00:00:00"/>
    <n v="2"/>
    <n v="4"/>
    <x v="2"/>
    <s v="2"/>
    <n v="2"/>
    <x v="10"/>
    <x v="31"/>
    <s v="April"/>
    <n v="36"/>
    <s v="116,024 views"/>
    <n v="116024"/>
    <s v="like this video along with 1,676 other people"/>
    <n v="1676"/>
    <x v="1"/>
    <s v="48:08"/>
    <n v="48.133333333333333"/>
    <n v="8"/>
    <n v="48"/>
    <n v="0"/>
    <x v="0"/>
    <s v="Unspecified"/>
    <n v="38150"/>
  </r>
  <r>
    <s v="1668199011-1107"/>
    <s v="https://www.youtube.com/playlist?list=PLZ0vRaBzdrQ2UfyOSfiUuKOs4-2MxInQS"/>
    <s v="ตั้ง OKRs ในสภาวะวิกฤตอย่างไรให้สำเร็จ คุยกับอาจารย์นภดล ร่มโพธิ์ | The Secret Sauce EP.212"/>
    <s v="https://www.youtube.com/watch?v=Ff6cDIGJnJ4&amp;list=PLZ0vRaBzdrQ2UfyOSfiUuKOs4-2MxInQS&amp;index=214&amp;t=4s"/>
    <x v="753"/>
    <s v="Ff6cDIGJnJ4"/>
    <s v="ตั้ง OKRs ในสภาวะวิกฤตอย่างไรให้สำเร็จ คุยกับอาจารย์นภดล ร่มโพธิ์ | The Secret Sauce EP.212"/>
    <x v="1"/>
    <s v="THE STANDARD"/>
    <s v="Apr 1, 2020"/>
    <s v="Apr 1, 2020"/>
    <d v="2020-04-01T00:00:00"/>
    <n v="1"/>
    <n v="4"/>
    <x v="2"/>
    <s v="1"/>
    <n v="2"/>
    <x v="10"/>
    <x v="31"/>
    <s v="April"/>
    <n v="14"/>
    <s v="23,972 views"/>
    <n v="23972"/>
    <s v="like this video along with 440 other people"/>
    <n v="440"/>
    <x v="1"/>
    <s v="38:35"/>
    <n v="38.583333333333336"/>
    <n v="35"/>
    <n v="38"/>
    <n v="0"/>
    <x v="0"/>
    <s v="Unspecified"/>
    <n v="35703"/>
  </r>
  <r>
    <s v="1668199021-1108"/>
    <s v="https://www.youtube.com/playlist?list=PLZ0vRaBzdrQ2UfyOSfiUuKOs4-2MxInQS"/>
    <s v="สอน 10 ครั้งก็อาจไม่เท่าโค้ชชิ่งครั้งเดียว บทเรียนจากโรงพยาบาลสินแพทย์ | The Secret Sauce EP.211"/>
    <s v="https://www.youtube.com/watch?v=1ARh83zAIPw&amp;list=PLZ0vRaBzdrQ2UfyOSfiUuKOs4-2MxInQS&amp;index=213&amp;t=7s"/>
    <x v="754"/>
    <s v="1ARh83zAIPw"/>
    <s v="สอน 10 ครั้งก็อาจไม่เท่าโค้ชชิ่งครั้งเดียว บทเรียนจากโรงพยาบาลสินแพทย์ | The Secret Sauce EP.211"/>
    <x v="1"/>
    <s v="THE STANDARD"/>
    <s v="Mar 31, 2020"/>
    <s v="Mar 31, 2020"/>
    <d v="2020-03-31T00:00:00"/>
    <n v="31"/>
    <n v="3"/>
    <x v="2"/>
    <s v="31"/>
    <n v="1"/>
    <x v="11"/>
    <x v="32"/>
    <s v="March"/>
    <n v="6"/>
    <s v="9,132 views"/>
    <n v="9132"/>
    <s v="like this video along with 145 other people"/>
    <n v="145"/>
    <x v="1"/>
    <s v="40:25"/>
    <n v="40.416666666666664"/>
    <n v="25"/>
    <n v="40"/>
    <n v="0"/>
    <x v="24"/>
    <s v="Health &amp; Wellness"/>
    <n v="36299"/>
  </r>
  <r>
    <s v="1668199031-1109"/>
    <s v="https://www.youtube.com/playlist?list=PLZ0vRaBzdrQ2UfyOSfiUuKOs4-2MxInQS"/>
    <s v="ใช้ชีวิตอย่างไรให้มีความสุขในวิกฤตโควิด-19 ตามหลักเศรษฐศาสตร์พฤติกรรม |  The Secret Sauce EP.210"/>
    <s v="https://www.youtube.com/watch?v=XWYWJezeVLs&amp;list=PLZ0vRaBzdrQ2UfyOSfiUuKOs4-2MxInQS&amp;index=212"/>
    <x v="755"/>
    <s v="XWYWJezeVLs"/>
    <s v="ใช้ชีวิตอย่างไรให้มีความสุขในวิกฤตโควิด-19 ตามหลักเศรษฐศาสตร์พฤติกรรม |  The Secret Sauce EP.210"/>
    <x v="1"/>
    <s v="THE STANDARD"/>
    <s v="Mar 27, 2020"/>
    <s v="Mar 27, 2020"/>
    <d v="2020-03-27T00:00:00"/>
    <n v="27"/>
    <n v="3"/>
    <x v="2"/>
    <s v="27"/>
    <n v="1"/>
    <x v="11"/>
    <x v="32"/>
    <s v="March"/>
    <n v="36"/>
    <s v="35,504 views"/>
    <n v="35504"/>
    <s v="like this video along with 526 other people"/>
    <n v="526"/>
    <x v="1"/>
    <s v="43:57"/>
    <n v="43.95"/>
    <n v="57"/>
    <n v="43"/>
    <n v="0"/>
    <x v="0"/>
    <s v="Unspecified"/>
    <n v="37530"/>
  </r>
  <r>
    <s v="1668199042-1110"/>
    <s v="https://www.youtube.com/playlist?list=PLZ0vRaBzdrQ2UfyOSfiUuKOs4-2MxInQS"/>
    <s v="Framework พาผู้ประกอบการรอดวิกฤตโควิด-19 จาก รวิศ หาญอุตสาหะ | The Secret Sauce EP.209"/>
    <s v="https://www.youtube.com/watch?v=LULhERx6VgI&amp;list=PLZ0vRaBzdrQ2UfyOSfiUuKOs4-2MxInQS&amp;index=211"/>
    <x v="756"/>
    <s v="LULhERx6VgI"/>
    <s v="Framework พาผู้ประกอบการรอดวิกฤตโควิด-19 จาก รวิศ หาญอุตสาหะ | The Secret Sauce EP.209"/>
    <x v="1"/>
    <s v="THE STANDARD"/>
    <s v="Mar 26, 2020"/>
    <s v="Mar 26, 2020"/>
    <d v="2020-03-26T00:00:00"/>
    <n v="26"/>
    <n v="3"/>
    <x v="2"/>
    <s v="26"/>
    <n v="1"/>
    <x v="11"/>
    <x v="32"/>
    <s v="March"/>
    <n v="5"/>
    <s v="20,386 views"/>
    <n v="20386"/>
    <s v="like this video along with 254 other people"/>
    <n v="254"/>
    <x v="1"/>
    <s v="32:09"/>
    <n v="32.15"/>
    <n v="9"/>
    <n v="32"/>
    <n v="0"/>
    <x v="14"/>
    <s v="สินค้าอุปโภคบริโภค"/>
    <n v="35305"/>
  </r>
  <r>
    <s v="1668199052-1111"/>
    <s v="https://www.youtube.com/playlist?list=PLZ0vRaBzdrQ2UfyOSfiUuKOs4-2MxInQS"/>
    <s v="Explanation Effect ทำไมการสอนจึงเป็นการเรียนรู้ที่ดีที่สุด | The Secret Sauce EP.208"/>
    <s v="https://www.youtube.com/watch?v=H-tNN2XWjwA&amp;list=PLZ0vRaBzdrQ2UfyOSfiUuKOs4-2MxInQS&amp;index=210"/>
    <x v="757"/>
    <s v="H-tNN2XWjwA"/>
    <s v="Explanation Effect ทำไมการสอนจึงเป็นการเรียนรู้ที่ดีที่สุด | The Secret Sauce EP.208"/>
    <x v="1"/>
    <s v="THE STANDARD"/>
    <s v="Mar 24, 2020"/>
    <s v="Mar 24, 2020"/>
    <d v="2020-03-24T00:00:00"/>
    <n v="24"/>
    <n v="3"/>
    <x v="2"/>
    <s v="24"/>
    <n v="1"/>
    <x v="11"/>
    <x v="32"/>
    <s v="March"/>
    <n v="10"/>
    <s v="7,322 views"/>
    <n v="7322"/>
    <s v="like this video along with 211 other people"/>
    <n v="211"/>
    <x v="0"/>
    <s v="12:51"/>
    <n v="12.85"/>
    <n v="51"/>
    <n v="12"/>
    <n v="0"/>
    <x v="0"/>
    <s v="Unspecified"/>
    <n v="33372"/>
  </r>
  <r>
    <s v="1668199062-1112"/>
    <s v="https://www.youtube.com/playlist?list=PLZ0vRaBzdrQ2UfyOSfiUuKOs4-2MxInQS"/>
    <s v="วันที่ยากลำบากคือวันที่จะกำหนดว่าคุณเป็นใคร บทเรียนจากผู้บริหารเฟซบุ๊ก | The Secret Sauce EP.207"/>
    <s v="https://www.youtube.com/watch?v=aJ6cFbYNjXg&amp;list=PLZ0vRaBzdrQ2UfyOSfiUuKOs4-2MxInQS&amp;index=209"/>
    <x v="758"/>
    <s v="aJ6cFbYNjXg"/>
    <s v="วันที่ยากลำบากคือวันที่จะกำหนดว่าคุณเป็นใคร บทเรียนจากผู้บริหารเฟซบุ๊ก | The Secret Sauce EP.207"/>
    <x v="1"/>
    <s v="THE STANDARD"/>
    <s v="Mar 22, 2020"/>
    <s v="Mar 22, 2020"/>
    <d v="2020-03-22T00:00:00"/>
    <n v="22"/>
    <n v="3"/>
    <x v="2"/>
    <s v="22"/>
    <n v="1"/>
    <x v="11"/>
    <x v="32"/>
    <s v="March"/>
    <n v="30"/>
    <s v="39,073 views"/>
    <n v="39073"/>
    <s v="like this video along with 1,128 other people"/>
    <n v="1128"/>
    <x v="0"/>
    <s v="15:32"/>
    <n v="15.533333333333333"/>
    <n v="32"/>
    <n v="15"/>
    <n v="0"/>
    <x v="5"/>
    <s v="Platform"/>
    <n v="36706"/>
  </r>
  <r>
    <s v="1668199073-1113"/>
    <s v="https://www.youtube.com/playlist?list=PLZ0vRaBzdrQ2UfyOSfiUuKOs4-2MxInQS"/>
    <s v="เมื่อเจอวิกฤต จงใช้เท้าเดิน คุยกับ ธนา เธียรอัจฉริยะ ผู้มีวิกฤตเป็นเพื่อน | The Secret Sauce EP.206"/>
    <s v="https://www.youtube.com/watch?v=yU8JveOUFM0&amp;list=PLZ0vRaBzdrQ2UfyOSfiUuKOs4-2MxInQS&amp;index=208"/>
    <x v="759"/>
    <s v="yU8JveOUFM0"/>
    <s v="เมื่อเจอวิกฤต จงใช้เท้าเดิน คุยกับ ธนา เธียรอัจฉริยะ ผู้มีวิกฤตเป็นเพื่อน | The Secret Sauce EP.206"/>
    <x v="1"/>
    <s v="THE STANDARD"/>
    <s v="Mar 19, 2020"/>
    <s v="Mar 19, 2020"/>
    <d v="2020-03-19T00:00:00"/>
    <n v="19"/>
    <n v="3"/>
    <x v="2"/>
    <s v="19"/>
    <n v="1"/>
    <x v="11"/>
    <x v="32"/>
    <s v="March"/>
    <n v="47"/>
    <s v="120,652 views"/>
    <n v="120652"/>
    <s v="like this video along with 2,022 other people"/>
    <n v="2022"/>
    <x v="1"/>
    <s v="39:01"/>
    <n v="39.016666666666666"/>
    <n v="1"/>
    <n v="39"/>
    <n v="0"/>
    <x v="0"/>
    <s v="Unspecified"/>
    <n v="39142"/>
  </r>
  <r>
    <s v="1668199082-1114"/>
    <s v="https://www.youtube.com/playlist?list=PLZ0vRaBzdrQ2UfyOSfiUuKOs4-2MxInQS"/>
    <s v="ศุภจี ดุสิตธานี นักบริหารวิกฤต ปิดโรงแรม แต่ยังกำไร โดยไม่ไล่คนออกสักคนเดียว The Secret Sauce EP.205"/>
    <s v="https://www.youtube.com/watch?v=fLSRcBPbd54&amp;list=PLZ0vRaBzdrQ2UfyOSfiUuKOs4-2MxInQS&amp;index=207"/>
    <x v="760"/>
    <s v="fLSRcBPbd54"/>
    <s v="ศุภจี ดุสิตธานี นักบริหารวิกฤต ปิดโรงแรม แต่ยังกำไร โดยไม่ไล่คนออกสักคนเดียว The Secret Sauce EP.205"/>
    <x v="1"/>
    <s v="THE STANDARD"/>
    <s v="Mar 17, 2020"/>
    <s v="Mar 17, 2020"/>
    <d v="2020-03-17T00:00:00"/>
    <n v="17"/>
    <n v="3"/>
    <x v="2"/>
    <s v="17"/>
    <n v="1"/>
    <x v="11"/>
    <x v="32"/>
    <s v="March"/>
    <n v="227"/>
    <s v="230,393 views"/>
    <n v="230393"/>
    <s v="like this video along with 4,149 other people"/>
    <n v="4149"/>
    <x v="2"/>
    <s v="1:25:38"/>
    <n v="85.633333333333326"/>
    <n v="38"/>
    <n v="25"/>
    <n v="1"/>
    <x v="25"/>
    <s v="การท่องเที่ยว"/>
    <n v="75072"/>
  </r>
  <r>
    <s v="1668199092-1115"/>
    <s v="https://www.youtube.com/playlist?list=PLZ0vRaBzdrQ2UfyOSfiUuKOs4-2MxInQS"/>
    <s v="แนวทางวางแผนการเงินในวิกฤตรายได้และหนี้จากโค้ชหนุ่ม The Money Coach | The Secret Sauce EP.204"/>
    <s v="https://www.youtube.com/watch?v=aLoZ5aAVwIY&amp;list=PLZ0vRaBzdrQ2UfyOSfiUuKOs4-2MxInQS&amp;index=206"/>
    <x v="761"/>
    <s v="aLoZ5aAVwIY"/>
    <s v="แนวทางวางแผนการเงินในวิกฤตรายได้และหนี้จากโค้ชหนุ่ม The Money Coach | The Secret Sauce EP.204"/>
    <x v="1"/>
    <s v="THE STANDARD"/>
    <s v="Mar 14, 2020"/>
    <s v="Mar 14, 2020"/>
    <d v="2020-03-14T00:00:00"/>
    <n v="14"/>
    <n v="3"/>
    <x v="2"/>
    <s v="14"/>
    <n v="1"/>
    <x v="11"/>
    <x v="32"/>
    <s v="March"/>
    <n v="79"/>
    <s v="87,068 views"/>
    <n v="87068"/>
    <s v="like this video along with 1,567 other people"/>
    <n v="1567"/>
    <x v="1"/>
    <s v="42:29"/>
    <n v="42.483333333333334"/>
    <n v="29"/>
    <n v="42"/>
    <n v="0"/>
    <x v="0"/>
    <s v="Unspecified"/>
    <n v="42616"/>
  </r>
  <r>
    <s v="1668199102-1116"/>
    <s v="https://www.youtube.com/playlist?list=PLZ0vRaBzdrQ2UfyOSfiUuKOs4-2MxInQS"/>
    <s v="วิธีคิดกลับหัว เอาความยั่งยืนเป็นตัวตั้งแบบ THE FORESTIAS | The Secret Sauce EP.203"/>
    <s v="https://www.youtube.com/watch?v=1zx0TGbftcM&amp;list=PLZ0vRaBzdrQ2UfyOSfiUuKOs4-2MxInQS&amp;index=205"/>
    <x v="762"/>
    <s v="1zx0TGbftcM"/>
    <s v="วิธีคิดกลับหัว เอาความยั่งยืนเป็นตัวตั้งแบบ THE FORESTIAS | The Secret Sauce EP.203"/>
    <x v="1"/>
    <s v="THE STANDARD"/>
    <s v="Mar 13, 2020"/>
    <s v="Mar 13, 2020"/>
    <d v="2020-03-13T00:00:00"/>
    <n v="13"/>
    <n v="3"/>
    <x v="2"/>
    <s v="13"/>
    <n v="1"/>
    <x v="11"/>
    <x v="32"/>
    <s v="March"/>
    <n v="7"/>
    <s v="9,089 views"/>
    <n v="9089"/>
    <s v="like this video along with 174 other people"/>
    <n v="174"/>
    <x v="0"/>
    <s v="20:32"/>
    <n v="20.533333333333335"/>
    <n v="32"/>
    <n v="20"/>
    <n v="0"/>
    <x v="8"/>
    <s v="อสังหาริมทรัพย์"/>
    <n v="34605"/>
  </r>
  <r>
    <s v="1668199113-1117"/>
    <s v="https://www.youtube.com/playlist?list=PLZ0vRaBzdrQ2UfyOSfiUuKOs4-2MxInQS"/>
    <s v="เจ้าสัวธนินท์เปิดใจครั้งแรกเรื่องผูกขาด ความผิดพลาด และสิ่งที่เสียใจที่สุด | The Secret Sauce EP.202"/>
    <s v="https://www.youtube.com/watch?v=YAGDQ3UYkQo&amp;list=PLZ0vRaBzdrQ2UfyOSfiUuKOs4-2MxInQS&amp;index=204"/>
    <x v="763"/>
    <s v="YAGDQ3UYkQo"/>
    <s v="เจ้าสัวธนินท์เปิดใจครั้งแรกเรื่องผูกขาด ความผิดพลาด และสิ่งที่เสียใจที่สุด | The Secret Sauce EP.202"/>
    <x v="1"/>
    <s v="THE STANDARD"/>
    <s v="Mar 10, 2020"/>
    <s v="Mar 10, 2020"/>
    <d v="2020-03-10T00:00:00"/>
    <n v="10"/>
    <n v="3"/>
    <x v="2"/>
    <s v="10"/>
    <n v="1"/>
    <x v="11"/>
    <x v="32"/>
    <s v="March"/>
    <n v="1716"/>
    <s v="487,712 views"/>
    <n v="487712"/>
    <s v="like this video along with 5,964 other people"/>
    <n v="5964"/>
    <x v="1"/>
    <s v="46:36"/>
    <n v="46.6"/>
    <n v="36"/>
    <n v="46"/>
    <n v="0"/>
    <x v="0"/>
    <s v="Unspecified"/>
    <n v="55715"/>
  </r>
  <r>
    <s v="1668199123-1118"/>
    <s v="https://www.youtube.com/playlist?list=PLZ0vRaBzdrQ2UfyOSfiUuKOs4-2MxInQS"/>
    <s v="กันดารคือสินทรัพย์ เบื้องหลังไทบ้าน เดอะซีรีส์ ปั้น 2 ล้านเป็นหลายร้อยล้าน | The Secret Sauce EP.201"/>
    <s v="https://www.youtube.com/watch?v=AtJmXvHOXuE&amp;list=PLZ0vRaBzdrQ2UfyOSfiUuKOs4-2MxInQS&amp;index=203"/>
    <x v="764"/>
    <s v="AtJmXvHOXuE"/>
    <s v="กันดารคือสินทรัพย์ เบื้องหลังไทบ้าน เดอะซีรีส์ ปั้น 2 ล้านเป็นหลายร้อยล้าน | The Secret Sauce EP.201"/>
    <x v="1"/>
    <s v="THE STANDARD"/>
    <s v="Mar 9, 2020"/>
    <s v="Mar 9, 2020"/>
    <d v="2020-03-09T00:00:00"/>
    <n v="9"/>
    <n v="3"/>
    <x v="2"/>
    <s v="9"/>
    <n v="1"/>
    <x v="11"/>
    <x v="32"/>
    <s v="March"/>
    <n v="35"/>
    <s v="16,325 views"/>
    <n v="16325"/>
    <s v="like this video along with 266 other people"/>
    <n v="266"/>
    <x v="2"/>
    <s v="1:02:38"/>
    <n v="62.633333333333333"/>
    <n v="38"/>
    <n v="2"/>
    <n v="1"/>
    <x v="9"/>
    <s v="Entertainment"/>
    <n v="40564"/>
  </r>
  <r>
    <s v="1668199133-1119"/>
    <s v="https://www.youtube.com/playlist?list=PLZ0vRaBzdrQ2UfyOSfiUuKOs4-2MxInQS"/>
    <s v="จาก 10 ล้าน สู่ 30,000 ล้าน วิธีโตพรวดแบบ ‘ออริจิ้น’ อสังหาฯ มาแรงแห่งยุค | The Secret Sauce EP.200"/>
    <s v="https://www.youtube.com/watch?v=-DC1joOin5c&amp;list=PLZ0vRaBzdrQ2UfyOSfiUuKOs4-2MxInQS&amp;index=202"/>
    <x v="765"/>
    <s v="-DC1joOin5c"/>
    <s v="จาก 10 ล้าน สู่ 30,000 ล้าน วิธีโตพรวดแบบ ‘ออริจิ้น’ อสังหาฯ มาแรงแห่งยุค | The Secret Sauce EP.200"/>
    <x v="1"/>
    <s v="THE STANDARD"/>
    <s v="Mar 4, 2020"/>
    <s v="Mar 4, 2020"/>
    <d v="2020-03-04T00:00:00"/>
    <n v="4"/>
    <n v="3"/>
    <x v="2"/>
    <s v="4"/>
    <n v="1"/>
    <x v="11"/>
    <x v="32"/>
    <s v="March"/>
    <n v="61"/>
    <s v="93,025 views"/>
    <n v="93025"/>
    <s v="like this video along with 1,453 other people"/>
    <n v="1453"/>
    <x v="2"/>
    <s v="1:10:49"/>
    <n v="70.816666666666663"/>
    <n v="49"/>
    <n v="10"/>
    <n v="1"/>
    <x v="8"/>
    <s v="อสังหาริมทรัพย์"/>
    <n v="49602"/>
  </r>
  <r>
    <s v="1668199143-1120"/>
    <s v="https://www.youtube.com/playlist?list=PLZ0vRaBzdrQ2UfyOSfiUuKOs4-2MxInQS"/>
    <s v="วางกลยุทธ์อย่างไรในโลกที่คาดเดาไม่ได้ ตอน 2 คิดและทำด้วยคาถา ‘ลองดูสิ’ | The Secret Sauce EP.199"/>
    <s v="https://www.youtube.com/watch?v=jmXSBrvxB0E&amp;list=PLZ0vRaBzdrQ2UfyOSfiUuKOs4-2MxInQS&amp;index=201"/>
    <x v="766"/>
    <s v="jmXSBrvxB0E"/>
    <s v="วางกลยุทธ์อย่างไรในโลกที่คาดเดาไม่ได้ ตอน 2 คิดและทำด้วยคาถา ‘ลองดูสิ’ | The Secret Sauce EP.199"/>
    <x v="1"/>
    <s v="THE STANDARD"/>
    <s v="Feb 29, 2020"/>
    <s v="Feb 29, 2020"/>
    <d v="2020-02-29T00:00:00"/>
    <n v="29"/>
    <n v="2"/>
    <x v="2"/>
    <s v="29"/>
    <n v="1"/>
    <x v="11"/>
    <x v="33"/>
    <s v="February"/>
    <n v="29"/>
    <s v="49,616 views"/>
    <n v="49616"/>
    <s v="like this video along with 869 other people"/>
    <n v="869"/>
    <x v="2"/>
    <s v="1:01:20"/>
    <n v="61.333333333333336"/>
    <n v="20"/>
    <n v="1"/>
    <n v="1"/>
    <x v="0"/>
    <s v="Unspecified"/>
    <n v="47782"/>
  </r>
  <r>
    <s v="1668199153-1121"/>
    <s v="https://www.youtube.com/playlist?list=PLZ0vRaBzdrQ2UfyOSfiUuKOs4-2MxInQS"/>
    <s v="วางกลยุทธ์อย่างไรในโลกที่คาดเดาไม่ได้ ตอน 1 เมื่อคุณไม่ได้มีอนาคตเดียว | The Secret Sauce EP.198"/>
    <s v="https://www.youtube.com/watch?v=xmwCzovZGjo&amp;list=PLZ0vRaBzdrQ2UfyOSfiUuKOs4-2MxInQS&amp;index=200&amp;t=6s"/>
    <x v="767"/>
    <s v="xmwCzovZGjo"/>
    <s v="วางกลยุทธ์อย่างไรในโลกที่คาดเดาไม่ได้ ตอน 1 เมื่อคุณไม่ได้มีอนาคตเดียว | The Secret Sauce EP.198"/>
    <x v="1"/>
    <s v="THE STANDARD"/>
    <s v="Feb 27, 2020"/>
    <s v="Feb 27, 2020"/>
    <d v="2020-02-27T00:00:00"/>
    <n v="27"/>
    <n v="2"/>
    <x v="2"/>
    <s v="27"/>
    <n v="1"/>
    <x v="11"/>
    <x v="33"/>
    <s v="February"/>
    <n v="48"/>
    <s v="94,500 views"/>
    <n v="94500"/>
    <s v="like this video along with 1,668 other people"/>
    <n v="1668"/>
    <x v="1"/>
    <s v="56:21"/>
    <n v="56.35"/>
    <n v="21"/>
    <n v="56"/>
    <n v="0"/>
    <x v="0"/>
    <s v="Unspecified"/>
    <n v="48507"/>
  </r>
  <r>
    <s v="1668199162-1122"/>
    <s v="https://www.youtube.com/playlist?list=PLZ0vRaBzdrQ2UfyOSfiUuKOs4-2MxInQS"/>
    <s v="สิ่งที่คนเข้าใจผิดเกี่ยวกับ Design Thinking และการสร้างนวัตกรรม | The Secret Sauce EP.197"/>
    <s v="https://www.youtube.com/watch?v=8brg9cGlg1E&amp;list=PLZ0vRaBzdrQ2UfyOSfiUuKOs4-2MxInQS&amp;index=199"/>
    <x v="768"/>
    <s v="8brg9cGlg1E"/>
    <s v="สิ่งที่คนเข้าใจผิดเกี่ยวกับ Design Thinking และการสร้างนวัตกรรม | The Secret Sauce EP.197"/>
    <x v="1"/>
    <s v="THE STANDARD"/>
    <s v="Feb 25, 2020"/>
    <s v="Feb 25, 2020"/>
    <d v="2020-02-25T00:00:00"/>
    <n v="25"/>
    <n v="2"/>
    <x v="2"/>
    <s v="25"/>
    <n v="1"/>
    <x v="11"/>
    <x v="33"/>
    <s v="February"/>
    <n v="30"/>
    <s v="70,951 views"/>
    <n v="70951"/>
    <s v="like this video along with 1,293 other people"/>
    <n v="1293"/>
    <x v="1"/>
    <s v="51:46"/>
    <n v="51.766666666666666"/>
    <n v="46"/>
    <n v="51"/>
    <n v="0"/>
    <x v="0"/>
    <s v="Unspecified"/>
    <n v="48699"/>
  </r>
  <r>
    <s v="1668199173-1123"/>
    <s v="https://www.youtube.com/playlist?list=PLZ0vRaBzdrQ2UfyOSfiUuKOs4-2MxInQS"/>
    <s v="สูตรลับทรานส์ฟอร์มองค์กรด้วยการสร้างวัฒนธรรมดิ่งพสุธาแบบณัฐพงศ์ SC ASSET | The Secret Sauce EP.196"/>
    <s v="https://www.youtube.com/watch?v=0kD2_U4hpuI&amp;list=PLZ0vRaBzdrQ2UfyOSfiUuKOs4-2MxInQS&amp;index=198"/>
    <x v="769"/>
    <s v="0kD2_U4hpuI"/>
    <s v="สูตรลับทรานส์ฟอร์มองค์กรด้วยการสร้างวัฒนธรรมดิ่งพสุธาแบบณัฐพงศ์ SC ASSET | The Secret Sauce EP.196"/>
    <x v="1"/>
    <s v="THE STANDARD"/>
    <s v="Feb 20, 2020"/>
    <s v="Feb 20, 2020"/>
    <d v="2020-02-20T00:00:00"/>
    <n v="20"/>
    <n v="2"/>
    <x v="2"/>
    <s v="20"/>
    <n v="1"/>
    <x v="11"/>
    <x v="33"/>
    <s v="February"/>
    <n v="8"/>
    <s v="15,603 views"/>
    <n v="15603"/>
    <s v="like this video along with 279 other people"/>
    <n v="279"/>
    <x v="1"/>
    <s v="59:58"/>
    <n v="59.966666666666669"/>
    <n v="58"/>
    <n v="59"/>
    <n v="0"/>
    <x v="8"/>
    <s v="อสังหาริมทรัพย์"/>
    <n v="48446"/>
  </r>
  <r>
    <s v="1668199183-1124"/>
    <s v="https://www.youtube.com/playlist?list=PLZ0vRaBzdrQ2UfyOSfiUuKOs4-2MxInQS"/>
    <s v="แข่งธุรกิจให้ตายก็แพ้ ถ้าไม่รู้จัก Winning Zone ของตัวเอง | The Secret Sauce EP.195"/>
    <s v="https://www.youtube.com/watch?v=06zwsClcdIQ&amp;list=PLZ0vRaBzdrQ2UfyOSfiUuKOs4-2MxInQS&amp;index=197"/>
    <x v="770"/>
    <s v="06zwsClcdIQ"/>
    <s v="แข่งธุรกิจให้ตายก็แพ้ ถ้าไม่รู้จัก Winning Zone ของตัวเอง | The Secret Sauce EP.195"/>
    <x v="1"/>
    <s v="THE STANDARD"/>
    <s v="Feb 20, 2020"/>
    <s v="Feb 20, 2020"/>
    <d v="2020-02-20T00:00:00"/>
    <n v="20"/>
    <n v="2"/>
    <x v="2"/>
    <s v="20"/>
    <n v="1"/>
    <x v="11"/>
    <x v="33"/>
    <s v="February"/>
    <n v="51"/>
    <s v="68,263 views"/>
    <n v="68263"/>
    <s v="like this video along with 1,549 other people"/>
    <n v="1549"/>
    <x v="1"/>
    <s v="43:02"/>
    <n v="43.033333333333331"/>
    <n v="2"/>
    <n v="43"/>
    <n v="0"/>
    <x v="14"/>
    <s v="สินค้าอุปโภคบริโภค"/>
    <n v="40612"/>
  </r>
  <r>
    <s v="1668199194-1125"/>
    <s v="https://www.youtube.com/playlist?list=PLZ0vRaBzdrQ2UfyOSfiUuKOs4-2MxInQS"/>
    <s v="ล้วงแผนบุกเอเชียของกสิกรไทย ใช้วิชาตัวเบา กล้าทิ้งอดีต ยอมเจ๊ง 500 ล้าน | The Secret Sauce EP.194"/>
    <s v="https://www.youtube.com/watch?v=ulQMZHxkgHA&amp;list=PLZ0vRaBzdrQ2UfyOSfiUuKOs4-2MxInQS&amp;index=196"/>
    <x v="771"/>
    <s v="ulQMZHxkgHA"/>
    <s v="ล้วงแผนบุกเอเชียของกสิกรไทย ใช้วิชาตัวเบา กล้าทิ้งอดีต ยอมเจ๊ง 500 ล้าน | The Secret Sauce EP.194"/>
    <x v="1"/>
    <s v="THE STANDARD"/>
    <s v="Feb 18, 2020"/>
    <s v="Feb 18, 2020"/>
    <d v="2020-02-18T00:00:00"/>
    <n v="18"/>
    <n v="2"/>
    <x v="2"/>
    <s v="18"/>
    <n v="1"/>
    <x v="11"/>
    <x v="33"/>
    <s v="February"/>
    <n v="21"/>
    <s v="35,404 views"/>
    <n v="35404"/>
    <s v="like this video along with 550 other people"/>
    <n v="550"/>
    <x v="1"/>
    <s v="58:34"/>
    <n v="58.56666666666667"/>
    <n v="34"/>
    <n v="58"/>
    <n v="0"/>
    <x v="4"/>
    <s v="ธนาคารและการเงิน"/>
    <n v="47002"/>
  </r>
  <r>
    <s v="1668199204-1126"/>
    <s v="https://www.youtube.com/playlist?list=PLZ0vRaBzdrQ2UfyOSfiUuKOs4-2MxInQS"/>
    <s v="ทำธุรกิจให้ตายก็ไม่รวย ถ้าหาจิตวิญญาณของผู้ประกอบการไม่เจอ | The Secret Sauce EP.193"/>
    <s v="https://www.youtube.com/watch?v=S0lGxQPgTWg&amp;list=PLZ0vRaBzdrQ2UfyOSfiUuKOs4-2MxInQS&amp;index=195"/>
    <x v="772"/>
    <s v="S0lGxQPgTWg"/>
    <s v="ทำธุรกิจให้ตายก็ไม่รวย ถ้าหาจิตวิญญาณของผู้ประกอบการไม่เจอ | The Secret Sauce EP.193"/>
    <x v="1"/>
    <s v="THE STANDARD"/>
    <s v="Feb 17, 2020"/>
    <s v="Feb 17, 2020"/>
    <d v="2020-02-17T00:00:00"/>
    <n v="17"/>
    <n v="2"/>
    <x v="2"/>
    <s v="17"/>
    <n v="1"/>
    <x v="11"/>
    <x v="33"/>
    <s v="February"/>
    <n v="149"/>
    <s v="242,533 views"/>
    <n v="242533"/>
    <s v="like this video along with 5,243 other people"/>
    <n v="5243"/>
    <x v="2"/>
    <s v="1:00:16"/>
    <n v="60.266666666666666"/>
    <n v="16"/>
    <n v="0"/>
    <n v="1"/>
    <x v="14"/>
    <s v="สินค้าอุปโภคบริโภค"/>
    <n v="46119"/>
  </r>
  <r>
    <s v="1668199214-1127"/>
    <s v="https://www.youtube.com/playlist?list=PLZ0vRaBzdrQ2UfyOSfiUuKOs4-2MxInQS"/>
    <s v="7 สิ่งที่ผู้นำควรทำในยามวิกฤต | The Secret Sauce EP.192"/>
    <s v="https://www.youtube.com/watch?v=DqsZom6hZ1k&amp;list=PLZ0vRaBzdrQ2UfyOSfiUuKOs4-2MxInQS&amp;index=194"/>
    <x v="773"/>
    <s v="DqsZom6hZ1k"/>
    <s v="7 สิ่งที่ผู้นำควรทำในยามวิกฤต | The Secret Sauce EP.192"/>
    <x v="1"/>
    <s v="THE STANDARD"/>
    <s v="Feb 15, 2020"/>
    <s v="Feb 15, 2020"/>
    <d v="2020-02-15T00:00:00"/>
    <n v="15"/>
    <n v="2"/>
    <x v="2"/>
    <s v="15"/>
    <n v="1"/>
    <x v="11"/>
    <x v="33"/>
    <s v="February"/>
    <n v="34"/>
    <s v="29,557 views"/>
    <n v="29557"/>
    <s v="like this video along with 611 other people"/>
    <n v="611"/>
    <x v="1"/>
    <s v="36:36"/>
    <n v="36.6"/>
    <n v="36"/>
    <n v="36"/>
    <n v="0"/>
    <x v="0"/>
    <s v="Unspecified"/>
    <n v="45509"/>
  </r>
  <r>
    <s v="1668199224-1128"/>
    <s v="https://www.youtube.com/playlist?list=PLZ0vRaBzdrQ2UfyOSfiUuKOs4-2MxInQS"/>
    <s v="เคล็ดลับปั้น SMEs ให้ปัง สร้างสาวกที่รักจริง จากเซ็นทรัลพัฒนา พี่ใหญ่รีเทล | The Secret Sauce EP.191"/>
    <s v="https://www.youtube.com/watch?v=VzVs7sSyV7w&amp;list=PLZ0vRaBzdrQ2UfyOSfiUuKOs4-2MxInQS&amp;index=193"/>
    <x v="774"/>
    <s v="VzVs7sSyV7w"/>
    <s v="เคล็ดลับปั้น SMEs ให้ปัง สร้างสาวกที่รักจริง จากเซ็นทรัลพัฒนา พี่ใหญ่รีเทล | The Secret Sauce EP.191"/>
    <x v="1"/>
    <s v="THE STANDARD"/>
    <s v="Feb 14, 2020"/>
    <s v="Feb 14, 2020"/>
    <d v="2020-02-14T00:00:00"/>
    <n v="14"/>
    <n v="2"/>
    <x v="2"/>
    <s v="14"/>
    <n v="1"/>
    <x v="11"/>
    <x v="33"/>
    <s v="February"/>
    <n v="7"/>
    <s v="13,533 views"/>
    <n v="13533"/>
    <s v="like this video along with 248 other people"/>
    <n v="248"/>
    <x v="1"/>
    <s v="50:13"/>
    <n v="50.216666666666669"/>
    <n v="13"/>
    <n v="50"/>
    <n v="0"/>
    <x v="20"/>
    <s v="ธุรกิจค้าปลีก"/>
    <n v="40981"/>
  </r>
  <r>
    <s v="1668199234-1129"/>
    <s v="https://www.youtube.com/playlist?list=PLZ0vRaBzdrQ2UfyOSfiUuKOs4-2MxInQS"/>
    <s v="8 นิสัยที่ทำให้คุณทรานส์ฟอร์มองค์กรได้ดีขึ้น จาก MSD บริษัทยาระดับโลก | The Secret Sauce EP.190"/>
    <s v="https://www.youtube.com/watch?v=EX67FUlrKTk&amp;list=PLZ0vRaBzdrQ2UfyOSfiUuKOs4-2MxInQS&amp;index=192"/>
    <x v="775"/>
    <s v="EX67FUlrKTk"/>
    <s v="8 นิสัยที่ทำให้คุณทรานส์ฟอร์มองค์กรได้ดีขึ้น จาก MSD บริษัทยาระดับโลก | The Secret Sauce EP.190"/>
    <x v="1"/>
    <s v="THE STANDARD"/>
    <s v="Feb 11, 2020"/>
    <s v="Feb 11, 2020"/>
    <d v="2020-02-11T00:00:00"/>
    <n v="11"/>
    <n v="2"/>
    <x v="2"/>
    <s v="11"/>
    <n v="1"/>
    <x v="11"/>
    <x v="33"/>
    <s v="February"/>
    <n v="11"/>
    <s v="12,578 views"/>
    <n v="12578"/>
    <s v="like this video along with 239 other people"/>
    <n v="239"/>
    <x v="1"/>
    <s v="32:56"/>
    <n v="32.93333333333333"/>
    <n v="56"/>
    <n v="32"/>
    <n v="0"/>
    <x v="24"/>
    <s v="Health &amp; Wellness"/>
    <n v="49951"/>
  </r>
  <r>
    <s v="1668199246-1130"/>
    <s v="https://www.youtube.com/playlist?list=PLZ0vRaBzdrQ2UfyOSfiUuKOs4-2MxInQS"/>
    <s v="KBank 8 ยุทธศาสตร์ ตั้งโรงงานผลิต New S-Curve สร้างฟินเทคยูนิคอร์นแรกของไทย The Secret Sauce EP.189"/>
    <s v="https://www.youtube.com/watch?v=pIzb0shmE28&amp;list=PLZ0vRaBzdrQ2UfyOSfiUuKOs4-2MxInQS&amp;index=191"/>
    <x v="776"/>
    <s v="pIzb0shmE28"/>
    <s v="KBank 8 ยุทธศาสตร์ ตั้งโรงงานผลิต New S-Curve สร้างฟินเทคยูนิคอร์นแรกของไทย The Secret Sauce EP.189"/>
    <x v="1"/>
    <s v="THE STANDARD"/>
    <s v="Feb 5, 2020"/>
    <s v="Feb 5, 2020"/>
    <d v="2020-02-05T00:00:00"/>
    <n v="5"/>
    <n v="2"/>
    <x v="2"/>
    <s v="5"/>
    <n v="1"/>
    <x v="11"/>
    <x v="33"/>
    <s v="February"/>
    <n v="18"/>
    <s v="20,618 views"/>
    <n v="20618"/>
    <s v="like this video along with 324 other people"/>
    <n v="324"/>
    <x v="0"/>
    <s v="27:55"/>
    <n v="27.916666666666668"/>
    <n v="55"/>
    <n v="27"/>
    <n v="0"/>
    <x v="4"/>
    <s v="ธนาคารและการเงิน"/>
    <n v="41184"/>
  </r>
  <r>
    <s v="1668199255-1131"/>
    <s v="https://www.youtube.com/playlist?list=PLZ0vRaBzdrQ2UfyOSfiUuKOs4-2MxInQS"/>
    <s v="ถอดรหัส Innovation-Driven Company จาก MSD ผู้ค้นคว้านวัตกรรมยาชั้นนำของโลก | The Secret Sauce EP.188"/>
    <s v="https://www.youtube.com/watch?v=_HrYoYFDXqE&amp;list=PLZ0vRaBzdrQ2UfyOSfiUuKOs4-2MxInQS&amp;index=190"/>
    <x v="777"/>
    <s v="_HrYoYFDXqE"/>
    <s v="ถอดรหัส Innovation-Driven Company จาก MSD ผู้ค้นคว้านวัตกรรมยาชั้นนำของโลก | The Secret Sauce EP.188"/>
    <x v="1"/>
    <s v="THE STANDARD"/>
    <s v="Feb 4, 2020"/>
    <s v="Feb 4, 2020"/>
    <d v="2020-02-04T00:00:00"/>
    <n v="4"/>
    <n v="2"/>
    <x v="2"/>
    <s v="4"/>
    <n v="1"/>
    <x v="11"/>
    <x v="33"/>
    <s v="February"/>
    <n v="6"/>
    <s v="8,710 views"/>
    <n v="8710"/>
    <s v="like this video along with 135 other people"/>
    <n v="135"/>
    <x v="1"/>
    <s v="34:11"/>
    <n v="34.18333333333333"/>
    <n v="11"/>
    <n v="34"/>
    <n v="0"/>
    <x v="24"/>
    <s v="Health &amp; Wellness"/>
    <n v="40234"/>
  </r>
  <r>
    <s v="1668199265-1132"/>
    <s v="https://www.youtube.com/playlist?list=PLZ0vRaBzdrQ2UfyOSfiUuKOs4-2MxInQS"/>
    <s v="เคล็ดลับการบริหารแบบ ‘นิชิโนะ’ กระตุ้นทีมอย่างไรให้ทุ่มสุดตัว | The Secret Sauce EP.187"/>
    <s v="https://www.youtube.com/watch?v=3BxFjpGM8fQ&amp;list=PLZ0vRaBzdrQ2UfyOSfiUuKOs4-2MxInQS&amp;index=189"/>
    <x v="778"/>
    <s v="3BxFjpGM8fQ"/>
    <s v="เคล็ดลับการบริหารแบบ ‘นิชิโนะ’ กระตุ้นทีมอย่างไรให้ทุ่มสุดตัว | The Secret Sauce EP.187"/>
    <x v="1"/>
    <s v="THE STANDARD"/>
    <s v="Jan 31, 2020"/>
    <s v="Jan 31, 2020"/>
    <d v="2020-01-31T00:00:00"/>
    <n v="31"/>
    <n v="1"/>
    <x v="2"/>
    <s v="31"/>
    <n v="1"/>
    <x v="11"/>
    <x v="34"/>
    <s v="January"/>
    <n v="35"/>
    <s v="22,863 views"/>
    <n v="22863"/>
    <s v="like this video along with 442 other people"/>
    <n v="442"/>
    <x v="1"/>
    <s v="43:39"/>
    <n v="43.65"/>
    <n v="39"/>
    <n v="43"/>
    <n v="0"/>
    <x v="0"/>
    <s v="Unspecified"/>
    <n v="50892"/>
  </r>
  <r>
    <s v="1668199275-1133"/>
    <s v="https://www.youtube.com/playlist?list=PLZ0vRaBzdrQ2UfyOSfiUuKOs4-2MxInQS"/>
    <s v="โคบี ไบรอันต์ กับ Mamba Mentality ปรัชญาแห่งชัยชนะของตำนานบาสเกตบอล | The Secret Sauce EP.186"/>
    <s v="https://www.youtube.com/watch?v=Ycr4VgcJ7Ok&amp;list=PLZ0vRaBzdrQ2UfyOSfiUuKOs4-2MxInQS&amp;index=188"/>
    <x v="779"/>
    <s v="Ycr4VgcJ7Ok"/>
    <s v="โคบี ไบรอันต์ กับ Mamba Mentality ปรัชญาแห่งชัยชนะของตำนานบาสเกตบอล | The Secret Sauce EP.186"/>
    <x v="1"/>
    <s v="THE STANDARD"/>
    <s v="Jan 28, 2020"/>
    <s v="Jan 28, 2020"/>
    <d v="2020-01-28T00:00:00"/>
    <n v="28"/>
    <n v="1"/>
    <x v="2"/>
    <s v="28"/>
    <n v="1"/>
    <x v="11"/>
    <x v="34"/>
    <s v="January"/>
    <n v="47"/>
    <s v="56,192 views"/>
    <n v="56192"/>
    <s v="like this video along with 1,815 other people"/>
    <n v="1815"/>
    <x v="0"/>
    <s v="27:14"/>
    <n v="27.233333333333334"/>
    <n v="14"/>
    <n v="27"/>
    <n v="0"/>
    <x v="0"/>
    <s v="Unspecified"/>
    <n v="46923"/>
  </r>
  <r>
    <s v="1668199285-1134"/>
    <s v="https://www.youtube.com/playlist?list=PLZ0vRaBzdrQ2UfyOSfiUuKOs4-2MxInQS"/>
    <s v="เปลี่ยน Mindset คนด้วยการสร้าง 'ประสบการณ์ร่วม' แบบไทยประกันชีวิต | The Secret Sauce EP.185"/>
    <s v="https://www.youtube.com/watch?v=WBATgHl2gos&amp;list=PLZ0vRaBzdrQ2UfyOSfiUuKOs4-2MxInQS&amp;index=187"/>
    <x v="780"/>
    <s v="WBATgHl2gos"/>
    <s v="เปลี่ยน Mindset คนด้วยการสร้าง 'ประสบการณ์ร่วม' แบบไทยประกันชีวิต | The Secret Sauce EP.185"/>
    <x v="1"/>
    <s v="THE STANDARD"/>
    <s v="Jan 24, 2020"/>
    <s v="Jan 24, 2020"/>
    <d v="2020-01-24T00:00:00"/>
    <n v="24"/>
    <n v="1"/>
    <x v="2"/>
    <s v="24"/>
    <n v="1"/>
    <x v="11"/>
    <x v="34"/>
    <s v="January"/>
    <n v="4"/>
    <s v="8,409 views"/>
    <n v="8409"/>
    <s v="like this video along with 120 other people"/>
    <n v="120"/>
    <x v="1"/>
    <s v="43:08"/>
    <n v="43.133333333333333"/>
    <n v="8"/>
    <n v="43"/>
    <n v="0"/>
    <x v="18"/>
    <s v="ประกัน"/>
    <n v="49090"/>
  </r>
  <r>
    <s v="1668199294-1135"/>
    <s v="https://www.youtube.com/playlist?list=PLZ0vRaBzdrQ2UfyOSfiUuKOs4-2MxInQS"/>
    <s v="มาดามแป้งทำอย่างไรให้คนเชื่อ ล้วงวิธีบริหารแบบผู้นำ Empathy | The Secret Sauce EP.184"/>
    <s v="https://www.youtube.com/watch?v=LjTz6YJzQCE&amp;list=PLZ0vRaBzdrQ2UfyOSfiUuKOs4-2MxInQS&amp;index=186"/>
    <x v="781"/>
    <s v="LjTz6YJzQCE"/>
    <s v="มาดามแป้งทำอย่างไรให้คนเชื่อ ล้วงวิธีบริหารแบบผู้นำ Empathy | The Secret Sauce EP.184"/>
    <x v="1"/>
    <s v="THE STANDARD"/>
    <s v="Jan 22, 2020"/>
    <s v="Jan 22, 2020"/>
    <d v="2020-01-22T00:00:00"/>
    <n v="22"/>
    <n v="1"/>
    <x v="2"/>
    <s v="22"/>
    <n v="1"/>
    <x v="11"/>
    <x v="34"/>
    <s v="January"/>
    <n v="11"/>
    <s v="13,114 views"/>
    <n v="13114"/>
    <s v="like this video along with 180 other people"/>
    <n v="180"/>
    <x v="1"/>
    <s v="43:23"/>
    <n v="43.383333333333333"/>
    <n v="23"/>
    <n v="43"/>
    <n v="0"/>
    <x v="18"/>
    <s v="ประกัน"/>
    <n v="41030"/>
  </r>
  <r>
    <s v="1668199304-1136"/>
    <s v="https://www.youtube.com/playlist?list=PLZ0vRaBzdrQ2UfyOSfiUuKOs4-2MxInQS"/>
    <s v="Customer Co-creation เมื่อผู้บริโภคไม่ใช่แค่ศูนย์กลาง แต่ร่วมออกแบบผลิตภัณฑ์ The Secret Sauce EP.183"/>
    <s v="https://www.youtube.com/watch?v=Vf8X6YyejU4&amp;list=PLZ0vRaBzdrQ2UfyOSfiUuKOs4-2MxInQS&amp;index=185"/>
    <x v="782"/>
    <s v="Vf8X6YyejU4"/>
    <s v="Customer Co-creation เมื่อผู้บริโภคไม่ใช่แค่ศูนย์กลาง แต่ร่วมออกแบบผลิตภัณฑ์ The Secret Sauce EP.183"/>
    <x v="1"/>
    <s v="THE STANDARD"/>
    <s v="Jan 17, 2020"/>
    <s v="Jan 17, 2020"/>
    <d v="2020-01-17T00:00:00"/>
    <n v="17"/>
    <n v="1"/>
    <x v="2"/>
    <s v="17"/>
    <n v="1"/>
    <x v="11"/>
    <x v="34"/>
    <s v="January"/>
    <n v="10"/>
    <s v="11,902 views"/>
    <n v="11902"/>
    <s v="like this video along with 204 other people"/>
    <n v="204"/>
    <x v="1"/>
    <s v="42:01"/>
    <n v="42.016666666666666"/>
    <n v="1"/>
    <n v="42"/>
    <n v="0"/>
    <x v="8"/>
    <s v="อสังหาริมทรัพย์"/>
    <n v="45879"/>
  </r>
  <r>
    <s v="1668199314-1137"/>
    <s v="https://www.youtube.com/playlist?list=PLZ0vRaBzdrQ2UfyOSfiUuKOs4-2MxInQS"/>
    <s v="CEO ยามสงบ กับ CEO ยามออกศึก ต่างกันอย่างไร ถึงเวลาที่คุณควรออกรบแล้วหรือยัง The Secret Sauce EP.182"/>
    <s v="https://www.youtube.com/watch?v=rqwJF2EOHHo&amp;list=PLZ0vRaBzdrQ2UfyOSfiUuKOs4-2MxInQS&amp;index=184"/>
    <x v="783"/>
    <s v="rqwJF2EOHHo"/>
    <s v="CEO ยามสงบ กับ CEO ยามออกศึก ต่างกันอย่างไร ถึงเวลาที่คุณควรออกรบแล้วหรือยัง The Secret Sauce EP.182"/>
    <x v="1"/>
    <s v="THE STANDARD"/>
    <s v="Jan 16, 2020"/>
    <s v="Jan 16, 2020"/>
    <d v="2020-01-16T00:00:00"/>
    <n v="16"/>
    <n v="1"/>
    <x v="2"/>
    <s v="16"/>
    <n v="1"/>
    <x v="11"/>
    <x v="34"/>
    <s v="January"/>
    <n v="10"/>
    <s v="29,177 views"/>
    <n v="29177"/>
    <s v="like this video along with 500 other people"/>
    <n v="500"/>
    <x v="0"/>
    <s v="26:01"/>
    <n v="26.016666666666666"/>
    <n v="1"/>
    <n v="26"/>
    <n v="0"/>
    <x v="0"/>
    <s v="Unspecified"/>
    <n v="40488"/>
  </r>
  <r>
    <s v="1668199324-1138"/>
    <s v="https://www.youtube.com/playlist?list=PLZ0vRaBzdrQ2UfyOSfiUuKOs4-2MxInQS"/>
    <s v="ทำไมการเลิกแจกถุงพลาสติกอาจไม่ได้ผล รู้จัก Nudge แนวคิดเศรษฐศาสตร์พฤติกรรม | The Secret Sauce EP.181"/>
    <s v="https://www.youtube.com/watch?v=hTCsrPAPrMw&amp;list=PLZ0vRaBzdrQ2UfyOSfiUuKOs4-2MxInQS&amp;index=183"/>
    <x v="784"/>
    <s v="hTCsrPAPrMw"/>
    <s v="ทำไมการเลิกแจกถุงพลาสติกอาจไม่ได้ผล รู้จัก Nudge แนวคิดเศรษฐศาสตร์พฤติกรรม | The Secret Sauce EP.181"/>
    <x v="1"/>
    <s v="THE STANDARD"/>
    <s v="Jan 14, 2020"/>
    <s v="Jan 14, 2020"/>
    <d v="2020-01-14T00:00:00"/>
    <n v="14"/>
    <n v="1"/>
    <x v="2"/>
    <s v="14"/>
    <n v="1"/>
    <x v="11"/>
    <x v="34"/>
    <s v="January"/>
    <n v="111"/>
    <s v="38,591 views"/>
    <n v="38591"/>
    <s v="like this video along with 628 other people"/>
    <n v="628"/>
    <x v="0"/>
    <s v="26:30"/>
    <n v="26.5"/>
    <n v="30"/>
    <n v="26"/>
    <n v="0"/>
    <x v="0"/>
    <s v="Unspecified"/>
    <n v="44005"/>
  </r>
  <r>
    <s v="1668199334-1139"/>
    <s v="https://www.youtube.com/playlist?list=PLZ0vRaBzdrQ2UfyOSfiUuKOs4-2MxInQS"/>
    <s v="เร็วไปใช่ว่าจะดี ฟังแนวคิด ‘ปลามองการณ์ไกล’ จาก มานะ พัฒนาการ | The Secret Sauce EP.180"/>
    <s v="https://www.youtube.com/watch?v=w3rkOZQ9kh4&amp;list=PLZ0vRaBzdrQ2UfyOSfiUuKOs4-2MxInQS&amp;index=182"/>
    <x v="785"/>
    <s v="w3rkOZQ9kh4"/>
    <s v="เร็วไปใช่ว่าจะดี ฟังแนวคิด ‘ปลามองการณ์ไกล’ จาก มานะ พัฒนาการ | The Secret Sauce EP.180"/>
    <x v="1"/>
    <s v="THE STANDARD"/>
    <s v="Jan 10, 2020"/>
    <s v="Jan 10, 2020"/>
    <d v="2020-01-10T00:00:00"/>
    <n v="10"/>
    <n v="1"/>
    <x v="2"/>
    <s v="10"/>
    <n v="1"/>
    <x v="11"/>
    <x v="34"/>
    <s v="January"/>
    <n v="7"/>
    <s v="17,234 views"/>
    <n v="17234"/>
    <s v="like this video along with 262 other people"/>
    <n v="262"/>
    <x v="0"/>
    <s v="26:36"/>
    <n v="26.6"/>
    <n v="36"/>
    <n v="26"/>
    <n v="0"/>
    <x v="8"/>
    <s v="อสังหาริมทรัพย์"/>
    <n v="42284"/>
  </r>
  <r>
    <s v="1668199344-1140"/>
    <s v="https://www.youtube.com/playlist?list=PLZ0vRaBzdrQ2UfyOSfiUuKOs4-2MxInQS"/>
    <s v="Mindset 2020 สิ่งที่ต้องเลิกทำและเริ่มทำได้แล้ว | The Secret Sauce EP.179"/>
    <s v="https://www.youtube.com/watch?v=lrM5ELFD5U0&amp;list=PLZ0vRaBzdrQ2UfyOSfiUuKOs4-2MxInQS&amp;index=181"/>
    <x v="786"/>
    <s v="lrM5ELFD5U0"/>
    <s v="Mindset 2020 สิ่งที่ต้องเลิกทำและเริ่มทำได้แล้ว | The Secret Sauce EP.179"/>
    <x v="1"/>
    <s v="THE STANDARD"/>
    <s v="Dec 31, 2019"/>
    <s v="Dec 31, 2019"/>
    <d v="2019-12-31T00:00:00"/>
    <n v="31"/>
    <n v="12"/>
    <x v="3"/>
    <s v="31"/>
    <n v="4"/>
    <x v="12"/>
    <x v="35"/>
    <s v="December"/>
    <n v="141"/>
    <s v="303,132 views"/>
    <n v="303132"/>
    <s v="like this video along with 5,654 other people"/>
    <n v="5654"/>
    <x v="2"/>
    <s v="1:06:46"/>
    <n v="66.766666666666666"/>
    <n v="46"/>
    <n v="6"/>
    <n v="1"/>
    <x v="0"/>
    <s v="Unspecified"/>
    <n v="74470"/>
  </r>
  <r>
    <s v="1668199354-1141"/>
    <s v="https://www.youtube.com/playlist?list=PLZ0vRaBzdrQ2UfyOSfiUuKOs4-2MxInQS"/>
    <s v="Ford v Ferrari บทเรียนจากนักแข่งรถผู้ไม่เหยียบเบรกและไม่นิยมเลียก้นหัวหน้า | The Secret Sauce EP.178"/>
    <s v="https://www.youtube.com/watch?v=hziCrRau_RI&amp;list=PLZ0vRaBzdrQ2UfyOSfiUuKOs4-2MxInQS&amp;index=180"/>
    <x v="787"/>
    <s v="hziCrRau_RI"/>
    <s v="Ford v Ferrari บทเรียนจากนักแข่งรถผู้ไม่เหยียบเบรกและไม่นิยมเลียก้นหัวหน้า | The Secret Sauce EP.178"/>
    <x v="1"/>
    <s v="THE STANDARD"/>
    <s v="Dec 24, 2019"/>
    <s v="Dec 24, 2019"/>
    <d v="2019-12-24T00:00:00"/>
    <n v="24"/>
    <n v="12"/>
    <x v="3"/>
    <s v="24"/>
    <n v="4"/>
    <x v="12"/>
    <x v="35"/>
    <s v="December"/>
    <n v="53"/>
    <s v="40,286 views"/>
    <n v="40286"/>
    <s v="like this video along with 829 other people"/>
    <n v="829"/>
    <x v="0"/>
    <s v="23:30"/>
    <n v="23.5"/>
    <n v="30"/>
    <n v="23"/>
    <n v="0"/>
    <x v="0"/>
    <s v="Unspecified"/>
    <n v="41794"/>
  </r>
  <r>
    <s v="1668199363-1142"/>
    <s v="https://www.youtube.com/playlist?list=PLZ0vRaBzdrQ2UfyOSfiUuKOs4-2MxInQS"/>
    <s v="บริหารความสัมพันธ์ให้ลูกค้าอยู่กับเราตลอดชีวิตแบบ CHANINTR | The Secret Sauce EP.177"/>
    <s v="https://www.youtube.com/watch?v=OXBRy3qkcxc&amp;list=PLZ0vRaBzdrQ2UfyOSfiUuKOs4-2MxInQS&amp;index=179"/>
    <x v="788"/>
    <s v="OXBRy3qkcxc"/>
    <s v="บริหารความสัมพันธ์ให้ลูกค้าอยู่กับเราตลอดชีวิตแบบ CHANINTR | The Secret Sauce EP.177"/>
    <x v="1"/>
    <s v="THE STANDARD"/>
    <s v="Dec 20, 2019"/>
    <s v="Dec 20, 2019"/>
    <d v="2019-12-20T00:00:00"/>
    <n v="20"/>
    <n v="12"/>
    <x v="3"/>
    <s v="20"/>
    <n v="4"/>
    <x v="12"/>
    <x v="35"/>
    <s v="December"/>
    <n v="3"/>
    <s v="10,109 views"/>
    <n v="10109"/>
    <s v="like this video along with 139 other people"/>
    <n v="139"/>
    <x v="2"/>
    <s v="1:18:59"/>
    <n v="78.983333333333334"/>
    <n v="59"/>
    <n v="18"/>
    <n v="1"/>
    <x v="11"/>
    <s v="Design"/>
    <n v="53018"/>
  </r>
  <r>
    <s v="1668199373-1143"/>
    <s v="https://www.youtube.com/playlist?list=PLZ0vRaBzdrQ2UfyOSfiUuKOs4-2MxInQS"/>
    <s v="วิธีสู้ยักษ์แบบซูซูกิ จงชนะด้วยใจ ใช้แนวคิดเกมบะ | The Secret Sauce EP.176"/>
    <s v="https://www.youtube.com/watch?v=kUOulphmfzE&amp;list=PLZ0vRaBzdrQ2UfyOSfiUuKOs4-2MxInQS&amp;index=178"/>
    <x v="789"/>
    <s v="kUOulphmfzE"/>
    <s v="วิธีสู้ยักษ์แบบซูซูกิ จงชนะด้วยใจ ใช้แนวคิดเกมบะ | The Secret Sauce EP.176"/>
    <x v="1"/>
    <s v="THE STANDARD"/>
    <s v="Dec 17, 2019"/>
    <s v="Dec 17, 2019"/>
    <d v="2019-12-17T00:00:00"/>
    <n v="17"/>
    <n v="12"/>
    <x v="3"/>
    <s v="17"/>
    <n v="4"/>
    <x v="12"/>
    <x v="35"/>
    <s v="December"/>
    <n v="24"/>
    <s v="20,738 views"/>
    <n v="20738"/>
    <s v="like this video along with 292 other people"/>
    <n v="292"/>
    <x v="2"/>
    <s v="1:06:25"/>
    <n v="66.416666666666671"/>
    <n v="25"/>
    <n v="6"/>
    <n v="1"/>
    <x v="2"/>
    <s v="รถยนต์"/>
    <n v="49234"/>
  </r>
  <r>
    <s v="1668199384-1144"/>
    <s v="https://www.youtube.com/playlist?list=PLZ0vRaBzdrQ2UfyOSfiUuKOs4-2MxInQS"/>
    <s v="ทำเร็ว ล้มเร็ว เรียนเร็ว Tencent Thailand เปิดเคล็ดวิชาการทำงานแบบจีน | The Secret Sauce EP.175"/>
    <s v="https://www.youtube.com/watch?v=047DMVAj1bw&amp;list=PLZ0vRaBzdrQ2UfyOSfiUuKOs4-2MxInQS&amp;index=177"/>
    <x v="790"/>
    <s v="047DMVAj1bw"/>
    <s v="ทำเร็ว ล้มเร็ว เรียนเร็ว Tencent Thailand เปิดเคล็ดวิชาการทำงานแบบจีน | The Secret Sauce EP.175"/>
    <x v="1"/>
    <s v="THE STANDARD"/>
    <s v="Dec 10, 2019"/>
    <s v="Dec 10, 2019"/>
    <d v="2019-12-10T00:00:00"/>
    <n v="10"/>
    <n v="12"/>
    <x v="3"/>
    <s v="10"/>
    <n v="4"/>
    <x v="12"/>
    <x v="35"/>
    <s v="December"/>
    <n v="24"/>
    <s v="33,616 views"/>
    <n v="33616"/>
    <s v="like this video along with 584 other people"/>
    <n v="584"/>
    <x v="1"/>
    <s v="54:24"/>
    <n v="54.4"/>
    <n v="24"/>
    <n v="54"/>
    <n v="0"/>
    <x v="6"/>
    <s v="Innovation &amp; Technology"/>
    <n v="55251"/>
  </r>
  <r>
    <s v="1668199395-1145"/>
    <s v="https://www.youtube.com/playlist?list=PLZ0vRaBzdrQ2UfyOSfiUuKOs4-2MxInQS"/>
    <s v="2 วันในปารีส กับเจ้าสัวธนินท์ ชีวิตอีกด้านที่คุณไม่เคยเห็น | The Secret Sauce EP.174"/>
    <s v="https://www.youtube.com/watch?v=GDY9Iz-6hH4&amp;list=PLZ0vRaBzdrQ2UfyOSfiUuKOs4-2MxInQS&amp;index=176"/>
    <x v="791"/>
    <s v="GDY9Iz-6hH4"/>
    <s v="2 วันในปารีส กับเจ้าสัวธนินท์ ชีวิตอีกด้านที่คุณไม่เคยเห็น | The Secret Sauce EP.174"/>
    <x v="1"/>
    <s v="THE STANDARD"/>
    <s v="Dec 7, 2019"/>
    <s v="Dec 7, 2019"/>
    <d v="2019-12-07T00:00:00"/>
    <n v="7"/>
    <n v="12"/>
    <x v="3"/>
    <s v="7"/>
    <n v="4"/>
    <x v="12"/>
    <x v="35"/>
    <s v="December"/>
    <n v="232"/>
    <s v="175,775 views"/>
    <n v="175775"/>
    <s v="like this video along with 2,798 other people"/>
    <n v="2798"/>
    <x v="1"/>
    <s v="38:15"/>
    <n v="38.25"/>
    <n v="15"/>
    <n v="38"/>
    <n v="0"/>
    <x v="0"/>
    <s v="Unspecified"/>
    <n v="50588"/>
  </r>
  <r>
    <s v="1668199405-1146"/>
    <s v="https://www.youtube.com/playlist?list=PLZ0vRaBzdrQ2UfyOSfiUuKOs4-2MxInQS"/>
    <s v="อนุพงษ์ อัศวโภคิน กับ Outward Mindset พลิก AP สู่ยอดขายเกือบ 4 หมื่นล้าน | The Secret Sauce EP.173"/>
    <s v="https://www.youtube.com/watch?v=vEnKffN5_IE&amp;list=PLZ0vRaBzdrQ2UfyOSfiUuKOs4-2MxInQS&amp;index=175"/>
    <x v="792"/>
    <s v="vEnKffN5_IE"/>
    <s v="อนุพงษ์ อัศวโภคิน กับ Outward Mindset พลิก AP สู่ยอดขายเกือบ 4 หมื่นล้าน | The Secret Sauce EP.173"/>
    <x v="1"/>
    <s v="THE STANDARD"/>
    <s v="Dec 6, 2019"/>
    <s v="Dec 6, 2019"/>
    <d v="2019-12-06T00:00:00"/>
    <n v="6"/>
    <n v="12"/>
    <x v="3"/>
    <s v="6"/>
    <n v="4"/>
    <x v="12"/>
    <x v="35"/>
    <s v="December"/>
    <n v="13"/>
    <s v="24,448 views"/>
    <n v="24448"/>
    <s v="like this video along with 476 other people"/>
    <n v="476"/>
    <x v="1"/>
    <s v="32:50"/>
    <n v="32.833333333333336"/>
    <n v="50"/>
    <n v="32"/>
    <n v="0"/>
    <x v="8"/>
    <s v="อสังหาริมทรัพย์"/>
    <n v="42677"/>
  </r>
  <r>
    <s v="1668199415-1147"/>
    <s v="https://www.youtube.com/playlist?list=PLZ0vRaBzdrQ2UfyOSfiUuKOs4-2MxInQS"/>
    <s v="ย้ง ทรงยศ เผยสูตรลับทำคอนเทนต์ให้ปัง แค่ดีไม่พอ ต้องแปลกจนโลกไม่เคยเห็น! | The Secret Sauce EP.172"/>
    <s v="https://www.youtube.com/watch?v=iTkDMPYj7eg&amp;list=PLZ0vRaBzdrQ2UfyOSfiUuKOs4-2MxInQS&amp;index=174"/>
    <x v="793"/>
    <s v="iTkDMPYj7eg"/>
    <s v="ย้ง ทรงยศ เผยสูตรลับทำคอนเทนต์ให้ปัง แค่ดีไม่พอ ต้องแปลกจนโลกไม่เคยเห็น! | The Secret Sauce EP.172"/>
    <x v="1"/>
    <s v="THE STANDARD"/>
    <s v="Dec 3, 2019"/>
    <s v="Dec 3, 2019"/>
    <d v="2019-12-03T00:00:00"/>
    <n v="3"/>
    <n v="12"/>
    <x v="3"/>
    <s v="3"/>
    <n v="4"/>
    <x v="12"/>
    <x v="35"/>
    <s v="December"/>
    <n v="5"/>
    <s v="14,899 views"/>
    <n v="14899"/>
    <s v="like this video along with 279 other people"/>
    <n v="279"/>
    <x v="2"/>
    <s v="1:11:30"/>
    <n v="71.5"/>
    <n v="30"/>
    <n v="11"/>
    <n v="1"/>
    <x v="0"/>
    <s v="Unspecified"/>
    <n v="52769"/>
  </r>
  <r>
    <s v="1668199427-1148"/>
    <s v="https://www.youtube.com/playlist?list=PLZ0vRaBzdrQ2UfyOSfiUuKOs4-2MxInQS"/>
    <s v="10 สิ่งที่นักการตลาดแห่งอนาคตต้องรู้ จาก ฟิลิป คอตเลอร์ บิดาการตลาดสมัยใหม่ The Secret Sauce EP.171"/>
    <s v="https://www.youtube.com/watch?v=XeNVmqEkvJM&amp;list=PLZ0vRaBzdrQ2UfyOSfiUuKOs4-2MxInQS&amp;index=173"/>
    <x v="794"/>
    <s v="XeNVmqEkvJM"/>
    <s v="10 สิ่งที่นักการตลาดแห่งอนาคตต้องรู้ จาก ฟิลิป คอตเลอร์ บิดาการตลาดสมัยใหม่ The Secret Sauce EP.171"/>
    <x v="1"/>
    <s v="THE STANDARD"/>
    <s v="Nov 27, 2019"/>
    <s v="Nov 27, 2019"/>
    <d v="2019-11-27T00:00:00"/>
    <n v="27"/>
    <n v="11"/>
    <x v="3"/>
    <s v="27"/>
    <n v="4"/>
    <x v="12"/>
    <x v="36"/>
    <s v="November"/>
    <n v="53"/>
    <s v="148,772 views"/>
    <n v="148772"/>
    <s v="like this video along with 3,376 other people"/>
    <n v="3376"/>
    <x v="1"/>
    <s v="42:37"/>
    <n v="42.616666666666667"/>
    <n v="37"/>
    <n v="42"/>
    <n v="0"/>
    <x v="0"/>
    <s v="Unspecified"/>
    <n v="56556"/>
  </r>
  <r>
    <s v="1668199437-1149"/>
    <s v="https://www.youtube.com/playlist?list=PLZ0vRaBzdrQ2UfyOSfiUuKOs4-2MxInQS"/>
    <s v="เทรนด์ดิจิทัล 2020 ถ้าไม่เริ่มตอนนี้ก็ช้าไปแล้ว | The Secret Sauce EP.170"/>
    <s v="https://www.youtube.com/watch?v=G75mCjDvOhg&amp;list=PLZ0vRaBzdrQ2UfyOSfiUuKOs4-2MxInQS&amp;index=172"/>
    <x v="795"/>
    <s v="G75mCjDvOhg"/>
    <s v="เทรนด์ดิจิทัล 2020 ถ้าไม่เริ่มตอนนี้ก็ช้าไปแล้ว | The Secret Sauce EP.170"/>
    <x v="1"/>
    <s v="THE STANDARD"/>
    <s v="Nov 22, 2019"/>
    <s v="Nov 22, 2019"/>
    <d v="2019-11-22T00:00:00"/>
    <n v="22"/>
    <n v="11"/>
    <x v="3"/>
    <s v="22"/>
    <n v="4"/>
    <x v="12"/>
    <x v="36"/>
    <s v="November"/>
    <n v="112"/>
    <s v="166,945 views"/>
    <n v="166945"/>
    <s v="like this video along with 3,009 other people"/>
    <n v="3009"/>
    <x v="2"/>
    <s v="1:13:36"/>
    <n v="73.599999999999994"/>
    <n v="36"/>
    <n v="13"/>
    <n v="1"/>
    <x v="0"/>
    <s v="Unspecified"/>
    <n v="110391"/>
  </r>
  <r>
    <s v="1668199446-1150"/>
    <s v="https://www.youtube.com/playlist?list=PLZ0vRaBzdrQ2UfyOSfiUuKOs4-2MxInQS"/>
    <s v="ทำไมธุรกิจแพลตฟอร์มจึงครองโลก เราจะสร้างแพลตฟอร์มอย่างไรให้สำเร็จ | The Secret Sauce EP.169"/>
    <s v="https://www.youtube.com/watch?v=gH_yFLvb5ZE&amp;list=PLZ0vRaBzdrQ2UfyOSfiUuKOs4-2MxInQS&amp;index=171"/>
    <x v="796"/>
    <s v="gH_yFLvb5ZE"/>
    <s v="ทำไมธุรกิจแพลตฟอร์มจึงครองโลก เราจะสร้างแพลตฟอร์มอย่างไรให้สำเร็จ | The Secret Sauce EP.169"/>
    <x v="1"/>
    <s v="THE STANDARD"/>
    <s v="Nov 19, 2019"/>
    <s v="Nov 19, 2019"/>
    <d v="2019-11-19T00:00:00"/>
    <n v="19"/>
    <n v="11"/>
    <x v="3"/>
    <s v="19"/>
    <n v="4"/>
    <x v="12"/>
    <x v="36"/>
    <s v="November"/>
    <n v="46"/>
    <s v="65,954 views"/>
    <n v="65954"/>
    <s v="like this video along with 1,350 other people"/>
    <n v="1350"/>
    <x v="1"/>
    <s v="37:14"/>
    <n v="37.233333333333334"/>
    <n v="14"/>
    <n v="37"/>
    <n v="0"/>
    <x v="5"/>
    <s v="Platform"/>
    <n v="47111"/>
  </r>
  <r>
    <s v="1668199458-1151"/>
    <s v="https://www.youtube.com/playlist?list=PLZ0vRaBzdrQ2UfyOSfiUuKOs4-2MxInQS"/>
    <s v="น้ำปลาแท้ตราปลาหมึก ยอดส่งออกอันดับ 1 ปรับตัวรับยุค Disruption | The Secret Sauce EP.168"/>
    <s v="https://www.youtube.com/watch?v=wLaelFQM4ZM&amp;list=PLZ0vRaBzdrQ2UfyOSfiUuKOs4-2MxInQS&amp;index=170"/>
    <x v="797"/>
    <s v="wLaelFQM4ZM"/>
    <s v="น้ำปลาแท้ตราปลาหมึก ยอดส่งออกอันดับ 1 ปรับตัวรับยุค Disruption | The Secret Sauce EP.168"/>
    <x v="1"/>
    <s v="THE STANDARD"/>
    <s v="Nov 15, 2019"/>
    <s v="Nov 15, 2019"/>
    <d v="2019-11-15T00:00:00"/>
    <n v="15"/>
    <n v="11"/>
    <x v="3"/>
    <s v="15"/>
    <n v="4"/>
    <x v="12"/>
    <x v="36"/>
    <s v="November"/>
    <n v="32"/>
    <s v="16,641 views"/>
    <n v="16641"/>
    <s v="like this video along with 222 other people"/>
    <n v="222"/>
    <x v="1"/>
    <s v="47:12"/>
    <n v="47.2"/>
    <n v="12"/>
    <n v="47"/>
    <n v="0"/>
    <x v="14"/>
    <s v="สินค้าอุปโภคบริโภค"/>
    <n v="45623"/>
  </r>
  <r>
    <s v="1668199467-1152"/>
    <s v="https://www.youtube.com/playlist?list=PLZ0vRaBzdrQ2UfyOSfiUuKOs4-2MxInQS"/>
    <s v="Strategy Process เครื่องมือสร้างกลยุทธ์ด้วยตัวเองให้อยู่รอดในยุค Disruption The Secret Sauce EP.167"/>
    <s v="https://www.youtube.com/watch?v=90twTQ4LRdI&amp;list=PLZ0vRaBzdrQ2UfyOSfiUuKOs4-2MxInQS&amp;index=169"/>
    <x v="798"/>
    <s v="90twTQ4LRdI"/>
    <s v="Strategy Process เครื่องมือสร้างกลยุทธ์ด้วยตัวเองให้อยู่รอดในยุค Disruption The Secret Sauce EP.167"/>
    <x v="1"/>
    <s v="THE STANDARD"/>
    <s v="Nov 12, 2019"/>
    <s v="Nov 12, 2019"/>
    <d v="2019-11-12T00:00:00"/>
    <n v="12"/>
    <n v="11"/>
    <x v="3"/>
    <s v="12"/>
    <n v="4"/>
    <x v="12"/>
    <x v="36"/>
    <s v="November"/>
    <n v="52"/>
    <s v="97,198 views"/>
    <n v="97198"/>
    <s v="like this video along with 1,678 other people"/>
    <n v="1678"/>
    <x v="2"/>
    <s v="1:10:25"/>
    <n v="70.416666666666671"/>
    <n v="25"/>
    <n v="10"/>
    <n v="1"/>
    <x v="0"/>
    <s v="Unspecified"/>
    <n v="95766"/>
  </r>
  <r>
    <s v="1668199478-1153"/>
    <s v="https://www.youtube.com/playlist?list=PLZ0vRaBzdrQ2UfyOSfiUuKOs4-2MxInQS"/>
    <s v="ทรานฟอร์มโมเดลธุรกิจให้มีนวัตกรรมแบบ Nespresso ผู้ปฏิวัติการจิบกาแฟในบ้าน | The Secret Sauce EP.166"/>
    <s v="https://www.youtube.com/watch?v=HDjKNP4vJ5Q&amp;list=PLZ0vRaBzdrQ2UfyOSfiUuKOs4-2MxInQS&amp;index=168"/>
    <x v="799"/>
    <s v="HDjKNP4vJ5Q"/>
    <s v="ทรานฟอร์มโมเดลธุรกิจให้มีนวัตกรรมแบบ Nespresso ผู้ปฏิวัติการจิบกาแฟในบ้าน | The Secret Sauce EP.166"/>
    <x v="1"/>
    <s v="THE STANDARD"/>
    <s v="Nov 8, 2019"/>
    <s v="Nov 8, 2019"/>
    <d v="2019-11-08T00:00:00"/>
    <n v="8"/>
    <n v="11"/>
    <x v="3"/>
    <s v="8"/>
    <n v="4"/>
    <x v="12"/>
    <x v="36"/>
    <s v="November"/>
    <n v="6"/>
    <s v="10,200 views"/>
    <n v="10200"/>
    <s v="like this video along with 162 other people"/>
    <n v="162"/>
    <x v="0"/>
    <s v="17:58"/>
    <n v="17.966666666666665"/>
    <n v="58"/>
    <n v="17"/>
    <n v="0"/>
    <x v="0"/>
    <s v="Unspecified"/>
    <n v="41877"/>
  </r>
  <r>
    <s v="1668199487-1154"/>
    <s v="https://www.youtube.com/playlist?list=PLZ0vRaBzdrQ2UfyOSfiUuKOs4-2MxInQS"/>
    <s v="ไมโครซอฟท์เปลี่ยนโมเดลธุรกิจครั้งประวัติศาสตร์ คลาวด์ 100% ลุยจับมือคู่แข่ง The Secret Sauce EP.165"/>
    <s v="https://www.youtube.com/watch?v=EQ5rmqyrPWY&amp;list=PLZ0vRaBzdrQ2UfyOSfiUuKOs4-2MxInQS&amp;index=167"/>
    <x v="800"/>
    <s v="EQ5rmqyrPWY"/>
    <s v="ไมโครซอฟท์เปลี่ยนโมเดลธุรกิจครั้งประวัติศาสตร์ คลาวด์ 100% ลุยจับมือคู่แข่ง The Secret Sauce EP.165"/>
    <x v="1"/>
    <s v="THE STANDARD"/>
    <s v="Nov 5, 2019"/>
    <s v="Nov 5, 2019"/>
    <d v="2019-11-05T00:00:00"/>
    <n v="5"/>
    <n v="11"/>
    <x v="3"/>
    <s v="5"/>
    <n v="4"/>
    <x v="12"/>
    <x v="36"/>
    <s v="November"/>
    <n v="29"/>
    <s v="22,250 views"/>
    <n v="22250"/>
    <s v="like this video along with 411 other people"/>
    <n v="411"/>
    <x v="2"/>
    <s v="1:24:33"/>
    <n v="84.55"/>
    <n v="33"/>
    <n v="24"/>
    <n v="1"/>
    <x v="6"/>
    <s v="Innovation &amp; Technology"/>
    <n v="59049"/>
  </r>
  <r>
    <s v="1668199498-1155"/>
    <s v="https://www.youtube.com/playlist?list=PLZ0vRaBzdrQ2UfyOSfiUuKOs4-2MxInQS"/>
    <s v="หมดยุค Work-Life Balance วิธีเต้นรำไปกับชีวิตและงานแบบ Work-Life Flow | The Secret Sauce EP.164"/>
    <s v="https://www.youtube.com/watch?v=aQLXOn7EEuc&amp;list=PLZ0vRaBzdrQ2UfyOSfiUuKOs4-2MxInQS&amp;index=166&amp;t=14s"/>
    <x v="801"/>
    <s v="aQLXOn7EEuc"/>
    <s v="หมดยุค Work-Life Balance วิธีเต้นรำไปกับชีวิตและงานแบบ Work-Life Flow | The Secret Sauce EP.164"/>
    <x v="1"/>
    <s v="THE STANDARD"/>
    <s v="Nov 1, 2019"/>
    <s v="Nov 1, 2019"/>
    <d v="2019-11-01T00:00:00"/>
    <n v="1"/>
    <n v="11"/>
    <x v="3"/>
    <s v="1"/>
    <n v="4"/>
    <x v="12"/>
    <x v="36"/>
    <s v="November"/>
    <n v="72"/>
    <s v="89,561 views"/>
    <n v="89561"/>
    <s v="like this video along with 1,719 other people"/>
    <n v="1719"/>
    <x v="1"/>
    <s v="31:25"/>
    <n v="31.416666666666668"/>
    <n v="25"/>
    <n v="31"/>
    <n v="0"/>
    <x v="0"/>
    <s v="Unspecified"/>
    <n v="56751"/>
  </r>
  <r>
    <s v="1668199508-1156"/>
    <s v="https://www.youtube.com/playlist?list=PLZ0vRaBzdrQ2UfyOSfiUuKOs4-2MxInQS"/>
    <s v="สูตรเร่งการเรียนรู้ตลอดชีวิตจาก TK park | The Secret Sauce EP.163"/>
    <s v="https://www.youtube.com/watch?v=f_bgc6qslh4&amp;list=PLZ0vRaBzdrQ2UfyOSfiUuKOs4-2MxInQS&amp;index=165"/>
    <x v="802"/>
    <s v="f_bgc6qslh4"/>
    <s v="สูตรเร่งการเรียนรู้ตลอดชีวิตจาก TK park | The Secret Sauce EP.163"/>
    <x v="1"/>
    <s v="THE STANDARD"/>
    <s v="Oct 29, 2019"/>
    <s v="Oct 29, 2019"/>
    <d v="2019-10-29T00:00:00"/>
    <n v="29"/>
    <n v="10"/>
    <x v="3"/>
    <s v="29"/>
    <n v="4"/>
    <x v="12"/>
    <x v="37"/>
    <s v="October"/>
    <n v="14"/>
    <s v="26,138 views"/>
    <n v="26138"/>
    <s v="like this video along with 570 other people"/>
    <n v="570"/>
    <x v="1"/>
    <s v="43:57"/>
    <n v="43.95"/>
    <n v="57"/>
    <n v="43"/>
    <n v="0"/>
    <x v="0"/>
    <s v="Unspecified"/>
    <n v="44458"/>
  </r>
  <r>
    <s v="1668199518-1157"/>
    <s v="https://www.youtube.com/playlist?list=PLZ0vRaBzdrQ2UfyOSfiUuKOs4-2MxInQS"/>
    <s v="กระหายรู้ความต้องการของลูกค้าแบบ Samsung ผู้นำตลาดสมาร์ทโฟนอันดับหนึ่งของโลก The Secret Sauce EP.162"/>
    <s v="https://www.youtube.com/watch?v=NwjYMbaeTl0&amp;list=PLZ0vRaBzdrQ2UfyOSfiUuKOs4-2MxInQS&amp;index=164"/>
    <x v="803"/>
    <s v="NwjYMbaeTl0"/>
    <s v="กระหายรู้ความต้องการของลูกค้าแบบ Samsung ผู้นำตลาดสมาร์ทโฟนอันดับหนึ่งของโลก The Secret Sauce EP.162"/>
    <x v="1"/>
    <s v="THE STANDARD"/>
    <s v="Oct 25, 2019"/>
    <s v="Oct 25, 2019"/>
    <d v="2019-10-25T00:00:00"/>
    <n v="25"/>
    <n v="10"/>
    <x v="3"/>
    <s v="25"/>
    <n v="4"/>
    <x v="12"/>
    <x v="37"/>
    <s v="October"/>
    <n v="7"/>
    <s v="6,693 views"/>
    <n v="6693"/>
    <s v="like this video along with 101 other people"/>
    <n v="101"/>
    <x v="1"/>
    <s v="39:39"/>
    <n v="39.65"/>
    <n v="39"/>
    <n v="39"/>
    <n v="0"/>
    <x v="0"/>
    <s v="Unspecified"/>
    <n v="41420"/>
  </r>
  <r>
    <s v="1668199529-1158"/>
    <s v="https://www.youtube.com/playlist?list=PLZ0vRaBzdrQ2UfyOSfiUuKOs4-2MxInQS"/>
    <s v="มาม่าก็โดน Disrupt! เวทิต โชควัฒนา เปิดแผนทรานส์ฟอร์มสหพัฒนพิบูล 4 หมื่นล้าน The Secret Sauce EP.161"/>
    <s v="https://www.youtube.com/watch?v=rr_iKLqB7o0&amp;list=PLZ0vRaBzdrQ2UfyOSfiUuKOs4-2MxInQS&amp;index=163"/>
    <x v="804"/>
    <s v="rr_iKLqB7o0"/>
    <s v="มาม่าก็โดน Disrupt! เวทิต โชควัฒนา เปิดแผนทรานส์ฟอร์มสหพัฒนพิบูล 4 หมื่นล้าน The Secret Sauce EP.161"/>
    <x v="1"/>
    <s v="THE STANDARD"/>
    <s v="Oct 23, 2019"/>
    <s v="Oct 23, 2019"/>
    <d v="2019-10-23T00:00:00"/>
    <n v="23"/>
    <n v="10"/>
    <x v="3"/>
    <s v="23"/>
    <n v="4"/>
    <x v="12"/>
    <x v="37"/>
    <s v="October"/>
    <n v="86"/>
    <s v="73,288 views"/>
    <n v="73288"/>
    <s v="like this video along with 916 other people"/>
    <n v="916"/>
    <x v="1"/>
    <s v="49:13"/>
    <n v="49.216666666666669"/>
    <n v="13"/>
    <n v="49"/>
    <n v="0"/>
    <x v="14"/>
    <s v="สินค้าอุปโภคบริโภค"/>
    <n v="45671"/>
  </r>
  <r>
    <s v="1668199539-1159"/>
    <s v="https://www.youtube.com/playlist?list=PLZ0vRaBzdrQ2UfyOSfiUuKOs4-2MxInQS"/>
    <s v="เป็นหัวหน้าอย่างไรให้คนรัก จากผู้เขียน Designing Your Life | The Secret Sauce EP.160"/>
    <s v="https://www.youtube.com/watch?v=RPxYD65Zd0Y&amp;list=PLZ0vRaBzdrQ2UfyOSfiUuKOs4-2MxInQS&amp;index=162"/>
    <x v="805"/>
    <s v="RPxYD65Zd0Y"/>
    <s v="เป็นหัวหน้าอย่างไรให้คนรัก จากผู้เขียน Designing Your Life | The Secret Sauce EP.160"/>
    <x v="1"/>
    <s v="THE STANDARD"/>
    <s v="Oct 15, 2019"/>
    <s v="Oct 15, 2019"/>
    <d v="2019-10-15T00:00:00"/>
    <n v="15"/>
    <n v="10"/>
    <x v="3"/>
    <s v="15"/>
    <n v="4"/>
    <x v="12"/>
    <x v="37"/>
    <s v="October"/>
    <n v="26"/>
    <s v="67,799 views"/>
    <n v="67799"/>
    <s v="like this video along with 1,384 other people"/>
    <n v="1384"/>
    <x v="1"/>
    <s v="34:53"/>
    <n v="34.883333333333333"/>
    <n v="53"/>
    <n v="34"/>
    <n v="0"/>
    <x v="0"/>
    <s v="Unspecified"/>
    <n v="47195"/>
  </r>
  <r>
    <s v="1668199550-1160"/>
    <s v="https://www.youtube.com/playlist?list=PLZ0vRaBzdrQ2UfyOSfiUuKOs4-2MxInQS"/>
    <s v="เจ้าสัวธนินท์ ความสำเร็จดีใจได้วันเดียว แล้วความล้มเหลวเสียใจได้กี่วัน | The Secret Sauce EP.159"/>
    <s v="https://www.youtube.com/watch?v=GoxAg-HaUas&amp;list=PLZ0vRaBzdrQ2UfyOSfiUuKOs4-2MxInQS&amp;index=161"/>
    <x v="806"/>
    <s v="GoxAg-HaUas"/>
    <s v="เจ้าสัวธนินท์ ความสำเร็จดีใจได้วันเดียว แล้วความล้มเหลวเสียใจได้กี่วัน | The Secret Sauce EP.159"/>
    <x v="1"/>
    <s v="THE STANDARD"/>
    <s v="Oct 11, 2019"/>
    <s v="Oct 11, 2019"/>
    <d v="2019-10-11T00:00:00"/>
    <n v="11"/>
    <n v="10"/>
    <x v="3"/>
    <s v="11"/>
    <n v="4"/>
    <x v="12"/>
    <x v="37"/>
    <s v="October"/>
    <n v="233"/>
    <s v="194,193 views"/>
    <n v="194193"/>
    <s v="like this video along with 3,761 other people"/>
    <n v="3761"/>
    <x v="1"/>
    <s v="33:26"/>
    <n v="33.43333333333333"/>
    <n v="26"/>
    <n v="33"/>
    <n v="0"/>
    <x v="0"/>
    <s v="Unspecified"/>
    <n v="44018"/>
  </r>
  <r>
    <s v="1668199560-1161"/>
    <s v="https://www.youtube.com/playlist?list=PLZ0vRaBzdrQ2UfyOSfiUuKOs4-2MxInQS"/>
    <s v="วิชาบริหาร ‘ความหรูหรา’ จับลูกค้าไฮเอนด์จาก ปลาวาฬ ผู้ปั้นศรีพันวาไประดับโลก The Secret Sauce EP.158"/>
    <s v="https://www.youtube.com/watch?v=WwzM5ontL20&amp;list=PLZ0vRaBzdrQ2UfyOSfiUuKOs4-2MxInQS&amp;index=160"/>
    <x v="807"/>
    <s v="WwzM5ontL20"/>
    <s v="วิชาบริหาร ‘ความหรูหรา’ จับลูกค้าไฮเอนด์จาก ปลาวาฬ ผู้ปั้นศรีพันวาไประดับโลก The Secret Sauce EP.158"/>
    <x v="1"/>
    <s v="THE STANDARD"/>
    <s v="Oct 8, 2019"/>
    <s v="Oct 8, 2019"/>
    <d v="2019-10-08T00:00:00"/>
    <n v="8"/>
    <n v="10"/>
    <x v="3"/>
    <s v="8"/>
    <n v="4"/>
    <x v="12"/>
    <x v="37"/>
    <s v="October"/>
    <n v="25"/>
    <s v="38,496 views"/>
    <n v="38496"/>
    <s v="like this video along with 695 other people"/>
    <n v="695"/>
    <x v="1"/>
    <s v="50:21"/>
    <n v="50.35"/>
    <n v="21"/>
    <n v="50"/>
    <n v="0"/>
    <x v="25"/>
    <s v="การท่องเที่ยว"/>
    <n v="45791"/>
  </r>
  <r>
    <s v="1668199571-1162"/>
    <s v="https://www.youtube.com/playlist?list=PLZ0vRaBzdrQ2UfyOSfiUuKOs4-2MxInQS"/>
    <s v="รับมืออนาคตด้วยทักษะแห่งความล้มเหลว เมื่อความรู้มีอายุขัยสั้นลง | The Secret Sauce EP.157"/>
    <s v="https://www.youtube.com/watch?v=MKCoGAWGf0w&amp;list=PLZ0vRaBzdrQ2UfyOSfiUuKOs4-2MxInQS&amp;index=159"/>
    <x v="808"/>
    <s v="MKCoGAWGf0w"/>
    <s v="รับมืออนาคตด้วยทักษะแห่งความล้มเหลว เมื่อความรู้มีอายุขัยสั้นลง | The Secret Sauce EP.157"/>
    <x v="1"/>
    <s v="THE STANDARD"/>
    <s v="Oct 4, 2019"/>
    <s v="Oct 4, 2019"/>
    <d v="2019-10-04T00:00:00"/>
    <n v="4"/>
    <n v="10"/>
    <x v="3"/>
    <s v="4"/>
    <n v="4"/>
    <x v="12"/>
    <x v="37"/>
    <s v="October"/>
    <n v="21"/>
    <s v="66,814 views"/>
    <n v="66814"/>
    <s v="like this video along with 1,227 other people"/>
    <n v="1227"/>
    <x v="1"/>
    <s v="44:49"/>
    <n v="44.81666666666667"/>
    <n v="49"/>
    <n v="44"/>
    <n v="0"/>
    <x v="0"/>
    <s v="Unspecified"/>
    <n v="47038"/>
  </r>
  <r>
    <s v="1668199581-1163"/>
    <s v="https://www.youtube.com/playlist?list=PLZ0vRaBzdrQ2UfyOSfiUuKOs4-2MxInQS"/>
    <s v="กล้าให้ถูก กลัวให้เป็น ล้วงวิธีสร้างนวัตกรรมแบบสมโภชน์ พลังงานบริสุทธิ์ | The Secret Sauce EP.156"/>
    <s v="https://www.youtube.com/watch?v=Oka18felkQQ&amp;list=PLZ0vRaBzdrQ2UfyOSfiUuKOs4-2MxInQS&amp;index=158"/>
    <x v="809"/>
    <s v="Oka18felkQQ"/>
    <s v="กล้าให้ถูก กลัวให้เป็น ล้วงวิธีสร้างนวัตกรรมแบบสมโภชน์ พลังงานบริสุทธิ์ | The Secret Sauce EP.156"/>
    <x v="1"/>
    <s v="THE STANDARD"/>
    <s v="Oct 2, 2019"/>
    <s v="Oct 2, 2019"/>
    <d v="2019-10-02T00:00:00"/>
    <n v="2"/>
    <n v="10"/>
    <x v="3"/>
    <s v="2"/>
    <n v="4"/>
    <x v="12"/>
    <x v="37"/>
    <s v="October"/>
    <n v="22"/>
    <s v="22,746 views"/>
    <n v="22746"/>
    <s v="like this video along with 399 other people"/>
    <n v="399"/>
    <x v="2"/>
    <s v="1:04:28"/>
    <n v="64.466666666666669"/>
    <n v="28"/>
    <n v="4"/>
    <n v="1"/>
    <x v="21"/>
    <s v="พลังงาน"/>
    <n v="46719"/>
  </r>
  <r>
    <s v="1668199591-1164"/>
    <s v="https://www.youtube.com/playlist?list=PLZ0vRaBzdrQ2UfyOSfiUuKOs4-2MxInQS"/>
    <s v="เรียนรู้มากแค่ไหน ถ้าไม่เกิดการเปลี่ยนแปลงไม่นับเป็นการพัฒนา | The Secret Sauce EP.155"/>
    <s v="https://www.youtube.com/watch?v=nBlDJMOtSJI&amp;list=PLZ0vRaBzdrQ2UfyOSfiUuKOs4-2MxInQS&amp;index=157"/>
    <x v="810"/>
    <s v="nBlDJMOtSJI"/>
    <s v="เรียนรู้มากแค่ไหน ถ้าไม่เกิดการเปลี่ยนแปลงไม่นับเป็นการพัฒนา | The Secret Sauce EP.155"/>
    <x v="1"/>
    <s v="THE STANDARD"/>
    <s v="Sep 27, 2019"/>
    <s v="Sep 27, 2019"/>
    <d v="2019-09-27T00:00:00"/>
    <n v="27"/>
    <n v="9"/>
    <x v="3"/>
    <s v="27"/>
    <n v="3"/>
    <x v="13"/>
    <x v="38"/>
    <s v="September"/>
    <n v="62"/>
    <s v="102,323 views"/>
    <n v="102323"/>
    <s v="like this video along with 2,330 other people"/>
    <n v="2330"/>
    <x v="1"/>
    <s v="38:36"/>
    <n v="38.6"/>
    <n v="36"/>
    <n v="38"/>
    <n v="0"/>
    <x v="0"/>
    <s v="Unspecified"/>
    <n v="49519"/>
  </r>
  <r>
    <s v="1668199601-1165"/>
    <s v="https://www.youtube.com/playlist?list=PLZ0vRaBzdrQ2UfyOSfiUuKOs4-2MxInQS"/>
    <s v="การสร้างแบรนด์ 4.0 เมื่อความยั่งยืนคือไฟต์บังคับ | The Secret Sauce EP.154"/>
    <s v="https://www.youtube.com/watch?v=jl6JLxww5C0&amp;list=PLZ0vRaBzdrQ2UfyOSfiUuKOs4-2MxInQS&amp;index=156"/>
    <x v="811"/>
    <s v="jl6JLxww5C0"/>
    <s v="การสร้างแบรนด์ 4.0 เมื่อความยั่งยืนคือไฟต์บังคับ | The Secret Sauce EP.154"/>
    <x v="1"/>
    <s v="THE STANDARD"/>
    <s v="Sep 25, 2019"/>
    <s v="Sep 25, 2019"/>
    <d v="2019-09-25T00:00:00"/>
    <n v="25"/>
    <n v="9"/>
    <x v="3"/>
    <s v="25"/>
    <n v="3"/>
    <x v="13"/>
    <x v="38"/>
    <s v="September"/>
    <n v="43"/>
    <s v="98,099 views"/>
    <n v="98099"/>
    <s v="like this video along with 1,833 other people"/>
    <n v="1833"/>
    <x v="1"/>
    <s v="59:57"/>
    <n v="59.95"/>
    <n v="57"/>
    <n v="59"/>
    <n v="0"/>
    <x v="0"/>
    <s v="Unspecified"/>
    <n v="44801"/>
  </r>
  <r>
    <s v="1668199610-1166"/>
    <s v="https://www.youtube.com/playlist?list=PLZ0vRaBzdrQ2UfyOSfiUuKOs4-2MxInQS"/>
    <s v="ไม่ต้องเป็นหัวหน้าก็เติบโตได้ จงวัด Career Path ที่ผลงานไม่ใช่ระยะเวลา | The Secret Sauce EP.153"/>
    <s v="https://www.youtube.com/watch?v=y_HGjd421jw&amp;list=PLZ0vRaBzdrQ2UfyOSfiUuKOs4-2MxInQS&amp;index=155&amp;t=14s"/>
    <x v="812"/>
    <s v="y_HGjd421jw"/>
    <s v="ไม่ต้องเป็นหัวหน้าก็เติบโตได้ จงวัด Career Path ที่ผลงานไม่ใช่ระยะเวลา | The Secret Sauce EP.153"/>
    <x v="1"/>
    <s v="THE STANDARD"/>
    <s v="Sep 20, 2019"/>
    <s v="Sep 20, 2019"/>
    <d v="2019-09-20T00:00:00"/>
    <n v="20"/>
    <n v="9"/>
    <x v="3"/>
    <s v="20"/>
    <n v="3"/>
    <x v="13"/>
    <x v="38"/>
    <s v="September"/>
    <n v="45"/>
    <s v="71,560 views"/>
    <n v="71560"/>
    <s v="like this video along with 1,532 other people"/>
    <n v="1532"/>
    <x v="1"/>
    <s v="43:54"/>
    <n v="43.9"/>
    <n v="54"/>
    <n v="43"/>
    <n v="0"/>
    <x v="0"/>
    <s v="Unspecified"/>
    <n v="52177"/>
  </r>
  <r>
    <s v="1668199620-1167"/>
    <s v="https://www.youtube.com/playlist?list=PLZ0vRaBzdrQ2UfyOSfiUuKOs4-2MxInQS"/>
    <s v="สูตรลับ DHL โลจิสติกส์ที่เชื่อว่าผู้นำศตวรรษที่ 21 ต้องฟังมากกว่าสั่ง | The Secret Sauce EP.152"/>
    <s v="https://www.youtube.com/watch?v=UbIuAchAx1M&amp;list=PLZ0vRaBzdrQ2UfyOSfiUuKOs4-2MxInQS&amp;index=154"/>
    <x v="813"/>
    <s v="UbIuAchAx1M"/>
    <s v="สูตรลับ DHL โลจิสติกส์ที่เชื่อว่าผู้นำศตวรรษที่ 21 ต้องฟังมากกว่าสั่ง | The Secret Sauce EP.152"/>
    <x v="1"/>
    <s v="THE STANDARD"/>
    <s v="Sep 17, 2019"/>
    <s v="Sep 17, 2019"/>
    <d v="2019-09-17T00:00:00"/>
    <n v="17"/>
    <n v="9"/>
    <x v="3"/>
    <s v="17"/>
    <n v="3"/>
    <x v="13"/>
    <x v="38"/>
    <s v="September"/>
    <n v="47"/>
    <s v="29,087 views"/>
    <n v="29087"/>
    <s v="like this video along with 571 other people"/>
    <n v="571"/>
    <x v="1"/>
    <s v="46:22"/>
    <n v="46.366666666666667"/>
    <n v="22"/>
    <n v="46"/>
    <n v="0"/>
    <x v="17"/>
    <s v="Logistics"/>
    <n v="43003"/>
  </r>
  <r>
    <s v="1668199630-1168"/>
    <s v="https://www.youtube.com/playlist?list=PLZ0vRaBzdrQ2UfyOSfiUuKOs4-2MxInQS"/>
    <s v="โลกในปี 2025 จะเป็นอย่างไร 10 เมกะเทรนด์เปลี่ยนโลกที่ต้องจับตา | The Secret Sauce EP.151"/>
    <s v="https://www.youtube.com/watch?v=PFlLn8zbiKQ&amp;list=PLZ0vRaBzdrQ2UfyOSfiUuKOs4-2MxInQS&amp;index=153"/>
    <x v="814"/>
    <s v="PFlLn8zbiKQ"/>
    <s v="โลกในปี 2025 จะเป็นอย่างไร 10 เมกะเทรนด์เปลี่ยนโลกที่ต้องจับตา | The Secret Sauce EP.151"/>
    <x v="1"/>
    <s v="THE STANDARD"/>
    <s v="Sep 17, 2019"/>
    <s v="Sep 17, 2019"/>
    <d v="2019-09-17T00:00:00"/>
    <n v="17"/>
    <n v="9"/>
    <x v="3"/>
    <s v="17"/>
    <n v="3"/>
    <x v="13"/>
    <x v="38"/>
    <s v="September"/>
    <n v="45"/>
    <s v="100,636 views"/>
    <n v="100636"/>
    <s v="like this video along with 1,794 other people"/>
    <n v="1794"/>
    <x v="0"/>
    <s v="14:38"/>
    <n v="14.633333333333333"/>
    <n v="38"/>
    <n v="14"/>
    <n v="0"/>
    <x v="0"/>
    <s v="Unspecified"/>
    <n v="38215"/>
  </r>
  <r>
    <s v="1668199640-1169"/>
    <s v="https://www.youtube.com/playlist?list=PLZ0vRaBzdrQ2UfyOSfiUuKOs4-2MxInQS"/>
    <s v="จงตั้งเป้าหมายจาก ‘โอกาส’ อย่าตั้งเป้าหมายจาก ‘ปัญหา’ | The Secret Sauce EP.150"/>
    <s v="https://www.youtube.com/watch?v=h3pKqUY88yo&amp;list=PLZ0vRaBzdrQ2UfyOSfiUuKOs4-2MxInQS&amp;index=152"/>
    <x v="815"/>
    <s v="h3pKqUY88yo"/>
    <s v="จงตั้งเป้าหมายจาก ‘โอกาส’ อย่าตั้งเป้าหมายจาก ‘ปัญหา’ | The Secret Sauce EP.150"/>
    <x v="1"/>
    <s v="THE STANDARD"/>
    <s v="Sep 13, 2019"/>
    <s v="Sep 13, 2019"/>
    <d v="2019-09-13T00:00:00"/>
    <n v="13"/>
    <n v="9"/>
    <x v="3"/>
    <s v="13"/>
    <n v="3"/>
    <x v="13"/>
    <x v="38"/>
    <s v="September"/>
    <n v="67"/>
    <s v="160,054 views"/>
    <n v="160054"/>
    <s v="like this video along with 3,281 other people"/>
    <n v="3281"/>
    <x v="1"/>
    <s v="34:47"/>
    <n v="34.783333333333331"/>
    <n v="47"/>
    <n v="34"/>
    <n v="0"/>
    <x v="0"/>
    <s v="Unspecified"/>
    <n v="50671"/>
  </r>
  <r>
    <s v="1668199650-1170"/>
    <s v="https://www.youtube.com/playlist?list=PLZ0vRaBzdrQ2UfyOSfiUuKOs4-2MxInQS"/>
    <s v="ทำไม iPhone 11 ต้องลดราคา กลยุทธ์ของ Apple ในอนาคตคืออะไร | The Secret Sauce EP.149"/>
    <s v="https://www.youtube.com/watch?v=lReelA7LCOE&amp;list=PLZ0vRaBzdrQ2UfyOSfiUuKOs4-2MxInQS&amp;index=151"/>
    <x v="816"/>
    <s v="lReelA7LCOE"/>
    <s v="ทำไม iPhone 11 ต้องลดราคา กลยุทธ์ของ Apple ในอนาคตคืออะไร | The Secret Sauce EP.149"/>
    <x v="1"/>
    <s v="THE STANDARD"/>
    <s v="Sep 11, 2019"/>
    <s v="Sep 11, 2019"/>
    <d v="2019-09-11T00:00:00"/>
    <n v="11"/>
    <n v="9"/>
    <x v="3"/>
    <s v="11"/>
    <n v="3"/>
    <x v="13"/>
    <x v="38"/>
    <s v="September"/>
    <n v="193"/>
    <s v="108,249 views"/>
    <n v="108249"/>
    <s v="like this video along with 1,384 other people"/>
    <n v="1384"/>
    <x v="0"/>
    <s v="23:46"/>
    <n v="23.766666666666666"/>
    <n v="46"/>
    <n v="23"/>
    <n v="0"/>
    <x v="0"/>
    <s v="Unspecified"/>
    <n v="41688"/>
  </r>
  <r>
    <s v="1668199660-1171"/>
    <s v="https://www.youtube.com/playlist?list=PLZ0vRaBzdrQ2UfyOSfiUuKOs4-2MxInQS"/>
    <s v="5G เกิดขึ้นจริงหรือยัง ทำไม Huawei กล้าบอกว่ายังไม่มีใครตามพวกเขาทัน | The Secret Sauce EP.148"/>
    <s v="https://www.youtube.com/watch?v=j11t9U49rSI&amp;list=PLZ0vRaBzdrQ2UfyOSfiUuKOs4-2MxInQS&amp;index=150"/>
    <x v="817"/>
    <s v="j11t9U49rSI"/>
    <s v="5G เกิดขึ้นจริงหรือยัง ทำไม Huawei กล้าบอกว่ายังไม่มีใครตามพวกเขาทัน | The Secret Sauce EP.148"/>
    <x v="1"/>
    <s v="THE STANDARD"/>
    <s v="Sep 9, 2019"/>
    <s v="Sep 9, 2019"/>
    <d v="2019-09-09T00:00:00"/>
    <n v="9"/>
    <n v="9"/>
    <x v="3"/>
    <s v="9"/>
    <n v="3"/>
    <x v="13"/>
    <x v="38"/>
    <s v="September"/>
    <n v="40"/>
    <s v="23,223 views"/>
    <n v="23223"/>
    <s v="like this video along with 376 other people"/>
    <n v="376"/>
    <x v="0"/>
    <s v="28:45"/>
    <n v="28.75"/>
    <n v="45"/>
    <n v="28"/>
    <n v="0"/>
    <x v="0"/>
    <s v="Unspecified"/>
    <n v="36494"/>
  </r>
  <r>
    <s v="1668199669-1172"/>
    <s v="https://www.youtube.com/playlist?list=PLZ0vRaBzdrQ2UfyOSfiUuKOs4-2MxInQS"/>
    <s v="RBF ปรุงอาหารด้วยวิทยาศาสตร์ ปั้นธุรกิจ 3,000 ล้านด้วยการบริหาร Supply Chain The Secret Sauce EP.147"/>
    <s v="https://www.youtube.com/watch?v=ysRtuMYcDoU&amp;list=PLZ0vRaBzdrQ2UfyOSfiUuKOs4-2MxInQS&amp;index=149"/>
    <x v="818"/>
    <s v="ysRtuMYcDoU"/>
    <s v="RBF ปรุงอาหารด้วยวิทยาศาสตร์ ปั้นธุรกิจ 3,000 ล้านด้วยการบริหาร Supply Chain The Secret Sauce EP.147"/>
    <x v="1"/>
    <s v="THE STANDARD"/>
    <s v="Sep 6, 2019"/>
    <s v="Sep 6, 2019"/>
    <d v="2019-09-06T00:00:00"/>
    <n v="6"/>
    <n v="9"/>
    <x v="3"/>
    <s v="6"/>
    <n v="3"/>
    <x v="13"/>
    <x v="38"/>
    <s v="September"/>
    <n v="14"/>
    <s v="19,459 views"/>
    <n v="19459"/>
    <s v="like this video along with 433 other people"/>
    <n v="433"/>
    <x v="1"/>
    <s v="52:59"/>
    <n v="52.983333333333334"/>
    <n v="59"/>
    <n v="52"/>
    <n v="0"/>
    <x v="22"/>
    <s v="อาหาร"/>
    <n v="38998"/>
  </r>
  <r>
    <s v="1668199679-1173"/>
    <s v="https://www.youtube.com/playlist?list=PLZ0vRaBzdrQ2UfyOSfiUuKOs4-2MxInQS"/>
    <s v="แผนก่อนเกษียณ สมชัย AIS จากโทรคมนาคมสู่แพลตฟอร์มธนาคาร ประกันภัย และโฆษณา | The Secret Sauce EP.146"/>
    <s v="https://www.youtube.com/watch?v=EtcDlcBJMPA&amp;list=PLZ0vRaBzdrQ2UfyOSfiUuKOs4-2MxInQS&amp;index=148"/>
    <x v="819"/>
    <s v="EtcDlcBJMPA"/>
    <s v="แผนก่อนเกษียณ สมชัย AIS จากโทรคมนาคมสู่แพลตฟอร์มธนาคาร ประกันภัย และโฆษณา | The Secret Sauce EP.146"/>
    <x v="1"/>
    <s v="THE STANDARD"/>
    <s v="Sep 3, 2019"/>
    <s v="Sep 3, 2019"/>
    <d v="2019-09-03T00:00:00"/>
    <n v="3"/>
    <n v="9"/>
    <x v="3"/>
    <s v="3"/>
    <n v="3"/>
    <x v="13"/>
    <x v="38"/>
    <s v="September"/>
    <n v="19"/>
    <s v="19,040 views"/>
    <n v="19040"/>
    <s v="like this video along with 309 other people"/>
    <n v="309"/>
    <x v="1"/>
    <s v="44:24"/>
    <n v="44.4"/>
    <n v="24"/>
    <n v="44"/>
    <n v="0"/>
    <x v="0"/>
    <s v="Unspecified"/>
    <n v="40148"/>
  </r>
  <r>
    <s v="1668199688-1174"/>
    <s v="https://www.youtube.com/playlist?list=PLZ0vRaBzdrQ2UfyOSfiUuKOs4-2MxInQS"/>
    <s v="เจาะโฆษณาดิจิทัล 2562 แตะ 2 หมื่นล้าน โต 19% เมื่อ Data คือรากฐานภาคบังคับ | The Secret Sauce EP.145"/>
    <s v="https://www.youtube.com/watch?v=p4iAkAKURyA&amp;list=PLZ0vRaBzdrQ2UfyOSfiUuKOs4-2MxInQS&amp;index=147"/>
    <x v="820"/>
    <s v="p4iAkAKURyA"/>
    <s v="เจาะโฆษณาดิจิทัล 2562 แตะ 2 หมื่นล้าน โต 19% เมื่อ Data คือรากฐานภาคบังคับ | The Secret Sauce EP.145"/>
    <x v="1"/>
    <s v="THE STANDARD"/>
    <s v="Aug 31, 2019"/>
    <s v="Aug 31, 2019"/>
    <d v="2019-08-31T00:00:00"/>
    <n v="31"/>
    <n v="8"/>
    <x v="3"/>
    <s v="31"/>
    <n v="3"/>
    <x v="13"/>
    <x v="39"/>
    <s v="August"/>
    <n v="3"/>
    <s v="6,815 views"/>
    <n v="6815"/>
    <s v="like this video along with 136 other people"/>
    <n v="136"/>
    <x v="0"/>
    <s v="18:00"/>
    <n v="18"/>
    <n v="0"/>
    <n v="18"/>
    <n v="0"/>
    <x v="0"/>
    <s v="Unspecified"/>
    <n v="33599"/>
  </r>
  <r>
    <s v="1668199698-1175"/>
    <s v="https://www.youtube.com/playlist?list=PLZ0vRaBzdrQ2UfyOSfiUuKOs4-2MxInQS"/>
    <s v="ภารกิจตามหา New S-Curve ของไทยยูเนี่ยน เจ้าของซีเล็คทูน่า | The Secret Sauce EP.144"/>
    <s v="https://www.youtube.com/watch?v=sYfUA6BTEkM&amp;list=PLZ0vRaBzdrQ2UfyOSfiUuKOs4-2MxInQS&amp;index=146"/>
    <x v="821"/>
    <s v="sYfUA6BTEkM"/>
    <s v="ภารกิจตามหา New S-Curve ของไทยยูเนี่ยน เจ้าของซีเล็คทูน่า | The Secret Sauce EP.144"/>
    <x v="1"/>
    <s v="THE STANDARD"/>
    <s v="Aug 30, 2019"/>
    <s v="Aug 30, 2019"/>
    <d v="2019-08-30T00:00:00"/>
    <n v="30"/>
    <n v="8"/>
    <x v="3"/>
    <s v="30"/>
    <n v="3"/>
    <x v="13"/>
    <x v="39"/>
    <s v="August"/>
    <n v="6"/>
    <s v="16,152 views"/>
    <n v="16152"/>
    <s v="like this video along with 260 other people"/>
    <n v="260"/>
    <x v="2"/>
    <s v="1:09:42"/>
    <n v="69.7"/>
    <n v="42"/>
    <n v="9"/>
    <n v="1"/>
    <x v="14"/>
    <s v="สินค้าอุปโภคบริโภค"/>
    <n v="39280"/>
  </r>
  <r>
    <s v="1668199708-1176"/>
    <s v="https://www.youtube.com/playlist?list=PLZ0vRaBzdrQ2UfyOSfiUuKOs4-2MxInQS"/>
    <s v="สรุปประชุม G7 ผู้นำคุยอะไรกัน ทำไมทรัมป์เดี๋ยวดีเดี๋ยวร้าย จะกระทบเราอย่างไร The Secret Sauce EP.143"/>
    <s v="https://www.youtube.com/watch?v=DQsk3DMVdmA&amp;list=PLZ0vRaBzdrQ2UfyOSfiUuKOs4-2MxInQS&amp;index=145"/>
    <x v="822"/>
    <s v="DQsk3DMVdmA"/>
    <s v="สรุปประชุม G7 ผู้นำคุยอะไรกัน ทำไมทรัมป์เดี๋ยวดีเดี๋ยวร้าย จะกระทบเราอย่างไร The Secret Sauce EP.143"/>
    <x v="1"/>
    <s v="THE STANDARD"/>
    <s v="Aug 28, 2019"/>
    <s v="Aug 28, 2019"/>
    <d v="2019-08-28T00:00:00"/>
    <n v="28"/>
    <n v="8"/>
    <x v="3"/>
    <s v="28"/>
    <n v="3"/>
    <x v="13"/>
    <x v="39"/>
    <s v="August"/>
    <n v="22"/>
    <s v="6,230 views"/>
    <n v="6230"/>
    <s v="like this video along with 129 other people"/>
    <n v="129"/>
    <x v="0"/>
    <s v="14:20"/>
    <n v="14.333333333333334"/>
    <n v="20"/>
    <n v="14"/>
    <n v="0"/>
    <x v="0"/>
    <s v="Unspecified"/>
    <n v="32824"/>
  </r>
  <r>
    <s v="1668199719-1177"/>
    <s v="https://www.youtube.com/playlist?list=PLZ0vRaBzdrQ2UfyOSfiUuKOs4-2MxInQS"/>
    <s v="สุดยอด 14 บทเรียนจากการสัมภาษณ์ผู้บริหารกว่า 100 คนใน 2 ปี | The Secret Sauce EP.142"/>
    <s v="https://www.youtube.com/watch?v=ge8n9ba-twE&amp;list=PLZ0vRaBzdrQ2UfyOSfiUuKOs4-2MxInQS&amp;index=144"/>
    <x v="823"/>
    <s v="ge8n9ba-twE"/>
    <s v="สุดยอด 14 บทเรียนจากการสัมภาษณ์ผู้บริหารกว่า 100 คนใน 2 ปี | The Secret Sauce EP.142"/>
    <x v="1"/>
    <s v="THE STANDARD"/>
    <s v="Aug 27, 2019"/>
    <s v="Aug 27, 2019"/>
    <d v="2019-08-27T00:00:00"/>
    <n v="27"/>
    <n v="8"/>
    <x v="3"/>
    <s v="27"/>
    <n v="3"/>
    <x v="13"/>
    <x v="39"/>
    <s v="August"/>
    <n v="82"/>
    <s v="137,965 views"/>
    <n v="137965"/>
    <s v="like this video along with 3,325 other people"/>
    <n v="3325"/>
    <x v="1"/>
    <s v="39:20"/>
    <n v="39.333333333333336"/>
    <n v="20"/>
    <n v="39"/>
    <n v="0"/>
    <x v="0"/>
    <s v="Unspecified"/>
    <n v="41222"/>
  </r>
  <r>
    <s v="1668199729-1178"/>
    <s v="https://www.youtube.com/playlist?list=PLZ0vRaBzdrQ2UfyOSfiUuKOs4-2MxInQS"/>
    <s v="เทคนิคบริหารเวลาแบบเข้ากระท่อมของ บิล เกตส์ | The Secret Sauce EP.141"/>
    <s v="https://www.youtube.com/watch?v=BJ2Vue18aTE&amp;list=PLZ0vRaBzdrQ2UfyOSfiUuKOs4-2MxInQS&amp;index=143&amp;t=11s"/>
    <x v="824"/>
    <s v="BJ2Vue18aTE"/>
    <s v="เทคนิคบริหารเวลาแบบเข้ากระท่อมของ บิล เกตส์ | The Secret Sauce EP.141"/>
    <x v="1"/>
    <s v="THE STANDARD"/>
    <s v="Aug 23, 2019"/>
    <s v="Aug 23, 2019"/>
    <d v="2019-08-23T00:00:00"/>
    <n v="23"/>
    <n v="8"/>
    <x v="3"/>
    <s v="23"/>
    <n v="3"/>
    <x v="13"/>
    <x v="39"/>
    <s v="August"/>
    <n v="79"/>
    <s v="228,386 views"/>
    <n v="228386"/>
    <s v="like this video along with 5,363 other people"/>
    <n v="5363"/>
    <x v="0"/>
    <s v="19:44"/>
    <n v="19.733333333333334"/>
    <n v="44"/>
    <n v="19"/>
    <n v="0"/>
    <x v="0"/>
    <s v="Unspecified"/>
    <n v="43331"/>
  </r>
  <r>
    <s v="1668199739-1179"/>
    <s v="https://www.youtube.com/playlist?list=PLZ0vRaBzdrQ2UfyOSfiUuKOs4-2MxInQS"/>
    <s v="Blockchain คืออะไร Cryptocurrency จะมาจริงไหม เข้าใจที่เดียวจบ | The Secret Sauce EP.140"/>
    <s v="https://www.youtube.com/watch?v=pCX_zogzbE8&amp;list=PLZ0vRaBzdrQ2UfyOSfiUuKOs4-2MxInQS&amp;index=142"/>
    <x v="825"/>
    <s v="pCX_zogzbE8"/>
    <s v="Blockchain คืออะไร Cryptocurrency จะมาจริงไหม เข้าใจที่เดียวจบ | The Secret Sauce EP.140"/>
    <x v="1"/>
    <s v="THE STANDARD"/>
    <s v="Aug 20, 2019"/>
    <s v="Aug 20, 2019"/>
    <d v="2019-08-20T00:00:00"/>
    <n v="20"/>
    <n v="8"/>
    <x v="3"/>
    <s v="20"/>
    <n v="3"/>
    <x v="13"/>
    <x v="39"/>
    <s v="August"/>
    <n v="230"/>
    <s v="267,237 views"/>
    <n v="267237"/>
    <s v="like this video along with 5,584 other people"/>
    <n v="5584"/>
    <x v="1"/>
    <s v="59:19"/>
    <n v="59.31666666666667"/>
    <n v="19"/>
    <n v="59"/>
    <n v="0"/>
    <x v="6"/>
    <s v="Innovation &amp; Technology"/>
    <n v="53313"/>
  </r>
  <r>
    <s v="1668199750-1180"/>
    <s v="https://www.youtube.com/playlist?list=PLZ0vRaBzdrQ2UfyOSfiUuKOs4-2MxInQS"/>
    <s v="เทคนิคการฟังเชิงรุก เพื่อธุรกิจและเข้าใจผู้อื่น | The Secret Sauce EP.139"/>
    <s v="https://www.youtube.com/watch?v=DndRc2Ft21o&amp;list=PLZ0vRaBzdrQ2UfyOSfiUuKOs4-2MxInQS&amp;index=141"/>
    <x v="826"/>
    <s v="DndRc2Ft21o"/>
    <s v="เทคนิคการฟังเชิงรุก เพื่อธุรกิจและเข้าใจผู้อื่น | The Secret Sauce EP.139"/>
    <x v="1"/>
    <s v="THE STANDARD"/>
    <s v="Aug 16, 2019"/>
    <s v="Aug 16, 2019"/>
    <d v="2019-08-16T00:00:00"/>
    <n v="16"/>
    <n v="8"/>
    <x v="3"/>
    <s v="16"/>
    <n v="3"/>
    <x v="13"/>
    <x v="39"/>
    <s v="August"/>
    <n v="29"/>
    <s v="83,994 views"/>
    <n v="83994"/>
    <s v="like this video along with 2,152 other people"/>
    <n v="2152"/>
    <x v="0"/>
    <s v="21:21"/>
    <n v="21.35"/>
    <n v="21"/>
    <n v="21"/>
    <n v="0"/>
    <x v="0"/>
    <s v="Unspecified"/>
    <n v="42939"/>
  </r>
  <r>
    <s v="1668199759-1181"/>
    <s v="https://www.youtube.com/playlist?list=PLZ0vRaBzdrQ2UfyOSfiUuKOs4-2MxInQS"/>
    <s v="ล้วงเคล็ดลับ Garmin จากปากซีอีโอผู้สร้างอาณาจักร 1 แสนล้านบาทใน 30 ปี | The Secret Sauce EP.138"/>
    <s v="https://www.youtube.com/watch?v=QpfeMbD-eBo&amp;list=PLZ0vRaBzdrQ2UfyOSfiUuKOs4-2MxInQS&amp;index=140"/>
    <x v="827"/>
    <s v="QpfeMbD-eBo"/>
    <s v="ล้วงเคล็ดลับ Garmin จากปากซีอีโอผู้สร้างอาณาจักร 1 แสนล้านบาทใน 30 ปี | The Secret Sauce EP.138"/>
    <x v="1"/>
    <s v="THE STANDARD"/>
    <s v="Aug 13, 2019"/>
    <s v="Aug 13, 2019"/>
    <d v="2019-08-13T00:00:00"/>
    <n v="13"/>
    <n v="8"/>
    <x v="3"/>
    <s v="13"/>
    <n v="3"/>
    <x v="13"/>
    <x v="39"/>
    <s v="August"/>
    <n v="8"/>
    <s v="17,735 views"/>
    <n v="17735"/>
    <s v="like this video along with 339 other people"/>
    <n v="339"/>
    <x v="0"/>
    <s v="24:14"/>
    <n v="24.233333333333334"/>
    <n v="14"/>
    <n v="24"/>
    <n v="0"/>
    <x v="0"/>
    <s v="Unspecified"/>
    <n v="36378"/>
  </r>
  <r>
    <s v="1668199770-1182"/>
    <s v="https://www.youtube.com/playlist?list=PLZ0vRaBzdrQ2UfyOSfiUuKOs4-2MxInQS"/>
    <s v="8 เทคนิคสร้างนิสัยเรียนรู้ตลอดชีวิตให้กับคุณ | The Secret Sauce EP.137"/>
    <s v="https://www.youtube.com/watch?v=aShycKgS7xg&amp;list=PLZ0vRaBzdrQ2UfyOSfiUuKOs4-2MxInQS&amp;index=139"/>
    <x v="828"/>
    <s v="aShycKgS7xg"/>
    <s v="8 เทคนิคสร้างนิสัยเรียนรู้ตลอดชีวิตให้กับคุณ | The Secret Sauce EP.137"/>
    <x v="1"/>
    <s v="THE STANDARD"/>
    <s v="Aug 9, 2019"/>
    <s v="Aug 9, 2019"/>
    <d v="2019-08-09T00:00:00"/>
    <n v="9"/>
    <n v="8"/>
    <x v="3"/>
    <s v="9"/>
    <n v="3"/>
    <x v="13"/>
    <x v="39"/>
    <s v="August"/>
    <n v="63"/>
    <s v="120,878 views"/>
    <n v="120878"/>
    <s v="like this video along with 3,219 other people"/>
    <n v="3219"/>
    <x v="0"/>
    <s v="19:36"/>
    <n v="19.600000000000001"/>
    <n v="36"/>
    <n v="19"/>
    <n v="0"/>
    <x v="0"/>
    <s v="Unspecified"/>
    <n v="41989"/>
  </r>
  <r>
    <s v="1668199780-1183"/>
    <s v="https://www.youtube.com/playlist?list=PLZ0vRaBzdrQ2UfyOSfiUuKOs4-2MxInQS"/>
    <s v="หัวใจที่แท้จริงของ Agile จากผู้คิดค้น Agile Manifesto | The Secret Sauce EP.136"/>
    <s v="https://www.youtube.com/watch?v=NDkVI0XLoXE&amp;list=PLZ0vRaBzdrQ2UfyOSfiUuKOs4-2MxInQS&amp;index=138"/>
    <x v="829"/>
    <s v="NDkVI0XLoXE"/>
    <s v="หัวใจที่แท้จริงของ Agile จากผู้คิดค้น Agile Manifesto | The Secret Sauce EP.136"/>
    <x v="1"/>
    <s v="THE STANDARD"/>
    <s v="Aug 6, 2019"/>
    <s v="Aug 6, 2019"/>
    <d v="2019-08-06T00:00:00"/>
    <n v="6"/>
    <n v="8"/>
    <x v="3"/>
    <s v="6"/>
    <n v="3"/>
    <x v="13"/>
    <x v="39"/>
    <s v="August"/>
    <n v="18"/>
    <s v="62,407 views"/>
    <n v="62407"/>
    <s v="like this video along with 1,152 other people"/>
    <n v="1152"/>
    <x v="0"/>
    <s v="27:15"/>
    <n v="27.25"/>
    <n v="15"/>
    <n v="27"/>
    <n v="0"/>
    <x v="0"/>
    <s v="Unspecified"/>
    <n v="39998"/>
  </r>
  <r>
    <s v="1668199790-1184"/>
    <s v="https://www.youtube.com/playlist?list=PLZ0vRaBzdrQ2UfyOSfiUuKOs4-2MxInQS"/>
    <s v="เซ็นทรัลปรับทัพใหญ่ ปั้นพอร์ต 2 แสนล้านเข้าตลาดหุ้น เราเรียนรู้อะไร | The Secret Sauce EP.135"/>
    <s v="https://www.youtube.com/watch?v=gydUTWxeXDw&amp;list=PLZ0vRaBzdrQ2UfyOSfiUuKOs4-2MxInQS&amp;index=137"/>
    <x v="830"/>
    <s v="gydUTWxeXDw"/>
    <s v="เซ็นทรัลปรับทัพใหญ่ ปั้นพอร์ต 2 แสนล้านเข้าตลาดหุ้น เราเรียนรู้อะไร | The Secret Sauce EP.135"/>
    <x v="1"/>
    <s v="THE STANDARD"/>
    <s v="Aug 2, 2019"/>
    <s v="Aug 2, 2019"/>
    <d v="2019-08-02T00:00:00"/>
    <n v="2"/>
    <n v="8"/>
    <x v="3"/>
    <s v="2"/>
    <n v="3"/>
    <x v="13"/>
    <x v="39"/>
    <s v="August"/>
    <n v="20"/>
    <s v="12,910 views"/>
    <n v="12910"/>
    <s v="like this video along with 195 other people"/>
    <n v="195"/>
    <x v="0"/>
    <s v="14:00"/>
    <n v="14"/>
    <n v="0"/>
    <n v="14"/>
    <n v="0"/>
    <x v="20"/>
    <s v="ธุรกิจค้าปลีก"/>
    <n v="32755"/>
  </r>
  <r>
    <s v="1668199800-1185"/>
    <s v="https://www.youtube.com/playlist?list=PLZ0vRaBzdrQ2UfyOSfiUuKOs4-2MxInQS"/>
    <s v="ถึงเวลายักษ์ตื่น! 4 วิธีเต้นรำกับคลื่นดิสรัปชัน | The Secret Sauce EP.134"/>
    <s v="https://www.youtube.com/watch?v=9RuP3hNAQaw&amp;list=PLZ0vRaBzdrQ2UfyOSfiUuKOs4-2MxInQS&amp;index=136"/>
    <x v="831"/>
    <s v="9RuP3hNAQaw"/>
    <s v="ถึงเวลายักษ์ตื่น! 4 วิธีเต้นรำกับคลื่นดิสรัปชัน | The Secret Sauce EP.134"/>
    <x v="1"/>
    <s v="THE STANDARD"/>
    <s v="Jul 30, 2019"/>
    <s v="Jul 30, 2019"/>
    <d v="2019-07-30T00:00:00"/>
    <n v="30"/>
    <n v="7"/>
    <x v="3"/>
    <s v="30"/>
    <n v="3"/>
    <x v="13"/>
    <x v="40"/>
    <s v="July"/>
    <n v="4"/>
    <s v="10,318 views"/>
    <n v="10318"/>
    <s v="like this video along with 152 other people"/>
    <n v="152"/>
    <x v="0"/>
    <s v="21:16"/>
    <n v="21.266666666666666"/>
    <n v="16"/>
    <n v="21"/>
    <n v="0"/>
    <x v="0"/>
    <s v="Unspecified"/>
    <n v="35449"/>
  </r>
  <r>
    <s v="1668199810-1186"/>
    <s v="https://www.youtube.com/playlist?list=PLZ0vRaBzdrQ2UfyOSfiUuKOs4-2MxInQS"/>
    <s v="5 เทคนิคอ่านหนังสือภาษาอังกฤษให้เก่งขึ้น | The Secret Sauce EP.133"/>
    <s v="https://www.youtube.com/watch?v=KCvyvT_FnMM&amp;list=PLZ0vRaBzdrQ2UfyOSfiUuKOs4-2MxInQS&amp;index=135&amp;t=11s"/>
    <x v="832"/>
    <s v="KCvyvT_FnMM"/>
    <s v="5 เทคนิคอ่านหนังสือภาษาอังกฤษให้เก่งขึ้น | The Secret Sauce EP.133"/>
    <x v="1"/>
    <s v="THE STANDARD"/>
    <s v="Jul 27, 2019"/>
    <s v="Jul 27, 2019"/>
    <d v="2019-07-27T00:00:00"/>
    <n v="27"/>
    <n v="7"/>
    <x v="3"/>
    <s v="27"/>
    <n v="3"/>
    <x v="13"/>
    <x v="40"/>
    <s v="July"/>
    <n v="103"/>
    <s v="150,907 views"/>
    <n v="150907"/>
    <s v="like this video along with 7,961 other people"/>
    <n v="7961"/>
    <x v="0"/>
    <s v="11:28"/>
    <n v="11.466666666666667"/>
    <n v="28"/>
    <n v="11"/>
    <n v="0"/>
    <x v="0"/>
    <s v="Unspecified"/>
    <n v="40392"/>
  </r>
  <r>
    <s v="1668199820-1187"/>
    <s v="https://www.youtube.com/playlist?list=PLZ0vRaBzdrQ2UfyOSfiUuKOs4-2MxInQS"/>
    <s v="ใครทำสตาร์บัคส์เกือบเจ๊งในออสเตรเลีย บทเรียนที่ผู้ประกอบการควรศึกษา | The Secret Sauce EP.132"/>
    <s v="https://www.youtube.com/watch?v=_zTcKDf-MDA&amp;list=PLZ0vRaBzdrQ2UfyOSfiUuKOs4-2MxInQS&amp;index=134"/>
    <x v="833"/>
    <s v="_zTcKDf-MDA"/>
    <s v="ใครทำสตาร์บัคส์เกือบเจ๊งในออสเตรเลีย บทเรียนที่ผู้ประกอบการควรศึกษา | The Secret Sauce EP.132"/>
    <x v="1"/>
    <s v="THE STANDARD"/>
    <s v="Jul 23, 2019"/>
    <s v="Jul 23, 2019"/>
    <d v="2019-07-23T00:00:00"/>
    <n v="23"/>
    <n v="7"/>
    <x v="3"/>
    <s v="23"/>
    <n v="3"/>
    <x v="13"/>
    <x v="40"/>
    <s v="July"/>
    <n v="61"/>
    <s v="48,995 views"/>
    <n v="48995"/>
    <s v="like this video along with 725 other people"/>
    <n v="725"/>
    <x v="0"/>
    <s v="18:16"/>
    <n v="18.266666666666666"/>
    <n v="16"/>
    <n v="18"/>
    <n v="0"/>
    <x v="0"/>
    <s v="Unspecified"/>
    <n v="42589"/>
  </r>
  <r>
    <s v="1668199830-1188"/>
    <s v="https://www.youtube.com/playlist?list=PLZ0vRaBzdrQ2UfyOSfiUuKOs4-2MxInQS"/>
    <s v="ภาณุ อิงคะวัต Greyhound สร้างแบรนด์ให้ไประดับโลก จน IKEA อยากร่วมงานด้วย | The Secret Sauce EP.131"/>
    <s v="https://www.youtube.com/watch?v=Ddrk5MdLmXE&amp;list=PLZ0vRaBzdrQ2UfyOSfiUuKOs4-2MxInQS&amp;index=133"/>
    <x v="834"/>
    <s v="Ddrk5MdLmXE"/>
    <s v="ภาณุ อิงคะวัต Greyhound สร้างแบรนด์ให้ไประดับโลก จน IKEA อยากร่วมงานด้วย | The Secret Sauce EP.131"/>
    <x v="1"/>
    <s v="THE STANDARD"/>
    <s v="Jul 20, 2019"/>
    <s v="Jul 20, 2019"/>
    <d v="2019-07-20T00:00:00"/>
    <n v="20"/>
    <n v="7"/>
    <x v="3"/>
    <s v="20"/>
    <n v="3"/>
    <x v="13"/>
    <x v="40"/>
    <s v="July"/>
    <n v="7"/>
    <s v="14,379 views"/>
    <n v="14379"/>
    <s v="like this video along with 223 other people"/>
    <n v="223"/>
    <x v="1"/>
    <s v="54:15"/>
    <n v="54.25"/>
    <n v="15"/>
    <n v="54"/>
    <n v="0"/>
    <x v="19"/>
    <s v="Fashion"/>
    <n v="39254"/>
  </r>
  <r>
    <s v="1668199840-1189"/>
    <s v="https://www.youtube.com/playlist?list=PLZ0vRaBzdrQ2UfyOSfiUuKOs4-2MxInQS"/>
    <s v="ล้วงเคล็ดลับ Grab Thailand โต 100 เท่า พลิกจากผู้ตามเป็นอันดับ 1 ได้อย่างไร The Secret Sauce EP.130"/>
    <s v="https://www.youtube.com/watch?v=HYNtS7APJWw&amp;list=PLZ0vRaBzdrQ2UfyOSfiUuKOs4-2MxInQS&amp;index=132"/>
    <x v="835"/>
    <s v="HYNtS7APJWw"/>
    <s v="ล้วงเคล็ดลับ Grab Thailand โต 100 เท่า พลิกจากผู้ตามเป็นอันดับ 1 ได้อย่างไร The Secret Sauce EP.130"/>
    <x v="1"/>
    <s v="THE STANDARD"/>
    <s v="Jul 17, 2019"/>
    <s v="Jul 17, 2019"/>
    <d v="2019-07-17T00:00:00"/>
    <n v="17"/>
    <n v="7"/>
    <x v="3"/>
    <s v="17"/>
    <n v="3"/>
    <x v="13"/>
    <x v="40"/>
    <s v="July"/>
    <n v="39"/>
    <s v="27,557 views"/>
    <n v="27557"/>
    <s v="like this video along with 484 other people"/>
    <n v="484"/>
    <x v="2"/>
    <s v="1:02:27"/>
    <n v="62.45"/>
    <n v="27"/>
    <n v="2"/>
    <n v="1"/>
    <x v="5"/>
    <s v="Platform"/>
    <n v="44155"/>
  </r>
  <r>
    <s v="1668199849-1190"/>
    <s v="https://www.youtube.com/playlist?list=PLZ0vRaBzdrQ2UfyOSfiUuKOs4-2MxInQS"/>
    <s v="เปิดวิสัยทัศน์ ‘พลังงานบริสุทธิ์’ ฝันเป็น ‘เทสลาแห่งอาเซียน' | The Secret Sauce EP.129"/>
    <s v="https://www.youtube.com/watch?v=6HOaw8rWvwI&amp;list=PLZ0vRaBzdrQ2UfyOSfiUuKOs4-2MxInQS&amp;index=131"/>
    <x v="836"/>
    <s v="6HOaw8rWvwI"/>
    <s v="เปิดวิสัยทัศน์ ‘พลังงานบริสุทธิ์’ ฝันเป็น ‘เทสลาแห่งอาเซียน' | The Secret Sauce EP.129"/>
    <x v="1"/>
    <s v="THE STANDARD"/>
    <s v="Jul 13, 2019"/>
    <s v="Jul 13, 2019"/>
    <d v="2019-07-13T00:00:00"/>
    <n v="13"/>
    <n v="7"/>
    <x v="3"/>
    <s v="13"/>
    <n v="3"/>
    <x v="13"/>
    <x v="40"/>
    <s v="July"/>
    <n v="34"/>
    <s v="21,578 views"/>
    <n v="21578"/>
    <s v="like this video along with 534 other people"/>
    <n v="534"/>
    <x v="1"/>
    <s v="32:14"/>
    <n v="32.233333333333334"/>
    <n v="14"/>
    <n v="32"/>
    <n v="0"/>
    <x v="21"/>
    <s v="พลังงาน"/>
    <n v="35789"/>
  </r>
  <r>
    <s v="1668199859-1191"/>
    <s v="https://www.youtube.com/playlist?list=PLZ0vRaBzdrQ2UfyOSfiUuKOs4-2MxInQS"/>
    <s v="5 วิธีพรีเซนต์ให้อยู่หมัด บทเรียนจากหัวหน้าใหญ่ของ TED | The Secret Sauce EP.128"/>
    <s v="https://www.youtube.com/watch?v=-Lqs8HjJF6c&amp;list=PLZ0vRaBzdrQ2UfyOSfiUuKOs4-2MxInQS&amp;index=130&amp;t=12s"/>
    <x v="837"/>
    <s v="-Lqs8HjJF6c"/>
    <s v="5 วิธีพรีเซนต์ให้อยู่หมัด บทเรียนจากหัวหน้าใหญ่ของ TED | The Secret Sauce EP.128"/>
    <x v="1"/>
    <s v="THE STANDARD"/>
    <s v="Jul 10, 2019"/>
    <s v="Jul 10, 2019"/>
    <d v="2019-07-10T00:00:00"/>
    <n v="10"/>
    <n v="7"/>
    <x v="3"/>
    <s v="10"/>
    <n v="3"/>
    <x v="13"/>
    <x v="40"/>
    <s v="July"/>
    <n v="27"/>
    <s v="90,717 views"/>
    <n v="90717"/>
    <s v="like this video along with 2,358 other people"/>
    <n v="2358"/>
    <x v="0"/>
    <s v="22:36"/>
    <n v="22.6"/>
    <n v="36"/>
    <n v="22"/>
    <n v="0"/>
    <x v="0"/>
    <s v="Unspecified"/>
    <n v="40517"/>
  </r>
  <r>
    <s v="1668199869-1192"/>
    <s v="https://www.youtube.com/playlist?list=PLZ0vRaBzdrQ2UfyOSfiUuKOs4-2MxInQS"/>
    <s v="4 เทคนิคอ่านหนังสือให้ได้เยอะขึ้น จากผู้เชี่ยวชาญด้านการตั้งเป้าและวัดผล | The Secret Sauce EP.127"/>
    <s v="https://www.youtube.com/watch?v=2pTe6Tz6WTQ&amp;list=PLZ0vRaBzdrQ2UfyOSfiUuKOs4-2MxInQS&amp;index=129"/>
    <x v="838"/>
    <s v="2pTe6Tz6WTQ"/>
    <s v="4 เทคนิคอ่านหนังสือให้ได้เยอะขึ้น จากผู้เชี่ยวชาญด้านการตั้งเป้าและวัดผล | The Secret Sauce EP.127"/>
    <x v="1"/>
    <s v="THE STANDARD"/>
    <s v="Jul 5, 2019"/>
    <s v="Jul 5, 2019"/>
    <d v="2019-07-05T00:00:00"/>
    <n v="5"/>
    <n v="7"/>
    <x v="3"/>
    <s v="5"/>
    <n v="3"/>
    <x v="13"/>
    <x v="40"/>
    <s v="July"/>
    <n v="147"/>
    <s v="318,454 views"/>
    <n v="318454"/>
    <s v="like this video along with 11,672 other people"/>
    <n v="11672"/>
    <x v="1"/>
    <s v="30:47"/>
    <n v="30.783333333333335"/>
    <n v="47"/>
    <n v="30"/>
    <n v="0"/>
    <x v="0"/>
    <s v="Unspecified"/>
    <n v="44091"/>
  </r>
  <r>
    <s v="1668199879-1193"/>
    <s v="https://www.youtube.com/playlist?list=PLZ0vRaBzdrQ2UfyOSfiUuKOs4-2MxInQS"/>
    <s v="ทุกเรื่องที่อาจยังไม่เคยรู้ของ OKR จาก ศ.ดร.นภดล ร่มโพธิ์ | The Secret Sauce EP.126"/>
    <s v="https://www.youtube.com/watch?v=VhJMrWxO9k8&amp;list=PLZ0vRaBzdrQ2UfyOSfiUuKOs4-2MxInQS&amp;index=128"/>
    <x v="839"/>
    <s v="VhJMrWxO9k8"/>
    <s v="ทุกเรื่องที่อาจยังไม่เคยรู้ของ OKR จาก ศ.ดร.นภดล ร่มโพธิ์ | The Secret Sauce EP.126"/>
    <x v="1"/>
    <s v="THE STANDARD"/>
    <s v="Jul 2, 2019"/>
    <s v="Jul 2, 2019"/>
    <d v="2019-07-02T00:00:00"/>
    <n v="2"/>
    <n v="7"/>
    <x v="3"/>
    <s v="2"/>
    <n v="3"/>
    <x v="13"/>
    <x v="40"/>
    <s v="July"/>
    <n v="32"/>
    <s v="108,440 views"/>
    <n v="108440"/>
    <s v="like this video along with 1,677 other people"/>
    <n v="1677"/>
    <x v="2"/>
    <s v="1:05:53"/>
    <n v="65.883333333333326"/>
    <n v="53"/>
    <n v="5"/>
    <n v="1"/>
    <x v="0"/>
    <s v="Unspecified"/>
    <n v="45229"/>
  </r>
  <r>
    <s v="1668199888-1194"/>
    <s v="https://www.youtube.com/playlist?list=PLZ0vRaBzdrQ2UfyOSfiUuKOs4-2MxInQS"/>
    <s v="อย่าหลงตัวเอง พัฒนาจุดแข็ง ใช้ Social Skill ผลประกอบการทางความคิดไตรมาสที่ 2 The Secret Sauce EP.125"/>
    <s v="https://www.youtube.com/watch?v=zm76WMcS1DE&amp;list=PLZ0vRaBzdrQ2UfyOSfiUuKOs4-2MxInQS&amp;index=127"/>
    <x v="840"/>
    <s v="zm76WMcS1DE"/>
    <s v="อย่าหลงตัวเอง พัฒนาจุดแข็ง ใช้ Social Skill ผลประกอบการทางความคิดไตรมาสที่ 2 The Secret Sauce EP.125"/>
    <x v="1"/>
    <s v="THE STANDARD"/>
    <s v="Jun 28, 2019"/>
    <s v="Jun 28, 2019"/>
    <d v="2019-06-28T00:00:00"/>
    <n v="28"/>
    <n v="6"/>
    <x v="3"/>
    <s v="28"/>
    <n v="2"/>
    <x v="14"/>
    <x v="41"/>
    <s v="June"/>
    <n v="32"/>
    <s v="43,870 views"/>
    <n v="43870"/>
    <s v="like this video along with 846 other people"/>
    <n v="846"/>
    <x v="1"/>
    <s v="37:45"/>
    <n v="37.75"/>
    <n v="45"/>
    <n v="37"/>
    <n v="0"/>
    <x v="0"/>
    <s v="Unspecified"/>
    <n v="38584"/>
  </r>
  <r>
    <s v="1668199898-1195"/>
    <s v="https://www.youtube.com/playlist?list=PLZ0vRaBzdrQ2UfyOSfiUuKOs4-2MxInQS"/>
    <s v="Libra สกุลเงินดิจิทัลของเฟซบุ๊กกำลังจะเขย่าโลกอย่างไร | The Secret Sauce EP.124"/>
    <s v="https://www.youtube.com/watch?v=jFLynKs-5Nk&amp;list=PLZ0vRaBzdrQ2UfyOSfiUuKOs4-2MxInQS&amp;index=126"/>
    <x v="841"/>
    <s v="jFLynKs-5Nk"/>
    <s v="Libra สกุลเงินดิจิทัลของเฟซบุ๊กกำลังจะเขย่าโลกอย่างไร | The Secret Sauce EP.124"/>
    <x v="1"/>
    <s v="THE STANDARD"/>
    <s v="Jun 24, 2019"/>
    <s v="Jun 24, 2019"/>
    <d v="2019-06-24T00:00:00"/>
    <n v="24"/>
    <n v="6"/>
    <x v="3"/>
    <s v="24"/>
    <n v="2"/>
    <x v="14"/>
    <x v="41"/>
    <s v="June"/>
    <n v="56"/>
    <s v="45,798 views"/>
    <n v="45798"/>
    <s v="like this video along with 891 other people"/>
    <n v="891"/>
    <x v="0"/>
    <s v="24:31"/>
    <n v="24.516666666666666"/>
    <n v="31"/>
    <n v="24"/>
    <n v="0"/>
    <x v="5"/>
    <s v="Platform"/>
    <n v="34218"/>
  </r>
  <r>
    <s v="1668199908-1196"/>
    <s v="https://www.youtube.com/playlist?list=PLZ0vRaBzdrQ2UfyOSfiUuKOs4-2MxInQS"/>
    <s v="วิธีการใช้ Data ทำธุรกิจให้ประสบความสำเร็จ | The Secret Sauce EP.123"/>
    <s v="https://www.youtube.com/watch?v=9HWQfItJSQQ&amp;list=PLZ0vRaBzdrQ2UfyOSfiUuKOs4-2MxInQS&amp;index=125"/>
    <x v="842"/>
    <s v="9HWQfItJSQQ"/>
    <s v="วิธีการใช้ Data ทำธุรกิจให้ประสบความสำเร็จ | The Secret Sauce EP.123"/>
    <x v="1"/>
    <s v="THE STANDARD"/>
    <s v="Jun 21, 2019"/>
    <s v="Jun 21, 2019"/>
    <d v="2019-06-21T00:00:00"/>
    <n v="21"/>
    <n v="6"/>
    <x v="3"/>
    <s v="21"/>
    <n v="2"/>
    <x v="14"/>
    <x v="41"/>
    <s v="June"/>
    <n v="37"/>
    <s v="87,242 views"/>
    <n v="87242"/>
    <s v="like this video along with 2,184 other people"/>
    <n v="2184"/>
    <x v="1"/>
    <s v="47:21"/>
    <n v="47.35"/>
    <n v="21"/>
    <n v="47"/>
    <n v="0"/>
    <x v="0"/>
    <s v="Unspecified"/>
    <n v="39088"/>
  </r>
  <r>
    <s v="1668199918-1197"/>
    <s v="https://www.youtube.com/playlist?list=PLZ0vRaBzdrQ2UfyOSfiUuKOs4-2MxInQS"/>
    <s v="ทำการตลาดบนเฟซบุ๊ก จากอดีต Data Scientist ของเฟซบุ๊ก | The Secret Sauce EP.122"/>
    <s v="https://www.youtube.com/watch?v=R52zaV3fCvE&amp;list=PLZ0vRaBzdrQ2UfyOSfiUuKOs4-2MxInQS&amp;index=124"/>
    <x v="843"/>
    <s v="R52zaV3fCvE"/>
    <s v="ทำการตลาดบนเฟซบุ๊ก จากอดีต Data Scientist ของเฟซบุ๊ก | The Secret Sauce EP.122"/>
    <x v="1"/>
    <s v="THE STANDARD"/>
    <s v="Jun 18, 2019"/>
    <s v="Jun 18, 2019"/>
    <d v="2019-06-18T00:00:00"/>
    <n v="18"/>
    <n v="6"/>
    <x v="3"/>
    <s v="18"/>
    <n v="2"/>
    <x v="14"/>
    <x v="41"/>
    <s v="June"/>
    <n v="25"/>
    <s v="40,616 views"/>
    <n v="40616"/>
    <s v="like this video along with 984 other people"/>
    <n v="984"/>
    <x v="1"/>
    <s v="38:07"/>
    <n v="38.116666666666667"/>
    <n v="7"/>
    <n v="38"/>
    <n v="0"/>
    <x v="0"/>
    <s v="Unspecified"/>
    <n v="36580"/>
  </r>
  <r>
    <s v="1668199929-1198"/>
    <s v="https://www.youtube.com/playlist?list=PLZ0vRaBzdrQ2UfyOSfiUuKOs4-2MxInQS"/>
    <s v="เราจะสร้างอนาคตอย่างไร คำตอบจาก สตีเฟน ฮอว์คิง | The Secret Sauce EP.121"/>
    <s v="https://www.youtube.com/watch?v=C78MzGeuK88&amp;list=PLZ0vRaBzdrQ2UfyOSfiUuKOs4-2MxInQS&amp;index=123"/>
    <x v="844"/>
    <s v="C78MzGeuK88"/>
    <s v="เราจะสร้างอนาคตอย่างไร คำตอบจาก สตีเฟน ฮอว์คิง | The Secret Sauce EP.121"/>
    <x v="1"/>
    <s v="THE STANDARD"/>
    <s v="Jun 14, 2019"/>
    <s v="Jun 14, 2019"/>
    <d v="2019-06-14T00:00:00"/>
    <n v="14"/>
    <n v="6"/>
    <x v="3"/>
    <s v="14"/>
    <n v="2"/>
    <x v="14"/>
    <x v="41"/>
    <s v="June"/>
    <n v="68"/>
    <s v="114,496 views"/>
    <n v="114496"/>
    <s v="like this video along with 2,352 other people"/>
    <n v="2352"/>
    <x v="0"/>
    <s v="19:04"/>
    <n v="19.066666666666666"/>
    <n v="4"/>
    <n v="19"/>
    <n v="0"/>
    <x v="0"/>
    <s v="Unspecified"/>
    <n v="35324"/>
  </r>
  <r>
    <s v="1668199938-1199"/>
    <s v="https://www.youtube.com/playlist?list=PLZ0vRaBzdrQ2UfyOSfiUuKOs4-2MxInQS"/>
    <s v="ปรัชญาชีวิต อานันท์ ปันยารชุน “ผมอยากให้ประวัติศาสตร์ลืมผม” | The Secret Sauce EP.120"/>
    <s v="https://www.youtube.com/watch?v=mF70Qujd83I&amp;list=PLZ0vRaBzdrQ2UfyOSfiUuKOs4-2MxInQS&amp;index=122"/>
    <x v="845"/>
    <s v="mF70Qujd83I"/>
    <s v="ปรัชญาชีวิต อานันท์ ปันยารชุน “ผมอยากให้ประวัติศาสตร์ลืมผม” | The Secret Sauce EP.120"/>
    <x v="1"/>
    <s v="THE STANDARD"/>
    <s v="Jun 10, 2019"/>
    <s v="Jun 10, 2019"/>
    <d v="2019-06-10T00:00:00"/>
    <n v="10"/>
    <n v="6"/>
    <x v="3"/>
    <s v="10"/>
    <n v="2"/>
    <x v="14"/>
    <x v="41"/>
    <s v="June"/>
    <n v="129"/>
    <s v="83,227 views"/>
    <n v="83227"/>
    <s v="like this video along with 1,232 other people"/>
    <n v="1232"/>
    <x v="1"/>
    <s v="53:22"/>
    <n v="53.366666666666667"/>
    <n v="22"/>
    <n v="53"/>
    <n v="0"/>
    <x v="0"/>
    <s v="Unspecified"/>
    <n v="40189"/>
  </r>
  <r>
    <s v="1668199948-1200"/>
    <s v="https://www.youtube.com/playlist?list=PLZ0vRaBzdrQ2UfyOSfiUuKOs4-2MxInQS"/>
    <s v="เรียนและเลียนแบบขงจื๊อ วิธีคิดและทำของบริษัทจีน จนเป็นมหาอำนาจโลก | The Secret Sauce EP.119"/>
    <s v="https://www.youtube.com/watch?v=8kkDUhgLxFU&amp;list=PLZ0vRaBzdrQ2UfyOSfiUuKOs4-2MxInQS&amp;index=121"/>
    <x v="846"/>
    <s v="8kkDUhgLxFU"/>
    <s v="เรียนและเลียนแบบขงจื๊อ วิธีคิดและทำของบริษัทจีน จนเป็นมหาอำนาจโลก | The Secret Sauce EP.119"/>
    <x v="1"/>
    <s v="THE STANDARD"/>
    <s v="Jun 6, 2019"/>
    <s v="Jun 6, 2019"/>
    <d v="2019-06-06T00:00:00"/>
    <n v="6"/>
    <n v="6"/>
    <x v="3"/>
    <s v="6"/>
    <n v="2"/>
    <x v="14"/>
    <x v="41"/>
    <s v="June"/>
    <n v="320"/>
    <s v="376,735 views"/>
    <n v="376735"/>
    <s v="like this video along with 5,300 other people"/>
    <n v="5300"/>
    <x v="1"/>
    <s v="39:19"/>
    <n v="39.31666666666667"/>
    <n v="19"/>
    <n v="39"/>
    <n v="0"/>
    <x v="0"/>
    <s v="Unspecified"/>
    <n v="39958"/>
  </r>
  <r>
    <s v="1668199959-1201"/>
    <s v="https://www.youtube.com/playlist?list=PLZ0vRaBzdrQ2UfyOSfiUuKOs4-2MxInQS"/>
    <s v="สงครามการค้าจีน-สหรัฐฯ ทฤษฎีหมู 3 ชั้น กับความสัมพันธ์ผัวๆ เมียๆ | The Secret Sauce EP.118"/>
    <s v="https://www.youtube.com/watch?v=OpHR7hNAGMA&amp;list=PLZ0vRaBzdrQ2UfyOSfiUuKOs4-2MxInQS&amp;index=120"/>
    <x v="847"/>
    <s v="OpHR7hNAGMA"/>
    <s v="สงครามการค้าจีน-สหรัฐฯ ทฤษฎีหมู 3 ชั้น กับความสัมพันธ์ผัวๆ เมียๆ | The Secret Sauce EP.118"/>
    <x v="1"/>
    <s v="THE STANDARD"/>
    <s v="Jun 4, 2019"/>
    <s v="Jun 4, 2019"/>
    <d v="2019-06-04T00:00:00"/>
    <n v="4"/>
    <n v="6"/>
    <x v="3"/>
    <s v="4"/>
    <n v="2"/>
    <x v="14"/>
    <x v="41"/>
    <s v="June"/>
    <n v="15"/>
    <s v="36,381 views"/>
    <n v="36381"/>
    <s v="like this video along with 525 other people"/>
    <n v="525"/>
    <x v="1"/>
    <s v="48:42"/>
    <n v="48.7"/>
    <n v="42"/>
    <n v="48"/>
    <n v="0"/>
    <x v="0"/>
    <s v="Unspecified"/>
    <n v="33463"/>
  </r>
  <r>
    <s v="1668199969-1202"/>
    <s v="https://www.youtube.com/playlist?list=PLZ0vRaBzdrQ2UfyOSfiUuKOs4-2MxInQS"/>
    <s v="เศรษฐา ทวีสิน แสนสิริ กลยุทธ์บริหาร 4 เสา กับปรัชญา ‘หายใจเข้าไว้’ | The Secret Sauce EP.117"/>
    <s v="https://www.youtube.com/watch?v=c3TROdogUKM&amp;list=PLZ0vRaBzdrQ2UfyOSfiUuKOs4-2MxInQS&amp;index=119"/>
    <x v="848"/>
    <s v="c3TROdogUKM"/>
    <s v="เศรษฐา ทวีสิน แสนสิริ กลยุทธ์บริหาร 4 เสา กับปรัชญา ‘หายใจเข้าไว้’ | The Secret Sauce EP.117"/>
    <x v="1"/>
    <s v="THE STANDARD"/>
    <s v="May 31, 2019"/>
    <s v="May 31, 2019"/>
    <d v="2019-05-31T00:00:00"/>
    <n v="31"/>
    <n v="5"/>
    <x v="3"/>
    <s v="31"/>
    <n v="2"/>
    <x v="14"/>
    <x v="42"/>
    <s v="May"/>
    <n v="21"/>
    <s v="30,767 views"/>
    <n v="30767"/>
    <s v="like this video along with 509 other people"/>
    <n v="509"/>
    <x v="2"/>
    <s v="1:05:05"/>
    <n v="65.083333333333329"/>
    <n v="5"/>
    <n v="5"/>
    <n v="1"/>
    <x v="8"/>
    <s v="อสังหาริมทรัพย์"/>
    <n v="37370"/>
  </r>
  <r>
    <s v="1668199979-1203"/>
    <s v="https://www.youtube.com/playlist?list=PLZ0vRaBzdrQ2UfyOSfiUuKOs4-2MxInQS"/>
    <s v="Game Changer ของ The Mall Group, พลังงานบริสุทธิ์, KBANK และอนันดาฯ | The Secret Sauce EP.116"/>
    <s v="https://www.youtube.com/watch?v=iXBpOA7aFDY&amp;list=PLZ0vRaBzdrQ2UfyOSfiUuKOs4-2MxInQS&amp;index=118"/>
    <x v="849"/>
    <s v="iXBpOA7aFDY"/>
    <s v="Game Changer ของ The Mall Group, พลังงานบริสุทธิ์, KBANK และอนันดาฯ | The Secret Sauce EP.116"/>
    <x v="1"/>
    <s v="THE STANDARD"/>
    <s v="May 28, 2019"/>
    <s v="May 28, 2019"/>
    <d v="2019-05-28T00:00:00"/>
    <n v="28"/>
    <n v="5"/>
    <x v="3"/>
    <s v="28"/>
    <n v="2"/>
    <x v="14"/>
    <x v="42"/>
    <s v="May"/>
    <n v="16"/>
    <s v="32,482 views"/>
    <n v="32482"/>
    <s v="like this video along with 512 other people"/>
    <n v="512"/>
    <x v="1"/>
    <s v="36:34"/>
    <n v="36.56666666666667"/>
    <n v="34"/>
    <n v="36"/>
    <n v="0"/>
    <x v="0"/>
    <s v="Unspecified"/>
    <n v="30238"/>
  </r>
  <r>
    <s v="1668199990-1204"/>
    <s v="https://www.youtube.com/playlist?list=PLZ0vRaBzdrQ2UfyOSfiUuKOs4-2MxInQS"/>
    <s v="ล้วงความลับ UNIQLO อาณาจักรหมื่นล้านบาท ที่มีดีไซเนอร์ใหญ่ที่สุดคือลูกค้า | The Secret Sauce EP.115"/>
    <s v="https://www.youtube.com/watch?v=6vTzU0jvff0&amp;list=PLZ0vRaBzdrQ2UfyOSfiUuKOs4-2MxInQS&amp;index=117"/>
    <x v="850"/>
    <s v="6vTzU0jvff0"/>
    <s v="ล้วงความลับ UNIQLO อาณาจักรหมื่นล้านบาท ที่มีดีไซเนอร์ใหญ่ที่สุดคือลูกค้า | The Secret Sauce EP.115"/>
    <x v="1"/>
    <s v="THE STANDARD"/>
    <s v="May 24, 2019"/>
    <s v="May 24, 2019"/>
    <d v="2019-05-24T00:00:00"/>
    <n v="24"/>
    <n v="5"/>
    <x v="3"/>
    <s v="24"/>
    <n v="2"/>
    <x v="14"/>
    <x v="42"/>
    <s v="May"/>
    <n v="33"/>
    <s v="48,302 views"/>
    <n v="48302"/>
    <s v="like this video along with 910 other people"/>
    <n v="910"/>
    <x v="1"/>
    <s v="40:30"/>
    <n v="40.5"/>
    <n v="30"/>
    <n v="40"/>
    <n v="0"/>
    <x v="19"/>
    <s v="Fashion"/>
    <n v="35511"/>
  </r>
  <r>
    <s v="1668200000-1205"/>
    <s v="https://www.youtube.com/playlist?list=PLZ0vRaBzdrQ2UfyOSfiUuKOs4-2MxInQS"/>
    <s v="เบื้องหลังวุ่นๆ ของพีระมิดลูฟวร์ กับแนวคิดจาก I.M. Pei สถาปนิกจีนดังระดับโลก The Secret Sauce EP.114"/>
    <s v="https://www.youtube.com/watch?v=h7s6K3KryYs&amp;list=PLZ0vRaBzdrQ2UfyOSfiUuKOs4-2MxInQS&amp;index=116"/>
    <x v="851"/>
    <s v="h7s6K3KryYs"/>
    <s v="เบื้องหลังวุ่นๆ ของพีระมิดลูฟวร์ กับแนวคิดจาก I.M. Pei สถาปนิกจีนดังระดับโลก The Secret Sauce EP.114"/>
    <x v="1"/>
    <s v="THE STANDARD"/>
    <s v="May 21, 2019"/>
    <s v="May 21, 2019"/>
    <d v="2019-05-21T00:00:00"/>
    <n v="21"/>
    <n v="5"/>
    <x v="3"/>
    <s v="21"/>
    <n v="2"/>
    <x v="14"/>
    <x v="42"/>
    <s v="May"/>
    <n v="22"/>
    <s v="17,739 views"/>
    <n v="17739"/>
    <s v="like this video along with 394 other people"/>
    <n v="394"/>
    <x v="0"/>
    <s v="26:23"/>
    <n v="26.383333333333333"/>
    <n v="23"/>
    <n v="26"/>
    <n v="0"/>
    <x v="0"/>
    <s v="Unspecified"/>
    <n v="28100"/>
  </r>
  <r>
    <s v="1668200009-1206"/>
    <s v="https://www.youtube.com/playlist?list=PLZ0vRaBzdrQ2UfyOSfiUuKOs4-2MxInQS"/>
    <s v="กลยุทธ์เต้าเสียบปลั๊กไฟ ปั้น Omise เป็นสตาร์ทอัพพันล้าน ใหญ่ที่สุดของไทย | The Secret Sauce EP.113"/>
    <s v="https://www.youtube.com/watch?v=GZhXFES3kUI&amp;list=PLZ0vRaBzdrQ2UfyOSfiUuKOs4-2MxInQS&amp;index=115"/>
    <x v="852"/>
    <s v="GZhXFES3kUI"/>
    <s v="กลยุทธ์เต้าเสียบปลั๊กไฟ ปั้น Omise เป็นสตาร์ทอัพพันล้าน ใหญ่ที่สุดของไทย | The Secret Sauce EP.113"/>
    <x v="1"/>
    <s v="THE STANDARD"/>
    <s v="May 17, 2019"/>
    <s v="May 17, 2019"/>
    <d v="2019-05-17T00:00:00"/>
    <n v="17"/>
    <n v="5"/>
    <x v="3"/>
    <s v="17"/>
    <n v="2"/>
    <x v="14"/>
    <x v="42"/>
    <s v="May"/>
    <n v="3"/>
    <s v="9,474 views"/>
    <n v="9474"/>
    <s v="like this video along with 135 other people"/>
    <n v="135"/>
    <x v="1"/>
    <s v="40:38"/>
    <n v="40.633333333333333"/>
    <n v="38"/>
    <n v="40"/>
    <n v="0"/>
    <x v="5"/>
    <s v="Platform"/>
    <n v="31326"/>
  </r>
  <r>
    <s v="1668200019-1207"/>
    <s v="https://www.youtube.com/playlist?list=PLZ0vRaBzdrQ2UfyOSfiUuKOs4-2MxInQS"/>
    <s v="The Champion Mindset วิธีคิดที่ทำให้คุณเป็นแชมป์เหนือแชมป์แบบแมนฯ ซิตี้ | The Secret Sauce EP.112"/>
    <s v="https://www.youtube.com/watch?v=jVDgg1JO1ZE&amp;list=PLZ0vRaBzdrQ2UfyOSfiUuKOs4-2MxInQS&amp;index=114"/>
    <x v="853"/>
    <s v="jVDgg1JO1ZE"/>
    <s v="The Champion Mindset วิธีคิดที่ทำให้คุณเป็นแชมป์เหนือแชมป์แบบแมนฯ ซิตี้ | The Secret Sauce EP.112"/>
    <x v="1"/>
    <s v="THE STANDARD"/>
    <s v="May 15, 2019"/>
    <s v="May 15, 2019"/>
    <d v="2019-05-15T00:00:00"/>
    <n v="15"/>
    <n v="5"/>
    <x v="3"/>
    <s v="15"/>
    <n v="2"/>
    <x v="14"/>
    <x v="42"/>
    <s v="May"/>
    <n v="45"/>
    <s v="60,241 views"/>
    <n v="60241"/>
    <s v="like this video along with 1,261 other people"/>
    <n v="1261"/>
    <x v="0"/>
    <s v="23:33"/>
    <n v="23.55"/>
    <n v="33"/>
    <n v="23"/>
    <n v="0"/>
    <x v="0"/>
    <s v="Unspecified"/>
    <n v="28823"/>
  </r>
  <r>
    <s v="1668200030-1208"/>
    <s v="https://www.youtube.com/playlist?list=PLZ0vRaBzdrQ2UfyOSfiUuKOs4-2MxInQS"/>
    <s v="Emotional Intelligence ความฉลาดทางอารมณ์ ทักษะสำคัญของผู้นำในศตวรรษที่ 21 | The Secret Sauce EP.111"/>
    <s v="https://www.youtube.com/watch?v=HCZLeRm48sE&amp;list=PLZ0vRaBzdrQ2UfyOSfiUuKOs4-2MxInQS&amp;index=113"/>
    <x v="854"/>
    <s v="HCZLeRm48sE"/>
    <s v="Emotional Intelligence ความฉลาดทางอารมณ์ ทักษะสำคัญของผู้นำในศตวรรษที่ 21 | The Secret Sauce EP.111"/>
    <x v="1"/>
    <s v="THE STANDARD"/>
    <s v="May 10, 2019"/>
    <s v="May 10, 2019"/>
    <d v="2019-05-10T00:00:00"/>
    <n v="10"/>
    <n v="5"/>
    <x v="3"/>
    <s v="10"/>
    <n v="2"/>
    <x v="14"/>
    <x v="42"/>
    <s v="May"/>
    <n v="33"/>
    <s v="363,822 views"/>
    <n v="363822"/>
    <s v="like this video along with 7,613 other people"/>
    <n v="7613"/>
    <x v="1"/>
    <s v="32:56"/>
    <n v="32.93333333333333"/>
    <n v="56"/>
    <n v="32"/>
    <n v="0"/>
    <x v="0"/>
    <s v="Unspecified"/>
    <n v="37353"/>
  </r>
  <r>
    <s v="1668200039-1209"/>
    <s v="https://www.youtube.com/playlist?list=PLZ0vRaBzdrQ2UfyOSfiUuKOs4-2MxInQS"/>
    <s v="5 จิตวิญญาณ พลิกวิกฤติไมโครซอฟต์จากใกล้ตายกลายเป็นบริษัท 1 ล้านล้านเหรียญ | The Secret Sauce EP.110"/>
    <s v="https://www.youtube.com/watch?v=DkBdefs30jE&amp;list=PLZ0vRaBzdrQ2UfyOSfiUuKOs4-2MxInQS&amp;index=112"/>
    <x v="855"/>
    <s v="DkBdefs30jE"/>
    <s v="5 จิตวิญญาณ พลิกวิกฤติไมโครซอฟต์จากใกล้ตายกลายเป็นบริษัท 1 ล้านล้านเหรียญ | The Secret Sauce EP.110"/>
    <x v="1"/>
    <s v="THE STANDARD"/>
    <s v="May 7, 2019"/>
    <s v="May 7, 2019"/>
    <d v="2019-05-07T00:00:00"/>
    <n v="7"/>
    <n v="5"/>
    <x v="3"/>
    <s v="7"/>
    <n v="2"/>
    <x v="14"/>
    <x v="42"/>
    <s v="May"/>
    <n v="3"/>
    <s v="19,539 views"/>
    <n v="19539"/>
    <s v="like this video along with 352 other people"/>
    <n v="352"/>
    <x v="1"/>
    <s v="34:55"/>
    <n v="34.916666666666664"/>
    <n v="55"/>
    <n v="34"/>
    <n v="0"/>
    <x v="6"/>
    <s v="Innovation &amp; Technology"/>
    <n v="27733"/>
  </r>
  <r>
    <s v="1668200050-1210"/>
    <s v="https://www.youtube.com/playlist?list=PLZ0vRaBzdrQ2UfyOSfiUuKOs4-2MxInQS"/>
    <s v="4 กลยุทธ์แก้เกมในภาวะวิกฤตของบ้านปู สู่กำไร EBITDA สูงสุดเป็นประวัติการณ์ | The Secret Sauce EP.109"/>
    <s v="https://www.youtube.com/watch?v=Pw4UukxcZdQ&amp;list=PLZ0vRaBzdrQ2UfyOSfiUuKOs4-2MxInQS&amp;index=111"/>
    <x v="856"/>
    <s v="Pw4UukxcZdQ"/>
    <s v="4 กลยุทธ์แก้เกมในภาวะวิกฤตของบ้านปู สู่กำไร EBITDA สูงสุดเป็นประวัติการณ์ | The Secret Sauce EP.109"/>
    <x v="1"/>
    <s v="THE STANDARD"/>
    <s v="May 3, 2019"/>
    <s v="May 3, 2019"/>
    <d v="2019-05-03T00:00:00"/>
    <n v="3"/>
    <n v="5"/>
    <x v="3"/>
    <s v="3"/>
    <n v="2"/>
    <x v="14"/>
    <x v="42"/>
    <s v="May"/>
    <n v="22"/>
    <s v="18,905 views"/>
    <n v="18905"/>
    <s v="like this video along with 299 other people"/>
    <n v="299"/>
    <x v="1"/>
    <s v="58:06"/>
    <n v="58.1"/>
    <n v="6"/>
    <n v="58"/>
    <n v="0"/>
    <x v="21"/>
    <s v="พลังงาน"/>
    <n v="27959"/>
  </r>
  <r>
    <s v="1668200059-1211"/>
    <s v="https://www.youtube.com/playlist?list=PLZ0vRaBzdrQ2UfyOSfiUuKOs4-2MxInQS"/>
    <s v="ชีวิตที่ดีมาจากอะไร? 3 บทเรียนจากงานวิจัยความสุขที่ยาวนานที่สุดในโลก | The Secret Sauce EP.108"/>
    <s v="https://www.youtube.com/watch?v=6wTLzyF7fcY&amp;list=PLZ0vRaBzdrQ2UfyOSfiUuKOs4-2MxInQS&amp;index=110"/>
    <x v="857"/>
    <s v="6wTLzyF7fcY"/>
    <s v="ชีวิตที่ดีมาจากอะไร? 3 บทเรียนจากงานวิจัยความสุขที่ยาวนานที่สุดในโลก | The Secret Sauce EP.108"/>
    <x v="1"/>
    <s v="THE STANDARD"/>
    <s v="Apr 30, 2019"/>
    <s v="Apr 30, 2019"/>
    <d v="2019-04-30T00:00:00"/>
    <n v="30"/>
    <n v="4"/>
    <x v="3"/>
    <s v="30"/>
    <n v="2"/>
    <x v="14"/>
    <x v="43"/>
    <s v="April"/>
    <n v="70"/>
    <s v="117,095 views"/>
    <n v="117095"/>
    <s v="like this video along with 2,558 other people"/>
    <n v="2558"/>
    <x v="0"/>
    <s v="14:49"/>
    <n v="14.816666666666666"/>
    <n v="49"/>
    <n v="14"/>
    <n v="0"/>
    <x v="0"/>
    <s v="Unspecified"/>
    <n v="34094"/>
  </r>
  <r>
    <s v="1668200069-1212"/>
    <s v="https://www.youtube.com/playlist?list=PLZ0vRaBzdrQ2UfyOSfiUuKOs4-2MxInQS"/>
    <s v="วิธีสร้างวัฒนธรรมองค์กรให้เป็นและใช้ได้จริง โดยเพจ HR - The Next Gen | The Secret Sauce EP.107"/>
    <s v="https://www.youtube.com/watch?v=t_bkPef_U-k&amp;list=PLZ0vRaBzdrQ2UfyOSfiUuKOs4-2MxInQS&amp;index=109"/>
    <x v="858"/>
    <s v="t_bkPef_U-k"/>
    <s v="วิธีสร้างวัฒนธรรมองค์กรให้เป็นและใช้ได้จริง โดยเพจ HR - The Next Gen | The Secret Sauce EP.107"/>
    <x v="1"/>
    <s v="THE STANDARD"/>
    <s v="Apr 26, 2019"/>
    <s v="Apr 26, 2019"/>
    <d v="2019-04-26T00:00:00"/>
    <n v="26"/>
    <n v="4"/>
    <x v="3"/>
    <s v="26"/>
    <n v="2"/>
    <x v="14"/>
    <x v="43"/>
    <s v="April"/>
    <n v="12"/>
    <s v="49,099 views"/>
    <n v="49099"/>
    <s v="like this video along with 743 other people"/>
    <n v="743"/>
    <x v="1"/>
    <s v="48:53"/>
    <n v="48.883333333333333"/>
    <n v="53"/>
    <n v="48"/>
    <n v="0"/>
    <x v="0"/>
    <s v="Unspecified"/>
    <n v="38991"/>
  </r>
  <r>
    <s v="1668200080-1213"/>
    <s v="https://www.youtube.com/playlist?list=PLZ0vRaBzdrQ2UfyOSfiUuKOs4-2MxInQS"/>
    <s v="ถอดรหัส Sapiens ประวัติย่อมนุษยชาติ กับ 5 ข้อคิดที่มนุษย์เงินเดือนปรับใช้ได้ The Secret Sauce EP.106"/>
    <s v="https://www.youtube.com/watch?v=4oz-bKkHgxM&amp;list=PLZ0vRaBzdrQ2UfyOSfiUuKOs4-2MxInQS&amp;index=108"/>
    <x v="859"/>
    <s v="4oz-bKkHgxM"/>
    <s v="ถอดรหัส Sapiens ประวัติย่อมนุษยชาติ กับ 5 ข้อคิดที่มนุษย์เงินเดือนปรับใช้ได้ The Secret Sauce EP.106"/>
    <x v="1"/>
    <s v="THE STANDARD"/>
    <s v="Apr 23, 2019"/>
    <s v="Apr 23, 2019"/>
    <d v="2019-04-23T00:00:00"/>
    <n v="23"/>
    <n v="4"/>
    <x v="3"/>
    <s v="23"/>
    <n v="2"/>
    <x v="14"/>
    <x v="43"/>
    <s v="April"/>
    <n v="455"/>
    <s v="776,075 views"/>
    <n v="776075"/>
    <s v="like this video along with 16,113 other people"/>
    <n v="16113"/>
    <x v="1"/>
    <s v="45:04"/>
    <n v="45.06666666666667"/>
    <n v="4"/>
    <n v="45"/>
    <n v="0"/>
    <x v="0"/>
    <s v="Unspecified"/>
    <n v="52075"/>
  </r>
  <r>
    <s v="1668200090-1214"/>
    <s v="https://www.youtube.com/playlist?list=PLZ0vRaBzdrQ2UfyOSfiUuKOs4-2MxInQS"/>
    <s v="กลยุทธ์นกบินตัววี กับ 5 วิธีคิดสร้าง Huawei เป็นแบรนด์ทรงอิทธิพลของโลก | The Secret Sauce EP.105"/>
    <s v="https://www.youtube.com/watch?v=8p01SDbVmtE&amp;list=PLZ0vRaBzdrQ2UfyOSfiUuKOs4-2MxInQS&amp;index=107"/>
    <x v="860"/>
    <s v="8p01SDbVmtE"/>
    <s v="กลยุทธ์นกบินตัววี กับ 5 วิธีคิดสร้าง Huawei เป็นแบรนด์ทรงอิทธิพลของโลก | The Secret Sauce EP.105"/>
    <x v="1"/>
    <s v="THE STANDARD"/>
    <s v="Apr 19, 2019"/>
    <s v="Apr 19, 2019"/>
    <d v="2019-04-19T00:00:00"/>
    <n v="19"/>
    <n v="4"/>
    <x v="3"/>
    <s v="19"/>
    <n v="2"/>
    <x v="14"/>
    <x v="43"/>
    <s v="April"/>
    <n v="31"/>
    <s v="32,983 views"/>
    <n v="32983"/>
    <s v="like this video along with 527 other people"/>
    <n v="527"/>
    <x v="1"/>
    <s v="31:29"/>
    <n v="31.483333333333334"/>
    <n v="29"/>
    <n v="31"/>
    <n v="0"/>
    <x v="0"/>
    <s v="Unspecified"/>
    <n v="30961"/>
  </r>
  <r>
    <s v="1668200100-1215"/>
    <s v="https://www.youtube.com/playlist?list=PLZ0vRaBzdrQ2UfyOSfiUuKOs4-2MxInQS"/>
    <s v="วิธีแก้ Post-vacation blues เพราะหลังพักร้อนคือความเจ็บปวด | The Secret Sauce EP.104"/>
    <s v="https://www.youtube.com/watch?v=Plo2m93LEnw&amp;list=PLZ0vRaBzdrQ2UfyOSfiUuKOs4-2MxInQS&amp;index=106&amp;t=14s"/>
    <x v="861"/>
    <s v="Plo2m93LEnw"/>
    <s v="วิธีแก้ Post-vacation blues เพราะหลังพักร้อนคือความเจ็บปวด | The Secret Sauce EP.104"/>
    <x v="1"/>
    <s v="THE STANDARD"/>
    <s v="Apr 16, 2019"/>
    <s v="Apr 16, 2019"/>
    <d v="2019-04-16T00:00:00"/>
    <n v="16"/>
    <n v="4"/>
    <x v="3"/>
    <s v="16"/>
    <n v="2"/>
    <x v="14"/>
    <x v="43"/>
    <s v="April"/>
    <n v="12"/>
    <s v="12,875 views"/>
    <n v="12875"/>
    <s v="like this video along with 278 other people"/>
    <n v="278"/>
    <x v="0"/>
    <s v="8:22"/>
    <n v="8.3666666666666671"/>
    <n v="22"/>
    <n v="8"/>
    <n v="0"/>
    <x v="0"/>
    <s v="Unspecified"/>
    <n v="24727"/>
  </r>
  <r>
    <s v="1668200109-1216"/>
    <s v="https://www.youtube.com/playlist?list=PLZ0vRaBzdrQ2UfyOSfiUuKOs4-2MxInQS"/>
    <s v="ทำงานให้เสร็จในรถ บนเครื่องบิน หรือบนเรือ! | The Secret Sauce EP.103"/>
    <s v="https://www.youtube.com/watch?v=Xni3VMxQchw&amp;list=PLZ0vRaBzdrQ2UfyOSfiUuKOs4-2MxInQS&amp;index=105&amp;t=14s"/>
    <x v="862"/>
    <s v="Xni3VMxQchw"/>
    <s v="ทำงานให้เสร็จในรถ บนเครื่องบิน หรือบนเรือ! | The Secret Sauce EP.103"/>
    <x v="1"/>
    <s v="THE STANDARD"/>
    <s v="Apr 15, 2019"/>
    <s v="Apr 15, 2019"/>
    <d v="2019-04-15T00:00:00"/>
    <n v="15"/>
    <n v="4"/>
    <x v="3"/>
    <s v="15"/>
    <n v="2"/>
    <x v="14"/>
    <x v="43"/>
    <s v="April"/>
    <n v="3"/>
    <s v="5,578 views"/>
    <n v="5578"/>
    <s v="like this video along with 102 other people"/>
    <n v="102"/>
    <x v="0"/>
    <s v="14:35"/>
    <n v="14.583333333333334"/>
    <n v="35"/>
    <n v="14"/>
    <n v="0"/>
    <x v="0"/>
    <s v="Unspecified"/>
    <n v="24245"/>
  </r>
  <r>
    <s v="1668200118-1217"/>
    <s v="https://www.youtube.com/playlist?list=PLZ0vRaBzdrQ2UfyOSfiUuKOs4-2MxInQS"/>
    <s v="คิดงาน ทำงาน ใช้เวลาระหว่างเดินทางอย่างไรให้เวิร์ก ไม่เสียเวลา | The Secret Sauce EP.102"/>
    <s v="https://www.youtube.com/watch?v=LTMm2yAfP3Q&amp;list=PLZ0vRaBzdrQ2UfyOSfiUuKOs4-2MxInQS&amp;index=104&amp;t=13s"/>
    <x v="863"/>
    <s v="LTMm2yAfP3Q"/>
    <s v="คิดงาน ทำงาน ใช้เวลาระหว่างเดินทางอย่างไรให้เวิร์ก ไม่เสียเวลา | The Secret Sauce EP.102"/>
    <x v="1"/>
    <s v="THE STANDARD"/>
    <s v="Apr 14, 2019"/>
    <s v="Apr 14, 2019"/>
    <d v="2019-04-14T00:00:00"/>
    <n v="14"/>
    <n v="4"/>
    <x v="3"/>
    <s v="14"/>
    <n v="2"/>
    <x v="14"/>
    <x v="43"/>
    <s v="April"/>
    <n v="9"/>
    <s v="12,415 views"/>
    <n v="12415"/>
    <s v="like this video along with 222 other people"/>
    <n v="222"/>
    <x v="0"/>
    <s v="10:31"/>
    <n v="10.516666666666667"/>
    <n v="31"/>
    <n v="10"/>
    <n v="0"/>
    <x v="0"/>
    <s v="Unspecified"/>
    <n v="24543"/>
  </r>
  <r>
    <s v="1668200128-1218"/>
    <s v="https://www.youtube.com/playlist?list=PLZ0vRaBzdrQ2UfyOSfiUuKOs4-2MxInQS"/>
    <s v="ต้องทำงานในวันที่ทุกคนไปเที่ยวกันหมด ทำอย่างไรให้ยังมีกำลังใจและประสิทธิภาพ The Secret Sauce EP.101"/>
    <s v="https://www.youtube.com/watch?v=EqgCy6nSDBo&amp;list=PLZ0vRaBzdrQ2UfyOSfiUuKOs4-2MxInQS&amp;index=103"/>
    <x v="864"/>
    <s v="EqgCy6nSDBo"/>
    <s v="ต้องทำงานในวันที่ทุกคนไปเที่ยวกันหมด ทำอย่างไรให้ยังมีกำลังใจและประสิทธิภาพ The Secret Sauce EP.101"/>
    <x v="1"/>
    <s v="THE STANDARD"/>
    <s v="Apr 13, 2019"/>
    <s v="Apr 13, 2019"/>
    <d v="2019-04-13T00:00:00"/>
    <n v="13"/>
    <n v="4"/>
    <x v="3"/>
    <s v="13"/>
    <n v="2"/>
    <x v="14"/>
    <x v="43"/>
    <s v="April"/>
    <n v="10"/>
    <s v="4,962 views"/>
    <n v="4962"/>
    <s v="like this video along with 123 other people"/>
    <n v="123"/>
    <x v="0"/>
    <s v="8:35"/>
    <n v="8.5833333333333339"/>
    <n v="35"/>
    <n v="8"/>
    <n v="0"/>
    <x v="0"/>
    <s v="Unspecified"/>
    <n v="21851"/>
  </r>
  <r>
    <s v="1668200137-1219"/>
    <s v="https://www.youtube.com/playlist?list=PLZ0vRaBzdrQ2UfyOSfiUuKOs4-2MxInQS"/>
    <s v="เตรียมตัวเที่ยวอย่างไรให้งานยังเดินไปได้และไม่เครียดจนเกินไป | The Secret Sauce EP.100"/>
    <s v="https://www.youtube.com/watch?v=2sFP0Wu_z2w&amp;list=PLZ0vRaBzdrQ2UfyOSfiUuKOs4-2MxInQS&amp;index=102&amp;t=14s"/>
    <x v="865"/>
    <s v="2sFP0Wu_z2w"/>
    <s v="เตรียมตัวเที่ยวอย่างไรให้งานยังเดินไปได้และไม่เครียดจนเกินไป | The Secret Sauce EP.100"/>
    <x v="1"/>
    <s v="THE STANDARD"/>
    <s v="Apr 12, 2019"/>
    <s v="Apr 12, 2019"/>
    <d v="2019-04-12T00:00:00"/>
    <n v="12"/>
    <n v="4"/>
    <x v="3"/>
    <s v="12"/>
    <n v="2"/>
    <x v="14"/>
    <x v="43"/>
    <s v="April"/>
    <n v="5"/>
    <s v="6,336 views"/>
    <n v="6336"/>
    <s v="like this video along with 80 other people"/>
    <n v="80"/>
    <x v="0"/>
    <s v="18:16"/>
    <n v="18.266666666666666"/>
    <n v="16"/>
    <n v="18"/>
    <n v="0"/>
    <x v="0"/>
    <s v="Unspecified"/>
    <n v="22519"/>
  </r>
  <r>
    <s v="1668200147-1220"/>
    <s v="https://www.youtube.com/playlist?list=PLZ0vRaBzdrQ2UfyOSfiUuKOs4-2MxInQS"/>
    <s v="ผลประกอบการทางความคิด ถอดบทเรียน Trello, OKR และ THE STANDARD DEBATE | The Secret Sauce EP.99"/>
    <s v="https://www.youtube.com/watch?v=K9tBXbPvDSo&amp;list=PLZ0vRaBzdrQ2UfyOSfiUuKOs4-2MxInQS&amp;index=101"/>
    <x v="866"/>
    <s v="K9tBXbPvDSo"/>
    <s v="ผลประกอบการทางความคิด ถอดบทเรียน Trello, OKR และ THE STANDARD DEBATE | The Secret Sauce EP.99"/>
    <x v="1"/>
    <s v="THE STANDARD"/>
    <s v="Apr 9, 2019"/>
    <s v="Apr 9, 2019"/>
    <d v="2019-04-09T00:00:00"/>
    <n v="9"/>
    <n v="4"/>
    <x v="3"/>
    <s v="9"/>
    <n v="2"/>
    <x v="14"/>
    <x v="43"/>
    <s v="April"/>
    <n v="15"/>
    <s v="9,017 views"/>
    <n v="9017"/>
    <s v="like this video along with 150 other people"/>
    <n v="150"/>
    <x v="1"/>
    <s v="36:42"/>
    <n v="36.700000000000003"/>
    <n v="42"/>
    <n v="36"/>
    <n v="0"/>
    <x v="0"/>
    <s v="Unspecified"/>
    <n v="27188"/>
  </r>
  <r>
    <s v="1668200156-1221"/>
    <s v="https://www.youtube.com/playlist?list=PLZ0vRaBzdrQ2UfyOSfiUuKOs4-2MxInQS"/>
    <s v="พาเลซ ชิงส่วนแบ่งจากตลาดหมื่นล้าน ขึ้นเป็น Top 3 ของวงการนมข้นหวานได้อย่างไร The Secret Sauce EP.98"/>
    <s v="https://www.youtube.com/watch?v=f6BybPMSlo8&amp;list=PLZ0vRaBzdrQ2UfyOSfiUuKOs4-2MxInQS&amp;index=100"/>
    <x v="867"/>
    <s v="f6BybPMSlo8"/>
    <s v="พาเลซ ชิงส่วนแบ่งจากตลาดหมื่นล้าน ขึ้นเป็น Top 3 ของวงการนมข้นหวานได้อย่างไร The Secret Sauce EP.98"/>
    <x v="1"/>
    <s v="THE STANDARD"/>
    <s v="Apr 5, 2019"/>
    <s v="Apr 5, 2019"/>
    <d v="2019-04-05T00:00:00"/>
    <n v="5"/>
    <n v="4"/>
    <x v="3"/>
    <s v="5"/>
    <n v="2"/>
    <x v="14"/>
    <x v="43"/>
    <s v="April"/>
    <n v="2"/>
    <s v="5,709 views"/>
    <n v="5709"/>
    <s v="like this video along with 92 other people"/>
    <n v="92"/>
    <x v="0"/>
    <s v="27:47"/>
    <n v="27.783333333333335"/>
    <n v="47"/>
    <n v="27"/>
    <n v="0"/>
    <x v="14"/>
    <s v="สินค้าอุปโภคบริโภค"/>
    <n v="26503"/>
  </r>
  <r>
    <s v="1668200166-1222"/>
    <s v="https://www.youtube.com/playlist?list=PLZ0vRaBzdrQ2UfyOSfiUuKOs4-2MxInQS"/>
    <s v="ไม่รู้ว่าตัวเองชอบอะไร ไม่รู้จะเอายังไงกับชีวิต หาคำตอบได้ด้วยแผนโอดิสซีย์ | The Secret Sauce EP.97"/>
    <s v="https://www.youtube.com/watch?v=hneqGzXiqZ8&amp;list=PLZ0vRaBzdrQ2UfyOSfiUuKOs4-2MxInQS&amp;index=99&amp;t=87s"/>
    <x v="868"/>
    <s v="hneqGzXiqZ8"/>
    <s v="ไม่รู้ว่าตัวเองชอบอะไร ไม่รู้จะเอายังไงกับชีวิต หาคำตอบได้ด้วยแผนโอดิสซีย์ | The Secret Sauce EP.97"/>
    <x v="1"/>
    <s v="THE STANDARD"/>
    <s v="Apr 2, 2019"/>
    <s v="Apr 2, 2019"/>
    <d v="2019-04-02T00:00:00"/>
    <n v="2"/>
    <n v="4"/>
    <x v="3"/>
    <s v="2"/>
    <n v="2"/>
    <x v="14"/>
    <x v="43"/>
    <s v="April"/>
    <n v="127"/>
    <s v="357,714 views"/>
    <n v="357714"/>
    <s v="like this video along with 9,927 other people"/>
    <n v="9927"/>
    <x v="0"/>
    <s v="26:35"/>
    <n v="26.583333333333332"/>
    <n v="35"/>
    <n v="26"/>
    <n v="0"/>
    <x v="0"/>
    <s v="Unspecified"/>
    <n v="38430"/>
  </r>
  <r>
    <s v="1668200175-1223"/>
    <s v="https://www.youtube.com/playlist?list=PLZ0vRaBzdrQ2UfyOSfiUuKOs4-2MxInQS"/>
    <s v="รู้จักตัวเอง ค้นหาความหมายในงานและความสุขในชีวิตให้เจอ ด้วย Design Thinking | The Secret Sauce EP.96"/>
    <s v="https://www.youtube.com/watch?v=28_UcgPlKL8&amp;list=PLZ0vRaBzdrQ2UfyOSfiUuKOs4-2MxInQS&amp;index=98&amp;t=96s"/>
    <x v="869"/>
    <s v="28_UcgPlKL8"/>
    <s v="รู้จักตัวเอง ค้นหาความหมายในงานและความสุขในชีวิตให้เจอ ด้วย Design Thinking | The Secret Sauce EP.96"/>
    <x v="1"/>
    <s v="THE STANDARD"/>
    <s v="Mar 29, 2019"/>
    <s v="Mar 29, 2019"/>
    <d v="2019-03-29T00:00:00"/>
    <n v="29"/>
    <n v="3"/>
    <x v="3"/>
    <s v="29"/>
    <n v="1"/>
    <x v="15"/>
    <x v="44"/>
    <s v="March"/>
    <n v="142"/>
    <s v="353,776 views"/>
    <n v="353776"/>
    <s v="like this video along with 8,442 other people"/>
    <n v="8442"/>
    <x v="0"/>
    <s v="26:39"/>
    <n v="26.65"/>
    <n v="39"/>
    <n v="26"/>
    <n v="0"/>
    <x v="0"/>
    <s v="Unspecified"/>
    <n v="43127"/>
  </r>
  <r>
    <s v="1668200185-1224"/>
    <s v="https://www.youtube.com/playlist?list=PLZ0vRaBzdrQ2UfyOSfiUuKOs4-2MxInQS"/>
    <s v="ทำอย่างไรให้มี R&amp;D Mindset ในตัวเอง กับ สวทช. | The Secret Sauce EP.94"/>
    <s v="https://www.youtube.com/watch?v=LgTCu2snwEs&amp;list=PLZ0vRaBzdrQ2UfyOSfiUuKOs4-2MxInQS&amp;index=97"/>
    <x v="870"/>
    <s v="LgTCu2snwEs"/>
    <s v="ทำอย่างไรให้มี R&amp;D Mindset ในตัวเอง กับ สวทช. | The Secret Sauce EP.94"/>
    <x v="1"/>
    <s v="THE STANDARD"/>
    <s v="Mar 28, 2019"/>
    <s v="Mar 28, 2019"/>
    <d v="2019-03-28T00:00:00"/>
    <n v="28"/>
    <n v="3"/>
    <x v="3"/>
    <s v="28"/>
    <n v="1"/>
    <x v="15"/>
    <x v="44"/>
    <s v="March"/>
    <n v="21"/>
    <s v="57,070 views"/>
    <n v="57070"/>
    <s v="like this video along with 1,010 other people"/>
    <n v="1010"/>
    <x v="1"/>
    <s v="37:58"/>
    <n v="37.966666666666669"/>
    <n v="58"/>
    <n v="37"/>
    <n v="0"/>
    <x v="0"/>
    <s v="Unspecified"/>
    <n v="17605"/>
  </r>
  <r>
    <s v="1668200195-1225"/>
    <s v="https://www.youtube.com/playlist?list=PLZ0vRaBzdrQ2UfyOSfiUuKOs4-2MxInQS"/>
    <s v="บริหารคนให้ปรับตัวได้ เปลี่ยนองค์กรให้โตระดับภูมิภาค กับ ปูนอินทรี | The Secret Sauce EP.95"/>
    <s v="https://www.youtube.com/watch?v=a688-qeq5YY&amp;list=PLZ0vRaBzdrQ2UfyOSfiUuKOs4-2MxInQS&amp;index=96"/>
    <x v="871"/>
    <s v="a688-qeq5YY"/>
    <s v="บริหารคนให้ปรับตัวได้ เปลี่ยนองค์กรให้โตระดับภูมิภาค กับ ปูนอินทรี | The Secret Sauce EP.95"/>
    <x v="1"/>
    <s v="THE STANDARD"/>
    <s v="Mar 27, 2019"/>
    <s v="Mar 27, 2019"/>
    <d v="2019-03-27T00:00:00"/>
    <n v="27"/>
    <n v="3"/>
    <x v="3"/>
    <s v="27"/>
    <n v="1"/>
    <x v="15"/>
    <x v="44"/>
    <s v="March"/>
    <n v="32"/>
    <s v="40,540 views"/>
    <n v="40540"/>
    <s v="like this video along with 559 other people"/>
    <n v="559"/>
    <x v="1"/>
    <s v="48:16"/>
    <n v="48.266666666666666"/>
    <n v="16"/>
    <n v="48"/>
    <n v="0"/>
    <x v="0"/>
    <s v="Unspecified"/>
    <n v="32296"/>
  </r>
  <r>
    <s v="1668200205-1226"/>
    <s v="https://www.youtube.com/playlist?list=PLZ0vRaBzdrQ2UfyOSfiUuKOs4-2MxInQS"/>
    <s v="ล้วงวิธีคิด กลยุทธ์การทำงานของ มิ่งขวัญ แสงสุวรรณ์ สุดยอดนักการตลาดเมืองไทย | The Secret Sauce EP.93"/>
    <s v="https://www.youtube.com/watch?v=c8qTz9uAdAA&amp;list=PLZ0vRaBzdrQ2UfyOSfiUuKOs4-2MxInQS&amp;index=95"/>
    <x v="872"/>
    <s v="c8qTz9uAdAA"/>
    <s v="ล้วงวิธีคิด กลยุทธ์การทำงานของ มิ่งขวัญ แสงสุวรรณ์ สุดยอดนักการตลาดเมืองไทย | The Secret Sauce EP.93"/>
    <x v="1"/>
    <s v="THE STANDARD"/>
    <s v="Mar 19, 2019"/>
    <s v="Mar 19, 2019"/>
    <d v="2019-03-19T00:00:00"/>
    <n v="19"/>
    <n v="3"/>
    <x v="3"/>
    <s v="19"/>
    <n v="1"/>
    <x v="15"/>
    <x v="44"/>
    <s v="March"/>
    <n v="226"/>
    <s v="124,214 views"/>
    <n v="124214"/>
    <s v="like this video along with 2,142 other people"/>
    <n v="2142"/>
    <x v="1"/>
    <s v="50:31"/>
    <n v="50.516666666666666"/>
    <n v="31"/>
    <n v="50"/>
    <n v="0"/>
    <x v="0"/>
    <s v="Unspecified"/>
    <n v="40026"/>
  </r>
  <r>
    <s v="1668200215-1227"/>
    <s v="https://www.youtube.com/playlist?list=PLZ0vRaBzdrQ2UfyOSfiUuKOs4-2MxInQS"/>
    <s v="วิธีสู้กับสองเจ้าใหญ่ในธุรกิจเหล็กระดับหมื่นล้าน กับ Prime Steel Meel | The Secret Sauce EP.92"/>
    <s v="https://www.youtube.com/watch?v=jp9ZFaxrLN0&amp;list=PLZ0vRaBzdrQ2UfyOSfiUuKOs4-2MxInQS&amp;index=94"/>
    <x v="873"/>
    <s v="jp9ZFaxrLN0"/>
    <s v="วิธีสู้กับสองเจ้าใหญ่ในธุรกิจเหล็กระดับหมื่นล้าน กับ Prime Steel Meel | The Secret Sauce EP.92"/>
    <x v="1"/>
    <s v="THE STANDARD"/>
    <s v="Mar 15, 2019"/>
    <s v="Mar 15, 2019"/>
    <d v="2019-03-15T00:00:00"/>
    <n v="15"/>
    <n v="3"/>
    <x v="3"/>
    <s v="15"/>
    <n v="1"/>
    <x v="15"/>
    <x v="44"/>
    <s v="March"/>
    <n v="5"/>
    <s v="6,988 views"/>
    <n v="6988"/>
    <s v="like this video along with 112 other people"/>
    <n v="112"/>
    <x v="1"/>
    <s v="56:31"/>
    <n v="56.516666666666666"/>
    <n v="31"/>
    <n v="56"/>
    <n v="0"/>
    <x v="0"/>
    <s v="Unspecified"/>
    <n v="28919"/>
  </r>
  <r>
    <s v="1668200225-1228"/>
    <s v="https://www.youtube.com/playlist?list=PLZ0vRaBzdrQ2UfyOSfiUuKOs4-2MxInQS"/>
    <s v="7 วัฒนธรรมองค์กรที่ทำให้ IDEO เป็นสุดยอดบริษัทออกแบบและสร้างนวัตกรรมระดับโลก The Secret Sauce EP.91"/>
    <s v="https://www.youtube.com/watch?v=7caKQw7uukg&amp;list=PLZ0vRaBzdrQ2UfyOSfiUuKOs4-2MxInQS&amp;index=93"/>
    <x v="874"/>
    <s v="7caKQw7uukg"/>
    <s v="7 วัฒนธรรมองค์กรที่ทำให้ IDEO เป็นสุดยอดบริษัทออกแบบและสร้างนวัตกรรมระดับโลก The Secret Sauce EP.91"/>
    <x v="1"/>
    <s v="THE STANDARD"/>
    <s v="Mar 12, 2019"/>
    <s v="Mar 12, 2019"/>
    <d v="2019-03-12T00:00:00"/>
    <n v="12"/>
    <n v="3"/>
    <x v="3"/>
    <s v="12"/>
    <n v="1"/>
    <x v="15"/>
    <x v="44"/>
    <s v="March"/>
    <n v="17"/>
    <s v="23,842 views"/>
    <n v="23842"/>
    <s v="like this video along with 470 other people"/>
    <n v="470"/>
    <x v="0"/>
    <s v="17:05"/>
    <n v="17.083333333333332"/>
    <n v="5"/>
    <n v="17"/>
    <n v="0"/>
    <x v="0"/>
    <s v="Unspecified"/>
    <n v="24756"/>
  </r>
  <r>
    <s v="1668200234-1229"/>
    <s v="https://www.youtube.com/playlist?list=PLZ0vRaBzdrQ2UfyOSfiUuKOs4-2MxInQS"/>
    <s v="3 หัวใจสำคัญในการทำธุรกิจค้าปลีกให้ยั่งยืนและประสบความสำเร็จกับ CPN | The Secret Sauce EP.90"/>
    <s v="https://www.youtube.com/watch?v=Mza4NPPQcEM&amp;list=PLZ0vRaBzdrQ2UfyOSfiUuKOs4-2MxInQS&amp;index=92"/>
    <x v="875"/>
    <s v="Mza4NPPQcEM"/>
    <s v="3 หัวใจสำคัญในการทำธุรกิจค้าปลีกให้ยั่งยืนและประสบความสำเร็จกับ CPN | The Secret Sauce EP.90"/>
    <x v="1"/>
    <s v="THE STANDARD"/>
    <s v="Mar 8, 2019"/>
    <s v="Mar 8, 2019"/>
    <d v="2019-03-08T00:00:00"/>
    <n v="8"/>
    <n v="3"/>
    <x v="3"/>
    <s v="8"/>
    <n v="1"/>
    <x v="15"/>
    <x v="44"/>
    <s v="March"/>
    <n v="19"/>
    <s v="12,170 views"/>
    <n v="12170"/>
    <s v="like this video along with 242 other people"/>
    <n v="242"/>
    <x v="1"/>
    <s v="40:05"/>
    <n v="40.083333333333336"/>
    <n v="5"/>
    <n v="40"/>
    <n v="0"/>
    <x v="20"/>
    <s v="ธุรกิจค้าปลีก"/>
    <n v="32712"/>
  </r>
  <r>
    <s v="1668200244-1230"/>
    <s v="https://www.youtube.com/playlist?list=PLZ0vRaBzdrQ2UfyOSfiUuKOs4-2MxInQS"/>
    <s v="7 วิธีปลดล็อกความคิดสร้างสรรค์กับ Tom Kelley ผู้เขียน Creative Confidence | The Secret Sauce EP.89"/>
    <s v="https://www.youtube.com/watch?v=9uKCAt7VW-A&amp;list=PLZ0vRaBzdrQ2UfyOSfiUuKOs4-2MxInQS&amp;index=91&amp;t=1s"/>
    <x v="876"/>
    <s v="9uKCAt7VW-A"/>
    <s v="7 วิธีปลดล็อกความคิดสร้างสรรค์กับ Tom Kelley ผู้เขียน Creative Confidence | The Secret Sauce EP.89"/>
    <x v="1"/>
    <s v="THE STANDARD"/>
    <s v="Mar 6, 2019"/>
    <s v="Mar 6, 2019"/>
    <d v="2019-03-06T00:00:00"/>
    <n v="6"/>
    <n v="3"/>
    <x v="3"/>
    <s v="6"/>
    <n v="1"/>
    <x v="15"/>
    <x v="44"/>
    <s v="March"/>
    <n v="61"/>
    <s v="189,846 views"/>
    <n v="189846"/>
    <s v="like this video along with 4,172 other people"/>
    <n v="4172"/>
    <x v="1"/>
    <s v="34:15"/>
    <n v="34.25"/>
    <n v="15"/>
    <n v="34"/>
    <n v="0"/>
    <x v="0"/>
    <s v="Unspecified"/>
    <n v="35250"/>
  </r>
  <r>
    <s v="1668200254-1231"/>
    <s v="https://www.youtube.com/playlist?list=PLZ0vRaBzdrQ2UfyOSfiUuKOs4-2MxInQS"/>
    <s v="5 วิธีคิดเปลี่ยนงานที่ทำไปวันๆ ให้กลายเป็นงานในฝันที่มีความหมายกับชีวิต | The Secret Sauce EP.88"/>
    <s v="https://www.youtube.com/watch?v=AUy2c6ea2Pg&amp;list=PLZ0vRaBzdrQ2UfyOSfiUuKOs4-2MxInQS&amp;index=90&amp;t=13s"/>
    <x v="877"/>
    <s v="AUy2c6ea2Pg"/>
    <s v="5 วิธีคิดเปลี่ยนงานที่ทำไปวันๆ ให้กลายเป็นงานในฝันที่มีความหมายกับชีวิต | The Secret Sauce EP.88"/>
    <x v="1"/>
    <s v="THE STANDARD"/>
    <s v="Mar 1, 2019"/>
    <s v="Mar 1, 2019"/>
    <d v="2019-03-01T00:00:00"/>
    <n v="1"/>
    <n v="3"/>
    <x v="3"/>
    <s v="1"/>
    <n v="1"/>
    <x v="15"/>
    <x v="44"/>
    <s v="March"/>
    <n v="74"/>
    <s v="165,287 views"/>
    <n v="165287"/>
    <s v="like this video along with 3,155 other people"/>
    <n v="3155"/>
    <x v="0"/>
    <s v="29:48"/>
    <n v="29.8"/>
    <n v="48"/>
    <n v="29"/>
    <n v="0"/>
    <x v="0"/>
    <s v="Unspecified"/>
    <n v="36324"/>
  </r>
  <r>
    <s v="1668200263-1232"/>
    <s v="https://www.youtube.com/playlist?list=PLZ0vRaBzdrQ2UfyOSfiUuKOs4-2MxInQS"/>
    <s v="เขียนโมเดลธุรกิจอย่างไรให้ประสบความสำเร็จ กับผู้คิดค้น Business Model Canvas The Secret Sauce EP.87"/>
    <s v="https://www.youtube.com/watch?v=w9gFBipsXF8&amp;list=PLZ0vRaBzdrQ2UfyOSfiUuKOs4-2MxInQS&amp;index=89"/>
    <x v="878"/>
    <s v="w9gFBipsXF8"/>
    <s v="เขียนโมเดลธุรกิจอย่างไรให้ประสบความสำเร็จ กับผู้คิดค้น Business Model Canvas The Secret Sauce EP.87"/>
    <x v="1"/>
    <s v="THE STANDARD"/>
    <s v="Feb 26, 2019"/>
    <s v="Feb 26, 2019"/>
    <d v="2019-02-26T00:00:00"/>
    <n v="26"/>
    <n v="2"/>
    <x v="3"/>
    <s v="26"/>
    <n v="1"/>
    <x v="15"/>
    <x v="45"/>
    <s v="February"/>
    <n v="39"/>
    <s v="173,462 views"/>
    <n v="173462"/>
    <s v="like this video along with 4,574 other people"/>
    <n v="4574"/>
    <x v="1"/>
    <s v="33:35"/>
    <n v="33.583333333333336"/>
    <n v="35"/>
    <n v="33"/>
    <n v="0"/>
    <x v="0"/>
    <s v="Unspecified"/>
    <n v="38228"/>
  </r>
  <r>
    <s v="1668200274-1233"/>
    <s v="https://www.youtube.com/playlist?list=PLZ0vRaBzdrQ2UfyOSfiUuKOs4-2MxInQS"/>
    <s v="HAY ทำธุรกิจตามแนวคิดฮุกกะ การตลาด 0 บาท แต่โต 200% | The Secret Sauce EP.86"/>
    <s v="https://www.youtube.com/watch?v=PzGZomwDHYQ&amp;list=PLZ0vRaBzdrQ2UfyOSfiUuKOs4-2MxInQS&amp;index=88"/>
    <x v="879"/>
    <s v="PzGZomwDHYQ"/>
    <s v="HAY ทำธุรกิจตามแนวคิดฮุกกะ การตลาด 0 บาท แต่โต 200% | The Secret Sauce EP.86"/>
    <x v="1"/>
    <s v="THE STANDARD"/>
    <s v="Feb 22, 2019"/>
    <s v="Feb 22, 2019"/>
    <d v="2019-02-22T00:00:00"/>
    <n v="22"/>
    <n v="2"/>
    <x v="3"/>
    <s v="22"/>
    <n v="1"/>
    <x v="15"/>
    <x v="45"/>
    <s v="February"/>
    <n v="11"/>
    <s v="26,756 views"/>
    <n v="26756"/>
    <s v="like this video along with 508 other people"/>
    <n v="508"/>
    <x v="0"/>
    <s v="26:25"/>
    <n v="26.416666666666668"/>
    <n v="25"/>
    <n v="26"/>
    <n v="0"/>
    <x v="11"/>
    <s v="Design"/>
    <n v="28325"/>
  </r>
  <r>
    <s v="1668200284-1234"/>
    <s v="https://www.youtube.com/playlist?list=PLZ0vRaBzdrQ2UfyOSfiUuKOs4-2MxInQS"/>
    <s v="Karl Lagerfeld กับ 4 เคล็ดลับการทำงานที่ทำให้เขาเป็นวีรบุรุษแห่งวงการแฟชั่น | The Secret Sauce EP.85"/>
    <s v="https://www.youtube.com/watch?v=P_Jea6ixCv0&amp;list=PLZ0vRaBzdrQ2UfyOSfiUuKOs4-2MxInQS&amp;index=87"/>
    <x v="880"/>
    <s v="P_Jea6ixCv0"/>
    <s v="Karl Lagerfeld กับ 4 เคล็ดลับการทำงานที่ทำให้เขาเป็นวีรบุรุษแห่งวงการแฟชั่น | The Secret Sauce EP.85"/>
    <x v="1"/>
    <s v="THE STANDARD"/>
    <s v="Feb 20, 2019"/>
    <s v="Feb 20, 2019"/>
    <d v="2019-02-20T00:00:00"/>
    <n v="20"/>
    <n v="2"/>
    <x v="3"/>
    <s v="20"/>
    <n v="1"/>
    <x v="15"/>
    <x v="45"/>
    <s v="February"/>
    <n v="11"/>
    <s v="19,967 views"/>
    <n v="19967"/>
    <s v="like this video along with 513 other people"/>
    <n v="513"/>
    <x v="0"/>
    <s v="19:24"/>
    <n v="19.399999999999999"/>
    <n v="24"/>
    <n v="19"/>
    <n v="0"/>
    <x v="0"/>
    <s v="Unspecified"/>
    <n v="22688"/>
  </r>
  <r>
    <s v="1668200293-1235"/>
    <s v="https://www.youtube.com/playlist?list=PLZ0vRaBzdrQ2UfyOSfiUuKOs4-2MxInQS"/>
    <s v="Pitch งานอย่างไรให้ชนะใจกูเกิลและเฟซบุ๊ก เทคนิคจาก Paperspace บริษัทออกแบบไทย The Secret Sauce EP.84"/>
    <s v="https://www.youtube.com/watch?v=cNqDff4TriM&amp;list=PLZ0vRaBzdrQ2UfyOSfiUuKOs4-2MxInQS&amp;index=86"/>
    <x v="881"/>
    <s v="cNqDff4TriM"/>
    <s v="Pitch งานอย่างไรให้ชนะใจกูเกิลและเฟซบุ๊ก เทคนิคจาก Paperspace บริษัทออกแบบไทย The Secret Sauce EP.84"/>
    <x v="1"/>
    <s v="THE STANDARD"/>
    <s v="Feb 20, 2019"/>
    <s v="Feb 20, 2019"/>
    <d v="2019-02-20T00:00:00"/>
    <n v="20"/>
    <n v="2"/>
    <x v="3"/>
    <s v="20"/>
    <n v="1"/>
    <x v="15"/>
    <x v="45"/>
    <s v="February"/>
    <n v="15"/>
    <s v="24,821 views"/>
    <n v="24821"/>
    <s v="like this video along with 566 other people"/>
    <n v="566"/>
    <x v="1"/>
    <s v="37:29"/>
    <n v="37.483333333333334"/>
    <n v="29"/>
    <n v="37"/>
    <n v="0"/>
    <x v="11"/>
    <s v="Design"/>
    <n v="26452"/>
  </r>
  <r>
    <s v="1668200303-1236"/>
    <s v="https://www.youtube.com/playlist?list=PLZ0vRaBzdrQ2UfyOSfiUuKOs4-2MxInQS"/>
    <s v="บุญนำพา เปลี่ยนงานบุญเป็นธุรกิจ สร้างบิ๊กดาต้าพระ โตจนเตรียมเข้าตลาดหุ้น | The Secret Sauce EP.83"/>
    <s v="https://www.youtube.com/watch?v=CSBWbnPQFiM&amp;list=PLZ0vRaBzdrQ2UfyOSfiUuKOs4-2MxInQS&amp;index=85"/>
    <x v="882"/>
    <s v="CSBWbnPQFiM"/>
    <s v="บุญนำพา เปลี่ยนงานบุญเป็นธุรกิจ สร้างบิ๊กดาต้าพระ โตจนเตรียมเข้าตลาดหุ้น | The Secret Sauce EP.83"/>
    <x v="1"/>
    <s v="THE STANDARD"/>
    <s v="Feb 15, 2019"/>
    <s v="Feb 15, 2019"/>
    <d v="2019-02-15T00:00:00"/>
    <n v="15"/>
    <n v="2"/>
    <x v="3"/>
    <s v="15"/>
    <n v="1"/>
    <x v="15"/>
    <x v="45"/>
    <s v="February"/>
    <n v="14"/>
    <s v="7,701 views"/>
    <n v="7701"/>
    <s v="like this video along with 118 other people"/>
    <n v="118"/>
    <x v="1"/>
    <s v="52:42"/>
    <n v="52.7"/>
    <n v="42"/>
    <n v="52"/>
    <n v="0"/>
    <x v="0"/>
    <s v="Unspecified"/>
    <n v="28208"/>
  </r>
  <r>
    <s v="1668200312-1237"/>
    <s v="https://www.youtube.com/playlist?list=PLZ0vRaBzdrQ2UfyOSfiUuKOs4-2MxInQS"/>
    <s v="ถอดรหัสแนวคิด เป๊ป กวาร์ดิโอลา สตีฟ จ็อบส์ แห่งวงการลูกหนัง | The Secret Sauce EP.82"/>
    <s v="https://www.youtube.com/watch?v=fmx8cCw74hI&amp;list=PLZ0vRaBzdrQ2UfyOSfiUuKOs4-2MxInQS&amp;index=84"/>
    <x v="883"/>
    <s v="fmx8cCw74hI"/>
    <s v="ถอดรหัสแนวคิด เป๊ป กวาร์ดิโอลา สตีฟ จ็อบส์ แห่งวงการลูกหนัง | The Secret Sauce EP.82"/>
    <x v="1"/>
    <s v="THE STANDARD"/>
    <s v="Feb 12, 2019"/>
    <s v="Feb 12, 2019"/>
    <d v="2019-02-12T00:00:00"/>
    <n v="12"/>
    <n v="2"/>
    <x v="3"/>
    <s v="12"/>
    <n v="1"/>
    <x v="15"/>
    <x v="45"/>
    <s v="February"/>
    <n v="95"/>
    <s v="65,433 views"/>
    <n v="65433"/>
    <s v="like this video along with 1,372 other people"/>
    <n v="1372"/>
    <x v="1"/>
    <s v="30:40"/>
    <n v="30.666666666666668"/>
    <n v="40"/>
    <n v="30"/>
    <n v="0"/>
    <x v="0"/>
    <s v="Unspecified"/>
    <n v="52649"/>
  </r>
  <r>
    <s v="1668200322-1238"/>
    <s v="https://www.youtube.com/playlist?list=PLZ0vRaBzdrQ2UfyOSfiUuKOs4-2MxInQS"/>
    <s v="5 สิ่งที่ผู้นำควรเรียนรู้จาก Jürgen Klopp ผู้ทำให้ลิเวอร์พูลยิ่งใหญ่อีกครั้ง The Secret Sauce EP.81"/>
    <s v="https://www.youtube.com/watch?v=GRUrZictJ8s&amp;list=PLZ0vRaBzdrQ2UfyOSfiUuKOs4-2MxInQS&amp;index=83"/>
    <x v="884"/>
    <s v="GRUrZictJ8s"/>
    <s v="5 สิ่งที่ผู้นำควรเรียนรู้จาก Jürgen Klopp ผู้ทำให้ลิเวอร์พูลยิ่งใหญ่อีกครั้ง The Secret Sauce EP.81"/>
    <x v="1"/>
    <s v="THE STANDARD"/>
    <s v="Feb 8, 2019"/>
    <s v="Feb 8, 2019"/>
    <d v="2019-02-08T00:00:00"/>
    <n v="8"/>
    <n v="2"/>
    <x v="3"/>
    <s v="8"/>
    <n v="1"/>
    <x v="15"/>
    <x v="45"/>
    <s v="February"/>
    <n v="67"/>
    <s v="65,830 views"/>
    <n v="65830"/>
    <s v="like this video along with 1,437 other people"/>
    <n v="1437"/>
    <x v="0"/>
    <s v="25:16"/>
    <n v="25.266666666666666"/>
    <n v="16"/>
    <n v="25"/>
    <n v="0"/>
    <x v="0"/>
    <s v="Unspecified"/>
    <n v="52402"/>
  </r>
  <r>
    <s v="1668200331-1239"/>
    <s v="https://www.youtube.com/playlist?list=PLZ0vRaBzdrQ2UfyOSfiUuKOs4-2MxInQS"/>
    <s v="PDM BRAND กับวิธีแปลงไอเดียให้เป็นความจริงจนยอดขายโต 100% ตลอด 5 ปี | The Secret Sauce EP.80"/>
    <s v="https://www.youtube.com/watch?v=SBznk0LNHlc&amp;list=PLZ0vRaBzdrQ2UfyOSfiUuKOs4-2MxInQS&amp;index=82"/>
    <x v="885"/>
    <s v="SBznk0LNHlc"/>
    <s v="PDM BRAND กับวิธีแปลงไอเดียให้เป็นความจริงจนยอดขายโต 100% ตลอด 5 ปี | The Secret Sauce EP.80"/>
    <x v="1"/>
    <s v="THE STANDARD"/>
    <s v="Feb 5, 2019"/>
    <s v="Feb 5, 2019"/>
    <d v="2019-02-05T00:00:00"/>
    <n v="5"/>
    <n v="2"/>
    <x v="3"/>
    <s v="5"/>
    <n v="1"/>
    <x v="15"/>
    <x v="45"/>
    <s v="February"/>
    <n v="6"/>
    <s v="13,516 views"/>
    <n v="13516"/>
    <s v="like this video along with 234 other people"/>
    <n v="234"/>
    <x v="1"/>
    <s v="44:52"/>
    <n v="44.866666666666667"/>
    <n v="52"/>
    <n v="44"/>
    <n v="0"/>
    <x v="11"/>
    <s v="Design"/>
    <n v="27321"/>
  </r>
  <r>
    <s v="1668200341-1240"/>
    <s v="https://www.youtube.com/playlist?list=PLZ0vRaBzdrQ2UfyOSfiUuKOs4-2MxInQS"/>
    <s v="3 วิธีสร้างและเร่งสปีดนวัตกรรมในองค์กรจาก RISE |  The Secret Sauce EP.79"/>
    <s v="https://www.youtube.com/watch?v=iFsCOYyjMHs&amp;list=PLZ0vRaBzdrQ2UfyOSfiUuKOs4-2MxInQS&amp;index=81"/>
    <x v="886"/>
    <s v="iFsCOYyjMHs"/>
    <s v="3 วิธีสร้างและเร่งสปีดนวัตกรรมในองค์กรจาก RISE |  The Secret Sauce EP.79"/>
    <x v="1"/>
    <s v="THE STANDARD"/>
    <s v="Feb 1, 2019"/>
    <s v="Feb 1, 2019"/>
    <d v="2019-02-01T00:00:00"/>
    <n v="1"/>
    <n v="2"/>
    <x v="3"/>
    <s v="1"/>
    <n v="1"/>
    <x v="15"/>
    <x v="45"/>
    <s v="February"/>
    <n v="9"/>
    <s v="16,080 views"/>
    <n v="16080"/>
    <s v="like this video along with 276 other people"/>
    <n v="276"/>
    <x v="1"/>
    <s v="40:37"/>
    <n v="40.616666666666667"/>
    <n v="37"/>
    <n v="40"/>
    <n v="0"/>
    <x v="6"/>
    <s v="Innovation &amp; Technology"/>
    <n v="25089"/>
  </r>
  <r>
    <s v="1668200352-1241"/>
    <s v="https://www.youtube.com/playlist?list=PLZ0vRaBzdrQ2UfyOSfiUuKOs4-2MxInQS"/>
    <s v="Pomelo ทำอย่างไรให้เติบโตเป็นแบรนด์แฟชั่นระดับ 1,000 ล้านบาท | The Secret Sauce EP.78"/>
    <s v="https://www.youtube.com/watch?v=JKD2iROagx4&amp;list=PLZ0vRaBzdrQ2UfyOSfiUuKOs4-2MxInQS&amp;index=80"/>
    <x v="887"/>
    <s v="JKD2iROagx4"/>
    <s v="Pomelo ทำอย่างไรให้เติบโตเป็นแบรนด์แฟชั่นระดับ 1,000 ล้านบาท | The Secret Sauce EP.78"/>
    <x v="1"/>
    <s v="THE STANDARD"/>
    <s v="Jan 30, 2019"/>
    <s v="Jan 30, 2019"/>
    <d v="2019-01-30T00:00:00"/>
    <n v="30"/>
    <n v="1"/>
    <x v="3"/>
    <s v="30"/>
    <n v="1"/>
    <x v="15"/>
    <x v="46"/>
    <s v="January"/>
    <n v="14"/>
    <s v="21,217 views"/>
    <n v="21217"/>
    <s v="like this video along with 415 other people"/>
    <n v="415"/>
    <x v="1"/>
    <s v="35:36"/>
    <n v="35.6"/>
    <n v="36"/>
    <n v="35"/>
    <n v="0"/>
    <x v="19"/>
    <s v="Fashion"/>
    <n v="27590"/>
  </r>
  <r>
    <s v="1668200361-1242"/>
    <s v="https://www.youtube.com/playlist?list=PLZ0vRaBzdrQ2UfyOSfiUuKOs4-2MxInQS"/>
    <s v="10 นิสัยการทำงานไม่ธรรมดาที่ทำให้ TOYOTA เป็นผู้ผลิตรถยนต์ชั้นนำของโลก | The Secret Sauce EP.77"/>
    <s v="https://www.youtube.com/watch?v=3qiZiEP54FU&amp;list=PLZ0vRaBzdrQ2UfyOSfiUuKOs4-2MxInQS&amp;index=79"/>
    <x v="888"/>
    <s v="3qiZiEP54FU"/>
    <s v="10 นิสัยการทำงานไม่ธรรมดาที่ทำให้ TOYOTA เป็นผู้ผลิตรถยนต์ชั้นนำของโลก | The Secret Sauce EP.77"/>
    <x v="1"/>
    <s v="THE STANDARD"/>
    <s v="Jan 25, 2019"/>
    <s v="Jan 25, 2019"/>
    <d v="2019-01-25T00:00:00"/>
    <n v="25"/>
    <n v="1"/>
    <x v="3"/>
    <s v="25"/>
    <n v="1"/>
    <x v="15"/>
    <x v="46"/>
    <s v="January"/>
    <n v="41"/>
    <s v="131,804 views"/>
    <n v="131804"/>
    <s v="like this video along with 2,197 other people"/>
    <n v="2197"/>
    <x v="1"/>
    <s v="40:42"/>
    <n v="40.700000000000003"/>
    <n v="42"/>
    <n v="40"/>
    <n v="0"/>
    <x v="0"/>
    <s v="Unspecified"/>
    <n v="33429"/>
  </r>
  <r>
    <s v="1668200371-1243"/>
    <s v="https://www.youtube.com/playlist?list=PLZ0vRaBzdrQ2UfyOSfiUuKOs4-2MxInQS"/>
    <s v="PAUL กับ 6 สิ่งที่คนไทยควรเรียนรู้จากแบรนด์เบเกอรี่ระดับโลก 130 ปี | The Secret Sauce EP.76"/>
    <s v="https://www.youtube.com/watch?v=a-jqWthNlck&amp;list=PLZ0vRaBzdrQ2UfyOSfiUuKOs4-2MxInQS&amp;index=78"/>
    <x v="889"/>
    <s v="a-jqWthNlck"/>
    <s v="PAUL กับ 6 สิ่งที่คนไทยควรเรียนรู้จากแบรนด์เบเกอรี่ระดับโลก 130 ปี | The Secret Sauce EP.76"/>
    <x v="1"/>
    <s v="THE STANDARD"/>
    <s v="Jan 24, 2019"/>
    <s v="Jan 24, 2019"/>
    <d v="2019-01-24T00:00:00"/>
    <n v="24"/>
    <n v="1"/>
    <x v="3"/>
    <s v="24"/>
    <n v="1"/>
    <x v="15"/>
    <x v="46"/>
    <s v="January"/>
    <n v="21"/>
    <s v="33,850 views"/>
    <n v="33850"/>
    <s v="like this video along with 665 other people"/>
    <n v="665"/>
    <x v="1"/>
    <s v="33:18"/>
    <n v="33.299999999999997"/>
    <n v="18"/>
    <n v="33"/>
    <n v="0"/>
    <x v="22"/>
    <s v="อาหาร"/>
    <n v="26546"/>
  </r>
  <r>
    <s v="1668200380-1244"/>
    <s v="https://www.youtube.com/playlist?list=PLZ0vRaBzdrQ2UfyOSfiUuKOs4-2MxInQS"/>
    <s v="3 เคล็ดลับที่ทำให้ 3M สร้างสินค้าได้ครอบจักรวาล ทำเงิน 3 หมื่นล้านเหรียญต่อปี The Secret Sauce EP.75"/>
    <s v="https://www.youtube.com/watch?v=DMRMu17i4h0&amp;list=PLZ0vRaBzdrQ2UfyOSfiUuKOs4-2MxInQS&amp;index=77"/>
    <x v="890"/>
    <s v="DMRMu17i4h0"/>
    <s v="3 เคล็ดลับที่ทำให้ 3M สร้างสินค้าได้ครอบจักรวาล ทำเงิน 3 หมื่นล้านเหรียญต่อปี The Secret Sauce EP.75"/>
    <x v="1"/>
    <s v="THE STANDARD"/>
    <s v="Jan 17, 2019"/>
    <s v="Jan 17, 2019"/>
    <d v="2019-01-17T00:00:00"/>
    <n v="17"/>
    <n v="1"/>
    <x v="3"/>
    <s v="17"/>
    <n v="1"/>
    <x v="15"/>
    <x v="46"/>
    <s v="January"/>
    <n v="10"/>
    <s v="10,993 views"/>
    <n v="10993"/>
    <s v="like this video along with 198 other people"/>
    <n v="198"/>
    <x v="0"/>
    <s v="19:27"/>
    <n v="19.45"/>
    <n v="27"/>
    <n v="19"/>
    <n v="0"/>
    <x v="0"/>
    <s v="Unspecified"/>
    <n v="23289"/>
  </r>
  <r>
    <s v="1668200390-1245"/>
    <s v="https://www.youtube.com/playlist?list=PLZ0vRaBzdrQ2UfyOSfiUuKOs4-2MxInQS"/>
    <s v="4 เคล็ดลับสร้างคอนเทนต์ให้น่าสนใจและปังเหมือน ลงทุนแมน | The Secret Sauce EP.74"/>
    <s v="https://www.youtube.com/watch?v=uG0lqskmSd8&amp;list=PLZ0vRaBzdrQ2UfyOSfiUuKOs4-2MxInQS&amp;index=76"/>
    <x v="891"/>
    <s v="uG0lqskmSd8"/>
    <s v="4 เคล็ดลับสร้างคอนเทนต์ให้น่าสนใจและปังเหมือน ลงทุนแมน | The Secret Sauce EP.74"/>
    <x v="1"/>
    <s v="THE STANDARD"/>
    <s v="Jan 12, 2019"/>
    <s v="Jan 12, 2019"/>
    <d v="2019-01-12T00:00:00"/>
    <n v="12"/>
    <n v="1"/>
    <x v="3"/>
    <s v="12"/>
    <n v="1"/>
    <x v="15"/>
    <x v="46"/>
    <s v="January"/>
    <n v="11"/>
    <s v="23,767 views"/>
    <n v="23767"/>
    <s v="like this video along with 528 other people"/>
    <n v="528"/>
    <x v="0"/>
    <s v="16:10"/>
    <n v="16.166666666666668"/>
    <n v="10"/>
    <n v="16"/>
    <n v="0"/>
    <x v="9"/>
    <s v="Entertainment"/>
    <n v="21592"/>
  </r>
  <r>
    <s v="1668200400-1246"/>
    <s v="https://www.youtube.com/playlist?list=PLZ0vRaBzdrQ2UfyOSfiUuKOs4-2MxInQS"/>
    <s v="ปาโบล ปิกัสโซ กับ 6 วิธีที่ทำให้คุณสร้างสรรค์งานได้อัจฉริยะใกล้เคียงเขา | The Secret Sauce EP.73"/>
    <s v="https://www.youtube.com/watch?v=FpaK4hFzWOs&amp;list=PLZ0vRaBzdrQ2UfyOSfiUuKOs4-2MxInQS&amp;index=75"/>
    <x v="892"/>
    <s v="FpaK4hFzWOs"/>
    <s v="ปาโบล ปิกัสโซ กับ 6 วิธีที่ทำให้คุณสร้างสรรค์งานได้อัจฉริยะใกล้เคียงเขา | The Secret Sauce EP.73"/>
    <x v="1"/>
    <s v="THE STANDARD"/>
    <s v="Jan 10, 2019"/>
    <s v="Jan 10, 2019"/>
    <d v="2019-01-10T00:00:00"/>
    <n v="10"/>
    <n v="1"/>
    <x v="3"/>
    <s v="10"/>
    <n v="1"/>
    <x v="15"/>
    <x v="46"/>
    <s v="January"/>
    <n v="86"/>
    <s v="100,665 views"/>
    <n v="100665"/>
    <s v="like this video along with 2,284 other people"/>
    <n v="2284"/>
    <x v="1"/>
    <s v="33:57"/>
    <n v="33.950000000000003"/>
    <n v="57"/>
    <n v="33"/>
    <n v="0"/>
    <x v="0"/>
    <s v="Unspecified"/>
    <n v="24940"/>
  </r>
  <r>
    <s v="1668200410-1247"/>
    <s v="https://www.youtube.com/playlist?list=PLZ0vRaBzdrQ2UfyOSfiUuKOs4-2MxInQS"/>
    <s v="Mindset 2019 วิธีคิดเพื่อความสำเร็จในการทำงานและบริหารธุรกิจ | The Secret Sauce EP.72"/>
    <s v="https://www.youtube.com/watch?v=KSx7BrsHG5g&amp;list=PLZ0vRaBzdrQ2UfyOSfiUuKOs4-2MxInQS&amp;index=74"/>
    <x v="893"/>
    <s v="KSx7BrsHG5g"/>
    <s v="Mindset 2019 วิธีคิดเพื่อความสำเร็จในการทำงานและบริหารธุรกิจ | The Secret Sauce EP.72"/>
    <x v="1"/>
    <s v="THE STANDARD"/>
    <s v="Jan 1, 2019"/>
    <s v="Jan 1, 2019"/>
    <d v="2019-01-01T00:00:00"/>
    <n v="1"/>
    <n v="1"/>
    <x v="3"/>
    <s v="1"/>
    <n v="1"/>
    <x v="15"/>
    <x v="46"/>
    <s v="January"/>
    <n v="52"/>
    <s v="189,824 views"/>
    <n v="189824"/>
    <s v="like this video along with 3,186 other people"/>
    <n v="3186"/>
    <x v="0"/>
    <s v="29:34"/>
    <n v="29.566666666666666"/>
    <n v="34"/>
    <n v="29"/>
    <n v="0"/>
    <x v="0"/>
    <s v="Unspecified"/>
    <n v="30764"/>
  </r>
  <r>
    <s v="1668200419-1248"/>
    <s v="https://www.youtube.com/playlist?list=PLZ0vRaBzdrQ2UfyOSfiUuKOs4-2MxInQS"/>
    <s v="มีวินัย โฟกัส บริหารคน ถอดบทเรียนที่ได้จากการทำ The Secret Sauce ปี 2018 | The Secret Sauce EP.71"/>
    <s v="https://www.youtube.com/watch?v=LaKqC1wxqzo&amp;list=PLZ0vRaBzdrQ2UfyOSfiUuKOs4-2MxInQS&amp;index=73"/>
    <x v="894"/>
    <s v="LaKqC1wxqzo"/>
    <s v="มีวินัย โฟกัส บริหารคน ถอดบทเรียนที่ได้จากการทำ The Secret Sauce ปี 2018 | The Secret Sauce EP.71"/>
    <x v="1"/>
    <s v="THE STANDARD"/>
    <s v="Dec 27, 2018"/>
    <s v="Dec 27, 2018"/>
    <d v="2018-12-27T00:00:00"/>
    <n v="27"/>
    <n v="12"/>
    <x v="4"/>
    <s v="27"/>
    <n v="4"/>
    <x v="16"/>
    <x v="47"/>
    <s v="December"/>
    <n v="134"/>
    <s v="23,799 views"/>
    <n v="23799"/>
    <s v="like this video along with 584 other people"/>
    <n v="584"/>
    <x v="1"/>
    <s v="48:46"/>
    <n v="48.766666666666666"/>
    <n v="46"/>
    <n v="48"/>
    <n v="0"/>
    <x v="0"/>
    <s v="Unspecified"/>
    <n v="27727"/>
  </r>
  <r>
    <s v="1668200429-1249"/>
    <s v="https://www.youtube.com/playlist?list=PLZ0vRaBzdrQ2UfyOSfiUuKOs4-2MxInQS"/>
    <s v="ตั้งเป้าหมายและใช้กลยุทธ์อะไรให้ Minor เติบโตเป็นอาณาจักรธุรกิจแสนล้าน | The Secret Sauce EP.70"/>
    <s v="https://www.youtube.com/watch?v=AV8ljlzJvw0&amp;list=PLZ0vRaBzdrQ2UfyOSfiUuKOs4-2MxInQS&amp;index=72"/>
    <x v="895"/>
    <s v="AV8ljlzJvw0"/>
    <s v="ตั้งเป้าหมายและใช้กลยุทธ์อะไรให้ Minor เติบโตเป็นอาณาจักรธุรกิจแสนล้าน | The Secret Sauce EP.70"/>
    <x v="1"/>
    <s v="THE STANDARD"/>
    <s v="Dec 26, 2018"/>
    <s v="Dec 26, 2018"/>
    <d v="2018-12-26T00:00:00"/>
    <n v="26"/>
    <n v="12"/>
    <x v="4"/>
    <s v="26"/>
    <n v="4"/>
    <x v="16"/>
    <x v="47"/>
    <s v="December"/>
    <n v="20"/>
    <s v="35,190 views"/>
    <n v="35190"/>
    <s v="like this video along with 615 other people"/>
    <n v="615"/>
    <x v="1"/>
    <s v="42:19"/>
    <n v="42.31666666666667"/>
    <n v="19"/>
    <n v="42"/>
    <n v="0"/>
    <x v="0"/>
    <s v="Unspecified"/>
    <n v="19178"/>
  </r>
  <r>
    <s v="1668200438-1250"/>
    <s v="https://www.youtube.com/playlist?list=PLZ0vRaBzdrQ2UfyOSfiUuKOs4-2MxInQS"/>
    <s v="เทรนด์การตลาดดิจิทัลปี 2019 ทิศทางที่ไป คนทำงานต้องปรับตัวอย่างไร | The Secret Sauce EP.69"/>
    <s v="https://www.youtube.com/watch?v=-OPCcoWyXrA&amp;list=PLZ0vRaBzdrQ2UfyOSfiUuKOs4-2MxInQS&amp;index=71"/>
    <x v="896"/>
    <s v="-OPCcoWyXrA"/>
    <s v="เทรนด์การตลาดดิจิทัลปี 2019 ทิศทางที่ไป คนทำงานต้องปรับตัวอย่างไร | The Secret Sauce EP.69"/>
    <x v="1"/>
    <s v="THE STANDARD"/>
    <s v="Dec 21, 2018"/>
    <s v="Dec 21, 2018"/>
    <d v="2018-12-21T00:00:00"/>
    <n v="21"/>
    <n v="12"/>
    <x v="4"/>
    <s v="21"/>
    <n v="4"/>
    <x v="16"/>
    <x v="47"/>
    <s v="December"/>
    <n v="26"/>
    <s v="69,886 views"/>
    <n v="69886"/>
    <s v="like this video along with 1,009 other people"/>
    <n v="1009"/>
    <x v="1"/>
    <s v="43:45"/>
    <n v="43.75"/>
    <n v="45"/>
    <n v="43"/>
    <n v="0"/>
    <x v="0"/>
    <s v="Unspecified"/>
    <n v="26959"/>
  </r>
  <r>
    <s v="1668200447-1251"/>
    <s v="https://www.youtube.com/playlist?list=PLZ0vRaBzdrQ2UfyOSfiUuKOs4-2MxInQS"/>
    <s v="สรุปเทรนด์การตลาดและโฆษณาปี 2018 อะไรเวิร์ก อะไรควรเลิกทำได้แล้ว | The Secret Sauce EP.68"/>
    <s v="https://www.youtube.com/watch?v=2XQ6ZU_nQvA&amp;list=PLZ0vRaBzdrQ2UfyOSfiUuKOs4-2MxInQS&amp;index=70"/>
    <x v="897"/>
    <s v="2XQ6ZU_nQvA"/>
    <s v="สรุปเทรนด์การตลาดและโฆษณาปี 2018 อะไรเวิร์ก อะไรควรเลิกทำได้แล้ว | The Secret Sauce EP.68"/>
    <x v="1"/>
    <s v="THE STANDARD"/>
    <s v="Dec 18, 2018"/>
    <s v="Dec 18, 2018"/>
    <d v="2018-12-18T00:00:00"/>
    <n v="18"/>
    <n v="12"/>
    <x v="4"/>
    <s v="18"/>
    <n v="4"/>
    <x v="16"/>
    <x v="47"/>
    <s v="December"/>
    <n v="9"/>
    <s v="16,217 views"/>
    <n v="16217"/>
    <s v="like this video along with 381 other people"/>
    <n v="381"/>
    <x v="1"/>
    <s v="41:58"/>
    <n v="41.966666666666669"/>
    <n v="58"/>
    <n v="41"/>
    <n v="0"/>
    <x v="0"/>
    <s v="Unspecified"/>
    <n v="25866"/>
  </r>
  <r>
    <s v="1668200456-1252"/>
    <s v="https://www.youtube.com/playlist?list=PLZ0vRaBzdrQ2UfyOSfiUuKOs4-2MxInQS"/>
    <s v="สื่ออเมริกันเอาตัวรอดอย่างไรในยุคโซเชียลมีเดียครองเมืองและข่าวปลอมระบาด | The Secret Sauce EP.67"/>
    <s v="https://www.youtube.com/watch?v=kMTf3G0Oet4&amp;list=PLZ0vRaBzdrQ2UfyOSfiUuKOs4-2MxInQS&amp;index=69"/>
    <x v="898"/>
    <s v="kMTf3G0Oet4"/>
    <s v="สื่ออเมริกันเอาตัวรอดอย่างไรในยุคโซเชียลมีเดียครองเมืองและข่าวปลอมระบาด | The Secret Sauce EP.67"/>
    <x v="1"/>
    <s v="THE STANDARD"/>
    <s v="Dec 15, 2018"/>
    <s v="Dec 15, 2018"/>
    <d v="2018-12-15T00:00:00"/>
    <n v="15"/>
    <n v="12"/>
    <x v="4"/>
    <s v="15"/>
    <n v="4"/>
    <x v="16"/>
    <x v="47"/>
    <s v="December"/>
    <n v="11"/>
    <s v="11,874 views"/>
    <n v="11874"/>
    <s v="like this video along with 199 other people"/>
    <n v="199"/>
    <x v="1"/>
    <s v="37:55"/>
    <n v="37.916666666666664"/>
    <n v="55"/>
    <n v="37"/>
    <n v="0"/>
    <x v="0"/>
    <s v="Unspecified"/>
    <n v="20906"/>
  </r>
  <r>
    <s v="1668200466-1253"/>
    <s v="https://www.youtube.com/playlist?list=PLZ0vRaBzdrQ2UfyOSfiUuKOs4-2MxInQS"/>
    <s v="วิธีบริหารจัดการอีโก้ ที่ทำให้ คริสเตียโน โรนัลโด กลายเป็นคนที่โคตรเก่ง | The Secret Sauce EP.66"/>
    <s v="https://www.youtube.com/watch?v=LJVwi4t99LM&amp;list=PLZ0vRaBzdrQ2UfyOSfiUuKOs4-2MxInQS&amp;index=68"/>
    <x v="899"/>
    <s v="LJVwi4t99LM"/>
    <s v="วิธีบริหารจัดการอีโก้ ที่ทำให้ คริสเตียโน โรนัลโด กลายเป็นคนที่โคตรเก่ง | The Secret Sauce EP.66"/>
    <x v="1"/>
    <s v="THE STANDARD"/>
    <s v="Dec 12, 2018"/>
    <s v="Dec 12, 2018"/>
    <d v="2018-12-12T00:00:00"/>
    <n v="12"/>
    <n v="12"/>
    <x v="4"/>
    <s v="12"/>
    <n v="4"/>
    <x v="16"/>
    <x v="47"/>
    <s v="December"/>
    <n v="94"/>
    <s v="93,485 views"/>
    <n v="93485"/>
    <s v="like this video along with 2,574 other people"/>
    <n v="2574"/>
    <x v="0"/>
    <s v="19:27"/>
    <n v="19.45"/>
    <n v="27"/>
    <n v="19"/>
    <n v="0"/>
    <x v="0"/>
    <s v="Unspecified"/>
    <n v="19907"/>
  </r>
  <r>
    <s v="1668200476-1254"/>
    <s v="https://www.youtube.com/playlist?list=PLZ0vRaBzdrQ2UfyOSfiUuKOs4-2MxInQS"/>
    <s v="4 ขั้นตอนสร้างนวัตกรรมแบบ โทมัส เอดิสัน ที่คนทำงานและองค์กรควรเรียนรู้ | The Secret Sauce EP.65"/>
    <s v="https://www.youtube.com/watch?v=LAwePKkQC6Y&amp;list=PLZ0vRaBzdrQ2UfyOSfiUuKOs4-2MxInQS&amp;index=67"/>
    <x v="900"/>
    <s v="LAwePKkQC6Y"/>
    <s v="4 ขั้นตอนสร้างนวัตกรรมแบบ โทมัส เอดิสัน ที่คนทำงานและองค์กรควรเรียนรู้ | The Secret Sauce EP.65"/>
    <x v="1"/>
    <s v="THE STANDARD"/>
    <s v="Dec 7, 2018"/>
    <s v="Dec 7, 2018"/>
    <d v="2018-12-07T00:00:00"/>
    <n v="7"/>
    <n v="12"/>
    <x v="4"/>
    <s v="7"/>
    <n v="4"/>
    <x v="16"/>
    <x v="47"/>
    <s v="December"/>
    <n v="26"/>
    <s v="24,267 views"/>
    <n v="24267"/>
    <s v="like this video along with 422 other people"/>
    <n v="422"/>
    <x v="0"/>
    <s v="16:50"/>
    <n v="16.833333333333332"/>
    <n v="50"/>
    <n v="16"/>
    <n v="0"/>
    <x v="0"/>
    <s v="Unspecified"/>
    <n v="18177"/>
  </r>
  <r>
    <s v="1668200485-1255"/>
    <s v="https://www.youtube.com/playlist?list=PLZ0vRaBzdrQ2UfyOSfiUuKOs4-2MxInQS"/>
    <s v="4 เคล็ดลับสร้างแบรนด์ให้ยิ่งใหญ่และเป็นที่หนึ่งในแบบฉบับ NIKE | The Secret Sauce EP.64"/>
    <s v="https://www.youtube.com/watch?v=Z5XLzmtumqo&amp;list=PLZ0vRaBzdrQ2UfyOSfiUuKOs4-2MxInQS&amp;index=66"/>
    <x v="901"/>
    <s v="Z5XLzmtumqo"/>
    <s v="4 เคล็ดลับสร้างแบรนด์ให้ยิ่งใหญ่และเป็นที่หนึ่งในแบบฉบับ NIKE | The Secret Sauce EP.64"/>
    <x v="1"/>
    <s v="THE STANDARD"/>
    <s v="Dec 5, 2018"/>
    <s v="Dec 5, 2018"/>
    <d v="2018-12-05T00:00:00"/>
    <n v="5"/>
    <n v="12"/>
    <x v="4"/>
    <s v="5"/>
    <n v="4"/>
    <x v="16"/>
    <x v="47"/>
    <s v="December"/>
    <n v="10"/>
    <s v="24,507 views"/>
    <n v="24507"/>
    <s v="like this video along with 467 other people"/>
    <n v="467"/>
    <x v="0"/>
    <s v="26:33"/>
    <n v="26.55"/>
    <n v="33"/>
    <n v="26"/>
    <n v="0"/>
    <x v="0"/>
    <s v="Unspecified"/>
    <n v="20897"/>
  </r>
  <r>
    <s v="1668200495-1256"/>
    <s v="https://www.youtube.com/playlist?list=PLZ0vRaBzdrQ2UfyOSfiUuKOs4-2MxInQS"/>
    <s v="ธนาธร ตั้งเป้าและสร้างคนอย่างไรให้ไทยซัมมิทโตจากหมื่นล้านเป็น 8 หมื่นล้าน | The Secret Sauce EP.63"/>
    <s v="https://www.youtube.com/watch?v=qUr_3WXL4z0&amp;list=PLZ0vRaBzdrQ2UfyOSfiUuKOs4-2MxInQS&amp;index=65"/>
    <x v="902"/>
    <s v="qUr_3WXL4z0"/>
    <s v="ธนาธร ตั้งเป้าและสร้างคนอย่างไรให้ไทยซัมมิทโตจากหมื่นล้านเป็น 8 หมื่นล้าน | The Secret Sauce EP.63"/>
    <x v="1"/>
    <s v="THE STANDARD"/>
    <s v="Nov 30, 2018"/>
    <s v="Nov 30, 2018"/>
    <d v="2018-11-30T00:00:00"/>
    <n v="30"/>
    <n v="11"/>
    <x v="4"/>
    <s v="30"/>
    <n v="4"/>
    <x v="16"/>
    <x v="48"/>
    <s v="November"/>
    <n v="514"/>
    <s v="322,203 views"/>
    <n v="322203"/>
    <s v="like this video along with 6,829 other people"/>
    <n v="6829"/>
    <x v="1"/>
    <s v="56:02"/>
    <n v="56.033333333333331"/>
    <n v="2"/>
    <n v="56"/>
    <n v="0"/>
    <x v="0"/>
    <s v="Unspecified"/>
    <n v="68030"/>
  </r>
  <r>
    <s v="1668200505-1257"/>
    <s v="https://www.youtube.com/playlist?list=PLZ0vRaBzdrQ2UfyOSfiUuKOs4-2MxInQS"/>
    <s v="บทเรียนเรื่องธุรกิจและวิธีคิดในการทำงานของ หนุ่มเมืองจันท์ | The Secret Sauce EP.62"/>
    <s v="https://www.youtube.com/watch?v=fnQeiKjNasI&amp;list=PLZ0vRaBzdrQ2UfyOSfiUuKOs4-2MxInQS&amp;index=64"/>
    <x v="903"/>
    <s v="fnQeiKjNasI"/>
    <s v="บทเรียนเรื่องธุรกิจและวิธีคิดในการทำงานของ หนุ่มเมืองจันท์ | The Secret Sauce EP.62"/>
    <x v="1"/>
    <s v="THE STANDARD"/>
    <s v="Nov 28, 2018"/>
    <s v="Nov 28, 2018"/>
    <d v="2018-11-28T00:00:00"/>
    <n v="28"/>
    <n v="11"/>
    <x v="4"/>
    <s v="28"/>
    <n v="4"/>
    <x v="16"/>
    <x v="48"/>
    <s v="November"/>
    <n v="26"/>
    <s v="89,069 views"/>
    <n v="89069"/>
    <s v="like this video along with 1,413 other people"/>
    <n v="1413"/>
    <x v="0"/>
    <s v="28:27"/>
    <n v="28.45"/>
    <n v="27"/>
    <n v="28"/>
    <n v="0"/>
    <x v="0"/>
    <s v="Unspecified"/>
    <n v="22049"/>
  </r>
  <r>
    <s v="1668200513-1258"/>
    <s v="https://www.youtube.com/playlist?list=PLZ0vRaBzdrQ2UfyOSfiUuKOs4-2MxInQS"/>
    <s v="เคล็ดลับเพิ่มเวลาชีวิต เลิกทำเรื่องไร้สาระ แจกจ่ายงานให้เป็น โฟกัสสิ่งสำคัญ | The Secret Sauce EP.61"/>
    <s v="https://www.youtube.com/watch?v=ApZ_6DW9dNg&amp;list=PLZ0vRaBzdrQ2UfyOSfiUuKOs4-2MxInQS&amp;index=63&amp;t=67s"/>
    <x v="904"/>
    <s v="ApZ_6DW9dNg"/>
    <s v="เคล็ดลับเพิ่มเวลาชีวิต เลิกทำเรื่องไร้สาระ แจกจ่ายงานให้เป็น โฟกัสสิ่งสำคัญ | The Secret Sauce EP.61"/>
    <x v="1"/>
    <s v="THE STANDARD"/>
    <s v="Nov 23, 2018"/>
    <s v="Nov 23, 2018"/>
    <d v="2018-11-23T00:00:00"/>
    <n v="23"/>
    <n v="11"/>
    <x v="4"/>
    <s v="23"/>
    <n v="4"/>
    <x v="16"/>
    <x v="48"/>
    <s v="November"/>
    <n v="63"/>
    <s v="264,322 views"/>
    <n v="264322"/>
    <s v="like this video along with 5,427 other people"/>
    <n v="5427"/>
    <x v="0"/>
    <s v="17:33"/>
    <n v="17.55"/>
    <n v="33"/>
    <n v="17"/>
    <n v="0"/>
    <x v="0"/>
    <s v="Unspecified"/>
    <n v="25313"/>
  </r>
  <r>
    <s v="1668200524-1259"/>
    <s v="https://www.youtube.com/playlist?list=PLZ0vRaBzdrQ2UfyOSfiUuKOs4-2MxInQS"/>
    <s v="Digital Ecosystem และ 4 หัวใจสำคัญที่ทำให้แบรนด์รักและเชื่อใจ adapter | The Secret Sauce EP.60"/>
    <s v="https://www.youtube.com/watch?v=HMDe8L5Vk_4&amp;list=PLZ0vRaBzdrQ2UfyOSfiUuKOs4-2MxInQS&amp;index=62"/>
    <x v="905"/>
    <s v="HMDe8L5Vk_4"/>
    <s v="Digital Ecosystem และ 4 หัวใจสำคัญที่ทำให้แบรนด์รักและเชื่อใจ adapter | The Secret Sauce EP.60"/>
    <x v="1"/>
    <s v="THE STANDARD"/>
    <s v="Nov 21, 2018"/>
    <s v="Nov 21, 2018"/>
    <d v="2018-11-21T00:00:00"/>
    <n v="21"/>
    <n v="11"/>
    <x v="4"/>
    <s v="21"/>
    <n v="4"/>
    <x v="16"/>
    <x v="48"/>
    <s v="November"/>
    <n v="9"/>
    <s v="9,689 views"/>
    <n v="9689"/>
    <s v="like this video along with 126 other people"/>
    <n v="126"/>
    <x v="1"/>
    <s v="43:10"/>
    <n v="43.166666666666664"/>
    <n v="10"/>
    <n v="43"/>
    <n v="0"/>
    <x v="16"/>
    <s v="เอเจนซี่ โฆษณา"/>
    <n v="23579"/>
  </r>
  <r>
    <s v="1668200534-1260"/>
    <s v="https://www.youtube.com/playlist?list=PLZ0vRaBzdrQ2UfyOSfiUuKOs4-2MxInQS"/>
    <s v="7 วิธีคิดที่ทำให้ Google สร้างนวัตกรรมได้ซ้ำแล้วซ้ำเล่า | The Secret Sauce EP.59"/>
    <s v="https://www.youtube.com/watch?v=si2M3HGt-KM&amp;list=PLZ0vRaBzdrQ2UfyOSfiUuKOs4-2MxInQS&amp;index=61"/>
    <x v="906"/>
    <s v="si2M3HGt-KM"/>
    <s v="7 วิธีคิดที่ทำให้ Google สร้างนวัตกรรมได้ซ้ำแล้วซ้ำเล่า | The Secret Sauce EP.59"/>
    <x v="1"/>
    <s v="THE STANDARD"/>
    <s v="Nov 16, 2018"/>
    <s v="Nov 16, 2018"/>
    <d v="2018-11-16T00:00:00"/>
    <n v="16"/>
    <n v="11"/>
    <x v="4"/>
    <s v="16"/>
    <n v="4"/>
    <x v="16"/>
    <x v="48"/>
    <s v="November"/>
    <n v="21"/>
    <s v="40,404 views"/>
    <n v="40404"/>
    <s v="like this video along with 630 other people"/>
    <n v="630"/>
    <x v="0"/>
    <s v="20:03"/>
    <n v="20.05"/>
    <n v="3"/>
    <n v="20"/>
    <n v="0"/>
    <x v="0"/>
    <s v="Unspecified"/>
    <n v="18999"/>
  </r>
  <r>
    <s v="1668200543-1261"/>
    <s v="https://www.youtube.com/playlist?list=PLZ0vRaBzdrQ2UfyOSfiUuKOs4-2MxInQS"/>
    <s v="MUJI สร้างแบรนด์จากความว่างเปล่า ครองใจคนทั่วโลก มียอดขาย 1 แสนล้านบาทต่อปี | The Secret Sauce EP.58"/>
    <s v="https://www.youtube.com/watch?v=P-I5a3cLYpc&amp;list=PLZ0vRaBzdrQ2UfyOSfiUuKOs4-2MxInQS&amp;index=60"/>
    <x v="907"/>
    <s v="P-I5a3cLYpc"/>
    <s v="MUJI สร้างแบรนด์จากความว่างเปล่า ครองใจคนทั่วโลก มียอดขาย 1 แสนล้านบาทต่อปี | The Secret Sauce EP.58"/>
    <x v="1"/>
    <s v="THE STANDARD"/>
    <s v="Nov 14, 2018"/>
    <s v="Nov 14, 2018"/>
    <d v="2018-11-14T00:00:00"/>
    <n v="14"/>
    <n v="11"/>
    <x v="4"/>
    <s v="14"/>
    <n v="4"/>
    <x v="16"/>
    <x v="48"/>
    <s v="November"/>
    <n v="42"/>
    <s v="87,464 views"/>
    <n v="87464"/>
    <s v="like this video along with 1,472 other people"/>
    <n v="1472"/>
    <x v="1"/>
    <s v="32:01"/>
    <n v="32.016666666666666"/>
    <n v="1"/>
    <n v="32"/>
    <n v="0"/>
    <x v="0"/>
    <s v="Unspecified"/>
    <n v="25362"/>
  </r>
  <r>
    <s v="1668200553-1262"/>
    <s v="https://www.youtube.com/playlist?list=PLZ0vRaBzdrQ2UfyOSfiUuKOs4-2MxInQS"/>
    <s v="วงการโฆษณาจะไปทางไหน Ogilvy มีไม้เด็ดอะไรในการคงความเป็นสุดยอดเอเจนซี | The Secret Sauce EP.57"/>
    <s v="https://www.youtube.com/watch?v=XAi6haJ0a2w&amp;list=PLZ0vRaBzdrQ2UfyOSfiUuKOs4-2MxInQS&amp;index=59"/>
    <x v="908"/>
    <s v="XAi6haJ0a2w"/>
    <s v="วงการโฆษณาจะไปทางไหน Ogilvy มีไม้เด็ดอะไรในการคงความเป็นสุดยอดเอเจนซี | The Secret Sauce EP.57"/>
    <x v="1"/>
    <s v="THE STANDARD"/>
    <s v="Nov 9, 2018"/>
    <s v="Nov 9, 2018"/>
    <d v="2018-11-09T00:00:00"/>
    <n v="9"/>
    <n v="11"/>
    <x v="4"/>
    <s v="9"/>
    <n v="4"/>
    <x v="16"/>
    <x v="48"/>
    <s v="November"/>
    <n v="7"/>
    <s v="9,033 views"/>
    <n v="9033"/>
    <s v="like this video along with 135 other people"/>
    <n v="135"/>
    <x v="1"/>
    <s v="48:09"/>
    <n v="48.15"/>
    <n v="9"/>
    <n v="48"/>
    <n v="0"/>
    <x v="16"/>
    <s v="เอเจนซี่ โฆษณา"/>
    <n v="18898"/>
  </r>
  <r>
    <s v="1668200562-1263"/>
    <s v="https://www.youtube.com/playlist?list=PLZ0vRaBzdrQ2UfyOSfiUuKOs4-2MxInQS"/>
    <s v="ทำไมคนที่อยากประสบความสำเร็จถึงสนใจ Fasting วิธีที่กำลังฮิตในซิลิคอนวัลเลย์ | The Secret Sauce EP.56"/>
    <s v="https://www.youtube.com/watch?v=WTvIdp-3Hbk&amp;list=PLZ0vRaBzdrQ2UfyOSfiUuKOs4-2MxInQS&amp;index=58"/>
    <x v="909"/>
    <s v="WTvIdp-3Hbk"/>
    <s v="ทำไมคนที่อยากประสบความสำเร็จถึงสนใจ Fasting วิธีที่กำลังฮิตในซิลิคอนวัลเลย์ | The Secret Sauce EP.56"/>
    <x v="1"/>
    <s v="THE STANDARD"/>
    <s v="Nov 6, 2018"/>
    <s v="Nov 6, 2018"/>
    <d v="2018-11-06T00:00:00"/>
    <n v="6"/>
    <n v="11"/>
    <x v="4"/>
    <s v="6"/>
    <n v="4"/>
    <x v="16"/>
    <x v="48"/>
    <s v="November"/>
    <n v="299"/>
    <s v="436,292 views"/>
    <n v="436292"/>
    <s v="like this video along with 8,058 other people"/>
    <n v="8058"/>
    <x v="0"/>
    <s v="27:44"/>
    <n v="27.733333333333334"/>
    <n v="44"/>
    <n v="27"/>
    <n v="0"/>
    <x v="0"/>
    <s v="Unspecified"/>
    <n v="26392"/>
  </r>
  <r>
    <s v="1668200571-1264"/>
    <s v="https://www.youtube.com/playlist?list=PLZ0vRaBzdrQ2UfyOSfiUuKOs4-2MxInQS"/>
    <s v="JIB จากเด็กวัดสู่เจ้าของอาณาจักรไอทีหมื่นล้าน ตั้งเป้าเข้าตลาดหุ้นในปี 2021 | The Secret Sauce EP.55"/>
    <s v="https://www.youtube.com/watch?v=iR6hHXyI8qA&amp;list=PLZ0vRaBzdrQ2UfyOSfiUuKOs4-2MxInQS&amp;index=57"/>
    <x v="910"/>
    <s v="iR6hHXyI8qA"/>
    <s v="JIB จากเด็กวัดสู่เจ้าของอาณาจักรไอทีหมื่นล้าน ตั้งเป้าเข้าตลาดหุ้นในปี 2021 | The Secret Sauce EP.55"/>
    <x v="1"/>
    <s v="THE STANDARD"/>
    <s v="Oct 31, 2018"/>
    <s v="Oct 31, 2018"/>
    <d v="2018-10-31T00:00:00"/>
    <n v="31"/>
    <n v="10"/>
    <x v="4"/>
    <s v="31"/>
    <n v="4"/>
    <x v="16"/>
    <x v="49"/>
    <s v="October"/>
    <n v="9"/>
    <s v="29,370 views"/>
    <n v="29370"/>
    <s v="like this video along with 584 other people"/>
    <n v="584"/>
    <x v="1"/>
    <s v="41:28"/>
    <n v="41.466666666666669"/>
    <n v="28"/>
    <n v="41"/>
    <n v="0"/>
    <x v="5"/>
    <s v="Platform"/>
    <n v="18441"/>
  </r>
  <r>
    <s v="1668200581-1265"/>
    <s v="https://www.youtube.com/playlist?list=PLZ0vRaBzdrQ2UfyOSfiUuKOs4-2MxInQS"/>
    <s v="ใจใหญ่ ใจสู้ ตั้งใจ ให้ใจ 4 วิธีคิดใจๆ ที่ควรเรียนรู้จาก วิชัย ศรีวัฒนประภา The Secret Sauce EP.54"/>
    <s v="https://www.youtube.com/watch?v=qMM-7f4VgNE&amp;list=PLZ0vRaBzdrQ2UfyOSfiUuKOs4-2MxInQS&amp;index=56"/>
    <x v="911"/>
    <s v="qMM-7f4VgNE"/>
    <s v="ใจใหญ่ ใจสู้ ตั้งใจ ให้ใจ 4 วิธีคิดใจๆ ที่ควรเรียนรู้จาก วิชัย ศรีวัฒนประภา The Secret Sauce EP.54"/>
    <x v="1"/>
    <s v="THE STANDARD"/>
    <s v="Oct 29, 2018"/>
    <s v="Oct 29, 2018"/>
    <d v="2018-10-29T00:00:00"/>
    <n v="29"/>
    <n v="10"/>
    <x v="4"/>
    <s v="29"/>
    <n v="4"/>
    <x v="16"/>
    <x v="49"/>
    <s v="October"/>
    <n v="73"/>
    <s v="86,705 views"/>
    <n v="86705"/>
    <s v="like this video along with 1,784 other people"/>
    <n v="1784"/>
    <x v="0"/>
    <s v="22:23"/>
    <n v="22.383333333333333"/>
    <n v="23"/>
    <n v="22"/>
    <n v="0"/>
    <x v="0"/>
    <s v="Unspecified"/>
    <n v="53823"/>
  </r>
  <r>
    <s v="1668200591-1266"/>
    <s v="https://www.youtube.com/playlist?list=PLZ0vRaBzdrQ2UfyOSfiUuKOs4-2MxInQS"/>
    <s v="Freitag จากผ้าคลุมรถบรรทุกเก่าสู่กระเป๋าที่มียอดขาย 4 ล้านใบ | The Secret Sauce EP.53"/>
    <s v="https://www.youtube.com/watch?v=3pTGTOB2QU0&amp;list=PLZ0vRaBzdrQ2UfyOSfiUuKOs4-2MxInQS&amp;index=55&amp;t=6s"/>
    <x v="912"/>
    <s v="3pTGTOB2QU0"/>
    <s v="Freitag จากผ้าคลุมรถบรรทุกเก่าสู่กระเป๋าที่มียอดขาย 4 ล้านใบ | The Secret Sauce EP.53"/>
    <x v="1"/>
    <s v="THE STANDARD"/>
    <s v="Oct 27, 2018"/>
    <s v="Oct 27, 2018"/>
    <d v="2018-10-27T00:00:00"/>
    <n v="27"/>
    <n v="10"/>
    <x v="4"/>
    <s v="27"/>
    <n v="4"/>
    <x v="16"/>
    <x v="49"/>
    <s v="October"/>
    <n v="31"/>
    <s v="31,922 views"/>
    <n v="31922"/>
    <s v="like this video along with 538 other people"/>
    <n v="538"/>
    <x v="0"/>
    <s v="27:57"/>
    <n v="27.95"/>
    <n v="57"/>
    <n v="27"/>
    <n v="0"/>
    <x v="11"/>
    <s v="Design"/>
    <n v="17036"/>
  </r>
  <r>
    <s v="1668200600-1267"/>
    <s v="https://www.youtube.com/playlist?list=PLZ0vRaBzdrQ2UfyOSfiUuKOs4-2MxInQS"/>
    <s v="หมู ณัฐวุฒิ ดีลกับความล้มเหลวอย่างไร ให้ Ookbee กลับมาทำเงินร้อยล้าน | The Secret Sauce EP.52"/>
    <s v="https://www.youtube.com/watch?v=zliPq00AblI&amp;list=PLZ0vRaBzdrQ2UfyOSfiUuKOs4-2MxInQS&amp;index=54"/>
    <x v="913"/>
    <s v="zliPq00AblI"/>
    <s v="หมู ณัฐวุฒิ ดีลกับความล้มเหลวอย่างไร ให้ Ookbee กลับมาทำเงินร้อยล้าน | The Secret Sauce EP.52"/>
    <x v="1"/>
    <s v="THE STANDARD"/>
    <s v="Oct 24, 2018"/>
    <s v="Oct 24, 2018"/>
    <d v="2018-10-24T00:00:00"/>
    <n v="24"/>
    <n v="10"/>
    <x v="4"/>
    <s v="24"/>
    <n v="4"/>
    <x v="16"/>
    <x v="49"/>
    <s v="October"/>
    <n v="14"/>
    <s v="37,667 views"/>
    <n v="37667"/>
    <s v="like this video along with 656 other people"/>
    <n v="656"/>
    <x v="1"/>
    <s v="48:42"/>
    <n v="48.7"/>
    <n v="42"/>
    <n v="48"/>
    <n v="0"/>
    <x v="5"/>
    <s v="Platform"/>
    <n v="16325"/>
  </r>
  <r>
    <s v="1668200610-1268"/>
    <s v="https://www.youtube.com/playlist?list=PLZ0vRaBzdrQ2UfyOSfiUuKOs4-2MxInQS"/>
    <s v="Warren Buffett กับ 10 สิ่งที่เราควรลงทุนมากกว่าเงิน | The Secret Sauce EP.51"/>
    <s v="https://www.youtube.com/watch?v=vKhc7Mntl7Q&amp;list=PLZ0vRaBzdrQ2UfyOSfiUuKOs4-2MxInQS&amp;index=53"/>
    <x v="914"/>
    <s v="vKhc7Mntl7Q"/>
    <s v="Warren Buffett กับ 10 สิ่งที่เราควรลงทุนมากกว่าเงิน | The Secret Sauce EP.51"/>
    <x v="1"/>
    <s v="THE STANDARD"/>
    <s v="Oct 19, 2018"/>
    <s v="Oct 19, 2018"/>
    <d v="2018-10-19T00:00:00"/>
    <n v="19"/>
    <n v="10"/>
    <x v="4"/>
    <s v="19"/>
    <n v="4"/>
    <x v="16"/>
    <x v="49"/>
    <s v="October"/>
    <n v="224"/>
    <s v="954,093 views"/>
    <n v="954093"/>
    <s v="like this video along with 18,796 other people"/>
    <n v="18796"/>
    <x v="0"/>
    <s v="23:12"/>
    <n v="23.2"/>
    <n v="12"/>
    <n v="23"/>
    <n v="0"/>
    <x v="0"/>
    <s v="Unspecified"/>
    <n v="21152"/>
  </r>
  <r>
    <s v="1668200620-1269"/>
    <s v="https://www.youtube.com/playlist?list=PLZ0vRaBzdrQ2UfyOSfiUuKOs4-2MxInQS"/>
    <s v="Erb คิดสร้างสรรค์อย่างไรให้บรรเจิดสุดๆ แต่จับต้องได้ และโกอินเตอร์อย่างสวยงาม The Secret Sauce EP.50"/>
    <s v="https://www.youtube.com/watch?v=FZNVQFMcTfI&amp;list=PLZ0vRaBzdrQ2UfyOSfiUuKOs4-2MxInQS&amp;index=52"/>
    <x v="915"/>
    <s v="FZNVQFMcTfI"/>
    <s v="Erb คิดสร้างสรรค์อย่างไรให้บรรเจิดสุดๆ แต่จับต้องได้ และโกอินเตอร์อย่างสวยงาม The Secret Sauce EP.50"/>
    <x v="1"/>
    <s v="THE STANDARD"/>
    <s v="Oct 16, 2018"/>
    <s v="Oct 16, 2018"/>
    <d v="2018-10-16T00:00:00"/>
    <n v="16"/>
    <n v="10"/>
    <x v="4"/>
    <s v="16"/>
    <n v="4"/>
    <x v="16"/>
    <x v="49"/>
    <s v="October"/>
    <n v="11"/>
    <s v="27,374 views"/>
    <n v="27374"/>
    <s v="like this video along with 563 other people"/>
    <n v="563"/>
    <x v="1"/>
    <s v="31:09"/>
    <n v="31.15"/>
    <n v="9"/>
    <n v="31"/>
    <n v="0"/>
    <x v="24"/>
    <s v="Health &amp; Wellness"/>
    <n v="16975"/>
  </r>
  <r>
    <s v="1668200630-1270"/>
    <s v="https://www.youtube.com/playlist?list=PLZ0vRaBzdrQ2UfyOSfiUuKOs4-2MxInQS"/>
    <s v="ทักษะแห่งอนาคต จาก รวิศ หาญอุตสาหะ และ กวีวุฒิ เต็มภูวภัทร | The Secret Sauce EP.49"/>
    <s v="https://www.youtube.com/watch?v=_mm8tCq3a5U&amp;list=PLZ0vRaBzdrQ2UfyOSfiUuKOs4-2MxInQS&amp;index=51"/>
    <x v="916"/>
    <s v="_mm8tCq3a5U"/>
    <s v="ทักษะแห่งอนาคต จาก รวิศ หาญอุตสาหะ และ กวีวุฒิ เต็มภูวภัทร | The Secret Sauce EP.49"/>
    <x v="1"/>
    <s v="THE STANDARD"/>
    <s v="Oct 13, 2018"/>
    <s v="Oct 13, 2018"/>
    <d v="2018-10-13T00:00:00"/>
    <n v="13"/>
    <n v="10"/>
    <x v="4"/>
    <s v="13"/>
    <n v="4"/>
    <x v="16"/>
    <x v="49"/>
    <s v="October"/>
    <n v="18"/>
    <s v="120,603 views"/>
    <n v="120603"/>
    <s v="like this video along with 2,172 other people"/>
    <n v="2172"/>
    <x v="1"/>
    <s v="30:11"/>
    <n v="30.183333333333334"/>
    <n v="11"/>
    <n v="30"/>
    <n v="0"/>
    <x v="0"/>
    <s v="Unspecified"/>
    <n v="18385"/>
  </r>
  <r>
    <s v="1668200638-1271"/>
    <s v="https://www.youtube.com/playlist?list=PLZ0vRaBzdrQ2UfyOSfiUuKOs4-2MxInQS"/>
    <s v="Gourmet Market ทาร์เก็ตชัด สาขาน้อย สปอยล์ลูกค้าขั้นเทพ | The Secret Sauce EP.48"/>
    <s v="https://www.youtube.com/watch?v=PEV9S-xooVE&amp;list=PLZ0vRaBzdrQ2UfyOSfiUuKOs4-2MxInQS&amp;index=50&amp;t=1142s"/>
    <x v="917"/>
    <s v="PEV9S-xooVE"/>
    <s v="Gourmet Market ทาร์เก็ตชัด สาขาน้อย สปอยล์ลูกค้าขั้นเทพ | The Secret Sauce EP.48"/>
    <x v="1"/>
    <s v="THE STANDARD"/>
    <s v="Oct 9, 2018"/>
    <s v="Oct 9, 2018"/>
    <d v="2018-10-09T00:00:00"/>
    <n v="9"/>
    <n v="10"/>
    <x v="4"/>
    <s v="9"/>
    <n v="4"/>
    <x v="16"/>
    <x v="49"/>
    <s v="October"/>
    <n v="10"/>
    <s v="21,506 views"/>
    <n v="21506"/>
    <s v="like this video along with 336 other people"/>
    <n v="336"/>
    <x v="1"/>
    <s v="31:25"/>
    <n v="31.416666666666668"/>
    <n v="25"/>
    <n v="31"/>
    <n v="0"/>
    <x v="20"/>
    <s v="ธุรกิจค้าปลีก"/>
    <n v="16491"/>
  </r>
  <r>
    <s v="1668200649-1272"/>
    <s v="https://www.youtube.com/playlist?list=PLZ0vRaBzdrQ2UfyOSfiUuKOs4-2MxInQS"/>
    <s v="ด้านมืดของ Elon Musk กับ 4 สิ่งที่ไม่ควรเอาเยี่ยงอย่าง | The Secret Sauce EP.47"/>
    <s v="https://www.youtube.com/watch?v=iLPqq-8YptY&amp;list=PLZ0vRaBzdrQ2UfyOSfiUuKOs4-2MxInQS&amp;index=49"/>
    <x v="918"/>
    <s v="iLPqq-8YptY"/>
    <s v="ด้านมืดของ Elon Musk กับ 4 สิ่งที่ไม่ควรเอาเยี่ยงอย่าง | The Secret Sauce EP.47"/>
    <x v="1"/>
    <s v="THE STANDARD"/>
    <s v="Oct 6, 2018"/>
    <s v="Oct 6, 2018"/>
    <d v="2018-10-06T00:00:00"/>
    <n v="6"/>
    <n v="10"/>
    <x v="4"/>
    <s v="6"/>
    <n v="4"/>
    <x v="16"/>
    <x v="49"/>
    <s v="October"/>
    <n v="583"/>
    <s v="424,176 views"/>
    <n v="424176"/>
    <s v="like this video along with 7,563 other people"/>
    <n v="7563"/>
    <x v="0"/>
    <s v="20:23"/>
    <n v="20.383333333333333"/>
    <n v="23"/>
    <n v="20"/>
    <n v="0"/>
    <x v="0"/>
    <s v="Unspecified"/>
    <n v="16219"/>
  </r>
  <r>
    <s v="1668200659-1273"/>
    <s v="https://www.youtube.com/playlist?list=PLZ0vRaBzdrQ2UfyOSfiUuKOs4-2MxInQS"/>
    <s v="6 เคล็ดลับที่ทำให้ ไทเกอร์ วูดส์ พลิกจากจุดต่ำสุดสู่จุดสูงสุดได้อีกครั้ง  | The Secret Sauce EP.46"/>
    <s v="https://www.youtube.com/watch?v=3u30puj_JSI&amp;list=PLZ0vRaBzdrQ2UfyOSfiUuKOs4-2MxInQS&amp;index=48"/>
    <x v="919"/>
    <s v="3u30puj_JSI"/>
    <s v="6 เคล็ดลับที่ทำให้ ไทเกอร์ วูดส์ พลิกจากจุดต่ำสุดสู่จุดสูงสุดได้อีกครั้ง  | The Secret Sauce EP.46"/>
    <x v="1"/>
    <s v="THE STANDARD"/>
    <s v="Oct 2, 2018"/>
    <s v="Oct 2, 2018"/>
    <d v="2018-10-02T00:00:00"/>
    <n v="2"/>
    <n v="10"/>
    <x v="4"/>
    <s v="2"/>
    <n v="4"/>
    <x v="16"/>
    <x v="49"/>
    <s v="October"/>
    <n v="50"/>
    <s v="38,517 views"/>
    <n v="38517"/>
    <s v="like this video along with 763 other people"/>
    <n v="763"/>
    <x v="0"/>
    <s v="18:50"/>
    <n v="18.833333333333332"/>
    <n v="50"/>
    <n v="18"/>
    <n v="0"/>
    <x v="0"/>
    <s v="Unspecified"/>
    <n v="38689"/>
  </r>
  <r>
    <s v="1668200668-1274"/>
    <s v="https://www.youtube.com/playlist?list=PLZ0vRaBzdrQ2UfyOSfiUuKOs4-2MxInQS"/>
    <s v="Zara แบรนด์ฟาสต์แฟชั่นที่ให้ความสำคัญกับความขี้เบื่อของลูกค้ามากที่สุด | The Secret Sauce EP.45"/>
    <s v="https://www.youtube.com/watch?v=bbT0s7rIO-Q&amp;list=PLZ0vRaBzdrQ2UfyOSfiUuKOs4-2MxInQS&amp;index=47"/>
    <x v="920"/>
    <s v="bbT0s7rIO-Q"/>
    <s v="Zara แบรนด์ฟาสต์แฟชั่นที่ให้ความสำคัญกับความขี้เบื่อของลูกค้ามากที่สุด | The Secret Sauce EP.45"/>
    <x v="1"/>
    <s v="THE STANDARD"/>
    <s v="Sep 28, 2018"/>
    <s v="Sep 28, 2018"/>
    <d v="2018-09-28T00:00:00"/>
    <n v="28"/>
    <n v="9"/>
    <x v="4"/>
    <s v="28"/>
    <n v="3"/>
    <x v="17"/>
    <x v="50"/>
    <s v="September"/>
    <n v="16"/>
    <s v="25,787 views"/>
    <n v="25787"/>
    <s v="like this video along with 547 other people"/>
    <n v="547"/>
    <x v="0"/>
    <s v="20:19"/>
    <n v="20.316666666666666"/>
    <n v="19"/>
    <n v="20"/>
    <n v="0"/>
    <x v="19"/>
    <s v="Fashion"/>
    <n v="15549"/>
  </r>
  <r>
    <s v="1668200677-1275"/>
    <s v="https://www.youtube.com/playlist?list=PLZ0vRaBzdrQ2UfyOSfiUuKOs4-2MxInQS"/>
    <s v="4 วิธีสร้างความเชื่อที่ทำให้ Spotify เหนือกว่ามิวสิกสตรีมมิงทุกเจ้าในโลก | The Secret Sauce EP.44"/>
    <s v="https://www.youtube.com/watch?v=JB1GP38d3g8&amp;list=PLZ0vRaBzdrQ2UfyOSfiUuKOs4-2MxInQS&amp;index=46"/>
    <x v="921"/>
    <s v="JB1GP38d3g8"/>
    <s v="4 วิธีสร้างความเชื่อที่ทำให้ Spotify เหนือกว่ามิวสิกสตรีมมิงทุกเจ้าในโลก | The Secret Sauce EP.44"/>
    <x v="1"/>
    <s v="THE STANDARD"/>
    <s v="Sep 25, 2018"/>
    <s v="Sep 25, 2018"/>
    <d v="2018-09-25T00:00:00"/>
    <n v="25"/>
    <n v="9"/>
    <x v="4"/>
    <s v="25"/>
    <n v="3"/>
    <x v="17"/>
    <x v="50"/>
    <s v="September"/>
    <n v="4"/>
    <s v="7,498 views"/>
    <n v="7498"/>
    <s v="like this video along with 137 other people"/>
    <n v="137"/>
    <x v="0"/>
    <s v="20:36"/>
    <n v="20.6"/>
    <n v="36"/>
    <n v="20"/>
    <n v="0"/>
    <x v="0"/>
    <s v="Unspecified"/>
    <n v="16756"/>
  </r>
  <r>
    <s v="1668200687-1276"/>
    <s v="https://www.youtube.com/playlist?list=PLZ0vRaBzdrQ2UfyOSfiUuKOs4-2MxInQS"/>
    <s v="6 วิธีบริหารเวลาของบารัค โอบามา มนุษย์ที่เคยยุ่งที่สุดในโลก | The Secret Sauce EP.43"/>
    <s v="https://www.youtube.com/watch?v=DH0Kx-eR-b8&amp;list=PLZ0vRaBzdrQ2UfyOSfiUuKOs4-2MxInQS&amp;index=45"/>
    <x v="922"/>
    <s v="DH0Kx-eR-b8"/>
    <s v="6 วิธีบริหารเวลาของบารัค โอบามา มนุษย์ที่เคยยุ่งที่สุดในโลก | The Secret Sauce EP.43"/>
    <x v="1"/>
    <s v="THE STANDARD"/>
    <s v="Sep 21, 2018"/>
    <s v="Sep 21, 2018"/>
    <d v="2018-09-21T00:00:00"/>
    <n v="21"/>
    <n v="9"/>
    <x v="4"/>
    <s v="21"/>
    <n v="3"/>
    <x v="17"/>
    <x v="50"/>
    <s v="September"/>
    <n v="79"/>
    <s v="234,057 views"/>
    <n v="234057"/>
    <s v="like this video along with 5,107 other people"/>
    <n v="5107"/>
    <x v="0"/>
    <s v="14:04"/>
    <n v="14.066666666666666"/>
    <n v="4"/>
    <n v="14"/>
    <n v="0"/>
    <x v="0"/>
    <s v="Unspecified"/>
    <n v="19990"/>
  </r>
  <r>
    <s v="1668200696-1277"/>
    <s v="https://www.youtube.com/playlist?list=PLZ0vRaBzdrQ2UfyOSfiUuKOs4-2MxInQS"/>
    <s v="7 วิธีคิดที่ทำให้ Eliud Kipchoge กลายเป็นนักวิ่งมาราธอนที่เร็วท่ีสุดในโลก | The Secret Sauce EP.42"/>
    <s v="https://www.youtube.com/watch?v=kr4mdrKZR_M&amp;list=PLZ0vRaBzdrQ2UfyOSfiUuKOs4-2MxInQS&amp;index=44"/>
    <x v="923"/>
    <s v="kr4mdrKZR_M"/>
    <s v="7 วิธีคิดที่ทำให้ Eliud Kipchoge กลายเป็นนักวิ่งมาราธอนที่เร็วท่ีสุดในโลก | The Secret Sauce EP.42"/>
    <x v="1"/>
    <s v="THE STANDARD"/>
    <s v="Sep 18, 2018"/>
    <s v="Sep 18, 2018"/>
    <d v="2018-09-18T00:00:00"/>
    <n v="18"/>
    <n v="9"/>
    <x v="4"/>
    <s v="18"/>
    <n v="3"/>
    <x v="17"/>
    <x v="50"/>
    <s v="September"/>
    <n v="68"/>
    <s v="106,555 views"/>
    <n v="106555"/>
    <s v="like this video along with 2,336 other people"/>
    <n v="2336"/>
    <x v="0"/>
    <s v="19:48"/>
    <n v="19.8"/>
    <n v="48"/>
    <n v="19"/>
    <n v="0"/>
    <x v="0"/>
    <s v="Unspecified"/>
    <n v="58894"/>
  </r>
  <r>
    <s v="1668200705-1278"/>
    <s v="https://www.youtube.com/playlist?list=PLZ0vRaBzdrQ2UfyOSfiUuKOs4-2MxInQS"/>
    <s v="5 ข้อคิดในการใช้ชีวิตที่คุณครูแจ็ค หม่า อยากสอนนักเรียนมากที่สุด | The Secret Sauce EP.41"/>
    <s v="https://www.youtube.com/watch?v=YRb8oy5jW0A&amp;list=PLZ0vRaBzdrQ2UfyOSfiUuKOs4-2MxInQS&amp;index=43"/>
    <x v="924"/>
    <s v="YRb8oy5jW0A"/>
    <s v="5 ข้อคิดในการใช้ชีวิตที่คุณครูแจ็ค หม่า อยากสอนนักเรียนมากที่สุด | The Secret Sauce EP.41"/>
    <x v="1"/>
    <s v="THE STANDARD"/>
    <s v="Sep 14, 2018"/>
    <s v="Sep 14, 2018"/>
    <d v="2018-09-14T00:00:00"/>
    <n v="14"/>
    <n v="9"/>
    <x v="4"/>
    <s v="14"/>
    <n v="3"/>
    <x v="17"/>
    <x v="50"/>
    <s v="September"/>
    <n v="160"/>
    <s v="403,801 views"/>
    <n v="403801"/>
    <s v="like this video along with 8,217 other people"/>
    <n v="8217"/>
    <x v="0"/>
    <s v="19:18"/>
    <n v="19.3"/>
    <n v="18"/>
    <n v="19"/>
    <n v="0"/>
    <x v="0"/>
    <s v="Unspecified"/>
    <n v="54359"/>
  </r>
  <r>
    <s v="1668200716-1279"/>
    <s v="https://www.youtube.com/playlist?list=PLZ0vRaBzdrQ2UfyOSfiUuKOs4-2MxInQS"/>
    <s v="5 วัฒนธรรมองค์กรสุดโต่งที่ทำให้ NETFLIX ยิ่งใหญ่ที่สุดในโลกสตรีมมิ่ง | The Secret Sauce EP.40"/>
    <s v="https://www.youtube.com/watch?v=Ggfnw0Ypnmg&amp;list=PLZ0vRaBzdrQ2UfyOSfiUuKOs4-2MxInQS&amp;index=42"/>
    <x v="925"/>
    <s v="Ggfnw0Ypnmg"/>
    <s v="5 วัฒนธรรมองค์กรสุดโต่งที่ทำให้ NETFLIX ยิ่งใหญ่ที่สุดในโลกสตรีมมิ่ง | The Secret Sauce EP.40"/>
    <x v="1"/>
    <s v="THE STANDARD"/>
    <s v="Sep 11, 2018"/>
    <s v="Sep 11, 2018"/>
    <d v="2018-09-11T00:00:00"/>
    <n v="11"/>
    <n v="9"/>
    <x v="4"/>
    <s v="11"/>
    <n v="3"/>
    <x v="17"/>
    <x v="50"/>
    <s v="September"/>
    <n v="42"/>
    <s v="76,522 views"/>
    <n v="76522"/>
    <s v="like this video along with 1,559 other people"/>
    <n v="1559"/>
    <x v="1"/>
    <s v="30:19"/>
    <n v="30.316666666666666"/>
    <n v="19"/>
    <n v="30"/>
    <n v="0"/>
    <x v="0"/>
    <s v="Unspecified"/>
    <n v="23118"/>
  </r>
  <r>
    <s v="1668200725-1280"/>
    <s v="https://www.youtube.com/playlist?list=PLZ0vRaBzdrQ2UfyOSfiUuKOs4-2MxInQS"/>
    <s v="AP กับการใช้ Design Thinking หาความต้องการที่แท้จริงของลูกค้า | The Secret Sauce EP.39"/>
    <s v="https://www.youtube.com/watch?v=so8N3a5Wh0s&amp;list=PLZ0vRaBzdrQ2UfyOSfiUuKOs4-2MxInQS&amp;index=41"/>
    <x v="926"/>
    <s v="so8N3a5Wh0s"/>
    <s v="AP กับการใช้ Design Thinking หาความต้องการที่แท้จริงของลูกค้า | The Secret Sauce EP.39"/>
    <x v="1"/>
    <s v="THE STANDARD"/>
    <s v="Sep 4, 2018"/>
    <s v="Sep 4, 2018"/>
    <d v="2018-09-04T00:00:00"/>
    <n v="4"/>
    <n v="9"/>
    <x v="4"/>
    <s v="4"/>
    <n v="3"/>
    <x v="17"/>
    <x v="50"/>
    <s v="September"/>
    <n v="7"/>
    <s v="17,445 views"/>
    <n v="17445"/>
    <s v="like this video along with 259 other people"/>
    <n v="259"/>
    <x v="1"/>
    <s v="41:31"/>
    <n v="41.516666666666666"/>
    <n v="31"/>
    <n v="41"/>
    <n v="0"/>
    <x v="8"/>
    <s v="อสังหาริมทรัพย์"/>
    <n v="17877"/>
  </r>
  <r>
    <s v="1668200734-1281"/>
    <s v="https://www.youtube.com/playlist?list=PLZ0vRaBzdrQ2UfyOSfiUuKOs4-2MxInQS"/>
    <s v="4 เคล็ดลับความสำเร็จของ Amazon ที่ทำให้เจฟฟ์ เบโซส์ รวยที่สุดในโลก | The Secret Sauce EP.38"/>
    <s v="https://www.youtube.com/watch?v=rXqdl8tjP70&amp;list=PLZ0vRaBzdrQ2UfyOSfiUuKOs4-2MxInQS&amp;index=40"/>
    <x v="927"/>
    <s v="rXqdl8tjP70"/>
    <s v="4 เคล็ดลับความสำเร็จของ Amazon ที่ทำให้เจฟฟ์ เบโซส์ รวยที่สุดในโลก | The Secret Sauce EP.38"/>
    <x v="1"/>
    <s v="THE STANDARD"/>
    <s v="Aug 28, 2018"/>
    <s v="Aug 28, 2018"/>
    <d v="2018-08-28T00:00:00"/>
    <n v="28"/>
    <n v="8"/>
    <x v="4"/>
    <s v="28"/>
    <n v="3"/>
    <x v="17"/>
    <x v="51"/>
    <s v="August"/>
    <n v="67"/>
    <s v="172,482 views"/>
    <n v="172482"/>
    <s v="like this video along with 3,464 other people"/>
    <n v="3464"/>
    <x v="0"/>
    <s v="16:32"/>
    <n v="16.533333333333335"/>
    <n v="32"/>
    <n v="16"/>
    <n v="0"/>
    <x v="0"/>
    <s v="Unspecified"/>
    <n v="38007"/>
  </r>
  <r>
    <s v="1668200744-1282"/>
    <s v="https://www.youtube.com/playlist?list=PLZ0vRaBzdrQ2UfyOSfiUuKOs4-2MxInQS"/>
    <s v="มะขามสารัช ความจี๊ดจ๊าดที่อยู่ในแบรนดิ้งแบบผู้หญิงเปรี้ยว | The Secret Sauce EP.37"/>
    <s v="https://www.youtube.com/watch?v=F23ueaIkTjw&amp;list=PLZ0vRaBzdrQ2UfyOSfiUuKOs4-2MxInQS&amp;index=39"/>
    <x v="928"/>
    <s v="F23ueaIkTjw"/>
    <s v="มะขามสารัช ความจี๊ดจ๊าดที่อยู่ในแบรนดิ้งแบบผู้หญิงเปรี้ยว | The Secret Sauce EP.37"/>
    <x v="1"/>
    <s v="THE STANDARD"/>
    <s v="Aug 21, 2018"/>
    <s v="Aug 21, 2018"/>
    <d v="2018-08-21T00:00:00"/>
    <n v="21"/>
    <n v="8"/>
    <x v="4"/>
    <s v="21"/>
    <n v="3"/>
    <x v="17"/>
    <x v="51"/>
    <s v="August"/>
    <n v="6"/>
    <s v="6,809 views"/>
    <n v="6809"/>
    <s v="like this video along with 102 other people"/>
    <n v="102"/>
    <x v="1"/>
    <s v="45:30"/>
    <n v="45.5"/>
    <n v="30"/>
    <n v="45"/>
    <n v="0"/>
    <x v="22"/>
    <s v="อาหาร"/>
    <n v="12698"/>
  </r>
  <r>
    <s v="1668200753-1283"/>
    <s v="https://www.youtube.com/playlist?list=PLZ0vRaBzdrQ2UfyOSfiUuKOs4-2MxInQS"/>
    <s v="Asava กับหัวใจในการสร้างแบรนด์ที่ไม่เชื่อกระแสและไม่แคร์ความเร็ว | The Secret Sauce EP.36"/>
    <s v="https://www.youtube.com/watch?v=mKLCUSDwl68&amp;list=PLZ0vRaBzdrQ2UfyOSfiUuKOs4-2MxInQS&amp;index=38"/>
    <x v="929"/>
    <s v="mKLCUSDwl68"/>
    <s v="Asava กับหัวใจในการสร้างแบรนด์ที่ไม่เชื่อกระแสและไม่แคร์ความเร็ว | The Secret Sauce EP.36"/>
    <x v="1"/>
    <s v="THE STANDARD"/>
    <s v="Aug 8, 2018"/>
    <s v="Aug 8, 2018"/>
    <d v="2018-08-08T00:00:00"/>
    <n v="8"/>
    <n v="8"/>
    <x v="4"/>
    <s v="8"/>
    <n v="3"/>
    <x v="17"/>
    <x v="51"/>
    <s v="August"/>
    <n v="31"/>
    <s v="32,370 views"/>
    <n v="32370"/>
    <s v="like this video along with 518 other people"/>
    <n v="518"/>
    <x v="1"/>
    <s v="52:49"/>
    <n v="52.81666666666667"/>
    <n v="49"/>
    <n v="52"/>
    <n v="0"/>
    <x v="19"/>
    <s v="Fashion"/>
    <n v="14575"/>
  </r>
  <r>
    <s v="1668200762-1284"/>
    <s v="https://www.youtube.com/playlist?list=PLZ0vRaBzdrQ2UfyOSfiUuKOs4-2MxInQS"/>
    <s v="BNK48 กับ จ๊อบซัง ผู้จัดการวงที่แฟนคลับก็อยากขอจับมือ | The Secret Sauce EP.35"/>
    <s v="https://www.youtube.com/watch?v=ej5GC2CpRFI&amp;list=PLZ0vRaBzdrQ2UfyOSfiUuKOs4-2MxInQS&amp;index=37"/>
    <x v="930"/>
    <s v="ej5GC2CpRFI"/>
    <s v="BNK48 กับ จ๊อบซัง ผู้จัดการวงที่แฟนคลับก็อยากขอจับมือ | The Secret Sauce EP.35"/>
    <x v="1"/>
    <s v="THE STANDARD"/>
    <s v="Aug 3, 2018"/>
    <s v="Aug 3, 2018"/>
    <d v="2018-08-03T00:00:00"/>
    <n v="3"/>
    <n v="8"/>
    <x v="4"/>
    <s v="3"/>
    <n v="3"/>
    <x v="17"/>
    <x v="51"/>
    <s v="August"/>
    <n v="132"/>
    <s v="36,746 views"/>
    <n v="36746"/>
    <s v="like this video along with 882 other people"/>
    <n v="882"/>
    <x v="1"/>
    <s v="59:41"/>
    <n v="59.68333333333333"/>
    <n v="41"/>
    <n v="59"/>
    <n v="0"/>
    <x v="0"/>
    <s v="Unspecified"/>
    <n v="13197"/>
  </r>
  <r>
    <s v="1668200773-1285"/>
    <s v="https://www.youtube.com/playlist?list=PLZ0vRaBzdrQ2UfyOSfiUuKOs4-2MxInQS"/>
    <s v="BNK48 ถอดรหัส DNA แห่งความพยายามและปรากฏการณ์ไอดอลครองเมือง | The Secret Sauce EP.34"/>
    <s v="https://www.youtube.com/watch?v=SHY1k6my2Jw&amp;list=PLZ0vRaBzdrQ2UfyOSfiUuKOs4-2MxInQS&amp;index=36"/>
    <x v="931"/>
    <s v="SHY1k6my2Jw"/>
    <s v="BNK48 ถอดรหัส DNA แห่งความพยายามและปรากฏการณ์ไอดอลครองเมือง | The Secret Sauce EP.34"/>
    <x v="1"/>
    <s v="THE STANDARD"/>
    <s v="Jul 31, 2018"/>
    <s v="Jul 31, 2018"/>
    <d v="2018-07-31T00:00:00"/>
    <n v="31"/>
    <n v="7"/>
    <x v="4"/>
    <s v="31"/>
    <n v="3"/>
    <x v="17"/>
    <x v="52"/>
    <s v="July"/>
    <n v="78"/>
    <s v="26,720 views"/>
    <n v="26720"/>
    <s v="like this video along with 632 other people"/>
    <n v="632"/>
    <x v="1"/>
    <s v="59:23"/>
    <n v="59.383333333333333"/>
    <n v="23"/>
    <n v="59"/>
    <n v="0"/>
    <x v="9"/>
    <s v="Entertainment"/>
    <n v="13442"/>
  </r>
  <r>
    <s v="1668200783-1286"/>
    <s v="https://www.youtube.com/playlist?list=PLZ0vRaBzdrQ2UfyOSfiUuKOs4-2MxInQS"/>
    <s v="Starbucks ร้านกาแฟที่ขายประสบการณ์ และอยากเป็นบ้านหลังที่ 3 ให้คนไทย | The Secret Sauce EP.33"/>
    <s v="https://www.youtube.com/watch?v=daVxyFknDi8&amp;list=PLZ0vRaBzdrQ2UfyOSfiUuKOs4-2MxInQS&amp;index=35"/>
    <x v="932"/>
    <s v="daVxyFknDi8"/>
    <s v="Starbucks ร้านกาแฟที่ขายประสบการณ์ และอยากเป็นบ้านหลังที่ 3 ให้คนไทย | The Secret Sauce EP.33"/>
    <x v="1"/>
    <s v="THE STANDARD"/>
    <s v="Jul 17, 2018"/>
    <s v="Jul 17, 2018"/>
    <d v="2018-07-17T00:00:00"/>
    <n v="17"/>
    <n v="7"/>
    <x v="4"/>
    <s v="17"/>
    <n v="3"/>
    <x v="17"/>
    <x v="52"/>
    <s v="July"/>
    <n v="49"/>
    <s v="92,415 views"/>
    <n v="92415"/>
    <s v="like this video along with 1,453 other people"/>
    <n v="1453"/>
    <x v="1"/>
    <s v="42:58"/>
    <n v="42.966666666666669"/>
    <n v="58"/>
    <n v="42"/>
    <n v="0"/>
    <x v="22"/>
    <s v="อาหาร"/>
    <n v="16839"/>
  </r>
  <r>
    <s v="1668200792-1287"/>
    <s v="https://www.youtube.com/playlist?list=PLZ0vRaBzdrQ2UfyOSfiUuKOs4-2MxInQS"/>
    <s v="ผู้ว่าราชการจังหวัดเชียงราย กับความสำเร็จในภารกิจระดับ The Impossible Job! | The Secret Sauce EP.32"/>
    <s v="https://www.youtube.com/watch?v=XW2Eccq4JiU&amp;list=PLZ0vRaBzdrQ2UfyOSfiUuKOs4-2MxInQS&amp;index=34"/>
    <x v="933"/>
    <s v="XW2Eccq4JiU"/>
    <s v="ผู้ว่าราชการจังหวัดเชียงราย กับความสำเร็จในภารกิจระดับ The Impossible Job! | The Secret Sauce EP.32"/>
    <x v="1"/>
    <s v="THE STANDARD"/>
    <s v="Jul 4, 2018"/>
    <s v="Jul 4, 2018"/>
    <d v="2018-07-04T00:00:00"/>
    <n v="4"/>
    <n v="7"/>
    <x v="4"/>
    <s v="4"/>
    <n v="3"/>
    <x v="17"/>
    <x v="52"/>
    <s v="July"/>
    <n v="15"/>
    <s v="11,736 views"/>
    <n v="11736"/>
    <s v="like this video along with 205 other people"/>
    <n v="205"/>
    <x v="0"/>
    <s v="21:59"/>
    <n v="21.983333333333334"/>
    <n v="59"/>
    <n v="21"/>
    <n v="0"/>
    <x v="0"/>
    <s v="Unspecified"/>
    <n v="12174"/>
  </r>
  <r>
    <s v="1668200801-1288"/>
    <s v="https://www.youtube.com/playlist?list=PLZ0vRaBzdrQ2UfyOSfiUuKOs4-2MxInQS"/>
    <s v="Readery เมื่อการอ่านไม่ใช่เรื่องเดียวดาย และการขายหนังสือไม่ได้มีแค่วิธีเดียว The Secret Sauce EP.31"/>
    <s v="https://www.youtube.com/watch?v=uctVoTua8-A&amp;list=PLZ0vRaBzdrQ2UfyOSfiUuKOs4-2MxInQS&amp;index=33"/>
    <x v="934"/>
    <s v="uctVoTua8-A"/>
    <s v="Readery เมื่อการอ่านไม่ใช่เรื่องเดียวดาย และการขายหนังสือไม่ได้มีแค่วิธีเดียว The Secret Sauce EP.31"/>
    <x v="1"/>
    <s v="THE STANDARD"/>
    <s v="Jun 26, 2018"/>
    <s v="Jun 26, 2018"/>
    <d v="2018-06-26T00:00:00"/>
    <n v="26"/>
    <n v="6"/>
    <x v="4"/>
    <s v="26"/>
    <n v="2"/>
    <x v="18"/>
    <x v="53"/>
    <s v="June"/>
    <n v="6"/>
    <s v="9,683 views"/>
    <n v="9683"/>
    <s v="like this video along with 170 other people"/>
    <n v="170"/>
    <x v="1"/>
    <s v="52:40"/>
    <n v="52.666666666666664"/>
    <n v="40"/>
    <n v="52"/>
    <n v="0"/>
    <x v="5"/>
    <s v="Platform"/>
    <n v="35219"/>
  </r>
  <r>
    <s v="1668200811-1289"/>
    <s v="https://www.youtube.com/playlist?list=PLZ0vRaBzdrQ2UfyOSfiUuKOs4-2MxInQS"/>
    <s v="สุทธิชัย หยุ่น ตำนานสื่อสารมวลชนไทย กับการเกิดใหม่ในโลก Live! | The Secret Sauce EP.30"/>
    <s v="https://www.youtube.com/watch?v=qmBSY-7ckJo&amp;list=PLZ0vRaBzdrQ2UfyOSfiUuKOs4-2MxInQS&amp;index=32"/>
    <x v="935"/>
    <s v="qmBSY-7ckJo"/>
    <s v="สุทธิชัย หยุ่น ตำนานสื่อสารมวลชนไทย กับการเกิดใหม่ในโลก Live! | The Secret Sauce EP.30"/>
    <x v="1"/>
    <s v="THE STANDARD"/>
    <s v="Jun 12, 2018"/>
    <s v="Jun 12, 2018"/>
    <d v="2018-06-12T00:00:00"/>
    <n v="12"/>
    <n v="6"/>
    <x v="4"/>
    <s v="12"/>
    <n v="2"/>
    <x v="18"/>
    <x v="53"/>
    <s v="June"/>
    <n v="10"/>
    <s v="11,946 views"/>
    <n v="11946"/>
    <s v="like this video along with 188 other people"/>
    <n v="188"/>
    <x v="2"/>
    <s v="1:01:17"/>
    <n v="61.283333333333331"/>
    <n v="17"/>
    <n v="1"/>
    <n v="1"/>
    <x v="0"/>
    <s v="Unspecified"/>
    <n v="13751"/>
  </r>
  <r>
    <s v="1668200820-1290"/>
    <s v="https://www.youtube.com/playlist?list=PLZ0vRaBzdrQ2UfyOSfiUuKOs4-2MxInQS"/>
    <s v="ต้นตำรับของรายการทีวีเมืองไทย กับการเปิดสาขาใหม่สู่โลกออนไลน์ | The Secret Sauce EP.29 JSL"/>
    <s v="https://www.youtube.com/watch?v=-93SEGCkCus&amp;list=PLZ0vRaBzdrQ2UfyOSfiUuKOs4-2MxInQS&amp;index=31"/>
    <x v="936"/>
    <s v="-93SEGCkCus"/>
    <s v="ต้นตำรับของรายการทีวีเมืองไทย กับการเปิดสาขาใหม่สู่โลกออนไลน์ | The Secret Sauce EP.29 JSL"/>
    <x v="1"/>
    <s v="THE STANDARD"/>
    <s v="May 29, 2018"/>
    <s v="May 29, 2018"/>
    <d v="2018-05-29T00:00:00"/>
    <n v="29"/>
    <n v="5"/>
    <x v="4"/>
    <s v="29"/>
    <n v="2"/>
    <x v="18"/>
    <x v="54"/>
    <s v="May"/>
    <n v="2"/>
    <s v="3,164 views"/>
    <n v="3164"/>
    <s v="like this video along with 28 other people"/>
    <n v="28"/>
    <x v="1"/>
    <s v="49:58"/>
    <n v="49.966666666666669"/>
    <n v="58"/>
    <n v="49"/>
    <n v="0"/>
    <x v="9"/>
    <s v="Entertainment"/>
    <n v="10350"/>
  </r>
  <r>
    <s v="1668200829-1291"/>
    <s v="https://www.youtube.com/playlist?list=PLZ0vRaBzdrQ2UfyOSfiUuKOs4-2MxInQS"/>
    <s v="LINE Thailand กับกลยุทธที่พิสูจน์ว่า ใครรู้จักคนไทยดีกว่าคนนั้นชนะ | The Secret Sauce EP.28"/>
    <s v="https://www.youtube.com/watch?v=dpoCZ7EV5Qo&amp;list=PLZ0vRaBzdrQ2UfyOSfiUuKOs4-2MxInQS&amp;index=30"/>
    <x v="937"/>
    <s v="dpoCZ7EV5Qo"/>
    <s v="LINE Thailand กับกลยุทธที่พิสูจน์ว่า ใครรู้จักคนไทยดีกว่าคนนั้นชนะ | The Secret Sauce EP.28"/>
    <x v="1"/>
    <s v="THE STANDARD"/>
    <s v="May 15, 2018"/>
    <s v="May 15, 2018"/>
    <d v="2018-05-15T00:00:00"/>
    <n v="15"/>
    <n v="5"/>
    <x v="4"/>
    <s v="15"/>
    <n v="2"/>
    <x v="18"/>
    <x v="54"/>
    <s v="May"/>
    <n v="9"/>
    <s v="16,912 views"/>
    <n v="16912"/>
    <s v="like this video along with 235 other people"/>
    <n v="235"/>
    <x v="1"/>
    <s v="46:38"/>
    <n v="46.633333333333333"/>
    <n v="38"/>
    <n v="46"/>
    <n v="0"/>
    <x v="6"/>
    <s v="Innovation &amp; Technology"/>
    <n v="37211"/>
  </r>
  <r>
    <s v="1668200839-1292"/>
    <s v="https://www.youtube.com/playlist?list=PLZ0vRaBzdrQ2UfyOSfiUuKOs4-2MxInQS"/>
    <s v="The Secret Sauce EP.27 genie records กับปรัชญาการทำค่ายเพลงร็อกให้ศิลปินถูกรัก"/>
    <s v="https://www.youtube.com/watch?v=bmyuqPkHTj0&amp;list=PLZ0vRaBzdrQ2UfyOSfiUuKOs4-2MxInQS&amp;index=29"/>
    <x v="938"/>
    <s v="bmyuqPkHTj0"/>
    <s v="The Secret Sauce EP.27 genie records กับปรัชญาการทำค่ายเพลงร็อกให้ศิลปินถูกรัก"/>
    <x v="1"/>
    <s v="THE STANDARD"/>
    <s v="May 2, 2018"/>
    <s v="May 2, 2018"/>
    <d v="2018-05-02T00:00:00"/>
    <n v="2"/>
    <n v="5"/>
    <x v="4"/>
    <s v="2"/>
    <n v="2"/>
    <x v="18"/>
    <x v="54"/>
    <s v="May"/>
    <n v="15"/>
    <s v="16,227 views"/>
    <n v="16227"/>
    <s v="like this video along with 236 other people"/>
    <n v="236"/>
    <x v="1"/>
    <s v="55:44"/>
    <n v="55.733333333333334"/>
    <n v="44"/>
    <n v="55"/>
    <n v="0"/>
    <x v="9"/>
    <s v="Entertainment"/>
    <n v="45863"/>
  </r>
  <r>
    <s v="1668200849-1293"/>
    <s v="https://www.youtube.com/playlist?list=PLZ0vRaBzdrQ2UfyOSfiUuKOs4-2MxInQS"/>
    <s v="The Secret Sauce EP.26 ซูเปอร์จิ๋ว ปรับอย่างไรให้ SUPER 10 และ SUPER 60+ ฮิตถล่มทลายได้ทุกแพลตฟอร์ม"/>
    <s v="https://www.youtube.com/watch?v=38u9gX8QBhQ&amp;list=PLZ0vRaBzdrQ2UfyOSfiUuKOs4-2MxInQS&amp;index=28"/>
    <x v="939"/>
    <s v="38u9gX8QBhQ"/>
    <s v="The Secret Sauce EP.26 ซูเปอร์จิ๋ว ปรับอย่างไรให้ SUPER 10 และ SUPER 60+ ฮิตถล่มทลายได้ทุกแพลตฟอร์ม"/>
    <x v="1"/>
    <s v="THE STANDARD"/>
    <s v="Apr 17, 2018"/>
    <s v="Apr 17, 2018"/>
    <d v="2018-04-17T00:00:00"/>
    <n v="17"/>
    <n v="4"/>
    <x v="4"/>
    <s v="17"/>
    <n v="2"/>
    <x v="18"/>
    <x v="55"/>
    <s v="April"/>
    <n v="6"/>
    <s v="5,009 views"/>
    <n v="5009"/>
    <s v="like this video along with 70 other people"/>
    <n v="70"/>
    <x v="1"/>
    <s v="59:49"/>
    <n v="59.81666666666667"/>
    <n v="49"/>
    <n v="59"/>
    <n v="0"/>
    <x v="9"/>
    <s v="Entertainment"/>
    <n v="11733"/>
  </r>
  <r>
    <s v="1668200858-1294"/>
    <s v="https://www.youtube.com/playlist?list=PLZ0vRaBzdrQ2UfyOSfiUuKOs4-2MxInQS"/>
    <s v="The Secret Sauce EP.25 เฮียนพ หมูนุ่ม (2) กับสูตรหมูปิ้งที่หมักด้วยสตอรีในแบบที่ใครก็ก๊อบปี้ไม่ได้"/>
    <s v="https://www.youtube.com/watch?v=veSN7hYLTSw&amp;list=PLZ0vRaBzdrQ2UfyOSfiUuKOs4-2MxInQS&amp;index=27"/>
    <x v="940"/>
    <s v="veSN7hYLTSw"/>
    <s v="The Secret Sauce EP.25 เฮียนพ หมูนุ่ม (2) กับสูตรหมูปิ้งที่หมักด้วยสตอรีในแบบที่ใครก็ก๊อบปี้ไม่ได้"/>
    <x v="1"/>
    <s v="THE STANDARD"/>
    <s v="Mar 27, 2018"/>
    <s v="Mar 27, 2018"/>
    <d v="2018-03-27T00:00:00"/>
    <n v="27"/>
    <n v="3"/>
    <x v="4"/>
    <s v="27"/>
    <n v="1"/>
    <x v="19"/>
    <x v="56"/>
    <s v="March"/>
    <n v="10"/>
    <s v="11,570 views"/>
    <n v="11570"/>
    <s v="like this video along with 173 other people"/>
    <n v="173"/>
    <x v="1"/>
    <s v="48:57"/>
    <n v="48.95"/>
    <n v="57"/>
    <n v="48"/>
    <n v="0"/>
    <x v="0"/>
    <s v="Unspecified"/>
    <n v="11666"/>
  </r>
  <r>
    <s v="1668200868-1295"/>
    <s v="https://www.youtube.com/playlist?list=PLZ0vRaBzdrQ2UfyOSfiUuKOs4-2MxInQS"/>
    <s v="The Secret Sauce EP.24 เฮียนพ หมูนุ่ม (1) ทางชีวิตที่ไม่มีเส้น ก่อนจะมาเป็นเจ้าพ่อหมูปิ้ง 200 ล้าน"/>
    <s v="https://www.youtube.com/watch?v=1WltdTKrrEU&amp;list=PLZ0vRaBzdrQ2UfyOSfiUuKOs4-2MxInQS&amp;index=26"/>
    <x v="941"/>
    <s v="1WltdTKrrEU"/>
    <s v="The Secret Sauce EP.24 เฮียนพ หมูนุ่ม (1) ทางชีวิตที่ไม่มีเส้น ก่อนจะมาเป็นเจ้าพ่อหมูปิ้ง 200 ล้าน"/>
    <x v="1"/>
    <s v="THE STANDARD"/>
    <s v="Mar 27, 2018"/>
    <s v="Mar 27, 2018"/>
    <d v="2018-03-27T00:00:00"/>
    <n v="27"/>
    <n v="3"/>
    <x v="4"/>
    <s v="27"/>
    <n v="1"/>
    <x v="19"/>
    <x v="56"/>
    <s v="March"/>
    <n v="8"/>
    <s v="13,030 views"/>
    <n v="13030"/>
    <s v="like this video along with 185 other people"/>
    <n v="185"/>
    <x v="1"/>
    <s v="41:38"/>
    <n v="41.633333333333333"/>
    <n v="38"/>
    <n v="41"/>
    <n v="0"/>
    <x v="22"/>
    <s v="อาหาร"/>
    <n v="11782"/>
  </r>
  <r>
    <s v="1668200877-1296"/>
    <s v="https://www.youtube.com/playlist?list=PLZ0vRaBzdrQ2UfyOSfiUuKOs4-2MxInQS"/>
    <s v="The Secret Sauce EP.23 Google Thailand จากวัฒนธรรมสู่นวัตกรรม ของบริษัทที่น่าทำงานด้วยที่สุดในโลก"/>
    <s v="https://www.youtube.com/watch?v=e5AtRxVOHE4&amp;list=PLZ0vRaBzdrQ2UfyOSfiUuKOs4-2MxInQS&amp;index=25"/>
    <x v="942"/>
    <s v="e5AtRxVOHE4"/>
    <s v="The Secret Sauce EP.23 Google Thailand จากวัฒนธรรมสู่นวัตกรรม ของบริษัทที่น่าทำงานด้วยที่สุดในโลก"/>
    <x v="1"/>
    <s v="THE STANDARD"/>
    <s v="Mar 13, 2018"/>
    <s v="Mar 13, 2018"/>
    <d v="2018-03-13T00:00:00"/>
    <n v="13"/>
    <n v="3"/>
    <x v="4"/>
    <s v="13"/>
    <n v="1"/>
    <x v="19"/>
    <x v="56"/>
    <s v="March"/>
    <n v="17"/>
    <s v="24,522 views"/>
    <n v="24522"/>
    <s v="like this video along with 334 other people"/>
    <n v="334"/>
    <x v="1"/>
    <s v="42:01"/>
    <n v="42.016666666666666"/>
    <n v="1"/>
    <n v="42"/>
    <n v="0"/>
    <x v="6"/>
    <s v="Innovation &amp; Technology"/>
    <n v="16425"/>
  </r>
  <r>
    <s v="1668200887-1297"/>
    <s v="https://www.youtube.com/playlist?list=PLZ0vRaBzdrQ2UfyOSfiUuKOs4-2MxInQS"/>
    <s v="The Secret Sauce EP.22 After You อยู่ได้ ขายดี ไม่ถูกแทนที่ ด้วยการ “ทำ standard ของเราให้ดีที่สุด”"/>
    <s v="https://www.youtube.com/watch?v=uvJLKR1AQps&amp;list=PLZ0vRaBzdrQ2UfyOSfiUuKOs4-2MxInQS&amp;index=24"/>
    <x v="943"/>
    <s v="uvJLKR1AQps"/>
    <s v="The Secret Sauce EP.22 After You อยู่ได้ ขายดี ไม่ถูกแทนที่ ด้วยการ “ทำ standard ของเราให้ดีที่สุด”"/>
    <x v="1"/>
    <s v="THE STANDARD"/>
    <s v="Feb 27, 2018"/>
    <s v="Feb 27, 2018"/>
    <d v="2018-02-27T00:00:00"/>
    <n v="27"/>
    <n v="2"/>
    <x v="4"/>
    <s v="27"/>
    <n v="1"/>
    <x v="19"/>
    <x v="57"/>
    <s v="February"/>
    <n v="23"/>
    <s v="76,930 views"/>
    <n v="76930"/>
    <s v="like this video along with 1,191 other people"/>
    <n v="1191"/>
    <x v="1"/>
    <s v="56:48"/>
    <n v="56.8"/>
    <n v="48"/>
    <n v="56"/>
    <n v="0"/>
    <x v="22"/>
    <s v="อาหาร"/>
    <n v="62278"/>
  </r>
  <r>
    <s v="1668200897-1298"/>
    <s v="https://www.youtube.com/playlist?list=PLZ0vRaBzdrQ2UfyOSfiUuKOs4-2MxInQS"/>
    <s v="The Secret Sauce SPECIAL EP. แพสชัน ปรับตัว ไม่หยุดนิ่ง และอีกหลายสิ่งที่ เคน-นครินทร์ ได้เรียนรู้"/>
    <s v="https://www.youtube.com/watch?v=K4BySMpyXrk&amp;list=PLZ0vRaBzdrQ2UfyOSfiUuKOs4-2MxInQS&amp;index=23"/>
    <x v="944"/>
    <s v="K4BySMpyXrk"/>
    <s v="The Secret Sauce SPECIAL EP. แพสชัน ปรับตัว ไม่หยุดนิ่ง และอีกหลายสิ่งที่ เคน-นครินทร์ ได้เรียนรู้"/>
    <x v="1"/>
    <s v="THE STANDARD"/>
    <s v="Feb 22, 2018"/>
    <s v="Feb 22, 2018"/>
    <d v="2018-02-22T00:00:00"/>
    <n v="22"/>
    <n v="2"/>
    <x v="4"/>
    <s v="22"/>
    <n v="1"/>
    <x v="19"/>
    <x v="57"/>
    <s v="February"/>
    <n v="43"/>
    <s v="85,217 views"/>
    <n v="85217"/>
    <s v="like this video along with 1,566 other people"/>
    <n v="1566"/>
    <x v="1"/>
    <s v="59:24"/>
    <n v="59.4"/>
    <n v="24"/>
    <n v="59"/>
    <n v="0"/>
    <x v="0"/>
    <s v="Unspecified"/>
    <s v="Unspecified"/>
  </r>
  <r>
    <s v="1668200907-1299"/>
    <s v="https://www.youtube.com/playlist?list=PLZ0vRaBzdrQ2UfyOSfiUuKOs4-2MxInQS"/>
    <s v="The Secret Sauce EP.21 SEA Thailand บริษัทใหญ่แต่ใจยังสตาร์ทอัพ เจ้าของ RoV, Shopee และ AirPay"/>
    <s v="https://www.youtube.com/watch?v=8O9GwGN623c&amp;list=PLZ0vRaBzdrQ2UfyOSfiUuKOs4-2MxInQS&amp;index=22"/>
    <x v="945"/>
    <s v="8O9GwGN623c"/>
    <s v="The Secret Sauce EP.21 SEA Thailand บริษัทใหญ่แต่ใจยังสตาร์ทอัพ เจ้าของ RoV, Shopee และ AirPay"/>
    <x v="1"/>
    <s v="THE STANDARD"/>
    <s v="Feb 22, 2018"/>
    <s v="Feb 22, 2018"/>
    <d v="2018-02-22T00:00:00"/>
    <n v="22"/>
    <n v="2"/>
    <x v="4"/>
    <s v="22"/>
    <n v="1"/>
    <x v="19"/>
    <x v="57"/>
    <s v="February"/>
    <n v="4"/>
    <s v="13,170 views"/>
    <n v="13170"/>
    <s v="like this video along with 203 other people"/>
    <n v="203"/>
    <x v="1"/>
    <s v="52:39"/>
    <n v="52.65"/>
    <n v="39"/>
    <n v="52"/>
    <n v="0"/>
    <x v="6"/>
    <s v="Innovation &amp; Technology"/>
    <n v="15821"/>
  </r>
  <r>
    <s v="1668200916-1300"/>
    <s v="https://www.youtube.com/playlist?list=PLZ0vRaBzdrQ2UfyOSfiUuKOs4-2MxInQS"/>
    <s v="The Secret Sauce EP.20 jobsDB กับ insight ของคนทำงานและตลาดแรงงาน ที่ตอบโจทย์คนหางาน"/>
    <s v="https://www.youtube.com/watch?v=oXJ5TmGbLG4&amp;list=PLZ0vRaBzdrQ2UfyOSfiUuKOs4-2MxInQS&amp;index=21"/>
    <x v="946"/>
    <s v="oXJ5TmGbLG4"/>
    <s v="The Secret Sauce EP.20 jobsDB กับ insight ของคนทำงานและตลาดแรงงาน ที่ตอบโจทย์คนหางาน"/>
    <x v="1"/>
    <s v="THE STANDARD"/>
    <s v="Feb 22, 2018"/>
    <s v="Feb 22, 2018"/>
    <d v="2018-02-22T00:00:00"/>
    <n v="22"/>
    <n v="2"/>
    <x v="4"/>
    <s v="22"/>
    <n v="1"/>
    <x v="19"/>
    <x v="57"/>
    <s v="February"/>
    <n v="2"/>
    <s v="6,719 views"/>
    <n v="6719"/>
    <s v="like this video along with 60 other people"/>
    <n v="60"/>
    <x v="1"/>
    <s v="53:21"/>
    <n v="53.35"/>
    <n v="21"/>
    <n v="53"/>
    <n v="0"/>
    <x v="5"/>
    <s v="Platform"/>
    <n v="12319"/>
  </r>
  <r>
    <s v="1668200926-1301"/>
    <s v="https://www.youtube.com/playlist?list=PLZ0vRaBzdrQ2UfyOSfiUuKOs4-2MxInQS"/>
    <s v="The Secret Sauce EP.18 CJ WORX เอเจนซีที่บุกเบิกมิติใหม่ๆ ในการโฆษณา และมองตัวเองเป็นบริษัทเทคโนโลยี"/>
    <s v="https://www.youtube.com/watch?v=LD1VZZXlyEo&amp;list=PLZ0vRaBzdrQ2UfyOSfiUuKOs4-2MxInQS&amp;index=20"/>
    <x v="947"/>
    <s v="LD1VZZXlyEo"/>
    <s v="The Secret Sauce EP.18 CJ WORX เอเจนซีที่บุกเบิกมิติใหม่ๆ ในการโฆษณา และมองตัวเองเป็นบริษัทเทคโนโลยี"/>
    <x v="1"/>
    <s v="THE STANDARD"/>
    <s v="Feb 22, 2018"/>
    <s v="Feb 22, 2018"/>
    <d v="2018-02-22T00:00:00"/>
    <n v="22"/>
    <n v="2"/>
    <x v="4"/>
    <s v="22"/>
    <n v="1"/>
    <x v="19"/>
    <x v="57"/>
    <s v="February"/>
    <n v="2"/>
    <s v="9,256 views"/>
    <n v="9256"/>
    <s v="like this video along with 134 other people"/>
    <n v="134"/>
    <x v="1"/>
    <s v="52:20"/>
    <n v="52.333333333333336"/>
    <n v="20"/>
    <n v="52"/>
    <n v="0"/>
    <x v="16"/>
    <s v="เอเจนซี่ โฆษณา"/>
    <n v="10679"/>
  </r>
  <r>
    <s v="1668200936-1302"/>
    <s v="https://www.youtube.com/playlist?list=PLZ0vRaBzdrQ2UfyOSfiUuKOs4-2MxInQS"/>
    <s v="The Secret Sauce EP.19 AIS สร้างคน สร้าง Ecosystem จาก CEO ที่เติบโตมาจากพนักงานตอกบัตร"/>
    <s v="https://www.youtube.com/watch?v=cVInHex2UVw&amp;list=PLZ0vRaBzdrQ2UfyOSfiUuKOs4-2MxInQS&amp;index=19"/>
    <x v="948"/>
    <s v="cVInHex2UVw"/>
    <s v="The Secret Sauce EP.19 AIS สร้างคน สร้าง Ecosystem จาก CEO ที่เติบโตมาจากพนักงานตอกบัตร"/>
    <x v="1"/>
    <s v="THE STANDARD"/>
    <s v="Feb 22, 2018"/>
    <s v="Feb 22, 2018"/>
    <d v="2018-02-22T00:00:00"/>
    <n v="22"/>
    <n v="2"/>
    <x v="4"/>
    <s v="22"/>
    <n v="1"/>
    <x v="19"/>
    <x v="57"/>
    <s v="February"/>
    <n v="5"/>
    <s v="7,312 views"/>
    <n v="7312"/>
    <s v="like this video along with 79 other people"/>
    <n v="79"/>
    <x v="1"/>
    <s v="48:48"/>
    <n v="48.8"/>
    <n v="48"/>
    <n v="48"/>
    <n v="0"/>
    <x v="13"/>
    <s v="โทรคมนาคม"/>
    <n v="12121"/>
  </r>
  <r>
    <s v="1668200945-1303"/>
    <s v="https://www.youtube.com/playlist?list=PLZ0vRaBzdrQ2UfyOSfiUuKOs4-2MxInQS"/>
    <s v="The Secret Sauce EP.17 KBank เจ้าตลาด Mobile Banking ที่ตอกย้ำว่าการเริ่มก่อนย่อมได้เปรียบ"/>
    <s v="https://www.youtube.com/watch?v=wU2QQKeWnfY&amp;list=PLZ0vRaBzdrQ2UfyOSfiUuKOs4-2MxInQS&amp;index=18"/>
    <x v="949"/>
    <s v="wU2QQKeWnfY"/>
    <s v="The Secret Sauce EP.17 KBank เจ้าตลาด Mobile Banking ที่ตอกย้ำว่าการเริ่มก่อนย่อมได้เปรียบ"/>
    <x v="1"/>
    <s v="THE STANDARD"/>
    <s v="Feb 22, 2018"/>
    <s v="Feb 22, 2018"/>
    <d v="2018-02-22T00:00:00"/>
    <n v="22"/>
    <n v="2"/>
    <x v="4"/>
    <s v="22"/>
    <n v="1"/>
    <x v="19"/>
    <x v="57"/>
    <s v="February"/>
    <n v="1"/>
    <s v="4,627 views"/>
    <n v="4627"/>
    <s v="like this video along with 63 other people"/>
    <n v="63"/>
    <x v="0"/>
    <s v="29:04"/>
    <n v="29.066666666666666"/>
    <n v="4"/>
    <n v="29"/>
    <n v="0"/>
    <x v="4"/>
    <s v="ธนาคารและการเงิน"/>
    <n v="10543"/>
  </r>
  <r>
    <s v="1668200955-1304"/>
    <s v="https://www.youtube.com/playlist?list=PLZ0vRaBzdrQ2UfyOSfiUuKOs4-2MxInQS"/>
    <s v="The Secret Sauce EP.16 O&amp;B เมื่อเจ้าของคือแบรนด์ และแบรนด์คือเจ้าของ ที่เข้าใจผู้หญิงอย่างที่สุด"/>
    <s v="https://www.youtube.com/watch?v=nNJVJFDhmzs&amp;list=PLZ0vRaBzdrQ2UfyOSfiUuKOs4-2MxInQS&amp;index=17"/>
    <x v="950"/>
    <s v="nNJVJFDhmzs"/>
    <s v="The Secret Sauce EP.16 O&amp;B เมื่อเจ้าของคือแบรนด์ และแบรนด์คือเจ้าของ ที่เข้าใจผู้หญิงอย่างที่สุด"/>
    <x v="1"/>
    <s v="THE STANDARD"/>
    <s v="Feb 22, 2018"/>
    <s v="Feb 22, 2018"/>
    <d v="2018-02-22T00:00:00"/>
    <n v="22"/>
    <n v="2"/>
    <x v="4"/>
    <s v="22"/>
    <n v="1"/>
    <x v="19"/>
    <x v="57"/>
    <s v="February"/>
    <n v="4"/>
    <s v="18,155 views"/>
    <n v="18155"/>
    <s v="like this video along with 265 other people"/>
    <n v="265"/>
    <x v="1"/>
    <s v="47:57"/>
    <n v="47.95"/>
    <n v="57"/>
    <n v="47"/>
    <n v="0"/>
    <x v="19"/>
    <s v="Fashion"/>
    <n v="12326"/>
  </r>
  <r>
    <s v="1668200964-1305"/>
    <s v="https://www.youtube.com/playlist?list=PLZ0vRaBzdrQ2UfyOSfiUuKOs4-2MxInQS"/>
    <s v="The Secret Sauce EP.15 อายุน้อยร้อยล้าน รายการที่กลายเป็นแบรนด์ แล้วต่อยอดฐานแฟนได้อีกหลายธุรกิจ"/>
    <s v="https://www.youtube.com/watch?v=j_KUA7lUK78&amp;list=PLZ0vRaBzdrQ2UfyOSfiUuKOs4-2MxInQS&amp;index=16"/>
    <x v="951"/>
    <s v="j_KUA7lUK78"/>
    <s v="The Secret Sauce EP.15 อายุน้อยร้อยล้าน รายการที่กลายเป็นแบรนด์ แล้วต่อยอดฐานแฟนได้อีกหลายธุรกิจ"/>
    <x v="1"/>
    <s v="THE STANDARD"/>
    <s v="Feb 22, 2018"/>
    <s v="Feb 22, 2018"/>
    <d v="2018-02-22T00:00:00"/>
    <n v="22"/>
    <n v="2"/>
    <x v="4"/>
    <s v="22"/>
    <n v="1"/>
    <x v="19"/>
    <x v="57"/>
    <s v="February"/>
    <n v="6"/>
    <s v="19,096 views"/>
    <n v="19096"/>
    <s v="like this video along with 258 other people"/>
    <n v="258"/>
    <x v="2"/>
    <s v="1:01:24"/>
    <n v="61.4"/>
    <n v="24"/>
    <n v="1"/>
    <n v="1"/>
    <x v="9"/>
    <s v="Entertainment"/>
    <n v="12656"/>
  </r>
  <r>
    <s v="1668200975-1306"/>
    <s v="https://www.youtube.com/playlist?list=PLZ0vRaBzdrQ2UfyOSfiUuKOs4-2MxInQS"/>
    <s v="The Secret Sauce EP.14 BOYY แบรนด์กระเป๋าที่ไม่มีมาร์เก็ตติ้ง และออกแบบทุกสิ่งจากความรู้สึก"/>
    <s v="https://www.youtube.com/watch?v=nQVSlb-cmWA&amp;list=PLZ0vRaBzdrQ2UfyOSfiUuKOs4-2MxInQS&amp;index=15"/>
    <x v="952"/>
    <s v="nQVSlb-cmWA"/>
    <s v="The Secret Sauce EP.14 BOYY แบรนด์กระเป๋าที่ไม่มีมาร์เก็ตติ้ง และออกแบบทุกสิ่งจากความรู้สึก"/>
    <x v="1"/>
    <s v="THE STANDARD"/>
    <s v="Feb 22, 2018"/>
    <s v="Feb 22, 2018"/>
    <d v="2018-02-22T00:00:00"/>
    <n v="22"/>
    <n v="2"/>
    <x v="4"/>
    <s v="22"/>
    <n v="1"/>
    <x v="19"/>
    <x v="57"/>
    <s v="February"/>
    <n v="27"/>
    <s v="53,538 views"/>
    <n v="53538"/>
    <s v="like this video along with 884 other people"/>
    <n v="884"/>
    <x v="1"/>
    <s v="58:30"/>
    <n v="58.5"/>
    <n v="30"/>
    <n v="58"/>
    <n v="0"/>
    <x v="19"/>
    <s v="Fashion"/>
    <n v="17621"/>
  </r>
  <r>
    <s v="1668200984-1307"/>
    <s v="https://www.youtube.com/playlist?list=PLZ0vRaBzdrQ2UfyOSfiUuKOs4-2MxInQS"/>
    <s v="The Secret Sauce EP.13 divana สปาที่ตีความเรื่อง luxury ไม่เหมือนใคร และปรับใช้มาตรฐานแบบสวิส"/>
    <s v="https://www.youtube.com/watch?v=LNm66wRLIxc&amp;list=PLZ0vRaBzdrQ2UfyOSfiUuKOs4-2MxInQS&amp;index=14"/>
    <x v="953"/>
    <s v="LNm66wRLIxc"/>
    <s v="The Secret Sauce EP.13 divana สปาที่ตีความเรื่อง luxury ไม่เหมือนใคร และปรับใช้มาตรฐานแบบสวิส"/>
    <x v="1"/>
    <s v="THE STANDARD"/>
    <s v="Feb 22, 2018"/>
    <s v="Feb 22, 2018"/>
    <d v="2018-02-22T00:00:00"/>
    <n v="22"/>
    <n v="2"/>
    <x v="4"/>
    <s v="22"/>
    <n v="1"/>
    <x v="19"/>
    <x v="57"/>
    <s v="February"/>
    <n v="5"/>
    <s v="14,002 views"/>
    <n v="14002"/>
    <s v="like this video along with 226 other people"/>
    <n v="226"/>
    <x v="1"/>
    <s v="57:20"/>
    <n v="57.333333333333336"/>
    <n v="20"/>
    <n v="57"/>
    <n v="0"/>
    <x v="24"/>
    <s v="Health &amp; Wellness"/>
    <n v="11463"/>
  </r>
  <r>
    <s v="1668200993-1308"/>
    <s v="https://www.youtube.com/playlist?list=PLZ0vRaBzdrQ2UfyOSfiUuKOs4-2MxInQS"/>
    <s v="The Secret Sauce EP.12 iberry Group สร้างแบรนด์ร้านอาหารอย่างไรให้อยู่ได้ในยุคแห่งความเปลี่ยนแปลง"/>
    <s v="https://www.youtube.com/watch?v=IrxbnMuYUWc&amp;list=PLZ0vRaBzdrQ2UfyOSfiUuKOs4-2MxInQS&amp;index=13"/>
    <x v="954"/>
    <s v="IrxbnMuYUWc"/>
    <s v="The Secret Sauce EP.12 iberry Group สร้างแบรนด์ร้านอาหารอย่างไรให้อยู่ได้ในยุคแห่งความเปลี่ยนแปลง"/>
    <x v="1"/>
    <s v="THE STANDARD"/>
    <s v="Feb 22, 2018"/>
    <s v="Feb 22, 2018"/>
    <d v="2018-02-22T00:00:00"/>
    <n v="22"/>
    <n v="2"/>
    <x v="4"/>
    <s v="22"/>
    <n v="1"/>
    <x v="19"/>
    <x v="57"/>
    <s v="February"/>
    <n v="5"/>
    <s v="21,243 views"/>
    <n v="21243"/>
    <s v="like this video along with 304 other people"/>
    <n v="304"/>
    <x v="1"/>
    <s v="42:06"/>
    <n v="42.1"/>
    <n v="6"/>
    <n v="42"/>
    <n v="0"/>
    <x v="22"/>
    <s v="อาหาร"/>
    <n v="33227"/>
  </r>
  <r>
    <s v="1668201003-1309"/>
    <s v="https://www.youtube.com/playlist?list=PLZ0vRaBzdrQ2UfyOSfiUuKOs4-2MxInQS"/>
    <s v="The Secret Sauce EP.11 Workpoint บริหารคอนเทนต์อย่างไร ให้ปังในทีวีและกระแสดีในโลกออนไลน์"/>
    <s v="https://www.youtube.com/watch?v=14MawYoWyIM&amp;list=PLZ0vRaBzdrQ2UfyOSfiUuKOs4-2MxInQS&amp;index=12"/>
    <x v="955"/>
    <s v="14MawYoWyIM"/>
    <s v="The Secret Sauce EP.11 Workpoint บริหารคอนเทนต์อย่างไร ให้ปังในทีวีและกระแสดีในโลกออนไลน์"/>
    <x v="1"/>
    <s v="THE STANDARD"/>
    <s v="Feb 22, 2018"/>
    <s v="Feb 22, 2018"/>
    <d v="2018-02-22T00:00:00"/>
    <n v="22"/>
    <n v="2"/>
    <x v="4"/>
    <s v="22"/>
    <n v="1"/>
    <x v="19"/>
    <x v="57"/>
    <s v="February"/>
    <n v="6"/>
    <s v="19,912 views"/>
    <n v="19912"/>
    <s v="like this video along with 239 other people"/>
    <n v="239"/>
    <x v="1"/>
    <s v="58:17"/>
    <n v="58.283333333333331"/>
    <n v="17"/>
    <n v="58"/>
    <n v="0"/>
    <x v="9"/>
    <s v="Entertainment"/>
    <n v="14974"/>
  </r>
  <r>
    <s v="1668201012-1310"/>
    <s v="https://www.youtube.com/playlist?list=PLZ0vRaBzdrQ2UfyOSfiUuKOs4-2MxInQS"/>
    <s v="The Secret Sauce EP.10 Srichand จากคุณยายใส่สไบกลายเป็นสาววัย 25 ด้วยการรีแบรนด์"/>
    <s v="https://www.youtube.com/watch?v=wPV61JAx1AU&amp;list=PLZ0vRaBzdrQ2UfyOSfiUuKOs4-2MxInQS&amp;index=11"/>
    <x v="956"/>
    <s v="wPV61JAx1AU"/>
    <s v="The Secret Sauce EP.10 Srichand จากคุณยายใส่สไบกลายเป็นสาววัย 25 ด้วยการรีแบรนด์"/>
    <x v="1"/>
    <s v="THE STANDARD"/>
    <s v="Feb 22, 2018"/>
    <s v="Feb 22, 2018"/>
    <d v="2018-02-22T00:00:00"/>
    <n v="22"/>
    <n v="2"/>
    <x v="4"/>
    <s v="22"/>
    <n v="1"/>
    <x v="19"/>
    <x v="57"/>
    <s v="February"/>
    <n v="9"/>
    <s v="20,609 views"/>
    <n v="20609"/>
    <s v="like this video along with 294 other people"/>
    <n v="294"/>
    <x v="1"/>
    <s v="51:36"/>
    <n v="51.6"/>
    <n v="36"/>
    <n v="51"/>
    <n v="0"/>
    <x v="14"/>
    <s v="สินค้าอุปโภคบริโภค"/>
    <n v="14589"/>
  </r>
  <r>
    <s v="1668201022-1311"/>
    <s v="https://www.youtube.com/playlist?list=PLZ0vRaBzdrQ2UfyOSfiUuKOs4-2MxInQS"/>
    <s v="The Secret Sauce EP.9 ดอยคำ ทำธุรกิจบนความจริงใจ ใช้ศาสตร์พระราชา และก้าวหน้าทันยุคสมัย"/>
    <s v="https://www.youtube.com/watch?v=xP0vM86DoBQ&amp;list=PLZ0vRaBzdrQ2UfyOSfiUuKOs4-2MxInQS&amp;index=10"/>
    <x v="957"/>
    <s v="xP0vM86DoBQ"/>
    <s v="The Secret Sauce EP.9 ดอยคำ ทำธุรกิจบนความจริงใจ ใช้ศาสตร์พระราชา และก้าวหน้าทันยุคสมัย"/>
    <x v="1"/>
    <s v="THE STANDARD"/>
    <s v="Feb 21, 2018"/>
    <s v="Feb 21, 2018"/>
    <d v="2018-02-21T00:00:00"/>
    <n v="21"/>
    <n v="2"/>
    <x v="4"/>
    <s v="21"/>
    <n v="1"/>
    <x v="19"/>
    <x v="57"/>
    <s v="February"/>
    <n v="21"/>
    <s v="27,133 views"/>
    <n v="27133"/>
    <s v="like this video along with 483 other people"/>
    <n v="483"/>
    <x v="1"/>
    <s v="50:05"/>
    <n v="50.083333333333336"/>
    <n v="5"/>
    <n v="50"/>
    <n v="0"/>
    <x v="14"/>
    <s v="สินค้าอุปโภคบริโภค"/>
    <n v="14347"/>
  </r>
  <r>
    <s v="1668201033-1312"/>
    <s v="https://www.youtube.com/playlist?list=PLZ0vRaBzdrQ2UfyOSfiUuKOs4-2MxInQS"/>
    <s v="The Secret Sauce EP.8 ธนา เธียรอัจฉริยะ เป็นทุกอย่างที่นักการตลาดต้องรู้ กับการนำ SCB ไปสู่อนาคต"/>
    <s v="https://www.youtube.com/watch?v=1XIJUQHkCdU&amp;list=PLZ0vRaBzdrQ2UfyOSfiUuKOs4-2MxInQS&amp;index=9"/>
    <x v="958"/>
    <s v="1XIJUQHkCdU"/>
    <s v="The Secret Sauce EP.8 ธนา เธียรอัจฉริยะ เป็นทุกอย่างที่นักการตลาดต้องรู้ กับการนำ SCB ไปสู่อนาคต"/>
    <x v="1"/>
    <s v="THE STANDARD"/>
    <s v="Feb 21, 2018"/>
    <s v="Feb 21, 2018"/>
    <d v="2018-02-21T00:00:00"/>
    <n v="21"/>
    <n v="2"/>
    <x v="4"/>
    <s v="21"/>
    <n v="1"/>
    <x v="19"/>
    <x v="57"/>
    <s v="February"/>
    <n v="23"/>
    <s v="66,594 views"/>
    <n v="66594"/>
    <s v="like this video along with 939 other people"/>
    <n v="939"/>
    <x v="2"/>
    <s v="1:00:50"/>
    <n v="60.833333333333336"/>
    <n v="50"/>
    <n v="0"/>
    <n v="1"/>
    <x v="4"/>
    <s v="ธนาคารและการเงิน"/>
    <n v="20930"/>
  </r>
  <r>
    <s v="1668201042-1313"/>
    <s v="https://www.youtube.com/playlist?list=PLZ0vRaBzdrQ2UfyOSfiUuKOs4-2MxInQS"/>
    <s v="The Secret Sauce EP.7 Vin Buddy ช่างภาพเวดดิ้งที่ดาราเบอร์ใหญ่ๆ ในเมืองไทยใช้บริการมากที่สุด"/>
    <s v="https://www.youtube.com/watch?v=eRqpJu1y6x0&amp;list=PLZ0vRaBzdrQ2UfyOSfiUuKOs4-2MxInQS&amp;index=8"/>
    <x v="959"/>
    <s v="eRqpJu1y6x0"/>
    <s v="The Secret Sauce EP.7 Vin Buddy ช่างภาพเวดดิ้งที่ดาราเบอร์ใหญ่ๆ ในเมืองไทยใช้บริการมากที่สุด"/>
    <x v="1"/>
    <s v="THE STANDARD"/>
    <s v="Feb 21, 2018"/>
    <s v="Feb 21, 2018"/>
    <d v="2018-02-21T00:00:00"/>
    <n v="21"/>
    <n v="2"/>
    <x v="4"/>
    <s v="21"/>
    <n v="1"/>
    <x v="19"/>
    <x v="57"/>
    <s v="February"/>
    <n v="6"/>
    <s v="13,010 views"/>
    <n v="13010"/>
    <s v="like this video along with 172 other people"/>
    <n v="172"/>
    <x v="1"/>
    <s v="54:57"/>
    <n v="54.95"/>
    <n v="57"/>
    <n v="54"/>
    <n v="0"/>
    <x v="0"/>
    <s v="Unspecified"/>
    <n v="15274"/>
  </r>
  <r>
    <s v="1668201051-1314"/>
    <s v="https://www.youtube.com/playlist?list=PLZ0vRaBzdrQ2UfyOSfiUuKOs4-2MxInQS"/>
    <s v="The Secret Sauce EP.6 Wongnai แพลตฟอร์มที่กำลังไปไกลกว่าเรื่องอาหาร จากการสร้างความดีสะสม"/>
    <s v="https://www.youtube.com/watch?v=xfyhSov-wUo&amp;list=PLZ0vRaBzdrQ2UfyOSfiUuKOs4-2MxInQS&amp;index=7"/>
    <x v="960"/>
    <s v="xfyhSov-wUo"/>
    <s v="The Secret Sauce EP.6 Wongnai แพลตฟอร์มที่กำลังไปไกลกว่าเรื่องอาหาร จากการสร้างความดีสะสม"/>
    <x v="1"/>
    <s v="THE STANDARD"/>
    <s v="Feb 21, 2018"/>
    <s v="Feb 21, 2018"/>
    <d v="2018-02-21T00:00:00"/>
    <n v="21"/>
    <n v="2"/>
    <x v="4"/>
    <s v="21"/>
    <n v="1"/>
    <x v="19"/>
    <x v="57"/>
    <s v="February"/>
    <n v="17"/>
    <s v="28,420 views"/>
    <n v="28420"/>
    <s v="like this video along with 358 other people"/>
    <n v="358"/>
    <x v="1"/>
    <s v="58:11"/>
    <n v="58.18333333333333"/>
    <n v="11"/>
    <n v="58"/>
    <n v="0"/>
    <x v="0"/>
    <s v="Unspecified"/>
    <n v="17882"/>
  </r>
  <r>
    <s v="1668201060-1315"/>
    <s v="https://www.youtube.com/playlist?list=PLZ0vRaBzdrQ2UfyOSfiUuKOs4-2MxInQS"/>
    <s v="The Secret Sauce EP.5 Diamond Grains แบรนด์กราโนล่าที่รักลูกค้าพอๆ กับการทำสินค้าสุขภาพ"/>
    <s v="https://www.youtube.com/watch?v=TzQpyh07AM4&amp;list=PLZ0vRaBzdrQ2UfyOSfiUuKOs4-2MxInQS&amp;index=6"/>
    <x v="961"/>
    <s v="TzQpyh07AM4"/>
    <s v="The Secret Sauce EP.5 Diamond Grains แบรนด์กราโนล่าที่รักลูกค้าพอๆ กับการทำสินค้าสุขภาพ"/>
    <x v="1"/>
    <s v="THE STANDARD"/>
    <s v="Feb 21, 2018"/>
    <s v="Feb 21, 2018"/>
    <d v="2018-02-21T00:00:00"/>
    <n v="21"/>
    <n v="2"/>
    <x v="4"/>
    <s v="21"/>
    <n v="1"/>
    <x v="19"/>
    <x v="57"/>
    <s v="February"/>
    <n v="7"/>
    <s v="12,844 views"/>
    <n v="12844"/>
    <s v="like this video along with 197 other people"/>
    <n v="197"/>
    <x v="1"/>
    <s v="43:23"/>
    <n v="43.383333333333333"/>
    <n v="23"/>
    <n v="43"/>
    <n v="0"/>
    <x v="22"/>
    <s v="อาหาร"/>
    <n v="16612"/>
  </r>
  <r>
    <s v="1668201070-1316"/>
    <s v="https://www.youtube.com/playlist?list=PLZ0vRaBzdrQ2UfyOSfiUuKOs4-2MxInQS"/>
    <s v="The Secret Sauce EP.4 Pantip.com เว็บบอร์ดภาพแทนสังคมไทยที่ยังเติบโตได้ดีในยุค 4.0"/>
    <s v="https://www.youtube.com/watch?v=GOHg1DoKQvU&amp;list=PLZ0vRaBzdrQ2UfyOSfiUuKOs4-2MxInQS&amp;index=5"/>
    <x v="962"/>
    <s v="GOHg1DoKQvU"/>
    <s v="The Secret Sauce EP.4 Pantip.com เว็บบอร์ดภาพแทนสังคมไทยที่ยังเติบโตได้ดีในยุค 4.0"/>
    <x v="1"/>
    <s v="THE STANDARD"/>
    <s v="Feb 21, 2018"/>
    <s v="Feb 21, 2018"/>
    <d v="2018-02-21T00:00:00"/>
    <n v="21"/>
    <n v="2"/>
    <x v="4"/>
    <s v="21"/>
    <n v="1"/>
    <x v="19"/>
    <x v="57"/>
    <s v="February"/>
    <n v="14"/>
    <s v="20,314 views"/>
    <n v="20314"/>
    <s v="like this video along with 231 other people"/>
    <n v="231"/>
    <x v="1"/>
    <s v="59:20"/>
    <n v="59.333333333333336"/>
    <n v="20"/>
    <n v="59"/>
    <n v="0"/>
    <x v="5"/>
    <s v="Platform"/>
    <n v="17724"/>
  </r>
  <r>
    <s v="1668201079-1317"/>
    <s v="https://www.youtube.com/playlist?list=PLZ0vRaBzdrQ2UfyOSfiUuKOs4-2MxInQS"/>
    <s v="The Secret Sauce EP.3 สุริยา หีบศพ กิจการที่ไม่ได้หากินกับคนตาย แต่เน้นขายการบริการ"/>
    <s v="https://www.youtube.com/watch?v=nQnHgHmt5HY&amp;list=PLZ0vRaBzdrQ2UfyOSfiUuKOs4-2MxInQS&amp;index=4"/>
    <x v="963"/>
    <s v="nQnHgHmt5HY"/>
    <s v="The Secret Sauce EP.3 สุริยา หีบศพ กิจการที่ไม่ได้หากินกับคนตาย แต่เน้นขายการบริการ"/>
    <x v="1"/>
    <s v="THE STANDARD"/>
    <s v="Feb 21, 2018"/>
    <s v="Feb 21, 2018"/>
    <d v="2018-02-21T00:00:00"/>
    <n v="21"/>
    <n v="2"/>
    <x v="4"/>
    <s v="21"/>
    <n v="1"/>
    <x v="19"/>
    <x v="57"/>
    <s v="February"/>
    <n v="5"/>
    <s v="8,583 views"/>
    <n v="8583"/>
    <s v="like this video along with 109 other people"/>
    <n v="109"/>
    <x v="1"/>
    <s v="56:04"/>
    <n v="56.06666666666667"/>
    <n v="4"/>
    <n v="56"/>
    <n v="0"/>
    <x v="0"/>
    <s v="Unspecified"/>
    <n v="17615"/>
  </r>
  <r>
    <s v="1668201088-1318"/>
    <s v="https://www.youtube.com/playlist?list=PLZ0vRaBzdrQ2UfyOSfiUuKOs4-2MxInQS"/>
    <s v="The Secret Sauce EP.2 แมลงอบกรอบไฮโซ ยกระดับแมลงไทยให้เข้าถึงง่ายและขยายไปสู่ระดับโลก"/>
    <s v="https://www.youtube.com/watch?v=WGuiI4y0R4s&amp;list=PLZ0vRaBzdrQ2UfyOSfiUuKOs4-2MxInQS&amp;index=3"/>
    <x v="964"/>
    <s v="WGuiI4y0R4s"/>
    <s v="The Secret Sauce EP.2 แมลงอบกรอบไฮโซ ยกระดับแมลงไทยให้เข้าถึงง่ายและขยายไปสู่ระดับโลก"/>
    <x v="1"/>
    <s v="THE STANDARD"/>
    <s v="Feb 21, 2018"/>
    <s v="Feb 21, 2018"/>
    <d v="2018-02-21T00:00:00"/>
    <n v="21"/>
    <n v="2"/>
    <x v="4"/>
    <s v="21"/>
    <n v="1"/>
    <x v="19"/>
    <x v="57"/>
    <s v="February"/>
    <n v="12"/>
    <s v="12,274 views"/>
    <n v="12274"/>
    <s v="like this video along with 156 other people"/>
    <n v="156"/>
    <x v="1"/>
    <s v="51:43"/>
    <n v="51.716666666666669"/>
    <n v="43"/>
    <n v="51"/>
    <n v="0"/>
    <x v="22"/>
    <s v="อาหาร"/>
    <n v="16744"/>
  </r>
  <r>
    <s v="1668201098-1319"/>
    <s v="https://www.youtube.com/playlist?list=PLZ0vRaBzdrQ2UfyOSfiUuKOs4-2MxInQS"/>
    <s v="The Secret Sauce EP.1 แหลมเกต บุฟเฟต์ซีฟู้ดสุดเว่อร์วัง และทำอะไรก็ไวรัล!"/>
    <s v="https://www.youtube.com/watch?v=X4mlCjQa6p8&amp;list=PLZ0vRaBzdrQ2UfyOSfiUuKOs4-2MxInQS&amp;index=2"/>
    <x v="965"/>
    <s v="X4mlCjQa6p8"/>
    <s v="The Secret Sauce EP.1 แหลมเกต บุฟเฟต์ซีฟู้ดสุดเว่อร์วัง และทำอะไรก็ไวรัล!"/>
    <x v="1"/>
    <s v="THE STANDARD"/>
    <s v="Feb 21, 2018"/>
    <s v="Feb 21, 2018"/>
    <d v="2018-02-21T00:00:00"/>
    <n v="21"/>
    <n v="2"/>
    <x v="4"/>
    <s v="21"/>
    <n v="1"/>
    <x v="19"/>
    <x v="57"/>
    <s v="February"/>
    <n v="48"/>
    <s v="27,732 views"/>
    <n v="27732"/>
    <s v="like this video along with 296 other people"/>
    <n v="296"/>
    <x v="2"/>
    <s v="1:07:11"/>
    <n v="67.183333333333337"/>
    <n v="11"/>
    <n v="7"/>
    <n v="1"/>
    <x v="22"/>
    <s v="อาหาร"/>
    <n v="27732"/>
  </r>
  <r>
    <s v="1668201107-1320"/>
    <s v="https://www.youtube.com/playlist?list=PLZ0vRaBzdrQ2UfyOSfiUuKOs4-2MxInQS"/>
    <s v="เคน นครินทร์ แนะนำรายการ The Secret Sauce Podcast | The Secret Sauce EP.0"/>
    <s v="https://www.youtube.com/watch?v=_e51f3mT0Wk&amp;list=PLZ0vRaBzdrQ2UfyOSfiUuKOs4-2MxInQS&amp;index=1&amp;t=3s"/>
    <x v="966"/>
    <s v="_e51f3mT0Wk"/>
    <s v="เคน นครินทร์ แนะนำรายการ The Secret Sauce Podcast | The Secret Sauce EP.0"/>
    <x v="1"/>
    <s v="THE STANDARD"/>
    <s v="Feb 21, 2018"/>
    <s v="Feb 21, 2018"/>
    <d v="2018-02-21T00:00:00"/>
    <n v="21"/>
    <n v="2"/>
    <x v="4"/>
    <s v="21"/>
    <n v="1"/>
    <x v="19"/>
    <x v="57"/>
    <s v="February"/>
    <n v="8"/>
    <s v="18,949 views"/>
    <n v="18949"/>
    <s v="like this video along with 237 other people"/>
    <n v="237"/>
    <x v="0"/>
    <s v="5:47"/>
    <n v="5.7833333333333332"/>
    <n v="47"/>
    <n v="5"/>
    <n v="0"/>
    <x v="0"/>
    <s v="Unspecified"/>
    <n v="357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D671A-96A9-413C-8553-7A76542A8049}" name="PivotTable3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3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6"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d1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3A92F-36FD-4235-A962-E3D1D80FDA40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2" firstHeaderRow="1" firstDataRow="1" firstDataCol="1"/>
  <pivotFields count="2">
    <pivotField axis="axisRow" allDrilled="1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dataField="1" subtotalTop="0" showAll="0" defaultSubtota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dataFields count="1">
    <dataField name="Count of id1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B#5_Data_Preparation_(Solution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4076A-2CE5-4CED-84AE-3CA1F3AD3DB8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22:D2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yearMontStr" fld="0" subtotal="count" baseField="0" baseItem="0"/>
  </dataField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view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1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3AA22-F60C-407F-B2D5-C4C8682C0F44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2" firstHeaderRow="1" firstDataRow="1" firstDataCol="1"/>
  <pivotFields count="2">
    <pivotField axis="axisRow" allDrilled="1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dataField="1" subtotalTop="0" showAll="0" defaultSubtota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dataFields count="1">
    <dataField name="Average of view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view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B#5_Data_Preparation_(Solution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CA1CC-5D4F-4932-88A6-F2E6D51A0799}" name="PivotTable1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 rowPageCount="1" colPageCount="1"/>
  <pivotFields count="34">
    <pivotField showAll="0"/>
    <pivotField showAll="0"/>
    <pivotField showAll="0"/>
    <pivotField showAll="0"/>
    <pivotField axis="axisRow" showAll="0">
      <items count="968">
        <item x="21"/>
        <item x="631"/>
        <item x="282"/>
        <item x="358"/>
        <item x="966"/>
        <item x="658"/>
        <item x="440"/>
        <item x="777"/>
        <item x="183"/>
        <item x="916"/>
        <item x="373"/>
        <item x="385"/>
        <item x="142"/>
        <item x="210"/>
        <item x="308"/>
        <item x="739"/>
        <item x="11"/>
        <item x="833"/>
        <item x="93"/>
        <item x="790"/>
        <item x="770"/>
        <item x="397"/>
        <item x="119"/>
        <item x="619"/>
        <item x="769"/>
        <item x="314"/>
        <item x="644"/>
        <item x="277"/>
        <item x="186"/>
        <item x="564"/>
        <item x="417"/>
        <item x="955"/>
        <item x="754"/>
        <item x="17"/>
        <item x="676"/>
        <item x="941"/>
        <item x="958"/>
        <item x="762"/>
        <item x="636"/>
        <item x="410"/>
        <item x="869"/>
        <item x="421"/>
        <item x="303"/>
        <item x="512"/>
        <item x="501"/>
        <item x="838"/>
        <item x="460"/>
        <item x="865"/>
        <item x="719"/>
        <item x="897"/>
        <item x="727"/>
        <item x="731"/>
        <item x="174"/>
        <item x="435"/>
        <item x="939"/>
        <item x="513"/>
        <item x="778"/>
        <item x="369"/>
        <item x="152"/>
        <item x="538"/>
        <item x="263"/>
        <item x="43"/>
        <item x="669"/>
        <item x="65"/>
        <item x="912"/>
        <item x="685"/>
        <item x="888"/>
        <item x="746"/>
        <item x="919"/>
        <item x="595"/>
        <item x="459"/>
        <item x="496"/>
        <item x="160"/>
        <item x="530"/>
        <item x="336"/>
        <item x="751"/>
        <item x="452"/>
        <item x="859"/>
        <item x="473"/>
        <item x="268"/>
        <item x="46"/>
        <item x="489"/>
        <item x="580"/>
        <item x="247"/>
        <item x="745"/>
        <item x="58"/>
        <item x="715"/>
        <item x="515"/>
        <item x="219"/>
        <item x="639"/>
        <item x="458"/>
        <item x="92"/>
        <item x="75"/>
        <item x="226"/>
        <item x="281"/>
        <item x="601"/>
        <item x="248"/>
        <item x="836"/>
        <item x="470"/>
        <item x="603"/>
        <item x="406"/>
        <item x="653"/>
        <item x="671"/>
        <item x="701"/>
        <item x="220"/>
        <item x="557"/>
        <item x="621"/>
        <item x="850"/>
        <item x="857"/>
        <item x="714"/>
        <item x="216"/>
        <item x="874"/>
        <item x="532"/>
        <item x="221"/>
        <item x="539"/>
        <item x="103"/>
        <item x="229"/>
        <item x="662"/>
        <item x="741"/>
        <item x="558"/>
        <item x="394"/>
        <item x="695"/>
        <item x="80"/>
        <item x="255"/>
        <item x="768"/>
        <item x="596"/>
        <item x="154"/>
        <item x="192"/>
        <item x="697"/>
        <item x="846"/>
        <item x="188"/>
        <item x="602"/>
        <item x="205"/>
        <item x="84"/>
        <item x="945"/>
        <item x="637"/>
        <item x="860"/>
        <item x="54"/>
        <item x="299"/>
        <item x="509"/>
        <item x="432"/>
        <item x="79"/>
        <item x="798"/>
        <item x="936"/>
        <item x="109"/>
        <item x="74"/>
        <item x="486"/>
        <item x="70"/>
        <item x="6"/>
        <item x="26"/>
        <item x="842"/>
        <item x="82"/>
        <item x="363"/>
        <item x="613"/>
        <item x="395"/>
        <item x="272"/>
        <item x="831"/>
        <item x="876"/>
        <item x="545"/>
        <item x="25"/>
        <item x="239"/>
        <item x="709"/>
        <item x="871"/>
        <item x="693"/>
        <item x="672"/>
        <item x="467"/>
        <item x="522"/>
        <item x="491"/>
        <item x="710"/>
        <item x="347"/>
        <item x="758"/>
        <item x="889"/>
        <item x="86"/>
        <item x="761"/>
        <item x="732"/>
        <item x="64"/>
        <item x="690"/>
        <item x="904"/>
        <item x="801"/>
        <item x="698"/>
        <item x="828"/>
        <item x="243"/>
        <item x="764"/>
        <item x="327"/>
        <item x="877"/>
        <item x="895"/>
        <item x="124"/>
        <item x="415"/>
        <item x="476"/>
        <item x="457"/>
        <item x="550"/>
        <item x="649"/>
        <item x="71"/>
        <item x="433"/>
        <item x="202"/>
        <item x="302"/>
        <item x="504"/>
        <item x="208"/>
        <item x="492"/>
        <item x="368"/>
        <item x="920"/>
        <item x="359"/>
        <item x="339"/>
        <item x="196"/>
        <item x="419"/>
        <item x="663"/>
        <item x="573"/>
        <item x="420"/>
        <item x="273"/>
        <item x="462"/>
        <item x="824"/>
        <item x="297"/>
        <item x="938"/>
        <item x="335"/>
        <item x="204"/>
        <item x="404"/>
        <item x="574"/>
        <item x="88"/>
        <item x="312"/>
        <item x="477"/>
        <item x="382"/>
        <item x="321"/>
        <item x="587"/>
        <item x="848"/>
        <item x="453"/>
        <item x="844"/>
        <item x="738"/>
        <item x="872"/>
        <item x="655"/>
        <item x="261"/>
        <item x="106"/>
        <item x="437"/>
        <item x="235"/>
        <item x="37"/>
        <item x="736"/>
        <item x="380"/>
        <item x="551"/>
        <item x="344"/>
        <item x="881"/>
        <item x="245"/>
        <item x="125"/>
        <item x="882"/>
        <item x="436"/>
        <item x="15"/>
        <item x="948"/>
        <item x="720"/>
        <item x="482"/>
        <item x="190"/>
        <item x="378"/>
        <item x="217"/>
        <item x="218"/>
        <item x="750"/>
        <item x="704"/>
        <item x="307"/>
        <item x="95"/>
        <item x="290"/>
        <item x="932"/>
        <item x="765"/>
        <item x="171"/>
        <item x="834"/>
        <item x="466"/>
        <item x="643"/>
        <item x="384"/>
        <item x="241"/>
        <item x="743"/>
        <item x="565"/>
        <item x="922"/>
        <item x="105"/>
        <item x="553"/>
        <item x="855"/>
        <item x="19"/>
        <item x="411"/>
        <item x="69"/>
        <item x="535"/>
        <item x="68"/>
        <item x="647"/>
        <item x="890"/>
        <item x="826"/>
        <item x="635"/>
        <item x="937"/>
        <item x="304"/>
        <item x="822"/>
        <item x="773"/>
        <item x="463"/>
        <item x="107"/>
        <item x="484"/>
        <item x="323"/>
        <item x="691"/>
        <item x="114"/>
        <item x="942"/>
        <item x="381"/>
        <item x="562"/>
        <item x="164"/>
        <item x="85"/>
        <item x="332"/>
        <item x="313"/>
        <item x="930"/>
        <item x="483"/>
        <item x="1"/>
        <item x="251"/>
        <item x="279"/>
        <item x="730"/>
        <item x="4"/>
        <item x="800"/>
        <item x="864"/>
        <item x="518"/>
        <item x="959"/>
        <item x="819"/>
        <item x="493"/>
        <item x="253"/>
        <item x="209"/>
        <item x="775"/>
        <item x="367"/>
        <item x="542"/>
        <item x="393"/>
        <item x="802"/>
        <item x="633"/>
        <item x="320"/>
        <item x="928"/>
        <item x="348"/>
        <item x="867"/>
        <item x="355"/>
        <item x="191"/>
        <item x="228"/>
        <item x="113"/>
        <item x="144"/>
        <item x="753"/>
        <item x="48"/>
        <item x="409"/>
        <item x="615"/>
        <item x="194"/>
        <item x="225"/>
        <item x="760"/>
        <item x="703"/>
        <item x="883"/>
        <item x="903"/>
        <item x="168"/>
        <item x="892"/>
        <item x="666"/>
        <item x="667"/>
        <item x="716"/>
        <item x="318"/>
        <item x="475"/>
        <item x="0"/>
        <item x="130"/>
        <item x="172"/>
        <item x="915"/>
        <item x="678"/>
        <item x="343"/>
        <item x="451"/>
        <item x="499"/>
        <item x="654"/>
        <item x="795"/>
        <item x="309"/>
        <item x="89"/>
        <item x="246"/>
        <item x="161"/>
        <item x="429"/>
        <item x="791"/>
        <item x="823"/>
        <item x="215"/>
        <item x="925"/>
        <item x="668"/>
        <item x="796"/>
        <item x="392"/>
        <item x="567"/>
        <item x="612"/>
        <item x="3"/>
        <item x="962"/>
        <item x="806"/>
        <item x="884"/>
        <item x="598"/>
        <item x="594"/>
        <item x="155"/>
        <item x="616"/>
        <item x="230"/>
        <item x="625"/>
        <item x="752"/>
        <item x="158"/>
        <item x="830"/>
        <item x="329"/>
        <item x="852"/>
        <item x="53"/>
        <item x="9"/>
        <item x="815"/>
        <item x="326"/>
        <item x="438"/>
        <item x="851"/>
        <item x="579"/>
        <item x="137"/>
        <item x="586"/>
        <item x="448"/>
        <item x="854"/>
        <item x="799"/>
        <item x="623"/>
        <item x="744"/>
        <item x="490"/>
        <item x="27"/>
        <item x="322"/>
        <item x="674"/>
        <item x="905"/>
        <item x="868"/>
        <item x="212"/>
        <item x="657"/>
        <item x="167"/>
        <item x="250"/>
        <item x="286"/>
        <item x="784"/>
        <item x="757"/>
        <item x="32"/>
        <item x="472"/>
        <item x="330"/>
        <item x="517"/>
        <item x="548"/>
        <item x="123"/>
        <item x="112"/>
        <item x="835"/>
        <item x="324"/>
        <item x="787"/>
        <item x="712"/>
        <item x="122"/>
        <item x="296"/>
        <item x="733"/>
        <item x="298"/>
        <item x="682"/>
        <item x="886"/>
        <item x="618"/>
        <item x="300"/>
        <item x="231"/>
        <item x="749"/>
        <item x="581"/>
        <item x="918"/>
        <item x="257"/>
        <item x="650"/>
        <item x="910"/>
        <item x="954"/>
        <item x="793"/>
        <item x="508"/>
        <item x="365"/>
        <item x="540"/>
        <item x="849"/>
        <item x="356"/>
        <item x="951"/>
        <item x="638"/>
        <item x="102"/>
        <item x="817"/>
        <item x="659"/>
        <item x="294"/>
        <item x="725"/>
        <item x="175"/>
        <item x="921"/>
        <item x="227"/>
        <item x="608"/>
        <item x="416"/>
        <item x="116"/>
        <item x="841"/>
        <item x="269"/>
        <item x="349"/>
        <item x="28"/>
        <item x="705"/>
        <item x="90"/>
        <item x="887"/>
        <item x="811"/>
        <item x="560"/>
        <item x="688"/>
        <item x="33"/>
        <item x="766"/>
        <item x="375"/>
        <item x="510"/>
        <item x="118"/>
        <item x="578"/>
        <item x="873"/>
        <item x="236"/>
        <item x="5"/>
        <item x="346"/>
        <item x="439"/>
        <item x="853"/>
        <item x="555"/>
        <item x="641"/>
        <item x="544"/>
        <item x="156"/>
        <item x="566"/>
        <item x="543"/>
        <item x="153"/>
        <item x="944"/>
        <item x="722"/>
        <item x="694"/>
        <item x="866"/>
        <item x="724"/>
        <item x="536"/>
        <item x="372"/>
        <item x="832"/>
        <item x="98"/>
        <item x="379"/>
        <item x="670"/>
        <item x="559"/>
        <item x="117"/>
        <item x="104"/>
        <item x="292"/>
        <item x="94"/>
        <item x="131"/>
        <item x="203"/>
        <item x="376"/>
        <item x="898"/>
        <item x="36"/>
        <item x="516"/>
        <item x="262"/>
        <item x="692"/>
        <item x="923"/>
        <item x="634"/>
        <item x="40"/>
        <item x="628"/>
        <item x="265"/>
        <item x="893"/>
        <item x="403"/>
        <item x="199"/>
        <item x="789"/>
        <item x="675"/>
        <item x="234"/>
        <item x="177"/>
        <item x="537"/>
        <item x="328"/>
        <item x="533"/>
        <item x="894"/>
        <item x="400"/>
        <item x="900"/>
        <item x="52"/>
        <item x="947"/>
        <item x="39"/>
        <item x="870"/>
        <item x="554"/>
        <item x="781"/>
        <item x="899"/>
        <item x="465"/>
        <item x="953"/>
        <item x="837"/>
        <item x="597"/>
        <item x="87"/>
        <item x="816"/>
        <item x="786"/>
        <item x="696"/>
        <item x="863"/>
        <item x="717"/>
        <item x="756"/>
        <item x="162"/>
        <item x="197"/>
        <item x="180"/>
        <item x="108"/>
        <item x="591"/>
        <item x="606"/>
        <item x="96"/>
        <item x="351"/>
        <item x="50"/>
        <item x="605"/>
        <item x="740"/>
        <item x="340"/>
        <item x="151"/>
        <item x="660"/>
        <item x="845"/>
        <item x="157"/>
        <item x="721"/>
        <item x="808"/>
        <item x="929"/>
        <item x="214"/>
        <item x="16"/>
        <item x="386"/>
        <item x="620"/>
        <item x="723"/>
        <item x="589"/>
        <item x="49"/>
        <item x="524"/>
        <item x="181"/>
        <item x="163"/>
        <item x="875"/>
        <item x="497"/>
        <item x="207"/>
        <item x="55"/>
        <item x="317"/>
        <item x="592"/>
        <item x="396"/>
        <item x="810"/>
        <item x="402"/>
        <item x="474"/>
        <item x="182"/>
        <item x="829"/>
        <item x="582"/>
        <item x="260"/>
        <item x="507"/>
        <item x="407"/>
        <item x="264"/>
        <item x="316"/>
        <item x="405"/>
        <item x="139"/>
        <item x="950"/>
        <item x="963"/>
        <item x="952"/>
        <item x="600"/>
        <item x="640"/>
        <item x="734"/>
        <item x="291"/>
        <item x="126"/>
        <item x="568"/>
        <item x="803"/>
        <item x="646"/>
        <item x="729"/>
        <item x="274"/>
        <item x="59"/>
        <item x="341"/>
        <item x="73"/>
        <item x="487"/>
        <item x="8"/>
        <item x="651"/>
        <item x="449"/>
        <item x="293"/>
        <item x="430"/>
        <item x="413"/>
        <item x="399"/>
        <item x="809"/>
        <item x="461"/>
        <item x="135"/>
        <item x="748"/>
        <item x="179"/>
        <item x="611"/>
        <item x="896"/>
        <item x="847"/>
        <item x="398"/>
        <item x="62"/>
        <item x="531"/>
        <item x="110"/>
        <item x="456"/>
        <item x="570"/>
        <item x="788"/>
        <item x="946"/>
        <item x="541"/>
        <item x="44"/>
        <item x="689"/>
        <item x="880"/>
        <item x="455"/>
        <item x="390"/>
        <item x="148"/>
        <item x="820"/>
        <item x="684"/>
        <item x="583"/>
        <item x="427"/>
        <item x="310"/>
        <item x="254"/>
        <item x="825"/>
        <item x="917"/>
        <item x="514"/>
        <item x="814"/>
        <item x="138"/>
        <item x="520"/>
        <item x="907"/>
        <item x="776"/>
        <item x="311"/>
        <item x="166"/>
        <item x="319"/>
        <item x="861"/>
        <item x="391"/>
        <item x="331"/>
        <item x="237"/>
        <item x="488"/>
        <item x="45"/>
        <item x="856"/>
        <item x="306"/>
        <item x="13"/>
        <item x="879"/>
        <item x="133"/>
        <item x="371"/>
        <item x="464"/>
        <item x="244"/>
        <item x="242"/>
        <item x="23"/>
        <item x="414"/>
        <item x="575"/>
        <item x="447"/>
        <item x="707"/>
        <item x="211"/>
        <item x="206"/>
        <item x="78"/>
        <item x="935"/>
        <item x="280"/>
        <item x="911"/>
        <item x="827"/>
        <item x="652"/>
        <item x="547"/>
        <item x="258"/>
        <item x="412"/>
        <item x="902"/>
        <item x="728"/>
        <item x="34"/>
        <item x="60"/>
        <item x="843"/>
        <item x="350"/>
        <item x="285"/>
        <item x="726"/>
        <item x="259"/>
        <item x="276"/>
        <item x="173"/>
        <item x="337"/>
        <item x="222"/>
        <item x="686"/>
        <item x="571"/>
        <item x="42"/>
        <item x="361"/>
        <item x="334"/>
        <item x="479"/>
        <item x="442"/>
        <item x="673"/>
        <item x="115"/>
        <item x="76"/>
        <item x="195"/>
        <item x="805"/>
        <item x="149"/>
        <item x="783"/>
        <item x="804"/>
        <item x="387"/>
        <item x="145"/>
        <item x="444"/>
        <item x="681"/>
        <item x="150"/>
        <item x="927"/>
        <item x="223"/>
        <item x="342"/>
        <item x="503"/>
        <item x="772"/>
        <item x="424"/>
        <item x="885"/>
        <item x="224"/>
        <item x="572"/>
        <item x="679"/>
        <item x="525"/>
        <item x="931"/>
        <item x="906"/>
        <item x="648"/>
        <item x="7"/>
        <item x="29"/>
        <item x="926"/>
        <item x="422"/>
        <item x="111"/>
        <item x="288"/>
        <item x="338"/>
        <item x="38"/>
        <item x="434"/>
        <item x="389"/>
        <item x="561"/>
        <item x="471"/>
        <item x="30"/>
        <item x="185"/>
        <item x="821"/>
        <item x="352"/>
        <item x="549"/>
        <item x="858"/>
        <item x="357"/>
        <item x="213"/>
        <item x="428"/>
        <item x="353"/>
        <item x="617"/>
        <item x="146"/>
        <item x="140"/>
        <item x="423"/>
        <item x="283"/>
        <item x="51"/>
        <item x="609"/>
        <item x="193"/>
        <item x="14"/>
        <item x="169"/>
        <item x="401"/>
        <item x="101"/>
        <item x="706"/>
        <item x="128"/>
        <item x="256"/>
        <item x="588"/>
        <item x="599"/>
        <item x="305"/>
        <item x="445"/>
        <item x="642"/>
        <item x="687"/>
        <item x="31"/>
        <item x="747"/>
        <item x="711"/>
        <item x="136"/>
        <item x="961"/>
        <item x="377"/>
        <item x="366"/>
        <item x="360"/>
        <item x="289"/>
        <item x="519"/>
        <item x="813"/>
        <item x="529"/>
        <item x="934"/>
        <item x="120"/>
        <item x="593"/>
        <item x="677"/>
        <item x="18"/>
        <item x="891"/>
        <item x="141"/>
        <item x="238"/>
        <item x="737"/>
        <item x="771"/>
        <item x="656"/>
        <item x="661"/>
        <item x="301"/>
        <item x="614"/>
        <item x="266"/>
        <item x="325"/>
        <item x="63"/>
        <item x="943"/>
        <item x="47"/>
        <item x="100"/>
        <item x="502"/>
        <item x="147"/>
        <item x="629"/>
        <item x="523"/>
        <item x="134"/>
        <item x="468"/>
        <item x="481"/>
        <item x="495"/>
        <item x="66"/>
        <item x="374"/>
        <item x="127"/>
        <item x="792"/>
        <item x="584"/>
        <item x="940"/>
        <item x="782"/>
        <item x="345"/>
        <item x="333"/>
        <item x="735"/>
        <item x="839"/>
        <item x="664"/>
        <item x="546"/>
        <item x="914"/>
        <item x="526"/>
        <item x="270"/>
        <item x="99"/>
        <item x="708"/>
        <item x="77"/>
        <item x="129"/>
        <item x="506"/>
        <item x="91"/>
        <item x="577"/>
        <item x="72"/>
        <item x="630"/>
        <item x="278"/>
        <item x="383"/>
        <item x="240"/>
        <item x="774"/>
        <item x="159"/>
        <item x="785"/>
        <item x="626"/>
        <item x="878"/>
        <item x="527"/>
        <item x="354"/>
        <item x="780"/>
        <item x="569"/>
        <item x="505"/>
        <item x="178"/>
        <item x="170"/>
        <item x="431"/>
        <item x="964"/>
        <item x="797"/>
        <item x="441"/>
        <item x="576"/>
        <item x="511"/>
        <item x="956"/>
        <item x="552"/>
        <item x="521"/>
        <item x="585"/>
        <item x="200"/>
        <item x="287"/>
        <item x="201"/>
        <item x="909"/>
        <item x="949"/>
        <item x="81"/>
        <item x="388"/>
        <item x="176"/>
        <item x="267"/>
        <item x="807"/>
        <item x="362"/>
        <item x="742"/>
        <item x="632"/>
        <item x="425"/>
        <item x="24"/>
        <item x="965"/>
        <item x="252"/>
        <item x="97"/>
        <item x="908"/>
        <item x="295"/>
        <item x="121"/>
        <item x="284"/>
        <item x="500"/>
        <item x="198"/>
        <item x="20"/>
        <item x="271"/>
        <item x="165"/>
        <item x="794"/>
        <item x="960"/>
        <item x="450"/>
        <item x="364"/>
        <item x="528"/>
        <item x="480"/>
        <item x="624"/>
        <item x="767"/>
        <item x="862"/>
        <item x="718"/>
        <item x="957"/>
        <item x="35"/>
        <item x="702"/>
        <item x="683"/>
        <item x="680"/>
        <item x="187"/>
        <item x="755"/>
        <item x="12"/>
        <item x="498"/>
        <item x="812"/>
        <item x="184"/>
        <item x="478"/>
        <item x="443"/>
        <item x="56"/>
        <item x="446"/>
        <item x="763"/>
        <item x="315"/>
        <item x="232"/>
        <item x="454"/>
        <item x="779"/>
        <item x="418"/>
        <item x="622"/>
        <item x="189"/>
        <item x="665"/>
        <item x="22"/>
        <item x="924"/>
        <item x="627"/>
        <item x="233"/>
        <item x="408"/>
        <item x="818"/>
        <item x="249"/>
        <item x="494"/>
        <item x="759"/>
        <item x="713"/>
        <item x="699"/>
        <item x="2"/>
        <item x="604"/>
        <item x="132"/>
        <item x="901"/>
        <item x="534"/>
        <item x="370"/>
        <item x="469"/>
        <item x="556"/>
        <item x="143"/>
        <item x="57"/>
        <item x="607"/>
        <item x="563"/>
        <item x="700"/>
        <item x="67"/>
        <item x="913"/>
        <item x="426"/>
        <item x="840"/>
        <item x="61"/>
        <item x="590"/>
        <item x="485"/>
        <item x="275"/>
        <item x="41"/>
        <item x="83"/>
        <item x="645"/>
        <item x="610"/>
        <item x="10"/>
        <item x="933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9"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t="default"/>
      </items>
    </pivotField>
    <pivotField showAll="0"/>
    <pivotField showAll="0"/>
    <pivotField showAll="0"/>
    <pivotField dataField="1" numFmtId="1" showAll="0"/>
    <pivotField showAll="0"/>
    <pivotField numFmtId="1" showAll="0"/>
    <pivotField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</pivotFields>
  <rowFields count="1">
    <field x="4"/>
  </rowFields>
  <rowItems count="21">
    <i>
      <x v="72"/>
    </i>
    <i>
      <x v="206"/>
    </i>
    <i>
      <x v="216"/>
    </i>
    <i>
      <x v="292"/>
    </i>
    <i>
      <x v="356"/>
    </i>
    <i>
      <x v="365"/>
    </i>
    <i>
      <x v="378"/>
    </i>
    <i>
      <x v="481"/>
    </i>
    <i>
      <x v="544"/>
    </i>
    <i>
      <x v="559"/>
    </i>
    <i>
      <x v="572"/>
    </i>
    <i>
      <x v="601"/>
    </i>
    <i>
      <x v="630"/>
    </i>
    <i>
      <x v="674"/>
    </i>
    <i>
      <x v="702"/>
    </i>
    <i>
      <x v="729"/>
    </i>
    <i>
      <x v="847"/>
    </i>
    <i>
      <x v="854"/>
    </i>
    <i>
      <x v="862"/>
    </i>
    <i>
      <x v="894"/>
    </i>
    <i t="grand">
      <x/>
    </i>
  </rowItems>
  <colItems count="1">
    <i/>
  </colItems>
  <pageFields count="1">
    <pageField fld="18" item="49" hier="-1"/>
  </pageFields>
  <dataFields count="1">
    <dataField name="Sum of view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98C80C-32B7-4241-ABB5-E578774B82C5}" name="Table1" displayName="Table1" ref="A1:AH968" totalsRowShown="0" headerRowDxfId="0" dataDxfId="35">
  <autoFilter ref="A1:AH968" xr:uid="{F398C80C-32B7-4241-ABB5-E578774B82C5}">
    <filterColumn colId="31">
      <filters>
        <filter val="Design"/>
        <filter val="E-Commerce"/>
        <filter val="Entertainment"/>
        <filter val="Fashion"/>
        <filter val="Health &amp; Wellness"/>
        <filter val="Innovation &amp; Technology"/>
        <filter val="Logistics"/>
        <filter val="Platform"/>
        <filter val="SMEs"/>
        <filter val="Unspecified"/>
        <filter val="เอเจนซี่ โฆษณา"/>
        <filter val="โทรคมนาคม"/>
        <filter val="การท่องเที่ยว"/>
        <filter val="การศึกษา"/>
        <filter val="ธนาคารและการเงิน"/>
        <filter val="ธุรกิจค้าปลีก"/>
        <filter val="ประกัน"/>
        <filter val="ผู้นำภาครัฐ"/>
        <filter val="พลังงาน"/>
        <filter val="รถยนต์"/>
        <filter val="สินค้าอุปโภคบริโภค"/>
        <filter val="อสังหาริมทรัพย์"/>
        <filter val="อาหาร"/>
      </filters>
    </filterColumn>
  </autoFilter>
  <tableColumns count="34">
    <tableColumn id="1" xr3:uid="{0F4073AA-34BE-42C4-ACCB-F4055EB5C11E}" name="web-scraper-orders" dataDxfId="34"/>
    <tableColumn id="2" xr3:uid="{EA47EF19-9876-4D74-80A9-C72B32060F85}" name="web-scraper-start-url" dataDxfId="33"/>
    <tableColumn id="3" xr3:uid="{E7017E8B-2278-4CF3-8853-000DA945D083}" name="link" dataDxfId="32"/>
    <tableColumn id="4" xr3:uid="{97501CDE-2623-429F-9357-11EE46CFD225}" name="link-href" dataDxfId="31"/>
    <tableColumn id="5" xr3:uid="{7D2B9B65-9A05-4211-B9E3-D9747041550C}" name="id1" dataDxfId="30">
      <calculatedColumnFormula>LEFT(SUBSTITUTE(D2,"https://www.youtube.com/watch?v=",""),11)</calculatedColumnFormula>
    </tableColumn>
    <tableColumn id="6" xr3:uid="{6D5AFEC6-6FDE-45F8-BC54-DE942231FB6B}" name="id2" dataDxfId="29">
      <calculatedColumnFormula>MID(D2,33,11)</calculatedColumnFormula>
    </tableColumn>
    <tableColumn id="7" xr3:uid="{D5F643FE-70F3-43D9-B5CD-C4DB9F0BBD4A}" name="title" dataDxfId="28"/>
    <tableColumn id="8" xr3:uid="{61318C5A-EBEB-4ACE-AC05-2D83A89CE2CB}" name="showTitle" dataDxfId="27">
      <calculatedColumnFormula>IF(ISNUMBER(SEARCH("The Secret Sauce",G2)),"The Secret Sauce","Executive Espresso")</calculatedColumnFormula>
    </tableColumn>
    <tableColumn id="9" xr3:uid="{62D4D853-93F0-4EF6-845E-021B417E5B22}" name="channelTitle" dataDxfId="26"/>
    <tableColumn id="10" xr3:uid="{0EB5889C-F6FA-488C-9AAD-4F4985379232}" name="publishedAt" dataDxfId="25"/>
    <tableColumn id="11" xr3:uid="{6BAE3E3E-2A66-4A1F-8AD2-4FBB31978F3C}" name="dateStr" dataDxfId="24">
      <calculatedColumnFormula>SUBSTITUTE(SUBSTITUTE(J2,"Premiered ",""),"Streamed live on ","")</calculatedColumnFormula>
    </tableColumn>
    <tableColumn id="12" xr3:uid="{B5A34421-3F44-433C-B4EA-45E94FA1E48F}" name="date" dataDxfId="23">
      <calculatedColumnFormula>DATEVALUE(K2)</calculatedColumnFormula>
    </tableColumn>
    <tableColumn id="13" xr3:uid="{DDDF895D-506A-4129-B8C8-E8E8D1AE7849}" name="day" dataDxfId="22">
      <calculatedColumnFormula>DAY(L2)</calculatedColumnFormula>
    </tableColumn>
    <tableColumn id="14" xr3:uid="{FBCD571F-D2B8-49A4-9920-C4D656B8471C}" name="month" dataDxfId="21">
      <calculatedColumnFormula>MONTH(L2)</calculatedColumnFormula>
    </tableColumn>
    <tableColumn id="15" xr3:uid="{F1DB124E-9162-44CB-B67F-48530D1A8EA4}" name="year" dataDxfId="20">
      <calculatedColumnFormula>YEAR(L2)</calculatedColumnFormula>
    </tableColumn>
    <tableColumn id="16" xr3:uid="{984C6A48-96CD-467B-B637-291387FC0FE5}" name="dayStr" dataDxfId="19">
      <calculatedColumnFormula>TEXT(L2,"d")</calculatedColumnFormula>
    </tableColumn>
    <tableColumn id="34" xr3:uid="{3AF74232-7329-4C3A-BFF7-8A4B563896BB}" name="Quarter" dataDxfId="2">
      <calculatedColumnFormula>ROUNDUP(Table1[[#This Row],[month]]/3,0)</calculatedColumnFormula>
    </tableColumn>
    <tableColumn id="30" xr3:uid="{D75211E4-63B4-4A17-9451-F9B8A5E461A4}" name="yearQtrStr" dataDxfId="1">
      <calculatedColumnFormula>_xlfn.CONCAT(Table1[[#This Row],[year]],"-Q",Table1[[#This Row],[Quarter]])</calculatedColumnFormula>
    </tableColumn>
    <tableColumn id="18" xr3:uid="{5C1FDC29-33DA-406B-9631-C47D0EA8CCC9}" name="yearMontStr" dataDxfId="18">
      <calculatedColumnFormula>TEXT(Table1[[#This Row],[dateStr]],"yyyy-mm")</calculatedColumnFormula>
    </tableColumn>
    <tableColumn id="17" xr3:uid="{671A5328-544C-4C48-97A9-F20B3ABE41BA}" name="monthStr" dataDxfId="17">
      <calculatedColumnFormula>TEXT(L2,"mmmm")</calculatedColumnFormula>
    </tableColumn>
    <tableColumn id="19" xr3:uid="{2787261F-8EB8-4553-9636-8986F9EB9912}" name="commentCount" dataDxfId="16"/>
    <tableColumn id="20" xr3:uid="{3DB7B1E2-7448-4F1E-A4EE-A43E2872FE03}" name="viewCount" dataDxfId="15"/>
    <tableColumn id="21" xr3:uid="{4612CEFC-DECE-45C9-9E7F-4CD60F4EF2EA}" name="view" dataDxfId="14">
      <calculatedColumnFormula>VALUE(SUBSTITUTE(V2," views",""))</calculatedColumnFormula>
    </tableColumn>
    <tableColumn id="22" xr3:uid="{BA817133-76A4-4467-8102-2DD49F3125DF}" name="likeCount" dataDxfId="13"/>
    <tableColumn id="23" xr3:uid="{15334EE8-89F6-4804-AA01-82FCA572E6F8}" name="like" dataDxfId="12">
      <calculatedColumnFormula>VALUE(SUBSTITUTE(SUBSTITUTE(X2,"like this video along with ","")," other people",""))</calculatedColumnFormula>
    </tableColumn>
    <tableColumn id="29" xr3:uid="{50489EAD-7490-4E26-855A-159049BCCB04}" name="duration range" dataDxfId="3">
      <calculatedColumnFormula>_xlfn.IFS(Table1[[#This Row],[min_du]]&gt;90,"1.5 - 2 Hours", Table1[[#This Row],[min_du]]&gt;60,"1 - 1.5 Hours", Table1[[#This Row],[min_du]]&gt;30,"0.5 - 1 Hours",Table1[[#This Row],[min_du]]&gt;0,"0 - 0.5 Hours")</calculatedColumnFormula>
    </tableColumn>
    <tableColumn id="25" xr3:uid="{34BF53DA-C7CB-44BF-AD3A-A2B6B879148D}" name="duration" dataDxfId="11"/>
    <tableColumn id="24" xr3:uid="{4BD19397-8E50-4BC4-99E6-EAD56A7B7D47}" name="min_du" dataDxfId="10"/>
    <tableColumn id="26" xr3:uid="{D257A160-5D2F-45D9-A54C-200C4AE5BFCB}" name="secs" dataDxfId="9">
      <calculatedColumnFormula>VALUE(RIGHT(AA2,2))</calculatedColumnFormula>
    </tableColumn>
    <tableColumn id="27" xr3:uid="{D41FC3AD-C332-44F5-9C03-B633791A0604}" name="mins" dataDxfId="8">
      <calculatedColumnFormula>VALUE(LEFT(RIGHT(AA2,5),SEARCH(":",RIGHT(AA2,5))-1))</calculatedColumnFormula>
    </tableColumn>
    <tableColumn id="28" xr3:uid="{2B3A9E99-876C-4758-9891-339ACD473A0E}" name="hours" dataDxfId="7">
      <calculatedColumnFormula>VALUE(IF(LEN(AA2)&gt;5,LEFT(AA2,SEARCH(":",AA2)-1),0))</calculatedColumnFormula>
    </tableColumn>
    <tableColumn id="31" xr3:uid="{5DEF5D72-8928-410F-9F5C-5B70EFD51F3C}" name="industry1" dataDxfId="6">
      <calculatedColumnFormula>IFERROR(VLOOKUP(E2,youtube_playlist!$G:$H,2,FALSE),"Unspecified")</calculatedColumnFormula>
    </tableColumn>
    <tableColumn id="32" xr3:uid="{5BD72E46-C09B-4781-AE07-073787919974}" name="industry2" dataDxfId="5">
      <calculatedColumnFormula>IFERROR(INDEX(youtube_playlist!$G$2:$H$285,MATCH(E2,youtube_playlist!$G$2:$G$285,0),MATCH("industry",youtube_playlist!$G$1:$H$1,0)),"Unspecified")</calculatedColumnFormula>
    </tableColumn>
    <tableColumn id="33" xr3:uid="{C84271AE-97F0-47D6-94A0-41266D2619D8}" name="download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98"/>
  <sheetViews>
    <sheetView topLeftCell="C1" zoomScale="91" zoomScaleNormal="91" workbookViewId="0">
      <pane ySplit="1" topLeftCell="A2" activePane="bottomLeft" state="frozen"/>
      <selection pane="bottomLeft" activeCell="D23" sqref="D23"/>
    </sheetView>
  </sheetViews>
  <sheetFormatPr defaultColWidth="11.19921875" defaultRowHeight="15" customHeight="1" x14ac:dyDescent="0.3"/>
  <cols>
    <col min="1" max="1" width="19.3984375" customWidth="1"/>
    <col min="2" max="2" width="20.8984375" customWidth="1"/>
    <col min="3" max="3" width="69" customWidth="1"/>
    <col min="4" max="4" width="62.5" customWidth="1"/>
    <col min="5" max="6" width="12.8984375" style="4" customWidth="1"/>
    <col min="7" max="7" width="19.8984375" customWidth="1"/>
    <col min="8" max="8" width="15.5" style="4" customWidth="1"/>
    <col min="9" max="9" width="14.5" customWidth="1"/>
    <col min="10" max="10" width="23" customWidth="1"/>
    <col min="11" max="11" width="20.796875" style="4" customWidth="1"/>
    <col min="13" max="13" width="21" style="4" customWidth="1"/>
    <col min="14" max="14" width="18.5" style="4" customWidth="1"/>
    <col min="15" max="15" width="17.59765625" style="4" customWidth="1"/>
    <col min="16" max="17" width="15.59765625" style="4" customWidth="1"/>
    <col min="18" max="19" width="15.59765625" style="25" customWidth="1"/>
    <col min="20" max="20" width="25.19921875" style="4" customWidth="1"/>
    <col min="21" max="21" width="16" customWidth="1"/>
    <col min="22" max="22" width="11.8984375" customWidth="1"/>
    <col min="23" max="23" width="27.296875" style="6" customWidth="1"/>
    <col min="24" max="24" width="10.8984375" customWidth="1"/>
    <col min="25" max="25" width="24.69921875" style="6" customWidth="1"/>
    <col min="26" max="26" width="26.8984375" style="21" customWidth="1"/>
    <col min="27" max="27" width="15.59765625" style="6" customWidth="1"/>
    <col min="28" max="28" width="15.59765625" style="4" customWidth="1"/>
    <col min="29" max="29" width="16.3984375" style="6" customWidth="1"/>
    <col min="30" max="30" width="12.69921875" style="4" customWidth="1"/>
    <col min="31" max="32" width="18.69921875" style="4" customWidth="1"/>
    <col min="33" max="33" width="20.59765625" style="6" customWidth="1"/>
    <col min="34" max="34" width="14.5" customWidth="1"/>
  </cols>
  <sheetData>
    <row r="1" spans="1:34" s="49" customFormat="1" ht="15.6" x14ac:dyDescent="0.3">
      <c r="A1" s="39" t="s">
        <v>0</v>
      </c>
      <c r="B1" s="40" t="s">
        <v>1</v>
      </c>
      <c r="C1" s="40" t="s">
        <v>2</v>
      </c>
      <c r="D1" s="40" t="s">
        <v>3</v>
      </c>
      <c r="E1" s="41" t="s">
        <v>4</v>
      </c>
      <c r="F1" s="41" t="s">
        <v>5</v>
      </c>
      <c r="G1" s="40" t="s">
        <v>6</v>
      </c>
      <c r="H1" s="41" t="s">
        <v>7</v>
      </c>
      <c r="I1" s="40" t="s">
        <v>8</v>
      </c>
      <c r="J1" s="40" t="s">
        <v>9</v>
      </c>
      <c r="K1" s="41" t="s">
        <v>10</v>
      </c>
      <c r="L1" s="42" t="s">
        <v>11</v>
      </c>
      <c r="M1" s="41" t="s">
        <v>12</v>
      </c>
      <c r="N1" s="41" t="s">
        <v>13</v>
      </c>
      <c r="O1" s="43" t="s">
        <v>14</v>
      </c>
      <c r="P1" s="41" t="s">
        <v>15</v>
      </c>
      <c r="Q1" s="41" t="s">
        <v>7446</v>
      </c>
      <c r="R1" s="41" t="s">
        <v>7445</v>
      </c>
      <c r="S1" s="41" t="s">
        <v>7355</v>
      </c>
      <c r="T1" s="41" t="s">
        <v>16</v>
      </c>
      <c r="U1" s="44" t="s">
        <v>17</v>
      </c>
      <c r="V1" s="40" t="s">
        <v>18</v>
      </c>
      <c r="W1" s="45" t="s">
        <v>19</v>
      </c>
      <c r="X1" s="40" t="s">
        <v>20</v>
      </c>
      <c r="Y1" s="45" t="s">
        <v>21</v>
      </c>
      <c r="Z1" s="45" t="s">
        <v>7444</v>
      </c>
      <c r="AA1" s="40" t="s">
        <v>22</v>
      </c>
      <c r="AB1" s="46" t="s">
        <v>7443</v>
      </c>
      <c r="AC1" s="45" t="s">
        <v>23</v>
      </c>
      <c r="AD1" s="45" t="s">
        <v>24</v>
      </c>
      <c r="AE1" s="41" t="s">
        <v>25</v>
      </c>
      <c r="AF1" s="47" t="s">
        <v>26</v>
      </c>
      <c r="AG1" s="47" t="s">
        <v>27</v>
      </c>
      <c r="AH1" s="48" t="s">
        <v>28</v>
      </c>
    </row>
    <row r="2" spans="1:34" ht="15.6" x14ac:dyDescent="0.3">
      <c r="A2" s="27" t="s">
        <v>29</v>
      </c>
      <c r="B2" s="27" t="s">
        <v>30</v>
      </c>
      <c r="C2" s="27" t="s">
        <v>31</v>
      </c>
      <c r="D2" s="27" t="s">
        <v>32</v>
      </c>
      <c r="E2" s="28" t="str">
        <f t="shared" ref="E2:E256" si="0">LEFT(SUBSTITUTE(D2,"https://www.youtube.com/watch?v=",""),11)</f>
        <v>FW0ZzwfHmws</v>
      </c>
      <c r="F2" s="28" t="str">
        <f>MID(D2,33,11)</f>
        <v>FW0ZzwfHmws</v>
      </c>
      <c r="G2" s="27" t="s">
        <v>31</v>
      </c>
      <c r="H2" s="29" t="str">
        <f t="shared" ref="H2:H256" si="1">IF(ISNUMBER(SEARCH("The Secret Sauce",G2)),"The Secret Sauce","Executive Espresso")</f>
        <v>Executive Espresso</v>
      </c>
      <c r="I2" s="27" t="s">
        <v>33</v>
      </c>
      <c r="J2" s="27" t="s">
        <v>34</v>
      </c>
      <c r="K2" s="28" t="str">
        <f>SUBSTITUTE(SUBSTITUTE(J2,"Premiered ",""),"Streamed live on ","")</f>
        <v>Nov 11, 2022</v>
      </c>
      <c r="L2" s="30">
        <f t="shared" ref="L2:L256" si="2">DATEVALUE(K2)</f>
        <v>44876</v>
      </c>
      <c r="M2" s="28">
        <f t="shared" ref="M2:M65" si="3">DAY(L2)</f>
        <v>11</v>
      </c>
      <c r="N2" s="28">
        <f t="shared" ref="N2:N256" si="4">MONTH(L2)</f>
        <v>11</v>
      </c>
      <c r="O2" s="28">
        <f t="shared" ref="O2:O256" si="5">YEAR(L2)</f>
        <v>2022</v>
      </c>
      <c r="P2" s="28" t="str">
        <f t="shared" ref="P2:P65" si="6">TEXT(L2,"d")</f>
        <v>11</v>
      </c>
      <c r="Q2" s="28">
        <f>ROUNDUP(Table1[[#This Row],[month]]/3,0)</f>
        <v>4</v>
      </c>
      <c r="R2" s="28" t="str">
        <f>_xlfn.CONCAT(Table1[[#This Row],[year]],"-Q",Table1[[#This Row],[Quarter]])</f>
        <v>2022-Q4</v>
      </c>
      <c r="S2" s="28" t="str">
        <f>TEXT(Table1[[#This Row],[dateStr]],"yyyy-mm")</f>
        <v>2022-11</v>
      </c>
      <c r="T2" s="28" t="str">
        <f t="shared" ref="T2:T65" si="7">TEXT(L2,"mmmm")</f>
        <v>November</v>
      </c>
      <c r="U2" s="31">
        <v>7</v>
      </c>
      <c r="V2" s="27" t="s">
        <v>35</v>
      </c>
      <c r="W2" s="32">
        <f t="shared" ref="W2:W65" si="8">VALUE(SUBSTITUTE(V2," views",""))</f>
        <v>6163</v>
      </c>
      <c r="X2" s="27" t="s">
        <v>36</v>
      </c>
      <c r="Y2" s="32">
        <f t="shared" ref="Y2:Y65" si="9">VALUE(SUBSTITUTE(SUBSTITUTE(X2,"like this video along with ","")," other people",""))</f>
        <v>305</v>
      </c>
      <c r="Z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" s="27" t="s">
        <v>37</v>
      </c>
      <c r="AB2" s="33">
        <f>Table1[[#This Row],[secs]]/60 + Table1[[#This Row],[mins]] + Table1[[#This Row],[hours]]*60</f>
        <v>29.866666666666667</v>
      </c>
      <c r="AC2" s="34">
        <f t="shared" ref="AC2:AC65" si="10">VALUE(RIGHT(AA2,2))</f>
        <v>52</v>
      </c>
      <c r="AD2" s="34">
        <f t="shared" ref="AD2:AD65" si="11">VALUE(LEFT(RIGHT(AA2,5),SEARCH(":",RIGHT(AA2,5))-1))</f>
        <v>29</v>
      </c>
      <c r="AE2" s="35">
        <f t="shared" ref="AE2:AE65" si="12">VALUE(IF(LEN(AA2)&gt;5,LEFT(AA2,SEARCH(":",AA2)-1),0))</f>
        <v>0</v>
      </c>
      <c r="AF2" s="28" t="str">
        <f>IFERROR(VLOOKUP(E2,youtube_playlist!$G:$H,2,FALSE),"Unspecified")</f>
        <v>Unspecified</v>
      </c>
      <c r="AG2" s="28" t="str">
        <f>IFERROR(INDEX(youtube_playlist!$G$2:$H$285,MATCH(E2,youtube_playlist!$G$2:$G$285,0),MATCH("industry",youtube_playlist!$G$1:$H$1,0)),"Unspecified")</f>
        <v>Unspecified</v>
      </c>
      <c r="AH2" s="36">
        <v>7428</v>
      </c>
    </row>
    <row r="3" spans="1:34" ht="15.6" x14ac:dyDescent="0.3">
      <c r="A3" s="27" t="s">
        <v>38</v>
      </c>
      <c r="B3" s="27" t="s">
        <v>30</v>
      </c>
      <c r="C3" s="27" t="s">
        <v>39</v>
      </c>
      <c r="D3" s="27" t="s">
        <v>40</v>
      </c>
      <c r="E3" s="28" t="str">
        <f t="shared" si="0"/>
        <v>Elfhwimd8y0</v>
      </c>
      <c r="F3" s="28" t="str">
        <f t="shared" ref="F3:F66" si="13">MID(D3,33,11)</f>
        <v>Elfhwimd8y0</v>
      </c>
      <c r="G3" s="27" t="s">
        <v>39</v>
      </c>
      <c r="H3" s="29" t="str">
        <f t="shared" si="1"/>
        <v>Executive Espresso</v>
      </c>
      <c r="I3" s="27" t="s">
        <v>33</v>
      </c>
      <c r="J3" s="27" t="s">
        <v>41</v>
      </c>
      <c r="K3" s="37" t="str">
        <f>SUBSTITUTE(SUBSTITUTE(J3,"Premiered ",""),"Streamed live on ","")</f>
        <v>Jan 4, 2021</v>
      </c>
      <c r="L3" s="30">
        <f>DATEVALUE(K3)</f>
        <v>44200</v>
      </c>
      <c r="M3" s="28">
        <f>DAY(L3)</f>
        <v>4</v>
      </c>
      <c r="N3" s="28">
        <f t="shared" si="4"/>
        <v>1</v>
      </c>
      <c r="O3" s="28">
        <f t="shared" si="5"/>
        <v>2021</v>
      </c>
      <c r="P3" s="28" t="str">
        <f t="shared" si="6"/>
        <v>4</v>
      </c>
      <c r="Q3" s="28">
        <f>ROUNDUP(Table1[[#This Row],[month]]/3,0)</f>
        <v>1</v>
      </c>
      <c r="R3" s="28" t="str">
        <f>_xlfn.CONCAT(Table1[[#This Row],[year]],"-Q",Table1[[#This Row],[Quarter]])</f>
        <v>2021-Q1</v>
      </c>
      <c r="S3" s="28" t="str">
        <f>TEXT(Table1[[#This Row],[dateStr]],"yyyy-mm")</f>
        <v>2021-01</v>
      </c>
      <c r="T3" s="28" t="str">
        <f t="shared" si="7"/>
        <v>January</v>
      </c>
      <c r="U3" s="31">
        <v>10</v>
      </c>
      <c r="V3" s="27" t="s">
        <v>42</v>
      </c>
      <c r="W3" s="32">
        <f t="shared" si="8"/>
        <v>9646</v>
      </c>
      <c r="X3" s="27" t="s">
        <v>43</v>
      </c>
      <c r="Y3" s="32">
        <f t="shared" si="9"/>
        <v>268</v>
      </c>
      <c r="Z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" s="27" t="s">
        <v>44</v>
      </c>
      <c r="AB3" s="33">
        <f>Table1[[#This Row],[secs]]/60 + Table1[[#This Row],[mins]] + Table1[[#This Row],[hours]]*60</f>
        <v>36.416666666666664</v>
      </c>
      <c r="AC3" s="34">
        <f>VALUE(RIGHT(AA3,2))</f>
        <v>25</v>
      </c>
      <c r="AD3" s="34">
        <f t="shared" si="11"/>
        <v>36</v>
      </c>
      <c r="AE3" s="35">
        <f t="shared" si="12"/>
        <v>0</v>
      </c>
      <c r="AF3" s="28" t="str">
        <f>IFERROR(VLOOKUP(E3,youtube_playlist!$G:$H,2,FALSE),"Unspecified")</f>
        <v>Unspecified</v>
      </c>
      <c r="AG3" s="28" t="str">
        <f>IFERROR(INDEX(youtube_playlist!$G$2:$H$285,MATCH(E3,youtube_playlist!$G$2:$G$285,0),MATCH("industry",youtube_playlist!$G$1:$H$1,0)),"Unspecified")</f>
        <v>Unspecified</v>
      </c>
      <c r="AH3" s="36">
        <v>33128</v>
      </c>
    </row>
    <row r="4" spans="1:34" ht="15.6" x14ac:dyDescent="0.3">
      <c r="A4" s="27" t="s">
        <v>45</v>
      </c>
      <c r="B4" s="27" t="s">
        <v>30</v>
      </c>
      <c r="C4" s="27" t="s">
        <v>46</v>
      </c>
      <c r="D4" s="27" t="s">
        <v>47</v>
      </c>
      <c r="E4" s="28" t="str">
        <f>LEFT(SUBSTITUTE(D4,"https://www.youtube.com/watch?v=",""),11)</f>
        <v>YZ196XbRU_8</v>
      </c>
      <c r="F4" s="28" t="str">
        <f t="shared" si="13"/>
        <v>YZ196XbRU_8</v>
      </c>
      <c r="G4" s="27" t="s">
        <v>46</v>
      </c>
      <c r="H4" s="29" t="str">
        <f t="shared" si="1"/>
        <v>Executive Espresso</v>
      </c>
      <c r="I4" s="27" t="s">
        <v>33</v>
      </c>
      <c r="J4" s="27" t="s">
        <v>48</v>
      </c>
      <c r="K4" s="28" t="str">
        <f t="shared" ref="K4:K256" si="14">SUBSTITUTE(SUBSTITUTE(J4,"Premiered ",""),"Streamed live on ","")</f>
        <v>Jan 5, 2021</v>
      </c>
      <c r="L4" s="30">
        <f t="shared" si="2"/>
        <v>44201</v>
      </c>
      <c r="M4" s="28">
        <f t="shared" si="3"/>
        <v>5</v>
      </c>
      <c r="N4" s="28">
        <f>MONTH(L4)</f>
        <v>1</v>
      </c>
      <c r="O4" s="28">
        <f t="shared" si="5"/>
        <v>2021</v>
      </c>
      <c r="P4" s="28" t="str">
        <f>TEXT(L4,"d")</f>
        <v>5</v>
      </c>
      <c r="Q4" s="28">
        <f>ROUNDUP(Table1[[#This Row],[month]]/3,0)</f>
        <v>1</v>
      </c>
      <c r="R4" s="28" t="str">
        <f>_xlfn.CONCAT(Table1[[#This Row],[year]],"-Q",Table1[[#This Row],[Quarter]])</f>
        <v>2021-Q1</v>
      </c>
      <c r="S4" s="28" t="str">
        <f>TEXT(Table1[[#This Row],[dateStr]],"yyyy-mm")</f>
        <v>2021-01</v>
      </c>
      <c r="T4" s="28" t="str">
        <f>TEXT(L4,"mmmm")</f>
        <v>January</v>
      </c>
      <c r="U4" s="31">
        <v>15</v>
      </c>
      <c r="V4" s="27" t="s">
        <v>49</v>
      </c>
      <c r="W4" s="32">
        <f t="shared" si="8"/>
        <v>8296</v>
      </c>
      <c r="X4" s="27" t="s">
        <v>50</v>
      </c>
      <c r="Y4" s="32">
        <f t="shared" si="9"/>
        <v>159</v>
      </c>
      <c r="Z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" s="27" t="s">
        <v>51</v>
      </c>
      <c r="AB4" s="33">
        <f>Table1[[#This Row],[secs]]/60 + Table1[[#This Row],[mins]] + Table1[[#This Row],[hours]]*60</f>
        <v>38.233333333333334</v>
      </c>
      <c r="AC4" s="34">
        <f t="shared" si="10"/>
        <v>14</v>
      </c>
      <c r="AD4" s="34">
        <f>VALUE(LEFT(RIGHT(AA4,5),SEARCH(":",RIGHT(AA4,5))-1))</f>
        <v>38</v>
      </c>
      <c r="AE4" s="35">
        <f>VALUE(IF(LEN(AA4)&gt;5,LEFT(AA4,SEARCH(":",AA4)-1),0))</f>
        <v>0</v>
      </c>
      <c r="AF4" s="28" t="str">
        <f>IFERROR(VLOOKUP(E4,youtube_playlist!$G:$H,2,FALSE),"Unspecified")</f>
        <v>Unspecified</v>
      </c>
      <c r="AG4" s="28" t="str">
        <f>IFERROR(INDEX(youtube_playlist!$G$2:$H$285,MATCH(E4,youtube_playlist!$G$2:$G$285,0),MATCH("industry",youtube_playlist!$G$1:$H$1,0)),"Unspecified")</f>
        <v>Unspecified</v>
      </c>
      <c r="AH4" s="36">
        <v>33290</v>
      </c>
    </row>
    <row r="5" spans="1:34" ht="15.6" x14ac:dyDescent="0.3">
      <c r="A5" s="27" t="s">
        <v>52</v>
      </c>
      <c r="B5" s="27" t="s">
        <v>30</v>
      </c>
      <c r="C5" s="27" t="s">
        <v>53</v>
      </c>
      <c r="D5" s="27" t="s">
        <v>54</v>
      </c>
      <c r="E5" s="28" t="str">
        <f t="shared" si="0"/>
        <v>gm6q1ktTgV0</v>
      </c>
      <c r="F5" s="28" t="str">
        <f t="shared" si="13"/>
        <v>gm6q1ktTgV0</v>
      </c>
      <c r="G5" s="27" t="s">
        <v>53</v>
      </c>
      <c r="H5" s="29" t="str">
        <f t="shared" si="1"/>
        <v>Executive Espresso</v>
      </c>
      <c r="I5" s="27" t="s">
        <v>33</v>
      </c>
      <c r="J5" s="27" t="s">
        <v>55</v>
      </c>
      <c r="K5" s="28" t="str">
        <f t="shared" si="14"/>
        <v>Jan 7, 2021</v>
      </c>
      <c r="L5" s="30">
        <f t="shared" si="2"/>
        <v>44203</v>
      </c>
      <c r="M5" s="28">
        <f t="shared" si="3"/>
        <v>7</v>
      </c>
      <c r="N5" s="28">
        <f t="shared" si="4"/>
        <v>1</v>
      </c>
      <c r="O5" s="28">
        <f>YEAR(L5)</f>
        <v>2021</v>
      </c>
      <c r="P5" s="28" t="str">
        <f t="shared" si="6"/>
        <v>7</v>
      </c>
      <c r="Q5" s="28">
        <f>ROUNDUP(Table1[[#This Row],[month]]/3,0)</f>
        <v>1</v>
      </c>
      <c r="R5" s="28" t="str">
        <f>_xlfn.CONCAT(Table1[[#This Row],[year]],"-Q",Table1[[#This Row],[Quarter]])</f>
        <v>2021-Q1</v>
      </c>
      <c r="S5" s="28" t="str">
        <f>TEXT(Table1[[#This Row],[dateStr]],"yyyy-mm")</f>
        <v>2021-01</v>
      </c>
      <c r="T5" s="28" t="str">
        <f t="shared" si="7"/>
        <v>January</v>
      </c>
      <c r="U5" s="31">
        <v>94</v>
      </c>
      <c r="V5" s="27" t="s">
        <v>56</v>
      </c>
      <c r="W5" s="32">
        <f>VALUE(SUBSTITUTE(V5," views",""))</f>
        <v>51168</v>
      </c>
      <c r="X5" s="27" t="s">
        <v>57</v>
      </c>
      <c r="Y5" s="32">
        <f t="shared" si="9"/>
        <v>780</v>
      </c>
      <c r="Z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" s="27" t="s">
        <v>58</v>
      </c>
      <c r="AB5" s="33">
        <f>Table1[[#This Row],[secs]]/60 + Table1[[#This Row],[mins]] + Table1[[#This Row],[hours]]*60</f>
        <v>47.166666666666664</v>
      </c>
      <c r="AC5" s="34">
        <f t="shared" si="10"/>
        <v>10</v>
      </c>
      <c r="AD5" s="34">
        <f t="shared" si="11"/>
        <v>47</v>
      </c>
      <c r="AE5" s="35">
        <f t="shared" si="12"/>
        <v>0</v>
      </c>
      <c r="AF5" s="28" t="str">
        <f>IFERROR(VLOOKUP(E5,youtube_playlist!$G:$H,2,FALSE),"Unspecified")</f>
        <v>SMEs</v>
      </c>
      <c r="AG5" s="28" t="str">
        <f>IFERROR(INDEX(youtube_playlist!$G$2:$H$285,MATCH(E5,youtube_playlist!$G$2:$G$285,0),MATCH("industry",youtube_playlist!$G$1:$H$1,0)),"Unspecified")</f>
        <v>SMEs</v>
      </c>
      <c r="AH5" s="36">
        <v>36848</v>
      </c>
    </row>
    <row r="6" spans="1:34" ht="15.6" x14ac:dyDescent="0.3">
      <c r="A6" s="27" t="s">
        <v>59</v>
      </c>
      <c r="B6" s="27" t="s">
        <v>30</v>
      </c>
      <c r="C6" s="27" t="s">
        <v>60</v>
      </c>
      <c r="D6" s="27" t="s">
        <v>61</v>
      </c>
      <c r="E6" s="28" t="str">
        <f t="shared" si="0"/>
        <v>eoKqnsa3xTQ</v>
      </c>
      <c r="F6" s="28" t="str">
        <f t="shared" si="13"/>
        <v>eoKqnsa3xTQ</v>
      </c>
      <c r="G6" s="27" t="s">
        <v>60</v>
      </c>
      <c r="H6" s="29" t="str">
        <f>IF(ISNUMBER(SEARCH("The Secret Sauce",G6)),"The Secret Sauce","Executive Espresso")</f>
        <v>Executive Espresso</v>
      </c>
      <c r="I6" s="27" t="s">
        <v>33</v>
      </c>
      <c r="J6" s="27" t="s">
        <v>62</v>
      </c>
      <c r="K6" s="28" t="str">
        <f t="shared" si="14"/>
        <v>Jan 10, 2021</v>
      </c>
      <c r="L6" s="30">
        <f t="shared" si="2"/>
        <v>44206</v>
      </c>
      <c r="M6" s="28">
        <f t="shared" si="3"/>
        <v>10</v>
      </c>
      <c r="N6" s="28">
        <f t="shared" si="4"/>
        <v>1</v>
      </c>
      <c r="O6" s="28">
        <f t="shared" si="5"/>
        <v>2021</v>
      </c>
      <c r="P6" s="28" t="str">
        <f t="shared" si="6"/>
        <v>10</v>
      </c>
      <c r="Q6" s="28">
        <f>ROUNDUP(Table1[[#This Row],[month]]/3,0)</f>
        <v>1</v>
      </c>
      <c r="R6" s="28" t="str">
        <f>_xlfn.CONCAT(Table1[[#This Row],[year]],"-Q",Table1[[#This Row],[Quarter]])</f>
        <v>2021-Q1</v>
      </c>
      <c r="S6" s="28" t="str">
        <f>TEXT(Table1[[#This Row],[dateStr]],"yyyy-mm")</f>
        <v>2021-01</v>
      </c>
      <c r="T6" s="28" t="str">
        <f t="shared" si="7"/>
        <v>January</v>
      </c>
      <c r="U6" s="31">
        <v>23</v>
      </c>
      <c r="V6" s="27" t="s">
        <v>63</v>
      </c>
      <c r="W6" s="32">
        <f t="shared" si="8"/>
        <v>12919</v>
      </c>
      <c r="X6" s="27" t="s">
        <v>64</v>
      </c>
      <c r="Y6" s="32">
        <f t="shared" si="9"/>
        <v>274</v>
      </c>
      <c r="Z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" s="27" t="s">
        <v>65</v>
      </c>
      <c r="AB6" s="33">
        <f>Table1[[#This Row],[secs]]/60 + Table1[[#This Row],[mins]] + Table1[[#This Row],[hours]]*60</f>
        <v>41.783333333333331</v>
      </c>
      <c r="AC6" s="34">
        <f t="shared" si="10"/>
        <v>47</v>
      </c>
      <c r="AD6" s="34">
        <f t="shared" si="11"/>
        <v>41</v>
      </c>
      <c r="AE6" s="35">
        <f t="shared" si="12"/>
        <v>0</v>
      </c>
      <c r="AF6" s="28" t="str">
        <f>IFERROR(VLOOKUP(E6,youtube_playlist!$G:$H,2,FALSE),"Unspecified")</f>
        <v>Unspecified</v>
      </c>
      <c r="AG6" s="28" t="str">
        <f>IFERROR(INDEX(youtube_playlist!$G$2:$H$285,MATCH(E6,youtube_playlist!$G$2:$G$285,0),MATCH("industry",youtube_playlist!$G$1:$H$1,0)),"Unspecified")</f>
        <v>Unspecified</v>
      </c>
      <c r="AH6" s="36">
        <v>34859</v>
      </c>
    </row>
    <row r="7" spans="1:34" ht="15.6" x14ac:dyDescent="0.3">
      <c r="A7" s="27" t="s">
        <v>66</v>
      </c>
      <c r="B7" s="27" t="s">
        <v>30</v>
      </c>
      <c r="C7" s="27" t="s">
        <v>67</v>
      </c>
      <c r="D7" s="27" t="s">
        <v>68</v>
      </c>
      <c r="E7" s="28" t="str">
        <f t="shared" si="0"/>
        <v>JqtMlkFngQg</v>
      </c>
      <c r="F7" s="28" t="str">
        <f t="shared" si="13"/>
        <v>JqtMlkFngQg</v>
      </c>
      <c r="G7" s="27" t="s">
        <v>67</v>
      </c>
      <c r="H7" s="29" t="str">
        <f t="shared" si="1"/>
        <v>Executive Espresso</v>
      </c>
      <c r="I7" s="27" t="s">
        <v>33</v>
      </c>
      <c r="J7" s="27" t="s">
        <v>69</v>
      </c>
      <c r="K7" s="28" t="str">
        <f t="shared" si="14"/>
        <v>Jan 14, 2021</v>
      </c>
      <c r="L7" s="30">
        <f t="shared" si="2"/>
        <v>44210</v>
      </c>
      <c r="M7" s="28">
        <f t="shared" si="3"/>
        <v>14</v>
      </c>
      <c r="N7" s="28">
        <f t="shared" si="4"/>
        <v>1</v>
      </c>
      <c r="O7" s="28">
        <f t="shared" si="5"/>
        <v>2021</v>
      </c>
      <c r="P7" s="28" t="str">
        <f t="shared" si="6"/>
        <v>14</v>
      </c>
      <c r="Q7" s="28">
        <f>ROUNDUP(Table1[[#This Row],[month]]/3,0)</f>
        <v>1</v>
      </c>
      <c r="R7" s="28" t="str">
        <f>_xlfn.CONCAT(Table1[[#This Row],[year]],"-Q",Table1[[#This Row],[Quarter]])</f>
        <v>2021-Q1</v>
      </c>
      <c r="S7" s="28" t="str">
        <f>TEXT(Table1[[#This Row],[dateStr]],"yyyy-mm")</f>
        <v>2021-01</v>
      </c>
      <c r="T7" s="28" t="str">
        <f t="shared" si="7"/>
        <v>January</v>
      </c>
      <c r="U7" s="31">
        <v>38</v>
      </c>
      <c r="V7" s="27" t="s">
        <v>70</v>
      </c>
      <c r="W7" s="32">
        <f t="shared" si="8"/>
        <v>16614</v>
      </c>
      <c r="X7" s="27" t="s">
        <v>71</v>
      </c>
      <c r="Y7" s="32">
        <f t="shared" si="9"/>
        <v>323</v>
      </c>
      <c r="Z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" s="27" t="s">
        <v>72</v>
      </c>
      <c r="AB7" s="33">
        <f>Table1[[#This Row],[secs]]/60 + Table1[[#This Row],[mins]] + Table1[[#This Row],[hours]]*60</f>
        <v>40.6</v>
      </c>
      <c r="AC7" s="34">
        <f t="shared" si="10"/>
        <v>36</v>
      </c>
      <c r="AD7" s="34">
        <f t="shared" si="11"/>
        <v>40</v>
      </c>
      <c r="AE7" s="35">
        <f t="shared" si="12"/>
        <v>0</v>
      </c>
      <c r="AF7" s="28" t="str">
        <f>IFERROR(VLOOKUP(E7,youtube_playlist!$G:$H,2,FALSE),"Unspecified")</f>
        <v>Unspecified</v>
      </c>
      <c r="AG7" s="28" t="str">
        <f>IFERROR(INDEX(youtube_playlist!$G$2:$H$285,MATCH(E7,youtube_playlist!$G$2:$G$285,0),MATCH("industry",youtube_playlist!$G$1:$H$1,0)),"Unspecified")</f>
        <v>Unspecified</v>
      </c>
      <c r="AH7" s="36">
        <v>35763</v>
      </c>
    </row>
    <row r="8" spans="1:34" ht="15.6" x14ac:dyDescent="0.3">
      <c r="A8" s="27" t="s">
        <v>73</v>
      </c>
      <c r="B8" s="27" t="s">
        <v>30</v>
      </c>
      <c r="C8" s="27" t="s">
        <v>74</v>
      </c>
      <c r="D8" s="27" t="s">
        <v>75</v>
      </c>
      <c r="E8" s="28" t="str">
        <f t="shared" si="0"/>
        <v>9flhETPssA4</v>
      </c>
      <c r="F8" s="28" t="str">
        <f t="shared" si="13"/>
        <v>9flhETPssA4</v>
      </c>
      <c r="G8" s="27" t="s">
        <v>74</v>
      </c>
      <c r="H8" s="29" t="str">
        <f t="shared" si="1"/>
        <v>Executive Espresso</v>
      </c>
      <c r="I8" s="27" t="s">
        <v>33</v>
      </c>
      <c r="J8" s="27" t="s">
        <v>76</v>
      </c>
      <c r="K8" s="28" t="str">
        <f t="shared" si="14"/>
        <v>Jan 19, 2021</v>
      </c>
      <c r="L8" s="30">
        <f t="shared" si="2"/>
        <v>44215</v>
      </c>
      <c r="M8" s="28">
        <f t="shared" si="3"/>
        <v>19</v>
      </c>
      <c r="N8" s="28">
        <f t="shared" si="4"/>
        <v>1</v>
      </c>
      <c r="O8" s="28">
        <f t="shared" si="5"/>
        <v>2021</v>
      </c>
      <c r="P8" s="28" t="str">
        <f t="shared" si="6"/>
        <v>19</v>
      </c>
      <c r="Q8" s="28">
        <f>ROUNDUP(Table1[[#This Row],[month]]/3,0)</f>
        <v>1</v>
      </c>
      <c r="R8" s="28" t="str">
        <f>_xlfn.CONCAT(Table1[[#This Row],[year]],"-Q",Table1[[#This Row],[Quarter]])</f>
        <v>2021-Q1</v>
      </c>
      <c r="S8" s="28" t="str">
        <f>TEXT(Table1[[#This Row],[dateStr]],"yyyy-mm")</f>
        <v>2021-01</v>
      </c>
      <c r="T8" s="28" t="str">
        <f t="shared" si="7"/>
        <v>January</v>
      </c>
      <c r="U8" s="31">
        <v>14</v>
      </c>
      <c r="V8" s="27" t="s">
        <v>77</v>
      </c>
      <c r="W8" s="32">
        <f t="shared" si="8"/>
        <v>9334</v>
      </c>
      <c r="X8" s="27" t="s">
        <v>78</v>
      </c>
      <c r="Y8" s="32">
        <f t="shared" si="9"/>
        <v>196</v>
      </c>
      <c r="Z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" s="27" t="s">
        <v>79</v>
      </c>
      <c r="AB8" s="33">
        <f>Table1[[#This Row],[secs]]/60 + Table1[[#This Row],[mins]] + Table1[[#This Row],[hours]]*60</f>
        <v>47.233333333333334</v>
      </c>
      <c r="AC8" s="34">
        <f t="shared" si="10"/>
        <v>14</v>
      </c>
      <c r="AD8" s="34">
        <f t="shared" si="11"/>
        <v>47</v>
      </c>
      <c r="AE8" s="35">
        <f t="shared" si="12"/>
        <v>0</v>
      </c>
      <c r="AF8" s="28" t="str">
        <f>IFERROR(VLOOKUP(E8,youtube_playlist!$G:$H,2,FALSE),"Unspecified")</f>
        <v>Unspecified</v>
      </c>
      <c r="AG8" s="28" t="str">
        <f>IFERROR(INDEX(youtube_playlist!$G$2:$H$285,MATCH(E8,youtube_playlist!$G$2:$G$285,0),MATCH("industry",youtube_playlist!$G$1:$H$1,0)),"Unspecified")</f>
        <v>Unspecified</v>
      </c>
      <c r="AH8" s="36">
        <v>35457</v>
      </c>
    </row>
    <row r="9" spans="1:34" ht="15.6" x14ac:dyDescent="0.3">
      <c r="A9" s="27" t="s">
        <v>80</v>
      </c>
      <c r="B9" s="27" t="s">
        <v>30</v>
      </c>
      <c r="C9" s="27" t="s">
        <v>81</v>
      </c>
      <c r="D9" s="27" t="s">
        <v>82</v>
      </c>
      <c r="E9" s="28" t="str">
        <f t="shared" si="0"/>
        <v>SLnlrpAUMQc</v>
      </c>
      <c r="F9" s="28" t="str">
        <f t="shared" si="13"/>
        <v>SLnlrpAUMQc</v>
      </c>
      <c r="G9" s="27" t="s">
        <v>81</v>
      </c>
      <c r="H9" s="29" t="str">
        <f>IF(ISNUMBER(SEARCH("The Secret Sauce",G9)),"The Secret Sauce","Executive Espresso")</f>
        <v>Executive Espresso</v>
      </c>
      <c r="I9" s="27" t="s">
        <v>33</v>
      </c>
      <c r="J9" s="27" t="s">
        <v>83</v>
      </c>
      <c r="K9" s="28" t="str">
        <f t="shared" si="14"/>
        <v>Jan 20, 2021</v>
      </c>
      <c r="L9" s="30">
        <f t="shared" si="2"/>
        <v>44216</v>
      </c>
      <c r="M9" s="28">
        <f t="shared" si="3"/>
        <v>20</v>
      </c>
      <c r="N9" s="28">
        <f t="shared" si="4"/>
        <v>1</v>
      </c>
      <c r="O9" s="28">
        <f t="shared" si="5"/>
        <v>2021</v>
      </c>
      <c r="P9" s="28" t="str">
        <f t="shared" si="6"/>
        <v>20</v>
      </c>
      <c r="Q9" s="28">
        <f>ROUNDUP(Table1[[#This Row],[month]]/3,0)</f>
        <v>1</v>
      </c>
      <c r="R9" s="28" t="str">
        <f>_xlfn.CONCAT(Table1[[#This Row],[year]],"-Q",Table1[[#This Row],[Quarter]])</f>
        <v>2021-Q1</v>
      </c>
      <c r="S9" s="28" t="str">
        <f>TEXT(Table1[[#This Row],[dateStr]],"yyyy-mm")</f>
        <v>2021-01</v>
      </c>
      <c r="T9" s="28" t="str">
        <f t="shared" si="7"/>
        <v>January</v>
      </c>
      <c r="U9" s="31">
        <v>114</v>
      </c>
      <c r="V9" s="27" t="s">
        <v>84</v>
      </c>
      <c r="W9" s="32">
        <f t="shared" si="8"/>
        <v>81970</v>
      </c>
      <c r="X9" s="27" t="s">
        <v>85</v>
      </c>
      <c r="Y9" s="32">
        <f t="shared" si="9"/>
        <v>1198</v>
      </c>
      <c r="Z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" s="27" t="s">
        <v>86</v>
      </c>
      <c r="AB9" s="33">
        <f>Table1[[#This Row],[secs]]/60 + Table1[[#This Row],[mins]] + Table1[[#This Row],[hours]]*60</f>
        <v>31.133333333333333</v>
      </c>
      <c r="AC9" s="34">
        <f t="shared" si="10"/>
        <v>8</v>
      </c>
      <c r="AD9" s="34">
        <f t="shared" si="11"/>
        <v>31</v>
      </c>
      <c r="AE9" s="35">
        <f t="shared" si="12"/>
        <v>0</v>
      </c>
      <c r="AF9" s="28" t="str">
        <f>IFERROR(VLOOKUP(E9,youtube_playlist!$G:$H,2,FALSE),"Unspecified")</f>
        <v>Unspecified</v>
      </c>
      <c r="AG9" s="28" t="str">
        <f>IFERROR(INDEX(youtube_playlist!$G$2:$H$285,MATCH(E9,youtube_playlist!$G$2:$G$285,0),MATCH("industry",youtube_playlist!$G$1:$H$1,0)),"Unspecified")</f>
        <v>Unspecified</v>
      </c>
      <c r="AH9" s="36">
        <v>35297</v>
      </c>
    </row>
    <row r="10" spans="1:34" ht="15.6" x14ac:dyDescent="0.3">
      <c r="A10" s="27" t="s">
        <v>87</v>
      </c>
      <c r="B10" s="27" t="s">
        <v>30</v>
      </c>
      <c r="C10" s="27" t="s">
        <v>88</v>
      </c>
      <c r="D10" s="27" t="s">
        <v>89</v>
      </c>
      <c r="E10" s="28" t="str">
        <f t="shared" si="0"/>
        <v>O8ivaixEuUk</v>
      </c>
      <c r="F10" s="28" t="str">
        <f t="shared" si="13"/>
        <v>O8ivaixEuUk</v>
      </c>
      <c r="G10" s="27" t="s">
        <v>88</v>
      </c>
      <c r="H10" s="29" t="str">
        <f t="shared" si="1"/>
        <v>Executive Espresso</v>
      </c>
      <c r="I10" s="27" t="s">
        <v>33</v>
      </c>
      <c r="J10" s="27" t="s">
        <v>90</v>
      </c>
      <c r="K10" s="28" t="str">
        <f t="shared" si="14"/>
        <v>Jan 21, 2021</v>
      </c>
      <c r="L10" s="30">
        <f t="shared" si="2"/>
        <v>44217</v>
      </c>
      <c r="M10" s="28">
        <f t="shared" si="3"/>
        <v>21</v>
      </c>
      <c r="N10" s="28">
        <f t="shared" si="4"/>
        <v>1</v>
      </c>
      <c r="O10" s="28">
        <f t="shared" si="5"/>
        <v>2021</v>
      </c>
      <c r="P10" s="28" t="str">
        <f t="shared" si="6"/>
        <v>21</v>
      </c>
      <c r="Q10" s="28">
        <f>ROUNDUP(Table1[[#This Row],[month]]/3,0)</f>
        <v>1</v>
      </c>
      <c r="R10" s="28" t="str">
        <f>_xlfn.CONCAT(Table1[[#This Row],[year]],"-Q",Table1[[#This Row],[Quarter]])</f>
        <v>2021-Q1</v>
      </c>
      <c r="S10" s="28" t="str">
        <f>TEXT(Table1[[#This Row],[dateStr]],"yyyy-mm")</f>
        <v>2021-01</v>
      </c>
      <c r="T10" s="28" t="str">
        <f t="shared" si="7"/>
        <v>January</v>
      </c>
      <c r="U10" s="31">
        <v>40</v>
      </c>
      <c r="V10" s="27" t="s">
        <v>91</v>
      </c>
      <c r="W10" s="32">
        <f t="shared" si="8"/>
        <v>24249</v>
      </c>
      <c r="X10" s="27" t="s">
        <v>92</v>
      </c>
      <c r="Y10" s="32">
        <f t="shared" si="9"/>
        <v>516</v>
      </c>
      <c r="Z1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0" s="27" t="s">
        <v>93</v>
      </c>
      <c r="AB10" s="33">
        <f>Table1[[#This Row],[secs]]/60 + Table1[[#This Row],[mins]] + Table1[[#This Row],[hours]]*60</f>
        <v>37.68333333333333</v>
      </c>
      <c r="AC10" s="34">
        <f t="shared" si="10"/>
        <v>41</v>
      </c>
      <c r="AD10" s="34">
        <f t="shared" si="11"/>
        <v>37</v>
      </c>
      <c r="AE10" s="35">
        <f t="shared" si="12"/>
        <v>0</v>
      </c>
      <c r="AF10" s="28" t="str">
        <f>IFERROR(VLOOKUP(E10,youtube_playlist!$G:$H,2,FALSE),"Unspecified")</f>
        <v>รถยนต์</v>
      </c>
      <c r="AG10" s="28" t="str">
        <f>IFERROR(INDEX(youtube_playlist!$G$2:$H$285,MATCH(E10,youtube_playlist!$G$2:$G$285,0),MATCH("industry",youtube_playlist!$G$1:$H$1,0)),"Unspecified")</f>
        <v>รถยนต์</v>
      </c>
      <c r="AH10" s="36">
        <v>37900</v>
      </c>
    </row>
    <row r="11" spans="1:34" ht="15.6" x14ac:dyDescent="0.3">
      <c r="A11" s="27" t="s">
        <v>94</v>
      </c>
      <c r="B11" s="27" t="s">
        <v>30</v>
      </c>
      <c r="C11" s="27" t="s">
        <v>95</v>
      </c>
      <c r="D11" s="27" t="s">
        <v>96</v>
      </c>
      <c r="E11" s="28" t="str">
        <f t="shared" si="0"/>
        <v>h1Yry3fWDB8</v>
      </c>
      <c r="F11" s="28" t="str">
        <f>MID(D11,33,11)</f>
        <v>h1Yry3fWDB8</v>
      </c>
      <c r="G11" s="27" t="s">
        <v>95</v>
      </c>
      <c r="H11" s="29" t="str">
        <f t="shared" si="1"/>
        <v>Executive Espresso</v>
      </c>
      <c r="I11" s="27" t="s">
        <v>33</v>
      </c>
      <c r="J11" s="27" t="s">
        <v>97</v>
      </c>
      <c r="K11" s="28" t="str">
        <f t="shared" si="14"/>
        <v>Jan 22, 2021</v>
      </c>
      <c r="L11" s="30">
        <f t="shared" si="2"/>
        <v>44218</v>
      </c>
      <c r="M11" s="28">
        <f t="shared" si="3"/>
        <v>22</v>
      </c>
      <c r="N11" s="28">
        <f t="shared" si="4"/>
        <v>1</v>
      </c>
      <c r="O11" s="28">
        <f t="shared" si="5"/>
        <v>2021</v>
      </c>
      <c r="P11" s="28" t="str">
        <f t="shared" si="6"/>
        <v>22</v>
      </c>
      <c r="Q11" s="28">
        <f>ROUNDUP(Table1[[#This Row],[month]]/3,0)</f>
        <v>1</v>
      </c>
      <c r="R11" s="28" t="str">
        <f>_xlfn.CONCAT(Table1[[#This Row],[year]],"-Q",Table1[[#This Row],[Quarter]])</f>
        <v>2021-Q1</v>
      </c>
      <c r="S11" s="28" t="str">
        <f>TEXT(Table1[[#This Row],[dateStr]],"yyyy-mm")</f>
        <v>2021-01</v>
      </c>
      <c r="T11" s="28" t="str">
        <f t="shared" si="7"/>
        <v>January</v>
      </c>
      <c r="U11" s="31">
        <v>14</v>
      </c>
      <c r="V11" s="27" t="s">
        <v>98</v>
      </c>
      <c r="W11" s="32">
        <f t="shared" si="8"/>
        <v>18955</v>
      </c>
      <c r="X11" s="27" t="s">
        <v>99</v>
      </c>
      <c r="Y11" s="32">
        <f t="shared" si="9"/>
        <v>387</v>
      </c>
      <c r="Z1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1" s="27" t="s">
        <v>100</v>
      </c>
      <c r="AB11" s="33">
        <f>Table1[[#This Row],[secs]]/60 + Table1[[#This Row],[mins]] + Table1[[#This Row],[hours]]*60</f>
        <v>57.6</v>
      </c>
      <c r="AC11" s="34">
        <f t="shared" si="10"/>
        <v>36</v>
      </c>
      <c r="AD11" s="34">
        <f t="shared" si="11"/>
        <v>57</v>
      </c>
      <c r="AE11" s="35">
        <f t="shared" si="12"/>
        <v>0</v>
      </c>
      <c r="AF11" s="28" t="str">
        <f>IFERROR(VLOOKUP(E11,youtube_playlist!$G:$H,2,FALSE),"Unspecified")</f>
        <v>Unspecified</v>
      </c>
      <c r="AG11" s="28" t="str">
        <f>IFERROR(INDEX(youtube_playlist!$G$2:$H$285,MATCH(E11,youtube_playlist!$G$2:$G$285,0),MATCH("industry",youtube_playlist!$G$1:$H$1,0)),"Unspecified")</f>
        <v>Unspecified</v>
      </c>
      <c r="AH11" s="36">
        <v>41072</v>
      </c>
    </row>
    <row r="12" spans="1:34" ht="15.6" x14ac:dyDescent="0.3">
      <c r="A12" s="27" t="s">
        <v>101</v>
      </c>
      <c r="B12" s="27" t="s">
        <v>30</v>
      </c>
      <c r="C12" s="27" t="s">
        <v>102</v>
      </c>
      <c r="D12" s="27" t="s">
        <v>103</v>
      </c>
      <c r="E12" s="28" t="str">
        <f t="shared" si="0"/>
        <v>Zyhv60L4M_o</v>
      </c>
      <c r="F12" s="28" t="str">
        <f t="shared" si="13"/>
        <v>Zyhv60L4M_o</v>
      </c>
      <c r="G12" s="27" t="s">
        <v>102</v>
      </c>
      <c r="H12" s="29" t="str">
        <f>IF(ISNUMBER(SEARCH("The Secret Sauce",G12)),"The Secret Sauce","Executive Espresso")</f>
        <v>Executive Espresso</v>
      </c>
      <c r="I12" s="27" t="s">
        <v>33</v>
      </c>
      <c r="J12" s="27" t="s">
        <v>104</v>
      </c>
      <c r="K12" s="28" t="str">
        <f t="shared" si="14"/>
        <v>Jan 26, 2021</v>
      </c>
      <c r="L12" s="30">
        <f t="shared" si="2"/>
        <v>44222</v>
      </c>
      <c r="M12" s="28">
        <f t="shared" si="3"/>
        <v>26</v>
      </c>
      <c r="N12" s="28">
        <f t="shared" si="4"/>
        <v>1</v>
      </c>
      <c r="O12" s="28">
        <f t="shared" si="5"/>
        <v>2021</v>
      </c>
      <c r="P12" s="28" t="str">
        <f t="shared" si="6"/>
        <v>26</v>
      </c>
      <c r="Q12" s="28">
        <f>ROUNDUP(Table1[[#This Row],[month]]/3,0)</f>
        <v>1</v>
      </c>
      <c r="R12" s="28" t="str">
        <f>_xlfn.CONCAT(Table1[[#This Row],[year]],"-Q",Table1[[#This Row],[Quarter]])</f>
        <v>2021-Q1</v>
      </c>
      <c r="S12" s="28" t="str">
        <f>TEXT(Table1[[#This Row],[dateStr]],"yyyy-mm")</f>
        <v>2021-01</v>
      </c>
      <c r="T12" s="28" t="str">
        <f t="shared" si="7"/>
        <v>January</v>
      </c>
      <c r="U12" s="31">
        <v>97</v>
      </c>
      <c r="V12" s="27" t="s">
        <v>105</v>
      </c>
      <c r="W12" s="32">
        <f t="shared" si="8"/>
        <v>70645</v>
      </c>
      <c r="X12" s="27" t="s">
        <v>106</v>
      </c>
      <c r="Y12" s="32">
        <f t="shared" si="9"/>
        <v>1442</v>
      </c>
      <c r="Z1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2" s="27" t="s">
        <v>107</v>
      </c>
      <c r="AB12" s="33">
        <f>Table1[[#This Row],[secs]]/60 + Table1[[#This Row],[mins]] + Table1[[#This Row],[hours]]*60</f>
        <v>31.166666666666668</v>
      </c>
      <c r="AC12" s="34">
        <f t="shared" si="10"/>
        <v>10</v>
      </c>
      <c r="AD12" s="34">
        <f t="shared" si="11"/>
        <v>31</v>
      </c>
      <c r="AE12" s="35">
        <f t="shared" si="12"/>
        <v>0</v>
      </c>
      <c r="AF12" s="28" t="str">
        <f>IFERROR(VLOOKUP(E12,youtube_playlist!$G:$H,2,FALSE),"Unspecified")</f>
        <v>Unspecified</v>
      </c>
      <c r="AG12" s="28" t="str">
        <f>IFERROR(INDEX(youtube_playlist!$G$2:$H$285,MATCH(E12,youtube_playlist!$G$2:$G$285,0),MATCH("industry",youtube_playlist!$G$1:$H$1,0)),"Unspecified")</f>
        <v>Unspecified</v>
      </c>
      <c r="AH12" s="36">
        <v>39543</v>
      </c>
    </row>
    <row r="13" spans="1:34" ht="15.6" x14ac:dyDescent="0.3">
      <c r="A13" s="27" t="s">
        <v>108</v>
      </c>
      <c r="B13" s="27" t="s">
        <v>30</v>
      </c>
      <c r="C13" s="27" t="s">
        <v>109</v>
      </c>
      <c r="D13" s="27" t="s">
        <v>110</v>
      </c>
      <c r="E13" s="28" t="str">
        <f t="shared" si="0"/>
        <v>_zllsCUazzA</v>
      </c>
      <c r="F13" s="28" t="str">
        <f t="shared" si="13"/>
        <v>_zllsCUazzA</v>
      </c>
      <c r="G13" s="27" t="s">
        <v>109</v>
      </c>
      <c r="H13" s="29" t="str">
        <f t="shared" si="1"/>
        <v>Executive Espresso</v>
      </c>
      <c r="I13" s="27" t="s">
        <v>33</v>
      </c>
      <c r="J13" s="27" t="s">
        <v>111</v>
      </c>
      <c r="K13" s="28" t="str">
        <f t="shared" si="14"/>
        <v>Jan 29, 2021</v>
      </c>
      <c r="L13" s="30">
        <f t="shared" si="2"/>
        <v>44225</v>
      </c>
      <c r="M13" s="28">
        <f t="shared" si="3"/>
        <v>29</v>
      </c>
      <c r="N13" s="28">
        <f t="shared" si="4"/>
        <v>1</v>
      </c>
      <c r="O13" s="28">
        <f t="shared" si="5"/>
        <v>2021</v>
      </c>
      <c r="P13" s="28" t="str">
        <f t="shared" si="6"/>
        <v>29</v>
      </c>
      <c r="Q13" s="28">
        <f>ROUNDUP(Table1[[#This Row],[month]]/3,0)</f>
        <v>1</v>
      </c>
      <c r="R13" s="28" t="str">
        <f>_xlfn.CONCAT(Table1[[#This Row],[year]],"-Q",Table1[[#This Row],[Quarter]])</f>
        <v>2021-Q1</v>
      </c>
      <c r="S13" s="28" t="str">
        <f>TEXT(Table1[[#This Row],[dateStr]],"yyyy-mm")</f>
        <v>2021-01</v>
      </c>
      <c r="T13" s="28" t="str">
        <f t="shared" si="7"/>
        <v>January</v>
      </c>
      <c r="U13" s="31">
        <v>74</v>
      </c>
      <c r="V13" s="27" t="s">
        <v>112</v>
      </c>
      <c r="W13" s="32">
        <f t="shared" si="8"/>
        <v>36819</v>
      </c>
      <c r="X13" s="27" t="s">
        <v>113</v>
      </c>
      <c r="Y13" s="32">
        <f t="shared" si="9"/>
        <v>821</v>
      </c>
      <c r="Z1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3" s="27" t="s">
        <v>114</v>
      </c>
      <c r="AB13" s="33">
        <f>Table1[[#This Row],[secs]]/60 + Table1[[#This Row],[mins]] + Table1[[#This Row],[hours]]*60</f>
        <v>39.15</v>
      </c>
      <c r="AC13" s="34">
        <f t="shared" si="10"/>
        <v>9</v>
      </c>
      <c r="AD13" s="34">
        <f t="shared" si="11"/>
        <v>39</v>
      </c>
      <c r="AE13" s="35">
        <f t="shared" si="12"/>
        <v>0</v>
      </c>
      <c r="AF13" s="28" t="str">
        <f>IFERROR(VLOOKUP(E13,youtube_playlist!$G:$H,2,FALSE),"Unspecified")</f>
        <v>การศึกษา</v>
      </c>
      <c r="AG13" s="28" t="str">
        <f>IFERROR(INDEX(youtube_playlist!$G$2:$H$285,MATCH(E13,youtube_playlist!$G$2:$G$285,0),MATCH("industry",youtube_playlist!$G$1:$H$1,0)),"Unspecified")</f>
        <v>การศึกษา</v>
      </c>
      <c r="AH13" s="36">
        <v>41757</v>
      </c>
    </row>
    <row r="14" spans="1:34" ht="15.6" x14ac:dyDescent="0.3">
      <c r="A14" s="27" t="s">
        <v>115</v>
      </c>
      <c r="B14" s="27" t="s">
        <v>30</v>
      </c>
      <c r="C14" s="27" t="s">
        <v>116</v>
      </c>
      <c r="D14" s="27" t="s">
        <v>117</v>
      </c>
      <c r="E14" s="28" t="str">
        <f t="shared" si="0"/>
        <v>xYUqzqGk_U0</v>
      </c>
      <c r="F14" s="28" t="str">
        <f t="shared" si="13"/>
        <v>xYUqzqGk_U0</v>
      </c>
      <c r="G14" s="27" t="s">
        <v>116</v>
      </c>
      <c r="H14" s="29" t="str">
        <f t="shared" si="1"/>
        <v>Executive Espresso</v>
      </c>
      <c r="I14" s="27" t="s">
        <v>33</v>
      </c>
      <c r="J14" s="27" t="s">
        <v>118</v>
      </c>
      <c r="K14" s="28" t="str">
        <f t="shared" si="14"/>
        <v>Feb 2, 2021</v>
      </c>
      <c r="L14" s="30">
        <f t="shared" si="2"/>
        <v>44229</v>
      </c>
      <c r="M14" s="28">
        <f t="shared" si="3"/>
        <v>2</v>
      </c>
      <c r="N14" s="28">
        <f t="shared" si="4"/>
        <v>2</v>
      </c>
      <c r="O14" s="28">
        <f t="shared" si="5"/>
        <v>2021</v>
      </c>
      <c r="P14" s="28" t="str">
        <f t="shared" si="6"/>
        <v>2</v>
      </c>
      <c r="Q14" s="28">
        <f>ROUNDUP(Table1[[#This Row],[month]]/3,0)</f>
        <v>1</v>
      </c>
      <c r="R14" s="28" t="str">
        <f>_xlfn.CONCAT(Table1[[#This Row],[year]],"-Q",Table1[[#This Row],[Quarter]])</f>
        <v>2021-Q1</v>
      </c>
      <c r="S14" s="28" t="str">
        <f>TEXT(Table1[[#This Row],[dateStr]],"yyyy-mm")</f>
        <v>2021-02</v>
      </c>
      <c r="T14" s="28" t="str">
        <f t="shared" si="7"/>
        <v>February</v>
      </c>
      <c r="U14" s="31">
        <v>231</v>
      </c>
      <c r="V14" s="27" t="s">
        <v>119</v>
      </c>
      <c r="W14" s="32">
        <f t="shared" si="8"/>
        <v>62442</v>
      </c>
      <c r="X14" s="27" t="s">
        <v>120</v>
      </c>
      <c r="Y14" s="32">
        <f t="shared" si="9"/>
        <v>1179</v>
      </c>
      <c r="Z1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4" s="27" t="s">
        <v>121</v>
      </c>
      <c r="AB14" s="33">
        <f>Table1[[#This Row],[secs]]/60 + Table1[[#This Row],[mins]] + Table1[[#This Row],[hours]]*60</f>
        <v>30.15</v>
      </c>
      <c r="AC14" s="34">
        <f t="shared" si="10"/>
        <v>9</v>
      </c>
      <c r="AD14" s="34">
        <f t="shared" si="11"/>
        <v>30</v>
      </c>
      <c r="AE14" s="35">
        <f t="shared" si="12"/>
        <v>0</v>
      </c>
      <c r="AF14" s="28" t="str">
        <f>IFERROR(VLOOKUP(E14,youtube_playlist!$G:$H,2,FALSE),"Unspecified")</f>
        <v>Unspecified</v>
      </c>
      <c r="AG14" s="28" t="str">
        <f>IFERROR(INDEX(youtube_playlist!$G$2:$H$285,MATCH(E14,youtube_playlist!$G$2:$G$285,0),MATCH("industry",youtube_playlist!$G$1:$H$1,0)),"Unspecified")</f>
        <v>Unspecified</v>
      </c>
      <c r="AH14" s="36">
        <v>37070</v>
      </c>
    </row>
    <row r="15" spans="1:34" ht="15.6" x14ac:dyDescent="0.3">
      <c r="A15" s="27" t="s">
        <v>122</v>
      </c>
      <c r="B15" s="27" t="s">
        <v>30</v>
      </c>
      <c r="C15" s="27" t="s">
        <v>123</v>
      </c>
      <c r="D15" s="27" t="s">
        <v>124</v>
      </c>
      <c r="E15" s="28" t="str">
        <f t="shared" si="0"/>
        <v>-PYvb8inkfE</v>
      </c>
      <c r="F15" s="28" t="str">
        <f t="shared" si="13"/>
        <v>-PYvb8inkfE</v>
      </c>
      <c r="G15" s="27" t="s">
        <v>123</v>
      </c>
      <c r="H15" s="29" t="str">
        <f t="shared" si="1"/>
        <v>Executive Espresso</v>
      </c>
      <c r="I15" s="27" t="s">
        <v>33</v>
      </c>
      <c r="J15" s="27" t="s">
        <v>125</v>
      </c>
      <c r="K15" s="28" t="str">
        <f t="shared" si="14"/>
        <v>Feb 3, 2021</v>
      </c>
      <c r="L15" s="30">
        <f t="shared" si="2"/>
        <v>44230</v>
      </c>
      <c r="M15" s="28">
        <f t="shared" si="3"/>
        <v>3</v>
      </c>
      <c r="N15" s="28">
        <f t="shared" si="4"/>
        <v>2</v>
      </c>
      <c r="O15" s="28">
        <f t="shared" si="5"/>
        <v>2021</v>
      </c>
      <c r="P15" s="28" t="str">
        <f t="shared" si="6"/>
        <v>3</v>
      </c>
      <c r="Q15" s="28">
        <f>ROUNDUP(Table1[[#This Row],[month]]/3,0)</f>
        <v>1</v>
      </c>
      <c r="R15" s="28" t="str">
        <f>_xlfn.CONCAT(Table1[[#This Row],[year]],"-Q",Table1[[#This Row],[Quarter]])</f>
        <v>2021-Q1</v>
      </c>
      <c r="S15" s="28" t="str">
        <f>TEXT(Table1[[#This Row],[dateStr]],"yyyy-mm")</f>
        <v>2021-02</v>
      </c>
      <c r="T15" s="28" t="str">
        <f t="shared" si="7"/>
        <v>February</v>
      </c>
      <c r="U15" s="31">
        <v>3</v>
      </c>
      <c r="V15" s="27" t="s">
        <v>126</v>
      </c>
      <c r="W15" s="32">
        <f t="shared" si="8"/>
        <v>7064</v>
      </c>
      <c r="X15" s="27" t="s">
        <v>127</v>
      </c>
      <c r="Y15" s="32">
        <f t="shared" si="9"/>
        <v>151</v>
      </c>
      <c r="Z1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5" s="27" t="s">
        <v>128</v>
      </c>
      <c r="AB15" s="33">
        <f>Table1[[#This Row],[secs]]/60 + Table1[[#This Row],[mins]] + Table1[[#This Row],[hours]]*60</f>
        <v>26.483333333333334</v>
      </c>
      <c r="AC15" s="34">
        <f t="shared" si="10"/>
        <v>29</v>
      </c>
      <c r="AD15" s="34">
        <f t="shared" si="11"/>
        <v>26</v>
      </c>
      <c r="AE15" s="35">
        <f t="shared" si="12"/>
        <v>0</v>
      </c>
      <c r="AF15" s="28" t="str">
        <f>IFERROR(VLOOKUP(E15,youtube_playlist!$G:$H,2,FALSE),"Unspecified")</f>
        <v>Unspecified</v>
      </c>
      <c r="AG15" s="28" t="str">
        <f>IFERROR(INDEX(youtube_playlist!$G$2:$H$285,MATCH(E15,youtube_playlist!$G$2:$G$285,0),MATCH("industry",youtube_playlist!$G$1:$H$1,0)),"Unspecified")</f>
        <v>Unspecified</v>
      </c>
      <c r="AH15" s="36">
        <v>34570</v>
      </c>
    </row>
    <row r="16" spans="1:34" ht="15.6" x14ac:dyDescent="0.3">
      <c r="A16" s="27" t="s">
        <v>129</v>
      </c>
      <c r="B16" s="27" t="s">
        <v>30</v>
      </c>
      <c r="C16" s="27" t="s">
        <v>130</v>
      </c>
      <c r="D16" s="27" t="s">
        <v>131</v>
      </c>
      <c r="E16" s="28" t="str">
        <f t="shared" si="0"/>
        <v>TjWDcz29AMA</v>
      </c>
      <c r="F16" s="28" t="str">
        <f t="shared" si="13"/>
        <v>TjWDcz29AMA</v>
      </c>
      <c r="G16" s="27" t="s">
        <v>130</v>
      </c>
      <c r="H16" s="29" t="str">
        <f t="shared" si="1"/>
        <v>Executive Espresso</v>
      </c>
      <c r="I16" s="27" t="s">
        <v>33</v>
      </c>
      <c r="J16" s="27" t="s">
        <v>132</v>
      </c>
      <c r="K16" s="28" t="str">
        <f t="shared" si="14"/>
        <v>Feb 4, 2021</v>
      </c>
      <c r="L16" s="30">
        <f t="shared" si="2"/>
        <v>44231</v>
      </c>
      <c r="M16" s="28">
        <f t="shared" si="3"/>
        <v>4</v>
      </c>
      <c r="N16" s="28">
        <f t="shared" si="4"/>
        <v>2</v>
      </c>
      <c r="O16" s="28">
        <f t="shared" si="5"/>
        <v>2021</v>
      </c>
      <c r="P16" s="28" t="str">
        <f t="shared" si="6"/>
        <v>4</v>
      </c>
      <c r="Q16" s="28">
        <f>ROUNDUP(Table1[[#This Row],[month]]/3,0)</f>
        <v>1</v>
      </c>
      <c r="R16" s="28" t="str">
        <f>_xlfn.CONCAT(Table1[[#This Row],[year]],"-Q",Table1[[#This Row],[Quarter]])</f>
        <v>2021-Q1</v>
      </c>
      <c r="S16" s="28" t="str">
        <f>TEXT(Table1[[#This Row],[dateStr]],"yyyy-mm")</f>
        <v>2021-02</v>
      </c>
      <c r="T16" s="28" t="str">
        <f t="shared" si="7"/>
        <v>February</v>
      </c>
      <c r="U16" s="31">
        <v>25</v>
      </c>
      <c r="V16" s="27" t="s">
        <v>133</v>
      </c>
      <c r="W16" s="32">
        <f t="shared" si="8"/>
        <v>19179</v>
      </c>
      <c r="X16" s="27" t="s">
        <v>134</v>
      </c>
      <c r="Y16" s="32">
        <f t="shared" si="9"/>
        <v>397</v>
      </c>
      <c r="Z1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6" s="27" t="s">
        <v>135</v>
      </c>
      <c r="AB16" s="33">
        <f>Table1[[#This Row],[secs]]/60 + Table1[[#This Row],[mins]] + Table1[[#This Row],[hours]]*60</f>
        <v>41.7</v>
      </c>
      <c r="AC16" s="34">
        <f t="shared" si="10"/>
        <v>42</v>
      </c>
      <c r="AD16" s="34">
        <f t="shared" si="11"/>
        <v>41</v>
      </c>
      <c r="AE16" s="35">
        <f t="shared" si="12"/>
        <v>0</v>
      </c>
      <c r="AF16" s="28" t="str">
        <f>IFERROR(VLOOKUP(E16,youtube_playlist!$G:$H,2,FALSE),"Unspecified")</f>
        <v>Unspecified</v>
      </c>
      <c r="AG16" s="28" t="str">
        <f>IFERROR(INDEX(youtube_playlist!$G$2:$H$285,MATCH(E16,youtube_playlist!$G$2:$G$285,0),MATCH("industry",youtube_playlist!$G$1:$H$1,0)),"Unspecified")</f>
        <v>Unspecified</v>
      </c>
      <c r="AH16" s="36">
        <v>36434</v>
      </c>
    </row>
    <row r="17" spans="1:34" ht="15.6" x14ac:dyDescent="0.3">
      <c r="A17" s="27" t="s">
        <v>136</v>
      </c>
      <c r="B17" s="27" t="s">
        <v>30</v>
      </c>
      <c r="C17" s="27" t="s">
        <v>137</v>
      </c>
      <c r="D17" s="27" t="s">
        <v>138</v>
      </c>
      <c r="E17" s="28" t="str">
        <f t="shared" si="0"/>
        <v>CVC2UWxrgHU</v>
      </c>
      <c r="F17" s="28" t="str">
        <f t="shared" si="13"/>
        <v>CVC2UWxrgHU</v>
      </c>
      <c r="G17" s="27" t="s">
        <v>137</v>
      </c>
      <c r="H17" s="29" t="str">
        <f t="shared" si="1"/>
        <v>Executive Espresso</v>
      </c>
      <c r="I17" s="27" t="s">
        <v>33</v>
      </c>
      <c r="J17" s="27" t="s">
        <v>139</v>
      </c>
      <c r="K17" s="28" t="str">
        <f t="shared" si="14"/>
        <v>Feb 8, 2021</v>
      </c>
      <c r="L17" s="30">
        <f t="shared" si="2"/>
        <v>44235</v>
      </c>
      <c r="M17" s="28">
        <f t="shared" si="3"/>
        <v>8</v>
      </c>
      <c r="N17" s="28">
        <f t="shared" si="4"/>
        <v>2</v>
      </c>
      <c r="O17" s="28">
        <f t="shared" si="5"/>
        <v>2021</v>
      </c>
      <c r="P17" s="28" t="str">
        <f t="shared" si="6"/>
        <v>8</v>
      </c>
      <c r="Q17" s="28">
        <f>ROUNDUP(Table1[[#This Row],[month]]/3,0)</f>
        <v>1</v>
      </c>
      <c r="R17" s="28" t="str">
        <f>_xlfn.CONCAT(Table1[[#This Row],[year]],"-Q",Table1[[#This Row],[Quarter]])</f>
        <v>2021-Q1</v>
      </c>
      <c r="S17" s="28" t="str">
        <f>TEXT(Table1[[#This Row],[dateStr]],"yyyy-mm")</f>
        <v>2021-02</v>
      </c>
      <c r="T17" s="28" t="str">
        <f t="shared" si="7"/>
        <v>February</v>
      </c>
      <c r="U17" s="31">
        <v>23</v>
      </c>
      <c r="V17" s="27" t="s">
        <v>140</v>
      </c>
      <c r="W17" s="32">
        <f t="shared" si="8"/>
        <v>26391</v>
      </c>
      <c r="X17" s="27" t="s">
        <v>141</v>
      </c>
      <c r="Y17" s="32">
        <f t="shared" si="9"/>
        <v>708</v>
      </c>
      <c r="Z1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7" s="27" t="s">
        <v>142</v>
      </c>
      <c r="AB17" s="33">
        <f>Table1[[#This Row],[secs]]/60 + Table1[[#This Row],[mins]] + Table1[[#This Row],[hours]]*60</f>
        <v>20.933333333333334</v>
      </c>
      <c r="AC17" s="34">
        <f t="shared" si="10"/>
        <v>56</v>
      </c>
      <c r="AD17" s="34">
        <f t="shared" si="11"/>
        <v>20</v>
      </c>
      <c r="AE17" s="35">
        <f t="shared" si="12"/>
        <v>0</v>
      </c>
      <c r="AF17" s="28" t="str">
        <f>IFERROR(VLOOKUP(E17,youtube_playlist!$G:$H,2,FALSE),"Unspecified")</f>
        <v>Unspecified</v>
      </c>
      <c r="AG17" s="28" t="str">
        <f>IFERROR(INDEX(youtube_playlist!$G$2:$H$285,MATCH(E17,youtube_playlist!$G$2:$G$285,0),MATCH("industry",youtube_playlist!$G$1:$H$1,0)),"Unspecified")</f>
        <v>Unspecified</v>
      </c>
      <c r="AH17" s="36">
        <v>35792</v>
      </c>
    </row>
    <row r="18" spans="1:34" ht="15.6" x14ac:dyDescent="0.3">
      <c r="A18" s="27" t="s">
        <v>143</v>
      </c>
      <c r="B18" s="27" t="s">
        <v>30</v>
      </c>
      <c r="C18" s="27" t="s">
        <v>144</v>
      </c>
      <c r="D18" s="27" t="s">
        <v>145</v>
      </c>
      <c r="E18" s="28" t="str">
        <f t="shared" si="0"/>
        <v>mmXuqJkzfn8</v>
      </c>
      <c r="F18" s="28" t="str">
        <f t="shared" si="13"/>
        <v>mmXuqJkzfn8</v>
      </c>
      <c r="G18" s="27" t="s">
        <v>144</v>
      </c>
      <c r="H18" s="29" t="str">
        <f t="shared" si="1"/>
        <v>Executive Espresso</v>
      </c>
      <c r="I18" s="27" t="s">
        <v>33</v>
      </c>
      <c r="J18" s="27" t="s">
        <v>146</v>
      </c>
      <c r="K18" s="28" t="str">
        <f t="shared" si="14"/>
        <v>Feb 10, 2021</v>
      </c>
      <c r="L18" s="30">
        <f t="shared" si="2"/>
        <v>44237</v>
      </c>
      <c r="M18" s="28">
        <f t="shared" si="3"/>
        <v>10</v>
      </c>
      <c r="N18" s="28">
        <f t="shared" si="4"/>
        <v>2</v>
      </c>
      <c r="O18" s="28">
        <f t="shared" si="5"/>
        <v>2021</v>
      </c>
      <c r="P18" s="28" t="str">
        <f t="shared" si="6"/>
        <v>10</v>
      </c>
      <c r="Q18" s="28">
        <f>ROUNDUP(Table1[[#This Row],[month]]/3,0)</f>
        <v>1</v>
      </c>
      <c r="R18" s="28" t="str">
        <f>_xlfn.CONCAT(Table1[[#This Row],[year]],"-Q",Table1[[#This Row],[Quarter]])</f>
        <v>2021-Q1</v>
      </c>
      <c r="S18" s="28" t="str">
        <f>TEXT(Table1[[#This Row],[dateStr]],"yyyy-mm")</f>
        <v>2021-02</v>
      </c>
      <c r="T18" s="28" t="str">
        <f t="shared" si="7"/>
        <v>February</v>
      </c>
      <c r="U18" s="31">
        <v>13</v>
      </c>
      <c r="V18" s="27" t="s">
        <v>147</v>
      </c>
      <c r="W18" s="32">
        <f t="shared" si="8"/>
        <v>12634</v>
      </c>
      <c r="X18" s="27" t="s">
        <v>148</v>
      </c>
      <c r="Y18" s="32">
        <f t="shared" si="9"/>
        <v>306</v>
      </c>
      <c r="Z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8" s="27" t="s">
        <v>149</v>
      </c>
      <c r="AB18" s="33">
        <f>Table1[[#This Row],[secs]]/60 + Table1[[#This Row],[mins]] + Table1[[#This Row],[hours]]*60</f>
        <v>39.266666666666666</v>
      </c>
      <c r="AC18" s="34">
        <f t="shared" si="10"/>
        <v>16</v>
      </c>
      <c r="AD18" s="34">
        <f t="shared" si="11"/>
        <v>39</v>
      </c>
      <c r="AE18" s="35">
        <f t="shared" si="12"/>
        <v>0</v>
      </c>
      <c r="AF18" s="28" t="str">
        <f>IFERROR(VLOOKUP(E18,youtube_playlist!$G:$H,2,FALSE),"Unspecified")</f>
        <v>Unspecified</v>
      </c>
      <c r="AG18" s="28" t="str">
        <f>IFERROR(INDEX(youtube_playlist!$G$2:$H$285,MATCH(E18,youtube_playlist!$G$2:$G$285,0),MATCH("industry",youtube_playlist!$G$1:$H$1,0)),"Unspecified")</f>
        <v>Unspecified</v>
      </c>
      <c r="AH18" s="36">
        <v>34575</v>
      </c>
    </row>
    <row r="19" spans="1:34" ht="15.6" x14ac:dyDescent="0.3">
      <c r="A19" s="27" t="s">
        <v>150</v>
      </c>
      <c r="B19" s="27" t="s">
        <v>30</v>
      </c>
      <c r="C19" s="27" t="s">
        <v>151</v>
      </c>
      <c r="D19" s="27" t="s">
        <v>152</v>
      </c>
      <c r="E19" s="28" t="str">
        <f t="shared" si="0"/>
        <v>1dX_UK7LHmw</v>
      </c>
      <c r="F19" s="28" t="str">
        <f t="shared" si="13"/>
        <v>1dX_UK7LHmw</v>
      </c>
      <c r="G19" s="27" t="s">
        <v>151</v>
      </c>
      <c r="H19" s="29" t="str">
        <f t="shared" si="1"/>
        <v>Executive Espresso</v>
      </c>
      <c r="I19" s="27" t="s">
        <v>33</v>
      </c>
      <c r="J19" s="27" t="s">
        <v>146</v>
      </c>
      <c r="K19" s="28" t="str">
        <f t="shared" si="14"/>
        <v>Feb 10, 2021</v>
      </c>
      <c r="L19" s="30">
        <f t="shared" si="2"/>
        <v>44237</v>
      </c>
      <c r="M19" s="28">
        <f t="shared" si="3"/>
        <v>10</v>
      </c>
      <c r="N19" s="28">
        <f t="shared" si="4"/>
        <v>2</v>
      </c>
      <c r="O19" s="28">
        <f t="shared" si="5"/>
        <v>2021</v>
      </c>
      <c r="P19" s="28" t="str">
        <f t="shared" si="6"/>
        <v>10</v>
      </c>
      <c r="Q19" s="28">
        <f>ROUNDUP(Table1[[#This Row],[month]]/3,0)</f>
        <v>1</v>
      </c>
      <c r="R19" s="28" t="str">
        <f>_xlfn.CONCAT(Table1[[#This Row],[year]],"-Q",Table1[[#This Row],[Quarter]])</f>
        <v>2021-Q1</v>
      </c>
      <c r="S19" s="28" t="str">
        <f>TEXT(Table1[[#This Row],[dateStr]],"yyyy-mm")</f>
        <v>2021-02</v>
      </c>
      <c r="T19" s="28" t="str">
        <f t="shared" si="7"/>
        <v>February</v>
      </c>
      <c r="U19" s="31">
        <v>75</v>
      </c>
      <c r="V19" s="27" t="s">
        <v>153</v>
      </c>
      <c r="W19" s="32">
        <f t="shared" si="8"/>
        <v>34962</v>
      </c>
      <c r="X19" s="27" t="s">
        <v>154</v>
      </c>
      <c r="Y19" s="32">
        <f t="shared" si="9"/>
        <v>725</v>
      </c>
      <c r="Z1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9" s="27" t="s">
        <v>155</v>
      </c>
      <c r="AB19" s="33">
        <f>Table1[[#This Row],[secs]]/60 + Table1[[#This Row],[mins]] + Table1[[#This Row],[hours]]*60</f>
        <v>42.633333333333333</v>
      </c>
      <c r="AC19" s="34">
        <f t="shared" si="10"/>
        <v>38</v>
      </c>
      <c r="AD19" s="34">
        <f t="shared" si="11"/>
        <v>42</v>
      </c>
      <c r="AE19" s="35">
        <f t="shared" si="12"/>
        <v>0</v>
      </c>
      <c r="AF19" s="28" t="str">
        <f>IFERROR(VLOOKUP(E19,youtube_playlist!$G:$H,2,FALSE),"Unspecified")</f>
        <v>Unspecified</v>
      </c>
      <c r="AG19" s="28" t="str">
        <f>IFERROR(INDEX(youtube_playlist!$G$2:$H$285,MATCH(E19,youtube_playlist!$G$2:$G$285,0),MATCH("industry",youtube_playlist!$G$1:$H$1,0)),"Unspecified")</f>
        <v>Unspecified</v>
      </c>
      <c r="AH19" s="36">
        <v>33835</v>
      </c>
    </row>
    <row r="20" spans="1:34" ht="15.6" x14ac:dyDescent="0.3">
      <c r="A20" s="27" t="s">
        <v>156</v>
      </c>
      <c r="B20" s="27" t="s">
        <v>30</v>
      </c>
      <c r="C20" s="27" t="s">
        <v>157</v>
      </c>
      <c r="D20" s="27" t="s">
        <v>158</v>
      </c>
      <c r="E20" s="28" t="str">
        <f>LEFT(SUBSTITUTE(D20,"https://www.youtube.com/watch?v=",""),11)</f>
        <v>ufxKfgqV0Hg</v>
      </c>
      <c r="F20" s="28" t="str">
        <f t="shared" si="13"/>
        <v>ufxKfgqV0Hg</v>
      </c>
      <c r="G20" s="27" t="s">
        <v>157</v>
      </c>
      <c r="H20" s="29" t="str">
        <f t="shared" si="1"/>
        <v>Executive Espresso</v>
      </c>
      <c r="I20" s="27" t="s">
        <v>33</v>
      </c>
      <c r="J20" s="27" t="s">
        <v>159</v>
      </c>
      <c r="K20" s="28" t="str">
        <f t="shared" si="14"/>
        <v>Feb 12, 2021</v>
      </c>
      <c r="L20" s="30">
        <f t="shared" si="2"/>
        <v>44239</v>
      </c>
      <c r="M20" s="28">
        <f t="shared" si="3"/>
        <v>12</v>
      </c>
      <c r="N20" s="28">
        <f t="shared" si="4"/>
        <v>2</v>
      </c>
      <c r="O20" s="28">
        <f t="shared" si="5"/>
        <v>2021</v>
      </c>
      <c r="P20" s="28" t="str">
        <f t="shared" si="6"/>
        <v>12</v>
      </c>
      <c r="Q20" s="28">
        <f>ROUNDUP(Table1[[#This Row],[month]]/3,0)</f>
        <v>1</v>
      </c>
      <c r="R20" s="28" t="str">
        <f>_xlfn.CONCAT(Table1[[#This Row],[year]],"-Q",Table1[[#This Row],[Quarter]])</f>
        <v>2021-Q1</v>
      </c>
      <c r="S20" s="28" t="str">
        <f>TEXT(Table1[[#This Row],[dateStr]],"yyyy-mm")</f>
        <v>2021-02</v>
      </c>
      <c r="T20" s="28" t="str">
        <f t="shared" si="7"/>
        <v>February</v>
      </c>
      <c r="U20" s="31">
        <v>196</v>
      </c>
      <c r="V20" s="27" t="s">
        <v>160</v>
      </c>
      <c r="W20" s="32">
        <f t="shared" si="8"/>
        <v>80958</v>
      </c>
      <c r="X20" s="27" t="s">
        <v>161</v>
      </c>
      <c r="Y20" s="32">
        <f t="shared" si="9"/>
        <v>1656</v>
      </c>
      <c r="Z2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0" s="27" t="s">
        <v>162</v>
      </c>
      <c r="AB20" s="33">
        <f>Table1[[#This Row],[secs]]/60 + Table1[[#This Row],[mins]] + Table1[[#This Row],[hours]]*60</f>
        <v>27.45</v>
      </c>
      <c r="AC20" s="34">
        <f t="shared" si="10"/>
        <v>27</v>
      </c>
      <c r="AD20" s="34">
        <f t="shared" si="11"/>
        <v>27</v>
      </c>
      <c r="AE20" s="35">
        <f t="shared" si="12"/>
        <v>0</v>
      </c>
      <c r="AF20" s="28" t="str">
        <f>IFERROR(VLOOKUP(E20,youtube_playlist!$G:$H,2,FALSE),"Unspecified")</f>
        <v>Unspecified</v>
      </c>
      <c r="AG20" s="28" t="str">
        <f>IFERROR(INDEX(youtube_playlist!$G$2:$H$285,MATCH(E20,youtube_playlist!$G$2:$G$285,0),MATCH("industry",youtube_playlist!$G$1:$H$1,0)),"Unspecified")</f>
        <v>Unspecified</v>
      </c>
      <c r="AH20" s="36">
        <v>32752</v>
      </c>
    </row>
    <row r="21" spans="1:34" ht="15.75" customHeight="1" x14ac:dyDescent="0.3">
      <c r="A21" s="27" t="s">
        <v>163</v>
      </c>
      <c r="B21" s="27" t="s">
        <v>30</v>
      </c>
      <c r="C21" s="27" t="s">
        <v>164</v>
      </c>
      <c r="D21" s="27" t="s">
        <v>165</v>
      </c>
      <c r="E21" s="28" t="str">
        <f t="shared" si="0"/>
        <v>DKIZiT7ENXI</v>
      </c>
      <c r="F21" s="28" t="str">
        <f t="shared" si="13"/>
        <v>DKIZiT7ENXI</v>
      </c>
      <c r="G21" s="27" t="s">
        <v>164</v>
      </c>
      <c r="H21" s="29" t="str">
        <f t="shared" si="1"/>
        <v>Executive Espresso</v>
      </c>
      <c r="I21" s="27" t="s">
        <v>33</v>
      </c>
      <c r="J21" s="27" t="s">
        <v>166</v>
      </c>
      <c r="K21" s="28" t="str">
        <f t="shared" si="14"/>
        <v>Feb 15, 2021</v>
      </c>
      <c r="L21" s="30">
        <f t="shared" si="2"/>
        <v>44242</v>
      </c>
      <c r="M21" s="28">
        <f t="shared" si="3"/>
        <v>15</v>
      </c>
      <c r="N21" s="28">
        <f t="shared" si="4"/>
        <v>2</v>
      </c>
      <c r="O21" s="28">
        <f t="shared" si="5"/>
        <v>2021</v>
      </c>
      <c r="P21" s="28" t="str">
        <f t="shared" si="6"/>
        <v>15</v>
      </c>
      <c r="Q21" s="28">
        <f>ROUNDUP(Table1[[#This Row],[month]]/3,0)</f>
        <v>1</v>
      </c>
      <c r="R21" s="28" t="str">
        <f>_xlfn.CONCAT(Table1[[#This Row],[year]],"-Q",Table1[[#This Row],[Quarter]])</f>
        <v>2021-Q1</v>
      </c>
      <c r="S21" s="28" t="str">
        <f>TEXT(Table1[[#This Row],[dateStr]],"yyyy-mm")</f>
        <v>2021-02</v>
      </c>
      <c r="T21" s="28" t="str">
        <f t="shared" si="7"/>
        <v>February</v>
      </c>
      <c r="U21" s="31">
        <v>185</v>
      </c>
      <c r="V21" s="27" t="s">
        <v>167</v>
      </c>
      <c r="W21" s="32">
        <f t="shared" si="8"/>
        <v>29615</v>
      </c>
      <c r="X21" s="27" t="s">
        <v>168</v>
      </c>
      <c r="Y21" s="32">
        <f t="shared" si="9"/>
        <v>765</v>
      </c>
      <c r="Z2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1" s="27" t="s">
        <v>169</v>
      </c>
      <c r="AB21" s="33">
        <f>Table1[[#This Row],[secs]]/60 + Table1[[#This Row],[mins]] + Table1[[#This Row],[hours]]*60</f>
        <v>57.533333333333331</v>
      </c>
      <c r="AC21" s="34">
        <f t="shared" si="10"/>
        <v>32</v>
      </c>
      <c r="AD21" s="34">
        <f t="shared" si="11"/>
        <v>57</v>
      </c>
      <c r="AE21" s="35">
        <f t="shared" si="12"/>
        <v>0</v>
      </c>
      <c r="AF21" s="28" t="str">
        <f>IFERROR(VLOOKUP(E21,youtube_playlist!$G:$H,2,FALSE),"Unspecified")</f>
        <v>ธนาคารและการเงิน</v>
      </c>
      <c r="AG21" s="28" t="str">
        <f>IFERROR(INDEX(youtube_playlist!$G$2:$H$285,MATCH(E21,youtube_playlist!$G$2:$G$285,0),MATCH("industry",youtube_playlist!$G$1:$H$1,0)),"Unspecified")</f>
        <v>ธนาคารและการเงิน</v>
      </c>
      <c r="AH21" s="36">
        <v>37223</v>
      </c>
    </row>
    <row r="22" spans="1:34" ht="15.75" customHeight="1" x14ac:dyDescent="0.3">
      <c r="A22" s="27" t="s">
        <v>170</v>
      </c>
      <c r="B22" s="27" t="s">
        <v>30</v>
      </c>
      <c r="C22" s="27" t="s">
        <v>171</v>
      </c>
      <c r="D22" s="27" t="s">
        <v>172</v>
      </c>
      <c r="E22" s="28" t="str">
        <f t="shared" si="0"/>
        <v>XDBtrzUWZ38</v>
      </c>
      <c r="F22" s="28" t="str">
        <f t="shared" si="13"/>
        <v>XDBtrzUWZ38</v>
      </c>
      <c r="G22" s="27" t="s">
        <v>171</v>
      </c>
      <c r="H22" s="29" t="str">
        <f t="shared" si="1"/>
        <v>Executive Espresso</v>
      </c>
      <c r="I22" s="27" t="s">
        <v>33</v>
      </c>
      <c r="J22" s="27" t="s">
        <v>173</v>
      </c>
      <c r="K22" s="28" t="str">
        <f t="shared" si="14"/>
        <v>Feb 16, 2021</v>
      </c>
      <c r="L22" s="30">
        <f t="shared" si="2"/>
        <v>44243</v>
      </c>
      <c r="M22" s="28">
        <f t="shared" si="3"/>
        <v>16</v>
      </c>
      <c r="N22" s="28">
        <f t="shared" si="4"/>
        <v>2</v>
      </c>
      <c r="O22" s="28">
        <f t="shared" si="5"/>
        <v>2021</v>
      </c>
      <c r="P22" s="28" t="str">
        <f t="shared" si="6"/>
        <v>16</v>
      </c>
      <c r="Q22" s="28">
        <f>ROUNDUP(Table1[[#This Row],[month]]/3,0)</f>
        <v>1</v>
      </c>
      <c r="R22" s="28" t="str">
        <f>_xlfn.CONCAT(Table1[[#This Row],[year]],"-Q",Table1[[#This Row],[Quarter]])</f>
        <v>2021-Q1</v>
      </c>
      <c r="S22" s="28" t="str">
        <f>TEXT(Table1[[#This Row],[dateStr]],"yyyy-mm")</f>
        <v>2021-02</v>
      </c>
      <c r="T22" s="28" t="str">
        <f t="shared" si="7"/>
        <v>February</v>
      </c>
      <c r="U22" s="31">
        <v>40</v>
      </c>
      <c r="V22" s="27" t="s">
        <v>174</v>
      </c>
      <c r="W22" s="32">
        <f t="shared" si="8"/>
        <v>8317</v>
      </c>
      <c r="X22" s="27" t="s">
        <v>175</v>
      </c>
      <c r="Y22" s="32">
        <f t="shared" si="9"/>
        <v>156</v>
      </c>
      <c r="Z2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2" s="27" t="s">
        <v>176</v>
      </c>
      <c r="AB22" s="33">
        <f>Table1[[#This Row],[secs]]/60 + Table1[[#This Row],[mins]] + Table1[[#This Row],[hours]]*60</f>
        <v>84.35</v>
      </c>
      <c r="AC22" s="34">
        <f t="shared" si="10"/>
        <v>21</v>
      </c>
      <c r="AD22" s="34">
        <f t="shared" si="11"/>
        <v>24</v>
      </c>
      <c r="AE22" s="35">
        <f t="shared" si="12"/>
        <v>1</v>
      </c>
      <c r="AF22" s="28" t="str">
        <f>IFERROR(VLOOKUP(E22,youtube_playlist!$G:$H,2,FALSE),"Unspecified")</f>
        <v>Unspecified</v>
      </c>
      <c r="AG22" s="28" t="str">
        <f>IFERROR(INDEX(youtube_playlist!$G$2:$H$285,MATCH(E22,youtube_playlist!$G$2:$G$285,0),MATCH("industry",youtube_playlist!$G$1:$H$1,0)),"Unspecified")</f>
        <v>Unspecified</v>
      </c>
      <c r="AH22" s="36">
        <v>40154</v>
      </c>
    </row>
    <row r="23" spans="1:34" ht="15.75" customHeight="1" x14ac:dyDescent="0.3">
      <c r="A23" s="27" t="s">
        <v>177</v>
      </c>
      <c r="B23" s="27" t="s">
        <v>30</v>
      </c>
      <c r="C23" s="27" t="s">
        <v>178</v>
      </c>
      <c r="D23" s="27" t="s">
        <v>179</v>
      </c>
      <c r="E23" s="28" t="str">
        <f t="shared" si="0"/>
        <v>_7BaXop0Tcg</v>
      </c>
      <c r="F23" s="28" t="str">
        <f t="shared" si="13"/>
        <v>_7BaXop0Tcg</v>
      </c>
      <c r="G23" s="27" t="s">
        <v>178</v>
      </c>
      <c r="H23" s="29" t="str">
        <f t="shared" si="1"/>
        <v>Executive Espresso</v>
      </c>
      <c r="I23" s="27" t="s">
        <v>33</v>
      </c>
      <c r="J23" s="27" t="s">
        <v>180</v>
      </c>
      <c r="K23" s="28" t="str">
        <f t="shared" si="14"/>
        <v>Feb 17, 2021</v>
      </c>
      <c r="L23" s="30">
        <f t="shared" si="2"/>
        <v>44244</v>
      </c>
      <c r="M23" s="28">
        <f t="shared" si="3"/>
        <v>17</v>
      </c>
      <c r="N23" s="28">
        <f t="shared" si="4"/>
        <v>2</v>
      </c>
      <c r="O23" s="28">
        <f t="shared" si="5"/>
        <v>2021</v>
      </c>
      <c r="P23" s="28" t="str">
        <f t="shared" si="6"/>
        <v>17</v>
      </c>
      <c r="Q23" s="28">
        <f>ROUNDUP(Table1[[#This Row],[month]]/3,0)</f>
        <v>1</v>
      </c>
      <c r="R23" s="28" t="str">
        <f>_xlfn.CONCAT(Table1[[#This Row],[year]],"-Q",Table1[[#This Row],[Quarter]])</f>
        <v>2021-Q1</v>
      </c>
      <c r="S23" s="28" t="str">
        <f>TEXT(Table1[[#This Row],[dateStr]],"yyyy-mm")</f>
        <v>2021-02</v>
      </c>
      <c r="T23" s="28" t="str">
        <f t="shared" si="7"/>
        <v>February</v>
      </c>
      <c r="U23" s="31">
        <v>140</v>
      </c>
      <c r="V23" s="27" t="s">
        <v>181</v>
      </c>
      <c r="W23" s="32">
        <f t="shared" si="8"/>
        <v>68486</v>
      </c>
      <c r="X23" s="27" t="s">
        <v>182</v>
      </c>
      <c r="Y23" s="32">
        <f t="shared" si="9"/>
        <v>1212</v>
      </c>
      <c r="Z2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3" s="27" t="s">
        <v>183</v>
      </c>
      <c r="AB23" s="33">
        <f>Table1[[#This Row],[secs]]/60 + Table1[[#This Row],[mins]] + Table1[[#This Row],[hours]]*60</f>
        <v>47.733333333333334</v>
      </c>
      <c r="AC23" s="34">
        <f t="shared" si="10"/>
        <v>44</v>
      </c>
      <c r="AD23" s="34">
        <f t="shared" si="11"/>
        <v>47</v>
      </c>
      <c r="AE23" s="35">
        <f t="shared" si="12"/>
        <v>0</v>
      </c>
      <c r="AF23" s="28" t="str">
        <f>IFERROR(VLOOKUP(E23,youtube_playlist!$G:$H,2,FALSE),"Unspecified")</f>
        <v>Platform</v>
      </c>
      <c r="AG23" s="28" t="str">
        <f>IFERROR(INDEX(youtube_playlist!$G$2:$H$285,MATCH(E23,youtube_playlist!$G$2:$G$285,0),MATCH("industry",youtube_playlist!$G$1:$H$1,0)),"Unspecified")</f>
        <v>Platform</v>
      </c>
      <c r="AH23" s="36">
        <v>42726</v>
      </c>
    </row>
    <row r="24" spans="1:34" ht="15.75" customHeight="1" x14ac:dyDescent="0.3">
      <c r="A24" s="27" t="s">
        <v>184</v>
      </c>
      <c r="B24" s="27" t="s">
        <v>30</v>
      </c>
      <c r="C24" s="27" t="s">
        <v>185</v>
      </c>
      <c r="D24" s="27" t="s">
        <v>186</v>
      </c>
      <c r="E24" s="28" t="str">
        <f t="shared" si="0"/>
        <v>Yr38AmpuyVg</v>
      </c>
      <c r="F24" s="28" t="str">
        <f t="shared" si="13"/>
        <v>Yr38AmpuyVg</v>
      </c>
      <c r="G24" s="27" t="s">
        <v>185</v>
      </c>
      <c r="H24" s="29" t="str">
        <f t="shared" si="1"/>
        <v>Executive Espresso</v>
      </c>
      <c r="I24" s="27" t="s">
        <v>33</v>
      </c>
      <c r="J24" s="27" t="s">
        <v>187</v>
      </c>
      <c r="K24" s="28" t="str">
        <f t="shared" si="14"/>
        <v>Mar 9, 2021</v>
      </c>
      <c r="L24" s="30">
        <f t="shared" si="2"/>
        <v>44264</v>
      </c>
      <c r="M24" s="28">
        <f t="shared" si="3"/>
        <v>9</v>
      </c>
      <c r="N24" s="28">
        <f t="shared" si="4"/>
        <v>3</v>
      </c>
      <c r="O24" s="28">
        <f t="shared" si="5"/>
        <v>2021</v>
      </c>
      <c r="P24" s="28" t="str">
        <f t="shared" si="6"/>
        <v>9</v>
      </c>
      <c r="Q24" s="28">
        <f>ROUNDUP(Table1[[#This Row],[month]]/3,0)</f>
        <v>1</v>
      </c>
      <c r="R24" s="28" t="str">
        <f>_xlfn.CONCAT(Table1[[#This Row],[year]],"-Q",Table1[[#This Row],[Quarter]])</f>
        <v>2021-Q1</v>
      </c>
      <c r="S24" s="28" t="str">
        <f>TEXT(Table1[[#This Row],[dateStr]],"yyyy-mm")</f>
        <v>2021-03</v>
      </c>
      <c r="T24" s="28" t="str">
        <f t="shared" si="7"/>
        <v>March</v>
      </c>
      <c r="U24" s="31">
        <v>86</v>
      </c>
      <c r="V24" s="27" t="s">
        <v>188</v>
      </c>
      <c r="W24" s="32">
        <f t="shared" si="8"/>
        <v>18857</v>
      </c>
      <c r="X24" s="27" t="s">
        <v>189</v>
      </c>
      <c r="Y24" s="32">
        <f t="shared" si="9"/>
        <v>281</v>
      </c>
      <c r="Z2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4" s="27" t="s">
        <v>190</v>
      </c>
      <c r="AB24" s="33">
        <f>Table1[[#This Row],[secs]]/60 + Table1[[#This Row],[mins]] + Table1[[#This Row],[hours]]*60</f>
        <v>55.1</v>
      </c>
      <c r="AC24" s="34">
        <f t="shared" si="10"/>
        <v>6</v>
      </c>
      <c r="AD24" s="34">
        <f t="shared" si="11"/>
        <v>55</v>
      </c>
      <c r="AE24" s="35">
        <f t="shared" si="12"/>
        <v>0</v>
      </c>
      <c r="AF24" s="28" t="str">
        <f>IFERROR(VLOOKUP(E24,youtube_playlist!$G:$H,2,FALSE),"Unspecified")</f>
        <v>SMEs</v>
      </c>
      <c r="AG24" s="28" t="str">
        <f>IFERROR(INDEX(youtube_playlist!$G$2:$H$285,MATCH(E24,youtube_playlist!$G$2:$G$285,0),MATCH("industry",youtube_playlist!$G$1:$H$1,0)),"Unspecified")</f>
        <v>SMEs</v>
      </c>
      <c r="AH24" s="36">
        <v>37483</v>
      </c>
    </row>
    <row r="25" spans="1:34" ht="15.75" customHeight="1" x14ac:dyDescent="0.3">
      <c r="A25" s="27" t="s">
        <v>191</v>
      </c>
      <c r="B25" s="27" t="s">
        <v>30</v>
      </c>
      <c r="C25" s="27" t="s">
        <v>192</v>
      </c>
      <c r="D25" s="27" t="s">
        <v>193</v>
      </c>
      <c r="E25" s="28" t="str">
        <f t="shared" si="0"/>
        <v>Q4dfJ5EaJfU</v>
      </c>
      <c r="F25" s="28" t="str">
        <f t="shared" si="13"/>
        <v>Q4dfJ5EaJfU</v>
      </c>
      <c r="G25" s="27" t="s">
        <v>192</v>
      </c>
      <c r="H25" s="29" t="str">
        <f t="shared" si="1"/>
        <v>Executive Espresso</v>
      </c>
      <c r="I25" s="27" t="s">
        <v>33</v>
      </c>
      <c r="J25" s="27" t="s">
        <v>194</v>
      </c>
      <c r="K25" s="28" t="str">
        <f t="shared" si="14"/>
        <v>Mar 10, 2021</v>
      </c>
      <c r="L25" s="30">
        <f t="shared" si="2"/>
        <v>44265</v>
      </c>
      <c r="M25" s="28">
        <f t="shared" si="3"/>
        <v>10</v>
      </c>
      <c r="N25" s="28">
        <f t="shared" si="4"/>
        <v>3</v>
      </c>
      <c r="O25" s="28">
        <f t="shared" si="5"/>
        <v>2021</v>
      </c>
      <c r="P25" s="28" t="str">
        <f t="shared" si="6"/>
        <v>10</v>
      </c>
      <c r="Q25" s="28">
        <f>ROUNDUP(Table1[[#This Row],[month]]/3,0)</f>
        <v>1</v>
      </c>
      <c r="R25" s="28" t="str">
        <f>_xlfn.CONCAT(Table1[[#This Row],[year]],"-Q",Table1[[#This Row],[Quarter]])</f>
        <v>2021-Q1</v>
      </c>
      <c r="S25" s="28" t="str">
        <f>TEXT(Table1[[#This Row],[dateStr]],"yyyy-mm")</f>
        <v>2021-03</v>
      </c>
      <c r="T25" s="28" t="str">
        <f t="shared" si="7"/>
        <v>March</v>
      </c>
      <c r="U25" s="31">
        <v>26</v>
      </c>
      <c r="V25" s="27" t="s">
        <v>195</v>
      </c>
      <c r="W25" s="32">
        <f t="shared" si="8"/>
        <v>26792</v>
      </c>
      <c r="X25" s="27" t="s">
        <v>196</v>
      </c>
      <c r="Y25" s="32">
        <f t="shared" si="9"/>
        <v>466</v>
      </c>
      <c r="Z2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" s="27" t="s">
        <v>197</v>
      </c>
      <c r="AB25" s="33">
        <f>Table1[[#This Row],[secs]]/60 + Table1[[#This Row],[mins]] + Table1[[#This Row],[hours]]*60</f>
        <v>59.3</v>
      </c>
      <c r="AC25" s="34">
        <f t="shared" si="10"/>
        <v>18</v>
      </c>
      <c r="AD25" s="34">
        <f t="shared" si="11"/>
        <v>59</v>
      </c>
      <c r="AE25" s="35">
        <f t="shared" si="12"/>
        <v>0</v>
      </c>
      <c r="AF25" s="28" t="str">
        <f>IFERROR(VLOOKUP(E25,youtube_playlist!$G:$H,2,FALSE),"Unspecified")</f>
        <v>Unspecified</v>
      </c>
      <c r="AG25" s="28" t="str">
        <f>IFERROR(INDEX(youtube_playlist!$G$2:$H$285,MATCH(E25,youtube_playlist!$G$2:$G$285,0),MATCH("industry",youtube_playlist!$G$1:$H$1,0)),"Unspecified")</f>
        <v>Unspecified</v>
      </c>
      <c r="AH25" s="36">
        <v>38670</v>
      </c>
    </row>
    <row r="26" spans="1:34" ht="15.75" customHeight="1" x14ac:dyDescent="0.3">
      <c r="A26" s="27" t="s">
        <v>198</v>
      </c>
      <c r="B26" s="27" t="s">
        <v>30</v>
      </c>
      <c r="C26" s="27" t="s">
        <v>199</v>
      </c>
      <c r="D26" s="27" t="s">
        <v>200</v>
      </c>
      <c r="E26" s="28" t="str">
        <f t="shared" si="0"/>
        <v>x2DbiKkC-lM</v>
      </c>
      <c r="F26" s="28" t="str">
        <f t="shared" si="13"/>
        <v>x2DbiKkC-lM</v>
      </c>
      <c r="G26" s="27" t="s">
        <v>199</v>
      </c>
      <c r="H26" s="29" t="str">
        <f t="shared" si="1"/>
        <v>Executive Espresso</v>
      </c>
      <c r="I26" s="27" t="s">
        <v>33</v>
      </c>
      <c r="J26" s="27" t="s">
        <v>201</v>
      </c>
      <c r="K26" s="28" t="str">
        <f t="shared" si="14"/>
        <v>Mar 15, 2021</v>
      </c>
      <c r="L26" s="30">
        <f t="shared" si="2"/>
        <v>44270</v>
      </c>
      <c r="M26" s="28">
        <f t="shared" si="3"/>
        <v>15</v>
      </c>
      <c r="N26" s="28">
        <f t="shared" si="4"/>
        <v>3</v>
      </c>
      <c r="O26" s="28">
        <f t="shared" si="5"/>
        <v>2021</v>
      </c>
      <c r="P26" s="28" t="str">
        <f t="shared" si="6"/>
        <v>15</v>
      </c>
      <c r="Q26" s="28">
        <f>ROUNDUP(Table1[[#This Row],[month]]/3,0)</f>
        <v>1</v>
      </c>
      <c r="R26" s="28" t="str">
        <f>_xlfn.CONCAT(Table1[[#This Row],[year]],"-Q",Table1[[#This Row],[Quarter]])</f>
        <v>2021-Q1</v>
      </c>
      <c r="S26" s="28" t="str">
        <f>TEXT(Table1[[#This Row],[dateStr]],"yyyy-mm")</f>
        <v>2021-03</v>
      </c>
      <c r="T26" s="28" t="str">
        <f t="shared" si="7"/>
        <v>March</v>
      </c>
      <c r="U26" s="31">
        <v>33</v>
      </c>
      <c r="V26" s="27" t="s">
        <v>202</v>
      </c>
      <c r="W26" s="32">
        <f t="shared" si="8"/>
        <v>26215</v>
      </c>
      <c r="X26" s="27" t="s">
        <v>203</v>
      </c>
      <c r="Y26" s="32">
        <f t="shared" si="9"/>
        <v>713</v>
      </c>
      <c r="Z2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6" s="27" t="s">
        <v>204</v>
      </c>
      <c r="AB26" s="33">
        <f>Table1[[#This Row],[secs]]/60 + Table1[[#This Row],[mins]] + Table1[[#This Row],[hours]]*60</f>
        <v>81.2</v>
      </c>
      <c r="AC26" s="34">
        <f t="shared" si="10"/>
        <v>12</v>
      </c>
      <c r="AD26" s="34">
        <f t="shared" si="11"/>
        <v>21</v>
      </c>
      <c r="AE26" s="35">
        <f t="shared" si="12"/>
        <v>1</v>
      </c>
      <c r="AF26" s="28" t="str">
        <f>IFERROR(VLOOKUP(E26,youtube_playlist!$G:$H,2,FALSE),"Unspecified")</f>
        <v>Unspecified</v>
      </c>
      <c r="AG26" s="28" t="str">
        <f>IFERROR(INDEX(youtube_playlist!$G$2:$H$285,MATCH(E26,youtube_playlist!$G$2:$G$285,0),MATCH("industry",youtube_playlist!$G$1:$H$1,0)),"Unspecified")</f>
        <v>Unspecified</v>
      </c>
      <c r="AH26" s="36">
        <v>42679</v>
      </c>
    </row>
    <row r="27" spans="1:34" ht="15.75" customHeight="1" x14ac:dyDescent="0.3">
      <c r="A27" s="27" t="s">
        <v>205</v>
      </c>
      <c r="B27" s="27" t="s">
        <v>30</v>
      </c>
      <c r="C27" s="27" t="s">
        <v>206</v>
      </c>
      <c r="D27" s="27" t="s">
        <v>207</v>
      </c>
      <c r="E27" s="28" t="str">
        <f t="shared" si="0"/>
        <v>9YwFMyNZB4U</v>
      </c>
      <c r="F27" s="28" t="str">
        <f t="shared" si="13"/>
        <v>9YwFMyNZB4U</v>
      </c>
      <c r="G27" s="27" t="s">
        <v>206</v>
      </c>
      <c r="H27" s="29" t="str">
        <f t="shared" si="1"/>
        <v>Executive Espresso</v>
      </c>
      <c r="I27" s="27" t="s">
        <v>33</v>
      </c>
      <c r="J27" s="27" t="s">
        <v>208</v>
      </c>
      <c r="K27" s="28" t="str">
        <f t="shared" si="14"/>
        <v>Mar 22, 2021</v>
      </c>
      <c r="L27" s="30">
        <f t="shared" si="2"/>
        <v>44277</v>
      </c>
      <c r="M27" s="28">
        <f t="shared" si="3"/>
        <v>22</v>
      </c>
      <c r="N27" s="28">
        <f t="shared" si="4"/>
        <v>3</v>
      </c>
      <c r="O27" s="28">
        <f t="shared" si="5"/>
        <v>2021</v>
      </c>
      <c r="P27" s="28" t="str">
        <f t="shared" si="6"/>
        <v>22</v>
      </c>
      <c r="Q27" s="28">
        <f>ROUNDUP(Table1[[#This Row],[month]]/3,0)</f>
        <v>1</v>
      </c>
      <c r="R27" s="28" t="str">
        <f>_xlfn.CONCAT(Table1[[#This Row],[year]],"-Q",Table1[[#This Row],[Quarter]])</f>
        <v>2021-Q1</v>
      </c>
      <c r="S27" s="28" t="str">
        <f>TEXT(Table1[[#This Row],[dateStr]],"yyyy-mm")</f>
        <v>2021-03</v>
      </c>
      <c r="T27" s="28" t="str">
        <f t="shared" si="7"/>
        <v>March</v>
      </c>
      <c r="U27" s="31">
        <v>17</v>
      </c>
      <c r="V27" s="27" t="s">
        <v>209</v>
      </c>
      <c r="W27" s="32">
        <f t="shared" si="8"/>
        <v>5095</v>
      </c>
      <c r="X27" s="27" t="s">
        <v>210</v>
      </c>
      <c r="Y27" s="32">
        <f t="shared" si="9"/>
        <v>92</v>
      </c>
      <c r="Z2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7" s="27" t="s">
        <v>211</v>
      </c>
      <c r="AB27" s="33">
        <f>Table1[[#This Row],[secs]]/60 + Table1[[#This Row],[mins]] + Table1[[#This Row],[hours]]*60</f>
        <v>55.65</v>
      </c>
      <c r="AC27" s="34">
        <f t="shared" si="10"/>
        <v>39</v>
      </c>
      <c r="AD27" s="34">
        <f t="shared" si="11"/>
        <v>55</v>
      </c>
      <c r="AE27" s="35">
        <f t="shared" si="12"/>
        <v>0</v>
      </c>
      <c r="AF27" s="28" t="str">
        <f>IFERROR(VLOOKUP(E27,youtube_playlist!$G:$H,2,FALSE),"Unspecified")</f>
        <v>Unspecified</v>
      </c>
      <c r="AG27" s="28" t="str">
        <f>IFERROR(INDEX(youtube_playlist!$G$2:$H$285,MATCH(E27,youtube_playlist!$G$2:$G$285,0),MATCH("industry",youtube_playlist!$G$1:$H$1,0)),"Unspecified")</f>
        <v>Unspecified</v>
      </c>
      <c r="AH27" s="36">
        <v>36522</v>
      </c>
    </row>
    <row r="28" spans="1:34" ht="15.75" customHeight="1" x14ac:dyDescent="0.3">
      <c r="A28" s="27" t="s">
        <v>212</v>
      </c>
      <c r="B28" s="27" t="s">
        <v>30</v>
      </c>
      <c r="C28" s="27" t="s">
        <v>213</v>
      </c>
      <c r="D28" s="27" t="s">
        <v>214</v>
      </c>
      <c r="E28" s="28" t="str">
        <f t="shared" si="0"/>
        <v>9gks97A1STc</v>
      </c>
      <c r="F28" s="28" t="str">
        <f t="shared" si="13"/>
        <v>9gks97A1STc</v>
      </c>
      <c r="G28" s="27" t="s">
        <v>213</v>
      </c>
      <c r="H28" s="29" t="str">
        <f t="shared" si="1"/>
        <v>Executive Espresso</v>
      </c>
      <c r="I28" s="27" t="s">
        <v>33</v>
      </c>
      <c r="J28" s="27" t="s">
        <v>215</v>
      </c>
      <c r="K28" s="28" t="str">
        <f t="shared" si="14"/>
        <v>Mar 23, 2021</v>
      </c>
      <c r="L28" s="30">
        <f t="shared" si="2"/>
        <v>44278</v>
      </c>
      <c r="M28" s="28">
        <f t="shared" si="3"/>
        <v>23</v>
      </c>
      <c r="N28" s="28">
        <f t="shared" si="4"/>
        <v>3</v>
      </c>
      <c r="O28" s="28">
        <f t="shared" si="5"/>
        <v>2021</v>
      </c>
      <c r="P28" s="28" t="str">
        <f t="shared" si="6"/>
        <v>23</v>
      </c>
      <c r="Q28" s="28">
        <f>ROUNDUP(Table1[[#This Row],[month]]/3,0)</f>
        <v>1</v>
      </c>
      <c r="R28" s="28" t="str">
        <f>_xlfn.CONCAT(Table1[[#This Row],[year]],"-Q",Table1[[#This Row],[Quarter]])</f>
        <v>2021-Q1</v>
      </c>
      <c r="S28" s="28" t="str">
        <f>TEXT(Table1[[#This Row],[dateStr]],"yyyy-mm")</f>
        <v>2021-03</v>
      </c>
      <c r="T28" s="28" t="str">
        <f t="shared" si="7"/>
        <v>March</v>
      </c>
      <c r="U28" s="31">
        <v>16</v>
      </c>
      <c r="V28" s="27" t="s">
        <v>216</v>
      </c>
      <c r="W28" s="32">
        <f t="shared" si="8"/>
        <v>4722</v>
      </c>
      <c r="X28" s="27" t="s">
        <v>217</v>
      </c>
      <c r="Y28" s="32">
        <f t="shared" si="9"/>
        <v>84</v>
      </c>
      <c r="Z2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" s="27" t="s">
        <v>218</v>
      </c>
      <c r="AB28" s="33">
        <f>Table1[[#This Row],[secs]]/60 + Table1[[#This Row],[mins]] + Table1[[#This Row],[hours]]*60</f>
        <v>46.983333333333334</v>
      </c>
      <c r="AC28" s="34">
        <f t="shared" si="10"/>
        <v>59</v>
      </c>
      <c r="AD28" s="34">
        <f t="shared" si="11"/>
        <v>46</v>
      </c>
      <c r="AE28" s="35">
        <f t="shared" si="12"/>
        <v>0</v>
      </c>
      <c r="AF28" s="28" t="str">
        <f>IFERROR(VLOOKUP(E28,youtube_playlist!$G:$H,2,FALSE),"Unspecified")</f>
        <v>Unspecified</v>
      </c>
      <c r="AG28" s="28" t="str">
        <f>IFERROR(INDEX(youtube_playlist!$G$2:$H$285,MATCH(E28,youtube_playlist!$G$2:$G$285,0),MATCH("industry",youtube_playlist!$G$1:$H$1,0)),"Unspecified")</f>
        <v>Unspecified</v>
      </c>
      <c r="AH28" s="36">
        <v>35890</v>
      </c>
    </row>
    <row r="29" spans="1:34" ht="15.75" customHeight="1" x14ac:dyDescent="0.3">
      <c r="A29" s="27" t="s">
        <v>219</v>
      </c>
      <c r="B29" s="27" t="s">
        <v>30</v>
      </c>
      <c r="C29" s="27" t="s">
        <v>220</v>
      </c>
      <c r="D29" s="27" t="s">
        <v>221</v>
      </c>
      <c r="E29" s="28" t="str">
        <f t="shared" si="0"/>
        <v>HHwp5CqDI_w</v>
      </c>
      <c r="F29" s="28" t="str">
        <f t="shared" si="13"/>
        <v>HHwp5CqDI_w</v>
      </c>
      <c r="G29" s="27" t="s">
        <v>220</v>
      </c>
      <c r="H29" s="29" t="str">
        <f t="shared" si="1"/>
        <v>Executive Espresso</v>
      </c>
      <c r="I29" s="27" t="s">
        <v>33</v>
      </c>
      <c r="J29" s="27" t="s">
        <v>222</v>
      </c>
      <c r="K29" s="28" t="str">
        <f t="shared" si="14"/>
        <v>Mar 30, 2021</v>
      </c>
      <c r="L29" s="30">
        <f t="shared" si="2"/>
        <v>44285</v>
      </c>
      <c r="M29" s="28">
        <f t="shared" si="3"/>
        <v>30</v>
      </c>
      <c r="N29" s="28">
        <f t="shared" si="4"/>
        <v>3</v>
      </c>
      <c r="O29" s="28">
        <f t="shared" si="5"/>
        <v>2021</v>
      </c>
      <c r="P29" s="28" t="str">
        <f t="shared" si="6"/>
        <v>30</v>
      </c>
      <c r="Q29" s="28">
        <f>ROUNDUP(Table1[[#This Row],[month]]/3,0)</f>
        <v>1</v>
      </c>
      <c r="R29" s="28" t="str">
        <f>_xlfn.CONCAT(Table1[[#This Row],[year]],"-Q",Table1[[#This Row],[Quarter]])</f>
        <v>2021-Q1</v>
      </c>
      <c r="S29" s="28" t="str">
        <f>TEXT(Table1[[#This Row],[dateStr]],"yyyy-mm")</f>
        <v>2021-03</v>
      </c>
      <c r="T29" s="28" t="str">
        <f t="shared" si="7"/>
        <v>March</v>
      </c>
      <c r="U29" s="31">
        <v>10</v>
      </c>
      <c r="V29" s="27" t="s">
        <v>223</v>
      </c>
      <c r="W29" s="32">
        <f t="shared" si="8"/>
        <v>7533</v>
      </c>
      <c r="X29" s="27" t="s">
        <v>224</v>
      </c>
      <c r="Y29" s="32">
        <f t="shared" si="9"/>
        <v>144</v>
      </c>
      <c r="Z2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9" s="27" t="s">
        <v>225</v>
      </c>
      <c r="AB29" s="33">
        <f>Table1[[#This Row],[secs]]/60 + Table1[[#This Row],[mins]] + Table1[[#This Row],[hours]]*60</f>
        <v>50.766666666666666</v>
      </c>
      <c r="AC29" s="34">
        <f t="shared" si="10"/>
        <v>46</v>
      </c>
      <c r="AD29" s="34">
        <f t="shared" si="11"/>
        <v>50</v>
      </c>
      <c r="AE29" s="35">
        <f t="shared" si="12"/>
        <v>0</v>
      </c>
      <c r="AF29" s="28" t="str">
        <f>IFERROR(VLOOKUP(E29,youtube_playlist!$G:$H,2,FALSE),"Unspecified")</f>
        <v>Unspecified</v>
      </c>
      <c r="AG29" s="28" t="str">
        <f>IFERROR(INDEX(youtube_playlist!$G$2:$H$285,MATCH(E29,youtube_playlist!$G$2:$G$285,0),MATCH("industry",youtube_playlist!$G$1:$H$1,0)),"Unspecified")</f>
        <v>Unspecified</v>
      </c>
      <c r="AH29" s="36">
        <v>37476</v>
      </c>
    </row>
    <row r="30" spans="1:34" ht="15.75" customHeight="1" x14ac:dyDescent="0.3">
      <c r="A30" s="27" t="s">
        <v>226</v>
      </c>
      <c r="B30" s="27" t="s">
        <v>30</v>
      </c>
      <c r="C30" s="27" t="s">
        <v>227</v>
      </c>
      <c r="D30" s="27" t="s">
        <v>228</v>
      </c>
      <c r="E30" s="28" t="str">
        <f t="shared" si="0"/>
        <v>JiQ9wLZiqf8</v>
      </c>
      <c r="F30" s="28" t="str">
        <f t="shared" si="13"/>
        <v>JiQ9wLZiqf8</v>
      </c>
      <c r="G30" s="27" t="s">
        <v>227</v>
      </c>
      <c r="H30" s="29" t="str">
        <f t="shared" si="1"/>
        <v>Executive Espresso</v>
      </c>
      <c r="I30" s="27" t="s">
        <v>33</v>
      </c>
      <c r="J30" s="27" t="s">
        <v>229</v>
      </c>
      <c r="K30" s="28" t="str">
        <f t="shared" si="14"/>
        <v>Mar 31, 2021</v>
      </c>
      <c r="L30" s="30">
        <f t="shared" si="2"/>
        <v>44286</v>
      </c>
      <c r="M30" s="28">
        <f t="shared" si="3"/>
        <v>31</v>
      </c>
      <c r="N30" s="28">
        <f t="shared" si="4"/>
        <v>3</v>
      </c>
      <c r="O30" s="28">
        <f t="shared" si="5"/>
        <v>2021</v>
      </c>
      <c r="P30" s="28" t="str">
        <f t="shared" si="6"/>
        <v>31</v>
      </c>
      <c r="Q30" s="28">
        <f>ROUNDUP(Table1[[#This Row],[month]]/3,0)</f>
        <v>1</v>
      </c>
      <c r="R30" s="28" t="str">
        <f>_xlfn.CONCAT(Table1[[#This Row],[year]],"-Q",Table1[[#This Row],[Quarter]])</f>
        <v>2021-Q1</v>
      </c>
      <c r="S30" s="28" t="str">
        <f>TEXT(Table1[[#This Row],[dateStr]],"yyyy-mm")</f>
        <v>2021-03</v>
      </c>
      <c r="T30" s="28" t="str">
        <f t="shared" si="7"/>
        <v>March</v>
      </c>
      <c r="U30" s="31">
        <v>65</v>
      </c>
      <c r="V30" s="27" t="s">
        <v>230</v>
      </c>
      <c r="W30" s="32">
        <f t="shared" si="8"/>
        <v>99623</v>
      </c>
      <c r="X30" s="27" t="s">
        <v>231</v>
      </c>
      <c r="Y30" s="32">
        <f t="shared" si="9"/>
        <v>1833</v>
      </c>
      <c r="Z3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0" s="27" t="s">
        <v>232</v>
      </c>
      <c r="AB30" s="33">
        <f>Table1[[#This Row],[secs]]/60 + Table1[[#This Row],[mins]] + Table1[[#This Row],[hours]]*60</f>
        <v>51.2</v>
      </c>
      <c r="AC30" s="34">
        <f t="shared" si="10"/>
        <v>12</v>
      </c>
      <c r="AD30" s="34">
        <f t="shared" si="11"/>
        <v>51</v>
      </c>
      <c r="AE30" s="35">
        <f t="shared" si="12"/>
        <v>0</v>
      </c>
      <c r="AF30" s="28" t="str">
        <f>IFERROR(VLOOKUP(E30,youtube_playlist!$G:$H,2,FALSE),"Unspecified")</f>
        <v>Unspecified</v>
      </c>
      <c r="AG30" s="28" t="str">
        <f>IFERROR(INDEX(youtube_playlist!$G$2:$H$285,MATCH(E30,youtube_playlist!$G$2:$G$285,0),MATCH("industry",youtube_playlist!$G$1:$H$1,0)),"Unspecified")</f>
        <v>Unspecified</v>
      </c>
      <c r="AH30" s="36">
        <v>39319</v>
      </c>
    </row>
    <row r="31" spans="1:34" ht="15.75" customHeight="1" x14ac:dyDescent="0.3">
      <c r="A31" s="27" t="s">
        <v>233</v>
      </c>
      <c r="B31" s="27" t="s">
        <v>30</v>
      </c>
      <c r="C31" s="27" t="s">
        <v>234</v>
      </c>
      <c r="D31" s="27" t="s">
        <v>235</v>
      </c>
      <c r="E31" s="28" t="str">
        <f t="shared" si="0"/>
        <v>So7MGa-ler4</v>
      </c>
      <c r="F31" s="28" t="str">
        <f t="shared" si="13"/>
        <v>So7MGa-ler4</v>
      </c>
      <c r="G31" s="27" t="s">
        <v>234</v>
      </c>
      <c r="H31" s="29" t="str">
        <f t="shared" si="1"/>
        <v>Executive Espresso</v>
      </c>
      <c r="I31" s="27" t="s">
        <v>33</v>
      </c>
      <c r="J31" s="27" t="s">
        <v>236</v>
      </c>
      <c r="K31" s="28" t="str">
        <f t="shared" si="14"/>
        <v>Apr 1, 2021</v>
      </c>
      <c r="L31" s="30">
        <f t="shared" si="2"/>
        <v>44287</v>
      </c>
      <c r="M31" s="28">
        <f t="shared" si="3"/>
        <v>1</v>
      </c>
      <c r="N31" s="28">
        <f t="shared" si="4"/>
        <v>4</v>
      </c>
      <c r="O31" s="28">
        <f t="shared" si="5"/>
        <v>2021</v>
      </c>
      <c r="P31" s="28" t="str">
        <f t="shared" si="6"/>
        <v>1</v>
      </c>
      <c r="Q31" s="28">
        <f>ROUNDUP(Table1[[#This Row],[month]]/3,0)</f>
        <v>2</v>
      </c>
      <c r="R31" s="28" t="str">
        <f>_xlfn.CONCAT(Table1[[#This Row],[year]],"-Q",Table1[[#This Row],[Quarter]])</f>
        <v>2021-Q2</v>
      </c>
      <c r="S31" s="28" t="str">
        <f>TEXT(Table1[[#This Row],[dateStr]],"yyyy-mm")</f>
        <v>2021-04</v>
      </c>
      <c r="T31" s="28" t="str">
        <f t="shared" si="7"/>
        <v>April</v>
      </c>
      <c r="U31" s="31">
        <v>6</v>
      </c>
      <c r="V31" s="27" t="s">
        <v>237</v>
      </c>
      <c r="W31" s="32">
        <f t="shared" si="8"/>
        <v>27684</v>
      </c>
      <c r="X31" s="27" t="s">
        <v>238</v>
      </c>
      <c r="Y31" s="32">
        <f t="shared" si="9"/>
        <v>261</v>
      </c>
      <c r="Z3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1" s="27" t="s">
        <v>239</v>
      </c>
      <c r="AB31" s="33">
        <f>Table1[[#This Row],[secs]]/60 + Table1[[#This Row],[mins]] + Table1[[#This Row],[hours]]*60</f>
        <v>50.533333333333331</v>
      </c>
      <c r="AC31" s="34">
        <f t="shared" si="10"/>
        <v>32</v>
      </c>
      <c r="AD31" s="34">
        <f t="shared" si="11"/>
        <v>50</v>
      </c>
      <c r="AE31" s="35">
        <f t="shared" si="12"/>
        <v>0</v>
      </c>
      <c r="AF31" s="28" t="str">
        <f>IFERROR(VLOOKUP(E31,youtube_playlist!$G:$H,2,FALSE),"Unspecified")</f>
        <v>Unspecified</v>
      </c>
      <c r="AG31" s="28" t="str">
        <f>IFERROR(INDEX(youtube_playlist!$G$2:$H$285,MATCH(E31,youtube_playlist!$G$2:$G$285,0),MATCH("industry",youtube_playlist!$G$1:$H$1,0)),"Unspecified")</f>
        <v>Unspecified</v>
      </c>
      <c r="AH31" s="36">
        <v>38353</v>
      </c>
    </row>
    <row r="32" spans="1:34" ht="15.75" customHeight="1" x14ac:dyDescent="0.3">
      <c r="A32" s="27" t="s">
        <v>240</v>
      </c>
      <c r="B32" s="27" t="s">
        <v>30</v>
      </c>
      <c r="C32" s="27" t="s">
        <v>241</v>
      </c>
      <c r="D32" s="27" t="s">
        <v>242</v>
      </c>
      <c r="E32" s="28" t="str">
        <f t="shared" si="0"/>
        <v>Sw3qnwX-200</v>
      </c>
      <c r="F32" s="28" t="str">
        <f t="shared" si="13"/>
        <v>Sw3qnwX-200</v>
      </c>
      <c r="G32" s="27" t="s">
        <v>241</v>
      </c>
      <c r="H32" s="29" t="str">
        <f t="shared" si="1"/>
        <v>Executive Espresso</v>
      </c>
      <c r="I32" s="27" t="s">
        <v>33</v>
      </c>
      <c r="J32" s="27" t="s">
        <v>243</v>
      </c>
      <c r="K32" s="28" t="str">
        <f t="shared" si="14"/>
        <v>Apr 7, 2021</v>
      </c>
      <c r="L32" s="30">
        <f t="shared" si="2"/>
        <v>44293</v>
      </c>
      <c r="M32" s="28">
        <f t="shared" si="3"/>
        <v>7</v>
      </c>
      <c r="N32" s="28">
        <f t="shared" si="4"/>
        <v>4</v>
      </c>
      <c r="O32" s="28">
        <f t="shared" si="5"/>
        <v>2021</v>
      </c>
      <c r="P32" s="28" t="str">
        <f t="shared" si="6"/>
        <v>7</v>
      </c>
      <c r="Q32" s="28">
        <f>ROUNDUP(Table1[[#This Row],[month]]/3,0)</f>
        <v>2</v>
      </c>
      <c r="R32" s="28" t="str">
        <f>_xlfn.CONCAT(Table1[[#This Row],[year]],"-Q",Table1[[#This Row],[Quarter]])</f>
        <v>2021-Q2</v>
      </c>
      <c r="S32" s="28" t="str">
        <f>TEXT(Table1[[#This Row],[dateStr]],"yyyy-mm")</f>
        <v>2021-04</v>
      </c>
      <c r="T32" s="28" t="str">
        <f t="shared" si="7"/>
        <v>April</v>
      </c>
      <c r="U32" s="31">
        <v>109</v>
      </c>
      <c r="V32" s="27" t="s">
        <v>244</v>
      </c>
      <c r="W32" s="32">
        <f t="shared" si="8"/>
        <v>27166</v>
      </c>
      <c r="X32" s="27" t="s">
        <v>245</v>
      </c>
      <c r="Y32" s="32">
        <f t="shared" si="9"/>
        <v>808</v>
      </c>
      <c r="Z32" s="3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32" s="27" t="s">
        <v>246</v>
      </c>
      <c r="AB32" s="33">
        <f>Table1[[#This Row],[secs]]/60 + Table1[[#This Row],[mins]] + Table1[[#This Row],[hours]]*60</f>
        <v>100.61666666666667</v>
      </c>
      <c r="AC32" s="34">
        <f t="shared" si="10"/>
        <v>37</v>
      </c>
      <c r="AD32" s="34">
        <f t="shared" si="11"/>
        <v>40</v>
      </c>
      <c r="AE32" s="35">
        <f t="shared" si="12"/>
        <v>1</v>
      </c>
      <c r="AF32" s="28" t="str">
        <f>IFERROR(VLOOKUP(E32,youtube_playlist!$G:$H,2,FALSE),"Unspecified")</f>
        <v>Unspecified</v>
      </c>
      <c r="AG32" s="28" t="str">
        <f>IFERROR(INDEX(youtube_playlist!$G$2:$H$285,MATCH(E32,youtube_playlist!$G$2:$G$285,0),MATCH("industry",youtube_playlist!$G$1:$H$1,0)),"Unspecified")</f>
        <v>Unspecified</v>
      </c>
      <c r="AH32" s="36">
        <v>43103</v>
      </c>
    </row>
    <row r="33" spans="1:34" ht="15.75" customHeight="1" x14ac:dyDescent="0.3">
      <c r="A33" s="27" t="s">
        <v>247</v>
      </c>
      <c r="B33" s="27" t="s">
        <v>30</v>
      </c>
      <c r="C33" s="27" t="s">
        <v>248</v>
      </c>
      <c r="D33" s="27" t="s">
        <v>249</v>
      </c>
      <c r="E33" s="28" t="str">
        <f t="shared" si="0"/>
        <v>TtsSBRYf300</v>
      </c>
      <c r="F33" s="28" t="str">
        <f t="shared" si="13"/>
        <v>TtsSBRYf300</v>
      </c>
      <c r="G33" s="27" t="s">
        <v>248</v>
      </c>
      <c r="H33" s="29" t="str">
        <f t="shared" si="1"/>
        <v>Executive Espresso</v>
      </c>
      <c r="I33" s="27" t="s">
        <v>33</v>
      </c>
      <c r="J33" s="27" t="s">
        <v>250</v>
      </c>
      <c r="K33" s="28" t="str">
        <f t="shared" si="14"/>
        <v>Apr 8, 2021</v>
      </c>
      <c r="L33" s="30">
        <f t="shared" si="2"/>
        <v>44294</v>
      </c>
      <c r="M33" s="28">
        <f t="shared" si="3"/>
        <v>8</v>
      </c>
      <c r="N33" s="28">
        <f t="shared" si="4"/>
        <v>4</v>
      </c>
      <c r="O33" s="28">
        <f t="shared" si="5"/>
        <v>2021</v>
      </c>
      <c r="P33" s="28" t="str">
        <f t="shared" si="6"/>
        <v>8</v>
      </c>
      <c r="Q33" s="28">
        <f>ROUNDUP(Table1[[#This Row],[month]]/3,0)</f>
        <v>2</v>
      </c>
      <c r="R33" s="28" t="str">
        <f>_xlfn.CONCAT(Table1[[#This Row],[year]],"-Q",Table1[[#This Row],[Quarter]])</f>
        <v>2021-Q2</v>
      </c>
      <c r="S33" s="28" t="str">
        <f>TEXT(Table1[[#This Row],[dateStr]],"yyyy-mm")</f>
        <v>2021-04</v>
      </c>
      <c r="T33" s="28" t="str">
        <f t="shared" si="7"/>
        <v>April</v>
      </c>
      <c r="U33" s="31">
        <v>74</v>
      </c>
      <c r="V33" s="27" t="s">
        <v>251</v>
      </c>
      <c r="W33" s="32">
        <f t="shared" si="8"/>
        <v>43887</v>
      </c>
      <c r="X33" s="27" t="s">
        <v>252</v>
      </c>
      <c r="Y33" s="32">
        <f t="shared" si="9"/>
        <v>768</v>
      </c>
      <c r="Z3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" s="27" t="s">
        <v>253</v>
      </c>
      <c r="AB33" s="33">
        <f>Table1[[#This Row],[secs]]/60 + Table1[[#This Row],[mins]] + Table1[[#This Row],[hours]]*60</f>
        <v>34.083333333333336</v>
      </c>
      <c r="AC33" s="34">
        <f t="shared" si="10"/>
        <v>5</v>
      </c>
      <c r="AD33" s="34">
        <f t="shared" si="11"/>
        <v>34</v>
      </c>
      <c r="AE33" s="35">
        <f t="shared" si="12"/>
        <v>0</v>
      </c>
      <c r="AF33" s="28" t="str">
        <f>IFERROR(VLOOKUP(E33,youtube_playlist!$G:$H,2,FALSE),"Unspecified")</f>
        <v>Unspecified</v>
      </c>
      <c r="AG33" s="28" t="str">
        <f>IFERROR(INDEX(youtube_playlist!$G$2:$H$285,MATCH(E33,youtube_playlist!$G$2:$G$285,0),MATCH("industry",youtube_playlist!$G$1:$H$1,0)),"Unspecified")</f>
        <v>Unspecified</v>
      </c>
      <c r="AH33" s="36">
        <v>33779</v>
      </c>
    </row>
    <row r="34" spans="1:34" ht="15.75" customHeight="1" x14ac:dyDescent="0.3">
      <c r="A34" s="27" t="s">
        <v>254</v>
      </c>
      <c r="B34" s="27" t="s">
        <v>30</v>
      </c>
      <c r="C34" s="27" t="s">
        <v>255</v>
      </c>
      <c r="D34" s="27" t="s">
        <v>256</v>
      </c>
      <c r="E34" s="28" t="str">
        <f t="shared" si="0"/>
        <v>HtZr47_LZfA</v>
      </c>
      <c r="F34" s="28" t="str">
        <f t="shared" si="13"/>
        <v>HtZr47_LZfA</v>
      </c>
      <c r="G34" s="27" t="s">
        <v>255</v>
      </c>
      <c r="H34" s="29" t="str">
        <f t="shared" si="1"/>
        <v>Executive Espresso</v>
      </c>
      <c r="I34" s="27" t="s">
        <v>33</v>
      </c>
      <c r="J34" s="27" t="s">
        <v>257</v>
      </c>
      <c r="K34" s="28" t="str">
        <f t="shared" si="14"/>
        <v>Apr 10, 2021</v>
      </c>
      <c r="L34" s="30">
        <f t="shared" si="2"/>
        <v>44296</v>
      </c>
      <c r="M34" s="28">
        <f t="shared" si="3"/>
        <v>10</v>
      </c>
      <c r="N34" s="28">
        <f t="shared" si="4"/>
        <v>4</v>
      </c>
      <c r="O34" s="28">
        <f t="shared" si="5"/>
        <v>2021</v>
      </c>
      <c r="P34" s="28" t="str">
        <f t="shared" si="6"/>
        <v>10</v>
      </c>
      <c r="Q34" s="28">
        <f>ROUNDUP(Table1[[#This Row],[month]]/3,0)</f>
        <v>2</v>
      </c>
      <c r="R34" s="28" t="str">
        <f>_xlfn.CONCAT(Table1[[#This Row],[year]],"-Q",Table1[[#This Row],[Quarter]])</f>
        <v>2021-Q2</v>
      </c>
      <c r="S34" s="28" t="str">
        <f>TEXT(Table1[[#This Row],[dateStr]],"yyyy-mm")</f>
        <v>2021-04</v>
      </c>
      <c r="T34" s="28" t="str">
        <f t="shared" si="7"/>
        <v>April</v>
      </c>
      <c r="U34" s="31">
        <v>26</v>
      </c>
      <c r="V34" s="27" t="s">
        <v>258</v>
      </c>
      <c r="W34" s="32">
        <f t="shared" si="8"/>
        <v>16191</v>
      </c>
      <c r="X34" s="27" t="s">
        <v>259</v>
      </c>
      <c r="Y34" s="32">
        <f t="shared" si="9"/>
        <v>275</v>
      </c>
      <c r="Z3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4" s="27" t="s">
        <v>260</v>
      </c>
      <c r="AB34" s="33">
        <f>Table1[[#This Row],[secs]]/60 + Table1[[#This Row],[mins]] + Table1[[#This Row],[hours]]*60</f>
        <v>28.6</v>
      </c>
      <c r="AC34" s="34">
        <f t="shared" si="10"/>
        <v>36</v>
      </c>
      <c r="AD34" s="34">
        <f t="shared" si="11"/>
        <v>28</v>
      </c>
      <c r="AE34" s="35">
        <f t="shared" si="12"/>
        <v>0</v>
      </c>
      <c r="AF34" s="28" t="str">
        <f>IFERROR(VLOOKUP(E34,youtube_playlist!$G:$H,2,FALSE),"Unspecified")</f>
        <v>Unspecified</v>
      </c>
      <c r="AG34" s="28" t="str">
        <f>IFERROR(INDEX(youtube_playlist!$G$2:$H$285,MATCH(E34,youtube_playlist!$G$2:$G$285,0),MATCH("industry",youtube_playlist!$G$1:$H$1,0)),"Unspecified")</f>
        <v>Unspecified</v>
      </c>
      <c r="AH34" s="36">
        <v>38104</v>
      </c>
    </row>
    <row r="35" spans="1:34" ht="15.75" customHeight="1" x14ac:dyDescent="0.3">
      <c r="A35" s="27" t="s">
        <v>261</v>
      </c>
      <c r="B35" s="27" t="s">
        <v>30</v>
      </c>
      <c r="C35" s="27" t="s">
        <v>262</v>
      </c>
      <c r="D35" s="27" t="s">
        <v>263</v>
      </c>
      <c r="E35" s="28" t="str">
        <f t="shared" si="0"/>
        <v>JMizWMgBe8s</v>
      </c>
      <c r="F35" s="28" t="str">
        <f t="shared" si="13"/>
        <v>JMizWMgBe8s</v>
      </c>
      <c r="G35" s="27" t="s">
        <v>262</v>
      </c>
      <c r="H35" s="29" t="str">
        <f t="shared" si="1"/>
        <v>Executive Espresso</v>
      </c>
      <c r="I35" s="27" t="s">
        <v>33</v>
      </c>
      <c r="J35" s="27" t="s">
        <v>264</v>
      </c>
      <c r="K35" s="28" t="str">
        <f t="shared" si="14"/>
        <v>Apr 13, 2021</v>
      </c>
      <c r="L35" s="30">
        <f t="shared" si="2"/>
        <v>44299</v>
      </c>
      <c r="M35" s="28">
        <f t="shared" si="3"/>
        <v>13</v>
      </c>
      <c r="N35" s="28">
        <f t="shared" si="4"/>
        <v>4</v>
      </c>
      <c r="O35" s="28">
        <f t="shared" si="5"/>
        <v>2021</v>
      </c>
      <c r="P35" s="28" t="str">
        <f t="shared" si="6"/>
        <v>13</v>
      </c>
      <c r="Q35" s="28">
        <f>ROUNDUP(Table1[[#This Row],[month]]/3,0)</f>
        <v>2</v>
      </c>
      <c r="R35" s="28" t="str">
        <f>_xlfn.CONCAT(Table1[[#This Row],[year]],"-Q",Table1[[#This Row],[Quarter]])</f>
        <v>2021-Q2</v>
      </c>
      <c r="S35" s="28" t="str">
        <f>TEXT(Table1[[#This Row],[dateStr]],"yyyy-mm")</f>
        <v>2021-04</v>
      </c>
      <c r="T35" s="28" t="str">
        <f t="shared" si="7"/>
        <v>April</v>
      </c>
      <c r="U35" s="31">
        <v>40</v>
      </c>
      <c r="V35" s="27" t="s">
        <v>265</v>
      </c>
      <c r="W35" s="32">
        <f t="shared" si="8"/>
        <v>9878</v>
      </c>
      <c r="X35" s="27" t="s">
        <v>266</v>
      </c>
      <c r="Y35" s="32">
        <f t="shared" si="9"/>
        <v>211</v>
      </c>
      <c r="Z3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5" s="27" t="s">
        <v>267</v>
      </c>
      <c r="AB35" s="33">
        <f>Table1[[#This Row],[secs]]/60 + Table1[[#This Row],[mins]] + Table1[[#This Row],[hours]]*60</f>
        <v>48.283333333333331</v>
      </c>
      <c r="AC35" s="34">
        <f t="shared" si="10"/>
        <v>17</v>
      </c>
      <c r="AD35" s="34">
        <f t="shared" si="11"/>
        <v>48</v>
      </c>
      <c r="AE35" s="35">
        <f t="shared" si="12"/>
        <v>0</v>
      </c>
      <c r="AF35" s="28" t="str">
        <f>IFERROR(VLOOKUP(E35,youtube_playlist!$G:$H,2,FALSE),"Unspecified")</f>
        <v>Unspecified</v>
      </c>
      <c r="AG35" s="28" t="str">
        <f>IFERROR(INDEX(youtube_playlist!$G$2:$H$285,MATCH(E35,youtube_playlist!$G$2:$G$285,0),MATCH("industry",youtube_playlist!$G$1:$H$1,0)),"Unspecified")</f>
        <v>Unspecified</v>
      </c>
      <c r="AH35" s="36">
        <v>35158</v>
      </c>
    </row>
    <row r="36" spans="1:34" ht="15.75" customHeight="1" x14ac:dyDescent="0.3">
      <c r="A36" s="27" t="s">
        <v>268</v>
      </c>
      <c r="B36" s="27" t="s">
        <v>30</v>
      </c>
      <c r="C36" s="27" t="s">
        <v>269</v>
      </c>
      <c r="D36" s="27" t="s">
        <v>270</v>
      </c>
      <c r="E36" s="28" t="str">
        <f t="shared" si="0"/>
        <v>Qz3Glubf_V0</v>
      </c>
      <c r="F36" s="28" t="str">
        <f t="shared" si="13"/>
        <v>Qz3Glubf_V0</v>
      </c>
      <c r="G36" s="27" t="s">
        <v>269</v>
      </c>
      <c r="H36" s="29" t="str">
        <f t="shared" si="1"/>
        <v>Executive Espresso</v>
      </c>
      <c r="I36" s="27" t="s">
        <v>33</v>
      </c>
      <c r="J36" s="27" t="s">
        <v>271</v>
      </c>
      <c r="K36" s="28" t="str">
        <f t="shared" si="14"/>
        <v>Apr 20, 2021</v>
      </c>
      <c r="L36" s="30">
        <f t="shared" si="2"/>
        <v>44306</v>
      </c>
      <c r="M36" s="28">
        <f t="shared" si="3"/>
        <v>20</v>
      </c>
      <c r="N36" s="28">
        <f t="shared" si="4"/>
        <v>4</v>
      </c>
      <c r="O36" s="28">
        <f t="shared" si="5"/>
        <v>2021</v>
      </c>
      <c r="P36" s="28" t="str">
        <f t="shared" si="6"/>
        <v>20</v>
      </c>
      <c r="Q36" s="28">
        <f>ROUNDUP(Table1[[#This Row],[month]]/3,0)</f>
        <v>2</v>
      </c>
      <c r="R36" s="28" t="str">
        <f>_xlfn.CONCAT(Table1[[#This Row],[year]],"-Q",Table1[[#This Row],[Quarter]])</f>
        <v>2021-Q2</v>
      </c>
      <c r="S36" s="28" t="str">
        <f>TEXT(Table1[[#This Row],[dateStr]],"yyyy-mm")</f>
        <v>2021-04</v>
      </c>
      <c r="T36" s="28" t="str">
        <f t="shared" si="7"/>
        <v>April</v>
      </c>
      <c r="U36" s="31">
        <v>30</v>
      </c>
      <c r="V36" s="27" t="s">
        <v>272</v>
      </c>
      <c r="W36" s="32">
        <f t="shared" si="8"/>
        <v>7490</v>
      </c>
      <c r="X36" s="27" t="s">
        <v>273</v>
      </c>
      <c r="Y36" s="32">
        <f t="shared" si="9"/>
        <v>165</v>
      </c>
      <c r="Z3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6" s="27" t="s">
        <v>274</v>
      </c>
      <c r="AB36" s="33">
        <f>Table1[[#This Row],[secs]]/60 + Table1[[#This Row],[mins]] + Table1[[#This Row],[hours]]*60</f>
        <v>38.450000000000003</v>
      </c>
      <c r="AC36" s="34">
        <f t="shared" si="10"/>
        <v>27</v>
      </c>
      <c r="AD36" s="34">
        <f t="shared" si="11"/>
        <v>38</v>
      </c>
      <c r="AE36" s="35">
        <f t="shared" si="12"/>
        <v>0</v>
      </c>
      <c r="AF36" s="28" t="str">
        <f>IFERROR(VLOOKUP(E36,youtube_playlist!$G:$H,2,FALSE),"Unspecified")</f>
        <v>Unspecified</v>
      </c>
      <c r="AG36" s="28" t="str">
        <f>IFERROR(INDEX(youtube_playlist!$G$2:$H$285,MATCH(E36,youtube_playlist!$G$2:$G$285,0),MATCH("industry",youtube_playlist!$G$1:$H$1,0)),"Unspecified")</f>
        <v>Unspecified</v>
      </c>
      <c r="AH36" s="36">
        <v>33748</v>
      </c>
    </row>
    <row r="37" spans="1:34" ht="15.75" customHeight="1" x14ac:dyDescent="0.3">
      <c r="A37" s="27" t="s">
        <v>275</v>
      </c>
      <c r="B37" s="27" t="s">
        <v>30</v>
      </c>
      <c r="C37" s="27" t="s">
        <v>276</v>
      </c>
      <c r="D37" s="27" t="s">
        <v>277</v>
      </c>
      <c r="E37" s="28" t="str">
        <f t="shared" si="0"/>
        <v>xPwPKsQj4kc</v>
      </c>
      <c r="F37" s="28" t="str">
        <f t="shared" si="13"/>
        <v>xPwPKsQj4kc</v>
      </c>
      <c r="G37" s="27" t="s">
        <v>276</v>
      </c>
      <c r="H37" s="29" t="str">
        <f t="shared" si="1"/>
        <v>Executive Espresso</v>
      </c>
      <c r="I37" s="27" t="s">
        <v>33</v>
      </c>
      <c r="J37" s="27" t="s">
        <v>278</v>
      </c>
      <c r="K37" s="28" t="str">
        <f t="shared" si="14"/>
        <v>Apr 22, 2021</v>
      </c>
      <c r="L37" s="30">
        <f t="shared" si="2"/>
        <v>44308</v>
      </c>
      <c r="M37" s="28">
        <f t="shared" si="3"/>
        <v>22</v>
      </c>
      <c r="N37" s="28">
        <f t="shared" si="4"/>
        <v>4</v>
      </c>
      <c r="O37" s="28">
        <f t="shared" si="5"/>
        <v>2021</v>
      </c>
      <c r="P37" s="28" t="str">
        <f t="shared" si="6"/>
        <v>22</v>
      </c>
      <c r="Q37" s="28">
        <f>ROUNDUP(Table1[[#This Row],[month]]/3,0)</f>
        <v>2</v>
      </c>
      <c r="R37" s="28" t="str">
        <f>_xlfn.CONCAT(Table1[[#This Row],[year]],"-Q",Table1[[#This Row],[Quarter]])</f>
        <v>2021-Q2</v>
      </c>
      <c r="S37" s="28" t="str">
        <f>TEXT(Table1[[#This Row],[dateStr]],"yyyy-mm")</f>
        <v>2021-04</v>
      </c>
      <c r="T37" s="28" t="str">
        <f t="shared" si="7"/>
        <v>April</v>
      </c>
      <c r="U37" s="31">
        <v>31</v>
      </c>
      <c r="V37" s="27" t="s">
        <v>279</v>
      </c>
      <c r="W37" s="32">
        <f t="shared" si="8"/>
        <v>11406</v>
      </c>
      <c r="X37" s="27" t="s">
        <v>280</v>
      </c>
      <c r="Y37" s="32">
        <f t="shared" si="9"/>
        <v>299</v>
      </c>
      <c r="Z3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7" s="27" t="s">
        <v>281</v>
      </c>
      <c r="AB37" s="33">
        <f>Table1[[#This Row],[secs]]/60 + Table1[[#This Row],[mins]] + Table1[[#This Row],[hours]]*60</f>
        <v>20.733333333333334</v>
      </c>
      <c r="AC37" s="34">
        <f t="shared" si="10"/>
        <v>44</v>
      </c>
      <c r="AD37" s="34">
        <f t="shared" si="11"/>
        <v>20</v>
      </c>
      <c r="AE37" s="35">
        <f t="shared" si="12"/>
        <v>0</v>
      </c>
      <c r="AF37" s="28" t="str">
        <f>IFERROR(VLOOKUP(E37,youtube_playlist!$G:$H,2,FALSE),"Unspecified")</f>
        <v>Unspecified</v>
      </c>
      <c r="AG37" s="28" t="str">
        <f>IFERROR(INDEX(youtube_playlist!$G$2:$H$285,MATCH(E37,youtube_playlist!$G$2:$G$285,0),MATCH("industry",youtube_playlist!$G$1:$H$1,0)),"Unspecified")</f>
        <v>Unspecified</v>
      </c>
      <c r="AH37" s="36">
        <v>32933</v>
      </c>
    </row>
    <row r="38" spans="1:34" ht="15.75" customHeight="1" x14ac:dyDescent="0.3">
      <c r="A38" s="27" t="s">
        <v>282</v>
      </c>
      <c r="B38" s="27" t="s">
        <v>30</v>
      </c>
      <c r="C38" s="27" t="s">
        <v>283</v>
      </c>
      <c r="D38" s="27" t="s">
        <v>284</v>
      </c>
      <c r="E38" s="28" t="str">
        <f t="shared" si="0"/>
        <v>kpSgq-g4tao</v>
      </c>
      <c r="F38" s="28" t="str">
        <f t="shared" si="13"/>
        <v>kpSgq-g4tao</v>
      </c>
      <c r="G38" s="27" t="s">
        <v>283</v>
      </c>
      <c r="H38" s="29" t="str">
        <f t="shared" si="1"/>
        <v>Executive Espresso</v>
      </c>
      <c r="I38" s="27" t="s">
        <v>33</v>
      </c>
      <c r="J38" s="27" t="s">
        <v>285</v>
      </c>
      <c r="K38" s="28" t="str">
        <f t="shared" si="14"/>
        <v>Apr 23, 2021</v>
      </c>
      <c r="L38" s="30">
        <f t="shared" si="2"/>
        <v>44309</v>
      </c>
      <c r="M38" s="28">
        <f t="shared" si="3"/>
        <v>23</v>
      </c>
      <c r="N38" s="28">
        <f t="shared" si="4"/>
        <v>4</v>
      </c>
      <c r="O38" s="28">
        <f t="shared" si="5"/>
        <v>2021</v>
      </c>
      <c r="P38" s="28" t="str">
        <f t="shared" si="6"/>
        <v>23</v>
      </c>
      <c r="Q38" s="28">
        <f>ROUNDUP(Table1[[#This Row],[month]]/3,0)</f>
        <v>2</v>
      </c>
      <c r="R38" s="28" t="str">
        <f>_xlfn.CONCAT(Table1[[#This Row],[year]],"-Q",Table1[[#This Row],[Quarter]])</f>
        <v>2021-Q2</v>
      </c>
      <c r="S38" s="28" t="str">
        <f>TEXT(Table1[[#This Row],[dateStr]],"yyyy-mm")</f>
        <v>2021-04</v>
      </c>
      <c r="T38" s="28" t="str">
        <f t="shared" si="7"/>
        <v>April</v>
      </c>
      <c r="U38" s="31">
        <v>160</v>
      </c>
      <c r="V38" s="27" t="s">
        <v>286</v>
      </c>
      <c r="W38" s="32">
        <f t="shared" si="8"/>
        <v>58025</v>
      </c>
      <c r="X38" s="27" t="s">
        <v>287</v>
      </c>
      <c r="Y38" s="32">
        <f t="shared" si="9"/>
        <v>1641</v>
      </c>
      <c r="Z3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8" s="27" t="s">
        <v>288</v>
      </c>
      <c r="AB38" s="33">
        <f>Table1[[#This Row],[secs]]/60 + Table1[[#This Row],[mins]] + Table1[[#This Row],[hours]]*60</f>
        <v>38.43333333333333</v>
      </c>
      <c r="AC38" s="34">
        <f t="shared" si="10"/>
        <v>26</v>
      </c>
      <c r="AD38" s="34">
        <f t="shared" si="11"/>
        <v>38</v>
      </c>
      <c r="AE38" s="35">
        <f t="shared" si="12"/>
        <v>0</v>
      </c>
      <c r="AF38" s="28" t="str">
        <f>IFERROR(VLOOKUP(E38,youtube_playlist!$G:$H,2,FALSE),"Unspecified")</f>
        <v>Unspecified</v>
      </c>
      <c r="AG38" s="28" t="str">
        <f>IFERROR(INDEX(youtube_playlist!$G$2:$H$285,MATCH(E38,youtube_playlist!$G$2:$G$285,0),MATCH("industry",youtube_playlist!$G$1:$H$1,0)),"Unspecified")</f>
        <v>Unspecified</v>
      </c>
      <c r="AH38" s="36">
        <v>36101</v>
      </c>
    </row>
    <row r="39" spans="1:34" ht="15.75" customHeight="1" x14ac:dyDescent="0.3">
      <c r="A39" s="27" t="s">
        <v>289</v>
      </c>
      <c r="B39" s="27" t="s">
        <v>30</v>
      </c>
      <c r="C39" s="27" t="s">
        <v>290</v>
      </c>
      <c r="D39" s="27" t="s">
        <v>291</v>
      </c>
      <c r="E39" s="28" t="str">
        <f t="shared" si="0"/>
        <v>cgClLzkMesE</v>
      </c>
      <c r="F39" s="28" t="str">
        <f t="shared" si="13"/>
        <v>cgClLzkMesE</v>
      </c>
      <c r="G39" s="27" t="s">
        <v>290</v>
      </c>
      <c r="H39" s="29" t="str">
        <f t="shared" si="1"/>
        <v>Executive Espresso</v>
      </c>
      <c r="I39" s="27" t="s">
        <v>33</v>
      </c>
      <c r="J39" s="27" t="s">
        <v>292</v>
      </c>
      <c r="K39" s="28" t="str">
        <f t="shared" si="14"/>
        <v>Apr 27, 2021</v>
      </c>
      <c r="L39" s="30">
        <f t="shared" si="2"/>
        <v>44313</v>
      </c>
      <c r="M39" s="28">
        <f t="shared" si="3"/>
        <v>27</v>
      </c>
      <c r="N39" s="28">
        <f t="shared" si="4"/>
        <v>4</v>
      </c>
      <c r="O39" s="28">
        <f t="shared" si="5"/>
        <v>2021</v>
      </c>
      <c r="P39" s="28" t="str">
        <f t="shared" si="6"/>
        <v>27</v>
      </c>
      <c r="Q39" s="28">
        <f>ROUNDUP(Table1[[#This Row],[month]]/3,0)</f>
        <v>2</v>
      </c>
      <c r="R39" s="28" t="str">
        <f>_xlfn.CONCAT(Table1[[#This Row],[year]],"-Q",Table1[[#This Row],[Quarter]])</f>
        <v>2021-Q2</v>
      </c>
      <c r="S39" s="28" t="str">
        <f>TEXT(Table1[[#This Row],[dateStr]],"yyyy-mm")</f>
        <v>2021-04</v>
      </c>
      <c r="T39" s="28" t="str">
        <f t="shared" si="7"/>
        <v>April</v>
      </c>
      <c r="U39" s="31">
        <v>140</v>
      </c>
      <c r="V39" s="27" t="s">
        <v>293</v>
      </c>
      <c r="W39" s="32">
        <f t="shared" si="8"/>
        <v>18675</v>
      </c>
      <c r="X39" s="27" t="s">
        <v>294</v>
      </c>
      <c r="Y39" s="32">
        <f t="shared" si="9"/>
        <v>801</v>
      </c>
      <c r="Z3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9" s="27" t="s">
        <v>295</v>
      </c>
      <c r="AB39" s="33">
        <f>Table1[[#This Row],[secs]]/60 + Table1[[#This Row],[mins]] + Table1[[#This Row],[hours]]*60</f>
        <v>33.15</v>
      </c>
      <c r="AC39" s="34">
        <f t="shared" si="10"/>
        <v>9</v>
      </c>
      <c r="AD39" s="34">
        <f t="shared" si="11"/>
        <v>33</v>
      </c>
      <c r="AE39" s="35">
        <f t="shared" si="12"/>
        <v>0</v>
      </c>
      <c r="AF39" s="28" t="str">
        <f>IFERROR(VLOOKUP(E39,youtube_playlist!$G:$H,2,FALSE),"Unspecified")</f>
        <v>Unspecified</v>
      </c>
      <c r="AG39" s="28" t="str">
        <f>IFERROR(INDEX(youtube_playlist!$G$2:$H$285,MATCH(E39,youtube_playlist!$G$2:$G$285,0),MATCH("industry",youtube_playlist!$G$1:$H$1,0)),"Unspecified")</f>
        <v>Unspecified</v>
      </c>
      <c r="AH39" s="36">
        <v>31272</v>
      </c>
    </row>
    <row r="40" spans="1:34" ht="15.75" customHeight="1" x14ac:dyDescent="0.3">
      <c r="A40" s="27" t="s">
        <v>296</v>
      </c>
      <c r="B40" s="27" t="s">
        <v>30</v>
      </c>
      <c r="C40" s="27" t="s">
        <v>297</v>
      </c>
      <c r="D40" s="27" t="s">
        <v>298</v>
      </c>
      <c r="E40" s="28" t="str">
        <f t="shared" si="0"/>
        <v>SqAuTwgSPa0</v>
      </c>
      <c r="F40" s="28" t="str">
        <f t="shared" si="13"/>
        <v>SqAuTwgSPa0</v>
      </c>
      <c r="G40" s="27" t="s">
        <v>297</v>
      </c>
      <c r="H40" s="29" t="str">
        <f t="shared" si="1"/>
        <v>Executive Espresso</v>
      </c>
      <c r="I40" s="27" t="s">
        <v>33</v>
      </c>
      <c r="J40" s="27" t="s">
        <v>299</v>
      </c>
      <c r="K40" s="28" t="str">
        <f t="shared" si="14"/>
        <v>Apr 28, 2021</v>
      </c>
      <c r="L40" s="30">
        <f t="shared" si="2"/>
        <v>44314</v>
      </c>
      <c r="M40" s="28">
        <f t="shared" si="3"/>
        <v>28</v>
      </c>
      <c r="N40" s="28">
        <f t="shared" si="4"/>
        <v>4</v>
      </c>
      <c r="O40" s="28">
        <f t="shared" si="5"/>
        <v>2021</v>
      </c>
      <c r="P40" s="28" t="str">
        <f t="shared" si="6"/>
        <v>28</v>
      </c>
      <c r="Q40" s="28">
        <f>ROUNDUP(Table1[[#This Row],[month]]/3,0)</f>
        <v>2</v>
      </c>
      <c r="R40" s="28" t="str">
        <f>_xlfn.CONCAT(Table1[[#This Row],[year]],"-Q",Table1[[#This Row],[Quarter]])</f>
        <v>2021-Q2</v>
      </c>
      <c r="S40" s="28" t="str">
        <f>TEXT(Table1[[#This Row],[dateStr]],"yyyy-mm")</f>
        <v>2021-04</v>
      </c>
      <c r="T40" s="28" t="str">
        <f t="shared" si="7"/>
        <v>April</v>
      </c>
      <c r="U40" s="31">
        <v>35</v>
      </c>
      <c r="V40" s="27" t="s">
        <v>300</v>
      </c>
      <c r="W40" s="32">
        <f t="shared" si="8"/>
        <v>22877</v>
      </c>
      <c r="X40" s="27" t="s">
        <v>301</v>
      </c>
      <c r="Y40" s="32">
        <f t="shared" si="9"/>
        <v>521</v>
      </c>
      <c r="Z4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0" s="27" t="s">
        <v>302</v>
      </c>
      <c r="AB40" s="33">
        <f>Table1[[#This Row],[secs]]/60 + Table1[[#This Row],[mins]] + Table1[[#This Row],[hours]]*60</f>
        <v>28.983333333333334</v>
      </c>
      <c r="AC40" s="34">
        <f t="shared" si="10"/>
        <v>59</v>
      </c>
      <c r="AD40" s="34">
        <f t="shared" si="11"/>
        <v>28</v>
      </c>
      <c r="AE40" s="35">
        <f t="shared" si="12"/>
        <v>0</v>
      </c>
      <c r="AF40" s="28" t="str">
        <f>IFERROR(VLOOKUP(E40,youtube_playlist!$G:$H,2,FALSE),"Unspecified")</f>
        <v>Unspecified</v>
      </c>
      <c r="AG40" s="28" t="str">
        <f>IFERROR(INDEX(youtube_playlist!$G$2:$H$285,MATCH(E40,youtube_playlist!$G$2:$G$285,0),MATCH("industry",youtube_playlist!$G$1:$H$1,0)),"Unspecified")</f>
        <v>Unspecified</v>
      </c>
      <c r="AH40" s="36">
        <v>32476</v>
      </c>
    </row>
    <row r="41" spans="1:34" ht="15.75" customHeight="1" x14ac:dyDescent="0.3">
      <c r="A41" s="27" t="s">
        <v>303</v>
      </c>
      <c r="B41" s="27" t="s">
        <v>30</v>
      </c>
      <c r="C41" s="27" t="s">
        <v>304</v>
      </c>
      <c r="D41" s="27" t="s">
        <v>305</v>
      </c>
      <c r="E41" s="28" t="str">
        <f t="shared" si="0"/>
        <v>LdOwHggpBgo</v>
      </c>
      <c r="F41" s="28" t="str">
        <f t="shared" si="13"/>
        <v>LdOwHggpBgo</v>
      </c>
      <c r="G41" s="27" t="s">
        <v>304</v>
      </c>
      <c r="H41" s="29" t="str">
        <f t="shared" si="1"/>
        <v>Executive Espresso</v>
      </c>
      <c r="I41" s="27" t="s">
        <v>33</v>
      </c>
      <c r="J41" s="27" t="s">
        <v>306</v>
      </c>
      <c r="K41" s="28" t="str">
        <f t="shared" si="14"/>
        <v>Apr 29, 2021</v>
      </c>
      <c r="L41" s="30">
        <f t="shared" si="2"/>
        <v>44315</v>
      </c>
      <c r="M41" s="28">
        <f t="shared" si="3"/>
        <v>29</v>
      </c>
      <c r="N41" s="28">
        <f t="shared" si="4"/>
        <v>4</v>
      </c>
      <c r="O41" s="28">
        <f t="shared" si="5"/>
        <v>2021</v>
      </c>
      <c r="P41" s="28" t="str">
        <f t="shared" si="6"/>
        <v>29</v>
      </c>
      <c r="Q41" s="28">
        <f>ROUNDUP(Table1[[#This Row],[month]]/3,0)</f>
        <v>2</v>
      </c>
      <c r="R41" s="28" t="str">
        <f>_xlfn.CONCAT(Table1[[#This Row],[year]],"-Q",Table1[[#This Row],[Quarter]])</f>
        <v>2021-Q2</v>
      </c>
      <c r="S41" s="28" t="str">
        <f>TEXT(Table1[[#This Row],[dateStr]],"yyyy-mm")</f>
        <v>2021-04</v>
      </c>
      <c r="T41" s="28" t="str">
        <f t="shared" si="7"/>
        <v>April</v>
      </c>
      <c r="U41" s="31">
        <v>67</v>
      </c>
      <c r="V41" s="27" t="s">
        <v>307</v>
      </c>
      <c r="W41" s="32">
        <f t="shared" si="8"/>
        <v>20075</v>
      </c>
      <c r="X41" s="27" t="s">
        <v>36</v>
      </c>
      <c r="Y41" s="32">
        <f t="shared" si="9"/>
        <v>305</v>
      </c>
      <c r="Z4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1" s="27" t="s">
        <v>308</v>
      </c>
      <c r="AB41" s="33">
        <f>Table1[[#This Row],[secs]]/60 + Table1[[#This Row],[mins]] + Table1[[#This Row],[hours]]*60</f>
        <v>43.06666666666667</v>
      </c>
      <c r="AC41" s="34">
        <f t="shared" si="10"/>
        <v>4</v>
      </c>
      <c r="AD41" s="34">
        <f t="shared" si="11"/>
        <v>43</v>
      </c>
      <c r="AE41" s="35">
        <f t="shared" si="12"/>
        <v>0</v>
      </c>
      <c r="AF41" s="28" t="str">
        <f>IFERROR(VLOOKUP(E41,youtube_playlist!$G:$H,2,FALSE),"Unspecified")</f>
        <v>Unspecified</v>
      </c>
      <c r="AG41" s="28" t="str">
        <f>IFERROR(INDEX(youtube_playlist!$G$2:$H$285,MATCH(E41,youtube_playlist!$G$2:$G$285,0),MATCH("industry",youtube_playlist!$G$1:$H$1,0)),"Unspecified")</f>
        <v>Unspecified</v>
      </c>
      <c r="AH41" s="36">
        <v>32993</v>
      </c>
    </row>
    <row r="42" spans="1:34" ht="15.75" customHeight="1" x14ac:dyDescent="0.3">
      <c r="A42" s="27" t="s">
        <v>309</v>
      </c>
      <c r="B42" s="27" t="s">
        <v>30</v>
      </c>
      <c r="C42" s="27" t="s">
        <v>310</v>
      </c>
      <c r="D42" s="27" t="s">
        <v>311</v>
      </c>
      <c r="E42" s="28" t="str">
        <f t="shared" si="0"/>
        <v>ks0B587tcTg</v>
      </c>
      <c r="F42" s="28" t="str">
        <f t="shared" si="13"/>
        <v>ks0B587tcTg</v>
      </c>
      <c r="G42" s="27" t="s">
        <v>310</v>
      </c>
      <c r="H42" s="29" t="str">
        <f t="shared" si="1"/>
        <v>Executive Espresso</v>
      </c>
      <c r="I42" s="27" t="s">
        <v>33</v>
      </c>
      <c r="J42" s="27" t="s">
        <v>312</v>
      </c>
      <c r="K42" s="28" t="str">
        <f t="shared" si="14"/>
        <v>Apr 30, 2021</v>
      </c>
      <c r="L42" s="30">
        <f t="shared" si="2"/>
        <v>44316</v>
      </c>
      <c r="M42" s="28">
        <f t="shared" si="3"/>
        <v>30</v>
      </c>
      <c r="N42" s="28">
        <f t="shared" si="4"/>
        <v>4</v>
      </c>
      <c r="O42" s="28">
        <f t="shared" si="5"/>
        <v>2021</v>
      </c>
      <c r="P42" s="28" t="str">
        <f t="shared" si="6"/>
        <v>30</v>
      </c>
      <c r="Q42" s="28">
        <f>ROUNDUP(Table1[[#This Row],[month]]/3,0)</f>
        <v>2</v>
      </c>
      <c r="R42" s="28" t="str">
        <f>_xlfn.CONCAT(Table1[[#This Row],[year]],"-Q",Table1[[#This Row],[Quarter]])</f>
        <v>2021-Q2</v>
      </c>
      <c r="S42" s="28" t="str">
        <f>TEXT(Table1[[#This Row],[dateStr]],"yyyy-mm")</f>
        <v>2021-04</v>
      </c>
      <c r="T42" s="28" t="str">
        <f t="shared" si="7"/>
        <v>April</v>
      </c>
      <c r="U42" s="31">
        <v>43</v>
      </c>
      <c r="V42" s="27" t="s">
        <v>313</v>
      </c>
      <c r="W42" s="32">
        <f t="shared" si="8"/>
        <v>11872</v>
      </c>
      <c r="X42" s="27" t="s">
        <v>314</v>
      </c>
      <c r="Y42" s="32">
        <f t="shared" si="9"/>
        <v>193</v>
      </c>
      <c r="Z4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2" s="27" t="s">
        <v>315</v>
      </c>
      <c r="AB42" s="33">
        <f>Table1[[#This Row],[secs]]/60 + Table1[[#This Row],[mins]] + Table1[[#This Row],[hours]]*60</f>
        <v>42.516666666666666</v>
      </c>
      <c r="AC42" s="34">
        <f t="shared" si="10"/>
        <v>31</v>
      </c>
      <c r="AD42" s="34">
        <f t="shared" si="11"/>
        <v>42</v>
      </c>
      <c r="AE42" s="35">
        <f t="shared" si="12"/>
        <v>0</v>
      </c>
      <c r="AF42" s="28" t="str">
        <f>IFERROR(VLOOKUP(E42,youtube_playlist!$G:$H,2,FALSE),"Unspecified")</f>
        <v>Unspecified</v>
      </c>
      <c r="AG42" s="28" t="str">
        <f>IFERROR(INDEX(youtube_playlist!$G$2:$H$285,MATCH(E42,youtube_playlist!$G$2:$G$285,0),MATCH("industry",youtube_playlist!$G$1:$H$1,0)),"Unspecified")</f>
        <v>Unspecified</v>
      </c>
      <c r="AH42" s="36">
        <v>38921</v>
      </c>
    </row>
    <row r="43" spans="1:34" ht="15.75" customHeight="1" x14ac:dyDescent="0.3">
      <c r="A43" s="27" t="s">
        <v>316</v>
      </c>
      <c r="B43" s="27" t="s">
        <v>30</v>
      </c>
      <c r="C43" s="27" t="s">
        <v>317</v>
      </c>
      <c r="D43" s="27" t="s">
        <v>318</v>
      </c>
      <c r="E43" s="28" t="str">
        <f t="shared" si="0"/>
        <v>zUV1KpsiRAc</v>
      </c>
      <c r="F43" s="28" t="str">
        <f t="shared" si="13"/>
        <v>zUV1KpsiRAc</v>
      </c>
      <c r="G43" s="27" t="s">
        <v>317</v>
      </c>
      <c r="H43" s="29" t="str">
        <f t="shared" si="1"/>
        <v>Executive Espresso</v>
      </c>
      <c r="I43" s="27" t="s">
        <v>33</v>
      </c>
      <c r="J43" s="27" t="s">
        <v>319</v>
      </c>
      <c r="K43" s="28" t="str">
        <f t="shared" si="14"/>
        <v>May 1, 2021</v>
      </c>
      <c r="L43" s="30">
        <f t="shared" si="2"/>
        <v>44317</v>
      </c>
      <c r="M43" s="28">
        <f t="shared" si="3"/>
        <v>1</v>
      </c>
      <c r="N43" s="28">
        <f t="shared" si="4"/>
        <v>5</v>
      </c>
      <c r="O43" s="28">
        <f t="shared" si="5"/>
        <v>2021</v>
      </c>
      <c r="P43" s="28" t="str">
        <f t="shared" si="6"/>
        <v>1</v>
      </c>
      <c r="Q43" s="28">
        <f>ROUNDUP(Table1[[#This Row],[month]]/3,0)</f>
        <v>2</v>
      </c>
      <c r="R43" s="28" t="str">
        <f>_xlfn.CONCAT(Table1[[#This Row],[year]],"-Q",Table1[[#This Row],[Quarter]])</f>
        <v>2021-Q2</v>
      </c>
      <c r="S43" s="28" t="str">
        <f>TEXT(Table1[[#This Row],[dateStr]],"yyyy-mm")</f>
        <v>2021-05</v>
      </c>
      <c r="T43" s="28" t="str">
        <f t="shared" si="7"/>
        <v>May</v>
      </c>
      <c r="U43" s="31">
        <v>37</v>
      </c>
      <c r="V43" s="27" t="s">
        <v>320</v>
      </c>
      <c r="W43" s="32">
        <f t="shared" si="8"/>
        <v>13889</v>
      </c>
      <c r="X43" s="27" t="s">
        <v>321</v>
      </c>
      <c r="Y43" s="32">
        <f t="shared" si="9"/>
        <v>288</v>
      </c>
      <c r="Z4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3" s="27" t="s">
        <v>322</v>
      </c>
      <c r="AB43" s="33">
        <f>Table1[[#This Row],[secs]]/60 + Table1[[#This Row],[mins]] + Table1[[#This Row],[hours]]*60</f>
        <v>14.766666666666667</v>
      </c>
      <c r="AC43" s="34">
        <f t="shared" si="10"/>
        <v>46</v>
      </c>
      <c r="AD43" s="34">
        <f t="shared" si="11"/>
        <v>14</v>
      </c>
      <c r="AE43" s="35">
        <f t="shared" si="12"/>
        <v>0</v>
      </c>
      <c r="AF43" s="28" t="str">
        <f>IFERROR(VLOOKUP(E43,youtube_playlist!$G:$H,2,FALSE),"Unspecified")</f>
        <v>Unspecified</v>
      </c>
      <c r="AG43" s="28" t="str">
        <f>IFERROR(INDEX(youtube_playlist!$G$2:$H$285,MATCH(E43,youtube_playlist!$G$2:$G$285,0),MATCH("industry",youtube_playlist!$G$1:$H$1,0)),"Unspecified")</f>
        <v>Unspecified</v>
      </c>
      <c r="AH43" s="36">
        <v>32727</v>
      </c>
    </row>
    <row r="44" spans="1:34" ht="15.75" customHeight="1" x14ac:dyDescent="0.3">
      <c r="A44" s="27" t="s">
        <v>323</v>
      </c>
      <c r="B44" s="27" t="s">
        <v>30</v>
      </c>
      <c r="C44" s="27" t="s">
        <v>324</v>
      </c>
      <c r="D44" s="27" t="s">
        <v>325</v>
      </c>
      <c r="E44" s="28" t="str">
        <f t="shared" si="0"/>
        <v>Rj79euNSCwg</v>
      </c>
      <c r="F44" s="28" t="str">
        <f t="shared" si="13"/>
        <v>Rj79euNSCwg</v>
      </c>
      <c r="G44" s="27" t="s">
        <v>324</v>
      </c>
      <c r="H44" s="29" t="str">
        <f t="shared" si="1"/>
        <v>Executive Espresso</v>
      </c>
      <c r="I44" s="27" t="s">
        <v>33</v>
      </c>
      <c r="J44" s="27" t="s">
        <v>326</v>
      </c>
      <c r="K44" s="28" t="str">
        <f t="shared" si="14"/>
        <v>May 3, 2021</v>
      </c>
      <c r="L44" s="30">
        <f t="shared" si="2"/>
        <v>44319</v>
      </c>
      <c r="M44" s="28">
        <f t="shared" si="3"/>
        <v>3</v>
      </c>
      <c r="N44" s="28">
        <f t="shared" si="4"/>
        <v>5</v>
      </c>
      <c r="O44" s="28">
        <f t="shared" si="5"/>
        <v>2021</v>
      </c>
      <c r="P44" s="28" t="str">
        <f t="shared" si="6"/>
        <v>3</v>
      </c>
      <c r="Q44" s="28">
        <f>ROUNDUP(Table1[[#This Row],[month]]/3,0)</f>
        <v>2</v>
      </c>
      <c r="R44" s="28" t="str">
        <f>_xlfn.CONCAT(Table1[[#This Row],[year]],"-Q",Table1[[#This Row],[Quarter]])</f>
        <v>2021-Q2</v>
      </c>
      <c r="S44" s="28" t="str">
        <f>TEXT(Table1[[#This Row],[dateStr]],"yyyy-mm")</f>
        <v>2021-05</v>
      </c>
      <c r="T44" s="28" t="str">
        <f t="shared" si="7"/>
        <v>May</v>
      </c>
      <c r="U44" s="31">
        <v>637</v>
      </c>
      <c r="V44" s="27" t="s">
        <v>327</v>
      </c>
      <c r="W44" s="32">
        <f t="shared" si="8"/>
        <v>67759</v>
      </c>
      <c r="X44" s="27" t="s">
        <v>328</v>
      </c>
      <c r="Y44" s="32">
        <f t="shared" si="9"/>
        <v>2455</v>
      </c>
      <c r="Z4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" s="27" t="s">
        <v>329</v>
      </c>
      <c r="AB44" s="33">
        <f>Table1[[#This Row],[secs]]/60 + Table1[[#This Row],[mins]] + Table1[[#This Row],[hours]]*60</f>
        <v>53.9</v>
      </c>
      <c r="AC44" s="34">
        <f t="shared" si="10"/>
        <v>54</v>
      </c>
      <c r="AD44" s="34">
        <f t="shared" si="11"/>
        <v>53</v>
      </c>
      <c r="AE44" s="35">
        <f t="shared" si="12"/>
        <v>0</v>
      </c>
      <c r="AF44" s="28" t="str">
        <f>IFERROR(VLOOKUP(E44,youtube_playlist!$G:$H,2,FALSE),"Unspecified")</f>
        <v>Unspecified</v>
      </c>
      <c r="AG44" s="28" t="str">
        <f>IFERROR(INDEX(youtube_playlist!$G$2:$H$285,MATCH(E44,youtube_playlist!$G$2:$G$285,0),MATCH("industry",youtube_playlist!$G$1:$H$1,0)),"Unspecified")</f>
        <v>Unspecified</v>
      </c>
      <c r="AH44" s="36">
        <v>37682</v>
      </c>
    </row>
    <row r="45" spans="1:34" ht="15.75" customHeight="1" x14ac:dyDescent="0.3">
      <c r="A45" s="27" t="s">
        <v>330</v>
      </c>
      <c r="B45" s="27" t="s">
        <v>30</v>
      </c>
      <c r="C45" s="27" t="s">
        <v>331</v>
      </c>
      <c r="D45" s="27" t="s">
        <v>332</v>
      </c>
      <c r="E45" s="28" t="str">
        <f t="shared" si="0"/>
        <v>3kqNKCxyxSg</v>
      </c>
      <c r="F45" s="28" t="str">
        <f t="shared" si="13"/>
        <v>3kqNKCxyxSg</v>
      </c>
      <c r="G45" s="27" t="s">
        <v>331</v>
      </c>
      <c r="H45" s="29" t="str">
        <f t="shared" si="1"/>
        <v>Executive Espresso</v>
      </c>
      <c r="I45" s="27" t="s">
        <v>33</v>
      </c>
      <c r="J45" s="27" t="s">
        <v>333</v>
      </c>
      <c r="K45" s="28" t="str">
        <f t="shared" si="14"/>
        <v>May 6, 2021</v>
      </c>
      <c r="L45" s="30">
        <f t="shared" si="2"/>
        <v>44322</v>
      </c>
      <c r="M45" s="28">
        <f t="shared" si="3"/>
        <v>6</v>
      </c>
      <c r="N45" s="28">
        <f t="shared" si="4"/>
        <v>5</v>
      </c>
      <c r="O45" s="28">
        <f t="shared" si="5"/>
        <v>2021</v>
      </c>
      <c r="P45" s="28" t="str">
        <f t="shared" si="6"/>
        <v>6</v>
      </c>
      <c r="Q45" s="28">
        <f>ROUNDUP(Table1[[#This Row],[month]]/3,0)</f>
        <v>2</v>
      </c>
      <c r="R45" s="28" t="str">
        <f>_xlfn.CONCAT(Table1[[#This Row],[year]],"-Q",Table1[[#This Row],[Quarter]])</f>
        <v>2021-Q2</v>
      </c>
      <c r="S45" s="28" t="str">
        <f>TEXT(Table1[[#This Row],[dateStr]],"yyyy-mm")</f>
        <v>2021-05</v>
      </c>
      <c r="T45" s="28" t="str">
        <f t="shared" si="7"/>
        <v>May</v>
      </c>
      <c r="U45" s="31">
        <v>500</v>
      </c>
      <c r="V45" s="27" t="s">
        <v>334</v>
      </c>
      <c r="W45" s="32">
        <f t="shared" si="8"/>
        <v>117145</v>
      </c>
      <c r="X45" s="27" t="s">
        <v>335</v>
      </c>
      <c r="Y45" s="32">
        <f t="shared" si="9"/>
        <v>2235</v>
      </c>
      <c r="Z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" s="27" t="s">
        <v>336</v>
      </c>
      <c r="AB45" s="33">
        <f>Table1[[#This Row],[secs]]/60 + Table1[[#This Row],[mins]] + Table1[[#This Row],[hours]]*60</f>
        <v>34.733333333333334</v>
      </c>
      <c r="AC45" s="34">
        <f t="shared" si="10"/>
        <v>44</v>
      </c>
      <c r="AD45" s="34">
        <f t="shared" si="11"/>
        <v>34</v>
      </c>
      <c r="AE45" s="35">
        <f t="shared" si="12"/>
        <v>0</v>
      </c>
      <c r="AF45" s="28" t="str">
        <f>IFERROR(VLOOKUP(E45,youtube_playlist!$G:$H,2,FALSE),"Unspecified")</f>
        <v>Unspecified</v>
      </c>
      <c r="AG45" s="28" t="str">
        <f>IFERROR(INDEX(youtube_playlist!$G$2:$H$285,MATCH(E45,youtube_playlist!$G$2:$G$285,0),MATCH("industry",youtube_playlist!$G$1:$H$1,0)),"Unspecified")</f>
        <v>Unspecified</v>
      </c>
      <c r="AH45" s="36">
        <v>35070</v>
      </c>
    </row>
    <row r="46" spans="1:34" ht="15.75" customHeight="1" x14ac:dyDescent="0.3">
      <c r="A46" s="27" t="s">
        <v>337</v>
      </c>
      <c r="B46" s="27" t="s">
        <v>30</v>
      </c>
      <c r="C46" s="27" t="s">
        <v>338</v>
      </c>
      <c r="D46" s="27" t="s">
        <v>339</v>
      </c>
      <c r="E46" s="28" t="str">
        <f t="shared" si="0"/>
        <v>OydHcBVgfEw</v>
      </c>
      <c r="F46" s="28" t="str">
        <f t="shared" si="13"/>
        <v>OydHcBVgfEw</v>
      </c>
      <c r="G46" s="27" t="s">
        <v>338</v>
      </c>
      <c r="H46" s="29" t="str">
        <f t="shared" si="1"/>
        <v>Executive Espresso</v>
      </c>
      <c r="I46" s="27" t="s">
        <v>33</v>
      </c>
      <c r="J46" s="27" t="s">
        <v>340</v>
      </c>
      <c r="K46" s="28" t="str">
        <f t="shared" si="14"/>
        <v>May 11, 2021</v>
      </c>
      <c r="L46" s="30">
        <f t="shared" si="2"/>
        <v>44327</v>
      </c>
      <c r="M46" s="28">
        <f t="shared" si="3"/>
        <v>11</v>
      </c>
      <c r="N46" s="28">
        <f t="shared" si="4"/>
        <v>5</v>
      </c>
      <c r="O46" s="28">
        <f t="shared" si="5"/>
        <v>2021</v>
      </c>
      <c r="P46" s="28" t="str">
        <f t="shared" si="6"/>
        <v>11</v>
      </c>
      <c r="Q46" s="28">
        <f>ROUNDUP(Table1[[#This Row],[month]]/3,0)</f>
        <v>2</v>
      </c>
      <c r="R46" s="28" t="str">
        <f>_xlfn.CONCAT(Table1[[#This Row],[year]],"-Q",Table1[[#This Row],[Quarter]])</f>
        <v>2021-Q2</v>
      </c>
      <c r="S46" s="28" t="str">
        <f>TEXT(Table1[[#This Row],[dateStr]],"yyyy-mm")</f>
        <v>2021-05</v>
      </c>
      <c r="T46" s="28" t="str">
        <f t="shared" si="7"/>
        <v>May</v>
      </c>
      <c r="U46" s="31">
        <v>538</v>
      </c>
      <c r="V46" s="27" t="s">
        <v>341</v>
      </c>
      <c r="W46" s="32">
        <f t="shared" si="8"/>
        <v>264498</v>
      </c>
      <c r="X46" s="27" t="s">
        <v>342</v>
      </c>
      <c r="Y46" s="32">
        <f t="shared" si="9"/>
        <v>3794</v>
      </c>
      <c r="Z4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6" s="27" t="s">
        <v>343</v>
      </c>
      <c r="AB46" s="33">
        <f>Table1[[#This Row],[secs]]/60 + Table1[[#This Row],[mins]] + Table1[[#This Row],[hours]]*60</f>
        <v>71.316666666666663</v>
      </c>
      <c r="AC46" s="34">
        <f t="shared" si="10"/>
        <v>19</v>
      </c>
      <c r="AD46" s="34">
        <f t="shared" si="11"/>
        <v>11</v>
      </c>
      <c r="AE46" s="35">
        <f t="shared" si="12"/>
        <v>1</v>
      </c>
      <c r="AF46" s="28" t="str">
        <f>IFERROR(VLOOKUP(E46,youtube_playlist!$G:$H,2,FALSE),"Unspecified")</f>
        <v>Unspecified</v>
      </c>
      <c r="AG46" s="28" t="str">
        <f>IFERROR(INDEX(youtube_playlist!$G$2:$H$285,MATCH(E46,youtube_playlist!$G$2:$G$285,0),MATCH("industry",youtube_playlist!$G$1:$H$1,0)),"Unspecified")</f>
        <v>Unspecified</v>
      </c>
      <c r="AH46" s="36">
        <v>37724</v>
      </c>
    </row>
    <row r="47" spans="1:34" ht="15.75" customHeight="1" x14ac:dyDescent="0.3">
      <c r="A47" s="27" t="s">
        <v>344</v>
      </c>
      <c r="B47" s="27" t="s">
        <v>30</v>
      </c>
      <c r="C47" s="27" t="s">
        <v>345</v>
      </c>
      <c r="D47" s="27" t="s">
        <v>346</v>
      </c>
      <c r="E47" s="28" t="str">
        <f t="shared" si="0"/>
        <v>PtEVILHoJDo</v>
      </c>
      <c r="F47" s="28" t="str">
        <f t="shared" si="13"/>
        <v>PtEVILHoJDo</v>
      </c>
      <c r="G47" s="27" t="s">
        <v>345</v>
      </c>
      <c r="H47" s="29" t="str">
        <f t="shared" si="1"/>
        <v>Executive Espresso</v>
      </c>
      <c r="I47" s="27" t="s">
        <v>33</v>
      </c>
      <c r="J47" s="27" t="s">
        <v>347</v>
      </c>
      <c r="K47" s="28" t="str">
        <f t="shared" si="14"/>
        <v>May 13, 2021</v>
      </c>
      <c r="L47" s="30">
        <f t="shared" si="2"/>
        <v>44329</v>
      </c>
      <c r="M47" s="28">
        <f t="shared" si="3"/>
        <v>13</v>
      </c>
      <c r="N47" s="28">
        <f t="shared" si="4"/>
        <v>5</v>
      </c>
      <c r="O47" s="28">
        <f t="shared" si="5"/>
        <v>2021</v>
      </c>
      <c r="P47" s="28" t="str">
        <f t="shared" si="6"/>
        <v>13</v>
      </c>
      <c r="Q47" s="28">
        <f>ROUNDUP(Table1[[#This Row],[month]]/3,0)</f>
        <v>2</v>
      </c>
      <c r="R47" s="28" t="str">
        <f>_xlfn.CONCAT(Table1[[#This Row],[year]],"-Q",Table1[[#This Row],[Quarter]])</f>
        <v>2021-Q2</v>
      </c>
      <c r="S47" s="28" t="str">
        <f>TEXT(Table1[[#This Row],[dateStr]],"yyyy-mm")</f>
        <v>2021-05</v>
      </c>
      <c r="T47" s="28" t="str">
        <f t="shared" si="7"/>
        <v>May</v>
      </c>
      <c r="U47" s="31">
        <v>47</v>
      </c>
      <c r="V47" s="27" t="s">
        <v>348</v>
      </c>
      <c r="W47" s="32">
        <f t="shared" si="8"/>
        <v>31700</v>
      </c>
      <c r="X47" s="27" t="s">
        <v>349</v>
      </c>
      <c r="Y47" s="32">
        <f t="shared" si="9"/>
        <v>743</v>
      </c>
      <c r="Z4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7" s="27" t="s">
        <v>350</v>
      </c>
      <c r="AB47" s="33">
        <f>Table1[[#This Row],[secs]]/60 + Table1[[#This Row],[mins]] + Table1[[#This Row],[hours]]*60</f>
        <v>21.933333333333334</v>
      </c>
      <c r="AC47" s="34">
        <f t="shared" si="10"/>
        <v>56</v>
      </c>
      <c r="AD47" s="34">
        <f t="shared" si="11"/>
        <v>21</v>
      </c>
      <c r="AE47" s="35">
        <f t="shared" si="12"/>
        <v>0</v>
      </c>
      <c r="AF47" s="28" t="str">
        <f>IFERROR(VLOOKUP(E47,youtube_playlist!$G:$H,2,FALSE),"Unspecified")</f>
        <v>Unspecified</v>
      </c>
      <c r="AG47" s="28" t="str">
        <f>IFERROR(INDEX(youtube_playlist!$G$2:$H$285,MATCH(E47,youtube_playlist!$G$2:$G$285,0),MATCH("industry",youtube_playlist!$G$1:$H$1,0)),"Unspecified")</f>
        <v>Unspecified</v>
      </c>
      <c r="AH47" s="36">
        <v>34633</v>
      </c>
    </row>
    <row r="48" spans="1:34" ht="15.75" customHeight="1" x14ac:dyDescent="0.3">
      <c r="A48" s="27" t="s">
        <v>351</v>
      </c>
      <c r="B48" s="27" t="s">
        <v>30</v>
      </c>
      <c r="C48" s="27" t="s">
        <v>352</v>
      </c>
      <c r="D48" s="27" t="s">
        <v>353</v>
      </c>
      <c r="E48" s="28" t="str">
        <f t="shared" si="0"/>
        <v>4SYamX8X-Ec</v>
      </c>
      <c r="F48" s="28" t="str">
        <f t="shared" si="13"/>
        <v>4SYamX8X-Ec</v>
      </c>
      <c r="G48" s="27" t="s">
        <v>352</v>
      </c>
      <c r="H48" s="29" t="str">
        <f t="shared" si="1"/>
        <v>Executive Espresso</v>
      </c>
      <c r="I48" s="27" t="s">
        <v>33</v>
      </c>
      <c r="J48" s="27" t="s">
        <v>354</v>
      </c>
      <c r="K48" s="28" t="str">
        <f t="shared" si="14"/>
        <v>May 14, 2021</v>
      </c>
      <c r="L48" s="30">
        <f t="shared" si="2"/>
        <v>44330</v>
      </c>
      <c r="M48" s="28">
        <f t="shared" si="3"/>
        <v>14</v>
      </c>
      <c r="N48" s="28">
        <f t="shared" si="4"/>
        <v>5</v>
      </c>
      <c r="O48" s="28">
        <f t="shared" si="5"/>
        <v>2021</v>
      </c>
      <c r="P48" s="28" t="str">
        <f t="shared" si="6"/>
        <v>14</v>
      </c>
      <c r="Q48" s="28">
        <f>ROUNDUP(Table1[[#This Row],[month]]/3,0)</f>
        <v>2</v>
      </c>
      <c r="R48" s="28" t="str">
        <f>_xlfn.CONCAT(Table1[[#This Row],[year]],"-Q",Table1[[#This Row],[Quarter]])</f>
        <v>2021-Q2</v>
      </c>
      <c r="S48" s="28" t="str">
        <f>TEXT(Table1[[#This Row],[dateStr]],"yyyy-mm")</f>
        <v>2021-05</v>
      </c>
      <c r="T48" s="28" t="str">
        <f t="shared" si="7"/>
        <v>May</v>
      </c>
      <c r="U48" s="31">
        <v>113</v>
      </c>
      <c r="V48" s="27" t="s">
        <v>355</v>
      </c>
      <c r="W48" s="32">
        <f t="shared" si="8"/>
        <v>61306</v>
      </c>
      <c r="X48" s="27" t="s">
        <v>356</v>
      </c>
      <c r="Y48" s="32">
        <f t="shared" si="9"/>
        <v>1286</v>
      </c>
      <c r="Z4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8" s="27" t="s">
        <v>357</v>
      </c>
      <c r="AB48" s="33">
        <f>Table1[[#This Row],[secs]]/60 + Table1[[#This Row],[mins]] + Table1[[#This Row],[hours]]*60</f>
        <v>26.083333333333332</v>
      </c>
      <c r="AC48" s="34">
        <f t="shared" si="10"/>
        <v>5</v>
      </c>
      <c r="AD48" s="34">
        <f t="shared" si="11"/>
        <v>26</v>
      </c>
      <c r="AE48" s="35">
        <f t="shared" si="12"/>
        <v>0</v>
      </c>
      <c r="AF48" s="28" t="str">
        <f>IFERROR(VLOOKUP(E48,youtube_playlist!$G:$H,2,FALSE),"Unspecified")</f>
        <v>Unspecified</v>
      </c>
      <c r="AG48" s="28" t="str">
        <f>IFERROR(INDEX(youtube_playlist!$G$2:$H$285,MATCH(E48,youtube_playlist!$G$2:$G$285,0),MATCH("industry",youtube_playlist!$G$1:$H$1,0)),"Unspecified")</f>
        <v>Unspecified</v>
      </c>
      <c r="AH48" s="36">
        <v>34232</v>
      </c>
    </row>
    <row r="49" spans="1:34" ht="15.75" customHeight="1" x14ac:dyDescent="0.3">
      <c r="A49" s="27" t="s">
        <v>358</v>
      </c>
      <c r="B49" s="27" t="s">
        <v>30</v>
      </c>
      <c r="C49" s="27" t="s">
        <v>359</v>
      </c>
      <c r="D49" s="27" t="s">
        <v>360</v>
      </c>
      <c r="E49" s="28" t="str">
        <f t="shared" si="0"/>
        <v>uWcJxZu2RkQ</v>
      </c>
      <c r="F49" s="28" t="str">
        <f t="shared" si="13"/>
        <v>uWcJxZu2RkQ</v>
      </c>
      <c r="G49" s="27" t="s">
        <v>359</v>
      </c>
      <c r="H49" s="29" t="str">
        <f t="shared" si="1"/>
        <v>Executive Espresso</v>
      </c>
      <c r="I49" s="27" t="s">
        <v>33</v>
      </c>
      <c r="J49" s="27" t="s">
        <v>361</v>
      </c>
      <c r="K49" s="28" t="str">
        <f t="shared" si="14"/>
        <v>May 15, 2021</v>
      </c>
      <c r="L49" s="30">
        <f t="shared" si="2"/>
        <v>44331</v>
      </c>
      <c r="M49" s="28">
        <f t="shared" si="3"/>
        <v>15</v>
      </c>
      <c r="N49" s="28">
        <f t="shared" si="4"/>
        <v>5</v>
      </c>
      <c r="O49" s="28">
        <f t="shared" si="5"/>
        <v>2021</v>
      </c>
      <c r="P49" s="28" t="str">
        <f t="shared" si="6"/>
        <v>15</v>
      </c>
      <c r="Q49" s="28">
        <f>ROUNDUP(Table1[[#This Row],[month]]/3,0)</f>
        <v>2</v>
      </c>
      <c r="R49" s="28" t="str">
        <f>_xlfn.CONCAT(Table1[[#This Row],[year]],"-Q",Table1[[#This Row],[Quarter]])</f>
        <v>2021-Q2</v>
      </c>
      <c r="S49" s="28" t="str">
        <f>TEXT(Table1[[#This Row],[dateStr]],"yyyy-mm")</f>
        <v>2021-05</v>
      </c>
      <c r="T49" s="28" t="str">
        <f t="shared" si="7"/>
        <v>May</v>
      </c>
      <c r="U49" s="31">
        <v>90</v>
      </c>
      <c r="V49" s="27" t="s">
        <v>362</v>
      </c>
      <c r="W49" s="32">
        <f t="shared" si="8"/>
        <v>40958</v>
      </c>
      <c r="X49" s="27" t="s">
        <v>363</v>
      </c>
      <c r="Y49" s="32">
        <f t="shared" si="9"/>
        <v>830</v>
      </c>
      <c r="Z4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9" s="27" t="s">
        <v>364</v>
      </c>
      <c r="AB49" s="33">
        <f>Table1[[#This Row],[secs]]/60 + Table1[[#This Row],[mins]] + Table1[[#This Row],[hours]]*60</f>
        <v>26.783333333333335</v>
      </c>
      <c r="AC49" s="34">
        <f t="shared" si="10"/>
        <v>47</v>
      </c>
      <c r="AD49" s="34">
        <f t="shared" si="11"/>
        <v>26</v>
      </c>
      <c r="AE49" s="35">
        <f t="shared" si="12"/>
        <v>0</v>
      </c>
      <c r="AF49" s="28" t="str">
        <f>IFERROR(VLOOKUP(E49,youtube_playlist!$G:$H,2,FALSE),"Unspecified")</f>
        <v>Unspecified</v>
      </c>
      <c r="AG49" s="28" t="str">
        <f>IFERROR(INDEX(youtube_playlist!$G$2:$H$285,MATCH(E49,youtube_playlist!$G$2:$G$285,0),MATCH("industry",youtube_playlist!$G$1:$H$1,0)),"Unspecified")</f>
        <v>Unspecified</v>
      </c>
      <c r="AH49" s="36">
        <v>39014</v>
      </c>
    </row>
    <row r="50" spans="1:34" ht="15.75" customHeight="1" x14ac:dyDescent="0.3">
      <c r="A50" s="27" t="s">
        <v>365</v>
      </c>
      <c r="B50" s="27" t="s">
        <v>30</v>
      </c>
      <c r="C50" s="27" t="s">
        <v>366</v>
      </c>
      <c r="D50" s="27" t="s">
        <v>367</v>
      </c>
      <c r="E50" s="28" t="str">
        <f t="shared" si="0"/>
        <v>fIDARfuA5VY</v>
      </c>
      <c r="F50" s="28" t="str">
        <f t="shared" si="13"/>
        <v>fIDARfuA5VY</v>
      </c>
      <c r="G50" s="27" t="s">
        <v>366</v>
      </c>
      <c r="H50" s="29" t="str">
        <f t="shared" si="1"/>
        <v>Executive Espresso</v>
      </c>
      <c r="I50" s="27" t="s">
        <v>33</v>
      </c>
      <c r="J50" s="27" t="s">
        <v>368</v>
      </c>
      <c r="K50" s="28" t="str">
        <f t="shared" si="14"/>
        <v>May 17, 2021</v>
      </c>
      <c r="L50" s="30">
        <f t="shared" si="2"/>
        <v>44333</v>
      </c>
      <c r="M50" s="28">
        <f t="shared" si="3"/>
        <v>17</v>
      </c>
      <c r="N50" s="28">
        <f t="shared" si="4"/>
        <v>5</v>
      </c>
      <c r="O50" s="28">
        <f t="shared" si="5"/>
        <v>2021</v>
      </c>
      <c r="P50" s="28" t="str">
        <f t="shared" si="6"/>
        <v>17</v>
      </c>
      <c r="Q50" s="28">
        <f>ROUNDUP(Table1[[#This Row],[month]]/3,0)</f>
        <v>2</v>
      </c>
      <c r="R50" s="28" t="str">
        <f>_xlfn.CONCAT(Table1[[#This Row],[year]],"-Q",Table1[[#This Row],[Quarter]])</f>
        <v>2021-Q2</v>
      </c>
      <c r="S50" s="28" t="str">
        <f>TEXT(Table1[[#This Row],[dateStr]],"yyyy-mm")</f>
        <v>2021-05</v>
      </c>
      <c r="T50" s="28" t="str">
        <f t="shared" si="7"/>
        <v>May</v>
      </c>
      <c r="U50" s="31">
        <v>24</v>
      </c>
      <c r="V50" s="27" t="s">
        <v>369</v>
      </c>
      <c r="W50" s="32">
        <f t="shared" si="8"/>
        <v>19168</v>
      </c>
      <c r="X50" s="27" t="s">
        <v>370</v>
      </c>
      <c r="Y50" s="32">
        <f t="shared" si="9"/>
        <v>459</v>
      </c>
      <c r="Z5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0" s="27" t="s">
        <v>371</v>
      </c>
      <c r="AB50" s="33">
        <f>Table1[[#This Row],[secs]]/60 + Table1[[#This Row],[mins]] + Table1[[#This Row],[hours]]*60</f>
        <v>44.9</v>
      </c>
      <c r="AC50" s="34">
        <f t="shared" si="10"/>
        <v>54</v>
      </c>
      <c r="AD50" s="34">
        <f t="shared" si="11"/>
        <v>44</v>
      </c>
      <c r="AE50" s="35">
        <f t="shared" si="12"/>
        <v>0</v>
      </c>
      <c r="AF50" s="28" t="str">
        <f>IFERROR(VLOOKUP(E50,youtube_playlist!$G:$H,2,FALSE),"Unspecified")</f>
        <v>Unspecified</v>
      </c>
      <c r="AG50" s="28" t="str">
        <f>IFERROR(INDEX(youtube_playlist!$G$2:$H$285,MATCH(E50,youtube_playlist!$G$2:$G$285,0),MATCH("industry",youtube_playlist!$G$1:$H$1,0)),"Unspecified")</f>
        <v>Unspecified</v>
      </c>
      <c r="AH50" s="36">
        <v>36873</v>
      </c>
    </row>
    <row r="51" spans="1:34" ht="15.75" customHeight="1" x14ac:dyDescent="0.3">
      <c r="A51" s="27" t="s">
        <v>372</v>
      </c>
      <c r="B51" s="27" t="s">
        <v>30</v>
      </c>
      <c r="C51" s="27" t="s">
        <v>373</v>
      </c>
      <c r="D51" s="27" t="s">
        <v>374</v>
      </c>
      <c r="E51" s="28" t="str">
        <f t="shared" si="0"/>
        <v>M-vafNoJ3Dk</v>
      </c>
      <c r="F51" s="28" t="str">
        <f t="shared" si="13"/>
        <v>M-vafNoJ3Dk</v>
      </c>
      <c r="G51" s="27" t="s">
        <v>373</v>
      </c>
      <c r="H51" s="29" t="str">
        <f t="shared" si="1"/>
        <v>Executive Espresso</v>
      </c>
      <c r="I51" s="27" t="s">
        <v>33</v>
      </c>
      <c r="J51" s="27" t="s">
        <v>375</v>
      </c>
      <c r="K51" s="28" t="str">
        <f t="shared" si="14"/>
        <v>May 18, 2021</v>
      </c>
      <c r="L51" s="30">
        <f t="shared" si="2"/>
        <v>44334</v>
      </c>
      <c r="M51" s="28">
        <f t="shared" si="3"/>
        <v>18</v>
      </c>
      <c r="N51" s="28">
        <f t="shared" si="4"/>
        <v>5</v>
      </c>
      <c r="O51" s="28">
        <f t="shared" si="5"/>
        <v>2021</v>
      </c>
      <c r="P51" s="28" t="str">
        <f t="shared" si="6"/>
        <v>18</v>
      </c>
      <c r="Q51" s="28">
        <f>ROUNDUP(Table1[[#This Row],[month]]/3,0)</f>
        <v>2</v>
      </c>
      <c r="R51" s="28" t="str">
        <f>_xlfn.CONCAT(Table1[[#This Row],[year]],"-Q",Table1[[#This Row],[Quarter]])</f>
        <v>2021-Q2</v>
      </c>
      <c r="S51" s="28" t="str">
        <f>TEXT(Table1[[#This Row],[dateStr]],"yyyy-mm")</f>
        <v>2021-05</v>
      </c>
      <c r="T51" s="28" t="str">
        <f t="shared" si="7"/>
        <v>May</v>
      </c>
      <c r="U51" s="31">
        <v>1599</v>
      </c>
      <c r="V51" s="27" t="s">
        <v>376</v>
      </c>
      <c r="W51" s="32">
        <f t="shared" si="8"/>
        <v>685445</v>
      </c>
      <c r="X51" s="27" t="s">
        <v>377</v>
      </c>
      <c r="Y51" s="32">
        <f t="shared" si="9"/>
        <v>10517</v>
      </c>
      <c r="Z5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1" s="27" t="s">
        <v>378</v>
      </c>
      <c r="AB51" s="33">
        <f>Table1[[#This Row],[secs]]/60 + Table1[[#This Row],[mins]] + Table1[[#This Row],[hours]]*60</f>
        <v>52.45</v>
      </c>
      <c r="AC51" s="34">
        <f t="shared" si="10"/>
        <v>27</v>
      </c>
      <c r="AD51" s="34">
        <f t="shared" si="11"/>
        <v>52</v>
      </c>
      <c r="AE51" s="35">
        <f t="shared" si="12"/>
        <v>0</v>
      </c>
      <c r="AF51" s="28" t="str">
        <f>IFERROR(VLOOKUP(E51,youtube_playlist!$G:$H,2,FALSE),"Unspecified")</f>
        <v>Unspecified</v>
      </c>
      <c r="AG51" s="28" t="str">
        <f>IFERROR(INDEX(youtube_playlist!$G$2:$H$285,MATCH(E51,youtube_playlist!$G$2:$G$285,0),MATCH("industry",youtube_playlist!$G$1:$H$1,0)),"Unspecified")</f>
        <v>Unspecified</v>
      </c>
      <c r="AH51" s="36">
        <v>39863</v>
      </c>
    </row>
    <row r="52" spans="1:34" ht="15.75" customHeight="1" x14ac:dyDescent="0.3">
      <c r="A52" s="27" t="s">
        <v>379</v>
      </c>
      <c r="B52" s="27" t="s">
        <v>30</v>
      </c>
      <c r="C52" s="27" t="s">
        <v>380</v>
      </c>
      <c r="D52" s="27" t="s">
        <v>381</v>
      </c>
      <c r="E52" s="28" t="str">
        <f t="shared" si="0"/>
        <v>mAbo8bsjHhI</v>
      </c>
      <c r="F52" s="28" t="str">
        <f t="shared" si="13"/>
        <v>mAbo8bsjHhI</v>
      </c>
      <c r="G52" s="27" t="s">
        <v>380</v>
      </c>
      <c r="H52" s="29" t="str">
        <f t="shared" si="1"/>
        <v>Executive Espresso</v>
      </c>
      <c r="I52" s="27" t="s">
        <v>33</v>
      </c>
      <c r="J52" s="27" t="s">
        <v>382</v>
      </c>
      <c r="K52" s="28" t="str">
        <f t="shared" si="14"/>
        <v>May 20, 2021</v>
      </c>
      <c r="L52" s="30">
        <f t="shared" si="2"/>
        <v>44336</v>
      </c>
      <c r="M52" s="28">
        <f t="shared" si="3"/>
        <v>20</v>
      </c>
      <c r="N52" s="28">
        <f t="shared" si="4"/>
        <v>5</v>
      </c>
      <c r="O52" s="28">
        <f t="shared" si="5"/>
        <v>2021</v>
      </c>
      <c r="P52" s="28" t="str">
        <f t="shared" si="6"/>
        <v>20</v>
      </c>
      <c r="Q52" s="28">
        <f>ROUNDUP(Table1[[#This Row],[month]]/3,0)</f>
        <v>2</v>
      </c>
      <c r="R52" s="28" t="str">
        <f>_xlfn.CONCAT(Table1[[#This Row],[year]],"-Q",Table1[[#This Row],[Quarter]])</f>
        <v>2021-Q2</v>
      </c>
      <c r="S52" s="28" t="str">
        <f>TEXT(Table1[[#This Row],[dateStr]],"yyyy-mm")</f>
        <v>2021-05</v>
      </c>
      <c r="T52" s="28" t="str">
        <f t="shared" si="7"/>
        <v>May</v>
      </c>
      <c r="U52" s="31">
        <v>432</v>
      </c>
      <c r="V52" s="27" t="s">
        <v>383</v>
      </c>
      <c r="W52" s="32">
        <f t="shared" si="8"/>
        <v>99125</v>
      </c>
      <c r="X52" s="27" t="s">
        <v>384</v>
      </c>
      <c r="Y52" s="32">
        <f t="shared" si="9"/>
        <v>2456</v>
      </c>
      <c r="Z5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" s="27" t="s">
        <v>385</v>
      </c>
      <c r="AB52" s="33">
        <f>Table1[[#This Row],[secs]]/60 + Table1[[#This Row],[mins]] + Table1[[#This Row],[hours]]*60</f>
        <v>40.5</v>
      </c>
      <c r="AC52" s="34">
        <f t="shared" si="10"/>
        <v>30</v>
      </c>
      <c r="AD52" s="34">
        <f t="shared" si="11"/>
        <v>40</v>
      </c>
      <c r="AE52" s="35">
        <f t="shared" si="12"/>
        <v>0</v>
      </c>
      <c r="AF52" s="28" t="str">
        <f>IFERROR(VLOOKUP(E52,youtube_playlist!$G:$H,2,FALSE),"Unspecified")</f>
        <v>Unspecified</v>
      </c>
      <c r="AG52" s="28" t="str">
        <f>IFERROR(INDEX(youtube_playlist!$G$2:$H$285,MATCH(E52,youtube_playlist!$G$2:$G$285,0),MATCH("industry",youtube_playlist!$G$1:$H$1,0)),"Unspecified")</f>
        <v>Unspecified</v>
      </c>
      <c r="AH52" s="36">
        <v>36742</v>
      </c>
    </row>
    <row r="53" spans="1:34" ht="15.75" customHeight="1" x14ac:dyDescent="0.3">
      <c r="A53" s="27" t="s">
        <v>386</v>
      </c>
      <c r="B53" s="27" t="s">
        <v>30</v>
      </c>
      <c r="C53" s="27" t="s">
        <v>387</v>
      </c>
      <c r="D53" s="27" t="s">
        <v>388</v>
      </c>
      <c r="E53" s="28" t="str">
        <f t="shared" si="0"/>
        <v>tFECKuV5zU8</v>
      </c>
      <c r="F53" s="28" t="str">
        <f t="shared" si="13"/>
        <v>tFECKuV5zU8</v>
      </c>
      <c r="G53" s="27" t="s">
        <v>387</v>
      </c>
      <c r="H53" s="29" t="str">
        <f t="shared" si="1"/>
        <v>Executive Espresso</v>
      </c>
      <c r="I53" s="27" t="s">
        <v>33</v>
      </c>
      <c r="J53" s="27" t="s">
        <v>389</v>
      </c>
      <c r="K53" s="28" t="str">
        <f t="shared" si="14"/>
        <v>May 21, 2021</v>
      </c>
      <c r="L53" s="30">
        <f t="shared" si="2"/>
        <v>44337</v>
      </c>
      <c r="M53" s="28">
        <f t="shared" si="3"/>
        <v>21</v>
      </c>
      <c r="N53" s="28">
        <f t="shared" si="4"/>
        <v>5</v>
      </c>
      <c r="O53" s="28">
        <f t="shared" si="5"/>
        <v>2021</v>
      </c>
      <c r="P53" s="28" t="str">
        <f t="shared" si="6"/>
        <v>21</v>
      </c>
      <c r="Q53" s="28">
        <f>ROUNDUP(Table1[[#This Row],[month]]/3,0)</f>
        <v>2</v>
      </c>
      <c r="R53" s="28" t="str">
        <f>_xlfn.CONCAT(Table1[[#This Row],[year]],"-Q",Table1[[#This Row],[Quarter]])</f>
        <v>2021-Q2</v>
      </c>
      <c r="S53" s="28" t="str">
        <f>TEXT(Table1[[#This Row],[dateStr]],"yyyy-mm")</f>
        <v>2021-05</v>
      </c>
      <c r="T53" s="28" t="str">
        <f t="shared" si="7"/>
        <v>May</v>
      </c>
      <c r="U53" s="31">
        <v>219</v>
      </c>
      <c r="V53" s="27" t="s">
        <v>390</v>
      </c>
      <c r="W53" s="32">
        <f t="shared" si="8"/>
        <v>225587</v>
      </c>
      <c r="X53" s="27" t="s">
        <v>391</v>
      </c>
      <c r="Y53" s="32">
        <f t="shared" si="9"/>
        <v>5346</v>
      </c>
      <c r="Z5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3" s="27" t="s">
        <v>392</v>
      </c>
      <c r="AB53" s="33">
        <f>Table1[[#This Row],[secs]]/60 + Table1[[#This Row],[mins]] + Table1[[#This Row],[hours]]*60</f>
        <v>61.583333333333336</v>
      </c>
      <c r="AC53" s="34">
        <f t="shared" si="10"/>
        <v>35</v>
      </c>
      <c r="AD53" s="34">
        <f t="shared" si="11"/>
        <v>1</v>
      </c>
      <c r="AE53" s="35">
        <f t="shared" si="12"/>
        <v>1</v>
      </c>
      <c r="AF53" s="28" t="str">
        <f>IFERROR(VLOOKUP(E53,youtube_playlist!$G:$H,2,FALSE),"Unspecified")</f>
        <v>Unspecified</v>
      </c>
      <c r="AG53" s="28" t="str">
        <f>IFERROR(INDEX(youtube_playlist!$G$2:$H$285,MATCH(E53,youtube_playlist!$G$2:$G$285,0),MATCH("industry",youtube_playlist!$G$1:$H$1,0)),"Unspecified")</f>
        <v>Unspecified</v>
      </c>
      <c r="AH53" s="36">
        <v>38995</v>
      </c>
    </row>
    <row r="54" spans="1:34" ht="15.75" customHeight="1" x14ac:dyDescent="0.3">
      <c r="A54" s="27" t="s">
        <v>393</v>
      </c>
      <c r="B54" s="27" t="s">
        <v>30</v>
      </c>
      <c r="C54" s="27" t="s">
        <v>394</v>
      </c>
      <c r="D54" s="27" t="s">
        <v>395</v>
      </c>
      <c r="E54" s="28" t="str">
        <f t="shared" si="0"/>
        <v>lCxfaBRD2hk</v>
      </c>
      <c r="F54" s="28" t="str">
        <f t="shared" si="13"/>
        <v>lCxfaBRD2hk</v>
      </c>
      <c r="G54" s="27" t="s">
        <v>394</v>
      </c>
      <c r="H54" s="29" t="str">
        <f t="shared" si="1"/>
        <v>Executive Espresso</v>
      </c>
      <c r="I54" s="27" t="s">
        <v>33</v>
      </c>
      <c r="J54" s="27" t="s">
        <v>396</v>
      </c>
      <c r="K54" s="28" t="str">
        <f t="shared" si="14"/>
        <v>May 24, 2021</v>
      </c>
      <c r="L54" s="30">
        <f t="shared" si="2"/>
        <v>44340</v>
      </c>
      <c r="M54" s="28">
        <f t="shared" si="3"/>
        <v>24</v>
      </c>
      <c r="N54" s="28">
        <f t="shared" si="4"/>
        <v>5</v>
      </c>
      <c r="O54" s="28">
        <f t="shared" si="5"/>
        <v>2021</v>
      </c>
      <c r="P54" s="28" t="str">
        <f t="shared" si="6"/>
        <v>24</v>
      </c>
      <c r="Q54" s="28">
        <f>ROUNDUP(Table1[[#This Row],[month]]/3,0)</f>
        <v>2</v>
      </c>
      <c r="R54" s="28" t="str">
        <f>_xlfn.CONCAT(Table1[[#This Row],[year]],"-Q",Table1[[#This Row],[Quarter]])</f>
        <v>2021-Q2</v>
      </c>
      <c r="S54" s="28" t="str">
        <f>TEXT(Table1[[#This Row],[dateStr]],"yyyy-mm")</f>
        <v>2021-05</v>
      </c>
      <c r="T54" s="28" t="str">
        <f t="shared" si="7"/>
        <v>May</v>
      </c>
      <c r="U54" s="31">
        <v>9</v>
      </c>
      <c r="V54" s="27" t="s">
        <v>397</v>
      </c>
      <c r="W54" s="32">
        <f t="shared" si="8"/>
        <v>18101</v>
      </c>
      <c r="X54" s="27" t="s">
        <v>398</v>
      </c>
      <c r="Y54" s="32">
        <f t="shared" si="9"/>
        <v>301</v>
      </c>
      <c r="Z5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" s="27" t="s">
        <v>399</v>
      </c>
      <c r="AB54" s="33">
        <f>Table1[[#This Row],[secs]]/60 + Table1[[#This Row],[mins]] + Table1[[#This Row],[hours]]*60</f>
        <v>40.549999999999997</v>
      </c>
      <c r="AC54" s="34">
        <f t="shared" si="10"/>
        <v>33</v>
      </c>
      <c r="AD54" s="34">
        <f t="shared" si="11"/>
        <v>40</v>
      </c>
      <c r="AE54" s="35">
        <f t="shared" si="12"/>
        <v>0</v>
      </c>
      <c r="AF54" s="28" t="str">
        <f>IFERROR(VLOOKUP(E54,youtube_playlist!$G:$H,2,FALSE),"Unspecified")</f>
        <v>Unspecified</v>
      </c>
      <c r="AG54" s="28" t="str">
        <f>IFERROR(INDEX(youtube_playlist!$G$2:$H$285,MATCH(E54,youtube_playlist!$G$2:$G$285,0),MATCH("industry",youtube_playlist!$G$1:$H$1,0)),"Unspecified")</f>
        <v>Unspecified</v>
      </c>
      <c r="AH54" s="36">
        <v>38267</v>
      </c>
    </row>
    <row r="55" spans="1:34" ht="15.75" customHeight="1" x14ac:dyDescent="0.3">
      <c r="A55" s="27" t="s">
        <v>400</v>
      </c>
      <c r="B55" s="27" t="s">
        <v>30</v>
      </c>
      <c r="C55" s="27" t="s">
        <v>401</v>
      </c>
      <c r="D55" s="27" t="s">
        <v>402</v>
      </c>
      <c r="E55" s="28" t="str">
        <f t="shared" si="0"/>
        <v>h0ETELtJC00</v>
      </c>
      <c r="F55" s="28" t="str">
        <f t="shared" si="13"/>
        <v>h0ETELtJC00</v>
      </c>
      <c r="G55" s="27" t="s">
        <v>401</v>
      </c>
      <c r="H55" s="29" t="str">
        <f t="shared" si="1"/>
        <v>Executive Espresso</v>
      </c>
      <c r="I55" s="27" t="s">
        <v>33</v>
      </c>
      <c r="J55" s="27" t="s">
        <v>403</v>
      </c>
      <c r="K55" s="28" t="str">
        <f t="shared" si="14"/>
        <v>May 26, 2021</v>
      </c>
      <c r="L55" s="30">
        <f t="shared" si="2"/>
        <v>44342</v>
      </c>
      <c r="M55" s="28">
        <f t="shared" si="3"/>
        <v>26</v>
      </c>
      <c r="N55" s="28">
        <f t="shared" si="4"/>
        <v>5</v>
      </c>
      <c r="O55" s="28">
        <f t="shared" si="5"/>
        <v>2021</v>
      </c>
      <c r="P55" s="28" t="str">
        <f t="shared" si="6"/>
        <v>26</v>
      </c>
      <c r="Q55" s="28">
        <f>ROUNDUP(Table1[[#This Row],[month]]/3,0)</f>
        <v>2</v>
      </c>
      <c r="R55" s="28" t="str">
        <f>_xlfn.CONCAT(Table1[[#This Row],[year]],"-Q",Table1[[#This Row],[Quarter]])</f>
        <v>2021-Q2</v>
      </c>
      <c r="S55" s="28" t="str">
        <f>TEXT(Table1[[#This Row],[dateStr]],"yyyy-mm")</f>
        <v>2021-05</v>
      </c>
      <c r="T55" s="28" t="str">
        <f t="shared" si="7"/>
        <v>May</v>
      </c>
      <c r="U55" s="31">
        <v>386</v>
      </c>
      <c r="V55" s="27" t="s">
        <v>404</v>
      </c>
      <c r="W55" s="32">
        <f t="shared" si="8"/>
        <v>379924</v>
      </c>
      <c r="X55" s="27" t="s">
        <v>405</v>
      </c>
      <c r="Y55" s="32">
        <f t="shared" si="9"/>
        <v>6522</v>
      </c>
      <c r="Z5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5" s="27" t="s">
        <v>406</v>
      </c>
      <c r="AB55" s="33">
        <f>Table1[[#This Row],[secs]]/60 + Table1[[#This Row],[mins]] + Table1[[#This Row],[hours]]*60</f>
        <v>44.06666666666667</v>
      </c>
      <c r="AC55" s="34">
        <f t="shared" si="10"/>
        <v>4</v>
      </c>
      <c r="AD55" s="34">
        <f t="shared" si="11"/>
        <v>44</v>
      </c>
      <c r="AE55" s="35">
        <f t="shared" si="12"/>
        <v>0</v>
      </c>
      <c r="AF55" s="28" t="str">
        <f>IFERROR(VLOOKUP(E55,youtube_playlist!$G:$H,2,FALSE),"Unspecified")</f>
        <v>Unspecified</v>
      </c>
      <c r="AG55" s="28" t="str">
        <f>IFERROR(INDEX(youtube_playlist!$G$2:$H$285,MATCH(E55,youtube_playlist!$G$2:$G$285,0),MATCH("industry",youtube_playlist!$G$1:$H$1,0)),"Unspecified")</f>
        <v>Unspecified</v>
      </c>
      <c r="AH55" s="36">
        <v>41859</v>
      </c>
    </row>
    <row r="56" spans="1:34" ht="15.75" customHeight="1" x14ac:dyDescent="0.3">
      <c r="A56" s="27" t="s">
        <v>407</v>
      </c>
      <c r="B56" s="27" t="s">
        <v>30</v>
      </c>
      <c r="C56" s="27" t="s">
        <v>408</v>
      </c>
      <c r="D56" s="27" t="s">
        <v>409</v>
      </c>
      <c r="E56" s="28" t="str">
        <f t="shared" si="0"/>
        <v>8r-6rx83k6g</v>
      </c>
      <c r="F56" s="28" t="str">
        <f t="shared" si="13"/>
        <v>8r-6rx83k6g</v>
      </c>
      <c r="G56" s="27" t="s">
        <v>408</v>
      </c>
      <c r="H56" s="29" t="str">
        <f t="shared" si="1"/>
        <v>Executive Espresso</v>
      </c>
      <c r="I56" s="27" t="s">
        <v>33</v>
      </c>
      <c r="J56" s="27" t="s">
        <v>410</v>
      </c>
      <c r="K56" s="28" t="str">
        <f t="shared" si="14"/>
        <v>May 27, 2021</v>
      </c>
      <c r="L56" s="30">
        <f t="shared" si="2"/>
        <v>44343</v>
      </c>
      <c r="M56" s="28">
        <f t="shared" si="3"/>
        <v>27</v>
      </c>
      <c r="N56" s="28">
        <f t="shared" si="4"/>
        <v>5</v>
      </c>
      <c r="O56" s="28">
        <f t="shared" si="5"/>
        <v>2021</v>
      </c>
      <c r="P56" s="28" t="str">
        <f t="shared" si="6"/>
        <v>27</v>
      </c>
      <c r="Q56" s="28">
        <f>ROUNDUP(Table1[[#This Row],[month]]/3,0)</f>
        <v>2</v>
      </c>
      <c r="R56" s="28" t="str">
        <f>_xlfn.CONCAT(Table1[[#This Row],[year]],"-Q",Table1[[#This Row],[Quarter]])</f>
        <v>2021-Q2</v>
      </c>
      <c r="S56" s="28" t="str">
        <f>TEXT(Table1[[#This Row],[dateStr]],"yyyy-mm")</f>
        <v>2021-05</v>
      </c>
      <c r="T56" s="28" t="str">
        <f t="shared" si="7"/>
        <v>May</v>
      </c>
      <c r="U56" s="31">
        <v>29</v>
      </c>
      <c r="V56" s="27" t="s">
        <v>411</v>
      </c>
      <c r="W56" s="32">
        <f t="shared" si="8"/>
        <v>10279</v>
      </c>
      <c r="X56" s="27" t="s">
        <v>412</v>
      </c>
      <c r="Y56" s="32">
        <f t="shared" si="9"/>
        <v>228</v>
      </c>
      <c r="Z5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6" s="27" t="s">
        <v>413</v>
      </c>
      <c r="AB56" s="33">
        <f>Table1[[#This Row],[secs]]/60 + Table1[[#This Row],[mins]] + Table1[[#This Row],[hours]]*60</f>
        <v>36.549999999999997</v>
      </c>
      <c r="AC56" s="34">
        <f t="shared" si="10"/>
        <v>33</v>
      </c>
      <c r="AD56" s="34">
        <f t="shared" si="11"/>
        <v>36</v>
      </c>
      <c r="AE56" s="35">
        <f t="shared" si="12"/>
        <v>0</v>
      </c>
      <c r="AF56" s="28" t="str">
        <f>IFERROR(VLOOKUP(E56,youtube_playlist!$G:$H,2,FALSE),"Unspecified")</f>
        <v>Unspecified</v>
      </c>
      <c r="AG56" s="28" t="str">
        <f>IFERROR(INDEX(youtube_playlist!$G$2:$H$285,MATCH(E56,youtube_playlist!$G$2:$G$285,0),MATCH("industry",youtube_playlist!$G$1:$H$1,0)),"Unspecified")</f>
        <v>Unspecified</v>
      </c>
      <c r="AH56" s="36">
        <v>39059</v>
      </c>
    </row>
    <row r="57" spans="1:34" ht="15.75" customHeight="1" x14ac:dyDescent="0.3">
      <c r="A57" s="27" t="s">
        <v>414</v>
      </c>
      <c r="B57" s="27" t="s">
        <v>30</v>
      </c>
      <c r="C57" s="27" t="s">
        <v>415</v>
      </c>
      <c r="D57" s="27" t="s">
        <v>416</v>
      </c>
      <c r="E57" s="28" t="str">
        <f t="shared" si="0"/>
        <v>N3BGV3XJm0Y</v>
      </c>
      <c r="F57" s="28" t="str">
        <f t="shared" si="13"/>
        <v>N3BGV3XJm0Y</v>
      </c>
      <c r="G57" s="27" t="s">
        <v>415</v>
      </c>
      <c r="H57" s="29" t="str">
        <f t="shared" si="1"/>
        <v>Executive Espresso</v>
      </c>
      <c r="I57" s="27" t="s">
        <v>33</v>
      </c>
      <c r="J57" s="27" t="s">
        <v>417</v>
      </c>
      <c r="K57" s="28" t="str">
        <f t="shared" si="14"/>
        <v>May 31, 2021</v>
      </c>
      <c r="L57" s="30">
        <f t="shared" si="2"/>
        <v>44347</v>
      </c>
      <c r="M57" s="28">
        <f t="shared" si="3"/>
        <v>31</v>
      </c>
      <c r="N57" s="28">
        <f t="shared" si="4"/>
        <v>5</v>
      </c>
      <c r="O57" s="28">
        <f t="shared" si="5"/>
        <v>2021</v>
      </c>
      <c r="P57" s="28" t="str">
        <f t="shared" si="6"/>
        <v>31</v>
      </c>
      <c r="Q57" s="28">
        <f>ROUNDUP(Table1[[#This Row],[month]]/3,0)</f>
        <v>2</v>
      </c>
      <c r="R57" s="28" t="str">
        <f>_xlfn.CONCAT(Table1[[#This Row],[year]],"-Q",Table1[[#This Row],[Quarter]])</f>
        <v>2021-Q2</v>
      </c>
      <c r="S57" s="28" t="str">
        <f>TEXT(Table1[[#This Row],[dateStr]],"yyyy-mm")</f>
        <v>2021-05</v>
      </c>
      <c r="T57" s="28" t="str">
        <f t="shared" si="7"/>
        <v>May</v>
      </c>
      <c r="U57" s="31">
        <v>39</v>
      </c>
      <c r="V57" s="27" t="s">
        <v>418</v>
      </c>
      <c r="W57" s="32">
        <f t="shared" si="8"/>
        <v>50396</v>
      </c>
      <c r="X57" s="27" t="s">
        <v>419</v>
      </c>
      <c r="Y57" s="32">
        <f t="shared" si="9"/>
        <v>1507</v>
      </c>
      <c r="Z5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7" s="27" t="s">
        <v>420</v>
      </c>
      <c r="AB57" s="33">
        <f>Table1[[#This Row],[secs]]/60 + Table1[[#This Row],[mins]] + Table1[[#This Row],[hours]]*60</f>
        <v>21.616666666666667</v>
      </c>
      <c r="AC57" s="34">
        <f t="shared" si="10"/>
        <v>37</v>
      </c>
      <c r="AD57" s="34">
        <f t="shared" si="11"/>
        <v>21</v>
      </c>
      <c r="AE57" s="35">
        <f t="shared" si="12"/>
        <v>0</v>
      </c>
      <c r="AF57" s="28" t="str">
        <f>IFERROR(VLOOKUP(E57,youtube_playlist!$G:$H,2,FALSE),"Unspecified")</f>
        <v>Unspecified</v>
      </c>
      <c r="AG57" s="28" t="str">
        <f>IFERROR(INDEX(youtube_playlist!$G$2:$H$285,MATCH(E57,youtube_playlist!$G$2:$G$285,0),MATCH("industry",youtube_playlist!$G$1:$H$1,0)),"Unspecified")</f>
        <v>Unspecified</v>
      </c>
      <c r="AH57" s="36">
        <v>46252</v>
      </c>
    </row>
    <row r="58" spans="1:34" ht="15.75" customHeight="1" x14ac:dyDescent="0.3">
      <c r="A58" s="27" t="s">
        <v>421</v>
      </c>
      <c r="B58" s="27" t="s">
        <v>30</v>
      </c>
      <c r="C58" s="27" t="s">
        <v>422</v>
      </c>
      <c r="D58" s="27" t="s">
        <v>423</v>
      </c>
      <c r="E58" s="28" t="str">
        <f t="shared" si="0"/>
        <v>y8eEH3HtuRo</v>
      </c>
      <c r="F58" s="28" t="str">
        <f t="shared" si="13"/>
        <v>y8eEH3HtuRo</v>
      </c>
      <c r="G58" s="27" t="s">
        <v>422</v>
      </c>
      <c r="H58" s="29" t="str">
        <f t="shared" si="1"/>
        <v>Executive Espresso</v>
      </c>
      <c r="I58" s="27" t="s">
        <v>33</v>
      </c>
      <c r="J58" s="27" t="s">
        <v>424</v>
      </c>
      <c r="K58" s="28" t="str">
        <f t="shared" si="14"/>
        <v>Jun 2, 2021</v>
      </c>
      <c r="L58" s="30">
        <f t="shared" si="2"/>
        <v>44349</v>
      </c>
      <c r="M58" s="28">
        <f t="shared" si="3"/>
        <v>2</v>
      </c>
      <c r="N58" s="28">
        <f t="shared" si="4"/>
        <v>6</v>
      </c>
      <c r="O58" s="28">
        <f t="shared" si="5"/>
        <v>2021</v>
      </c>
      <c r="P58" s="28" t="str">
        <f t="shared" si="6"/>
        <v>2</v>
      </c>
      <c r="Q58" s="28">
        <f>ROUNDUP(Table1[[#This Row],[month]]/3,0)</f>
        <v>2</v>
      </c>
      <c r="R58" s="28" t="str">
        <f>_xlfn.CONCAT(Table1[[#This Row],[year]],"-Q",Table1[[#This Row],[Quarter]])</f>
        <v>2021-Q2</v>
      </c>
      <c r="S58" s="28" t="str">
        <f>TEXT(Table1[[#This Row],[dateStr]],"yyyy-mm")</f>
        <v>2021-06</v>
      </c>
      <c r="T58" s="28" t="str">
        <f t="shared" si="7"/>
        <v>June</v>
      </c>
      <c r="U58" s="31">
        <v>55</v>
      </c>
      <c r="V58" s="27" t="s">
        <v>425</v>
      </c>
      <c r="W58" s="32">
        <f t="shared" si="8"/>
        <v>20246</v>
      </c>
      <c r="X58" s="27" t="s">
        <v>426</v>
      </c>
      <c r="Y58" s="32">
        <f t="shared" si="9"/>
        <v>413</v>
      </c>
      <c r="Z5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8" s="27" t="s">
        <v>427</v>
      </c>
      <c r="AB58" s="33">
        <f>Table1[[#This Row],[secs]]/60 + Table1[[#This Row],[mins]] + Table1[[#This Row],[hours]]*60</f>
        <v>46.266666666666666</v>
      </c>
      <c r="AC58" s="34">
        <f t="shared" si="10"/>
        <v>16</v>
      </c>
      <c r="AD58" s="34">
        <f t="shared" si="11"/>
        <v>46</v>
      </c>
      <c r="AE58" s="35">
        <f t="shared" si="12"/>
        <v>0</v>
      </c>
      <c r="AF58" s="28" t="str">
        <f>IFERROR(VLOOKUP(E58,youtube_playlist!$G:$H,2,FALSE),"Unspecified")</f>
        <v>Unspecified</v>
      </c>
      <c r="AG58" s="28" t="str">
        <f>IFERROR(INDEX(youtube_playlist!$G$2:$H$285,MATCH(E58,youtube_playlist!$G$2:$G$285,0),MATCH("industry",youtube_playlist!$G$1:$H$1,0)),"Unspecified")</f>
        <v>Unspecified</v>
      </c>
      <c r="AH58" s="36">
        <v>40819</v>
      </c>
    </row>
    <row r="59" spans="1:34" ht="15.75" customHeight="1" x14ac:dyDescent="0.3">
      <c r="A59" s="27" t="s">
        <v>428</v>
      </c>
      <c r="B59" s="27" t="s">
        <v>30</v>
      </c>
      <c r="C59" s="27" t="s">
        <v>429</v>
      </c>
      <c r="D59" s="27" t="s">
        <v>430</v>
      </c>
      <c r="E59" s="28" t="str">
        <f t="shared" si="0"/>
        <v>zfYp6GF4HGw</v>
      </c>
      <c r="F59" s="28" t="str">
        <f t="shared" si="13"/>
        <v>zfYp6GF4HGw</v>
      </c>
      <c r="G59" s="27" t="s">
        <v>429</v>
      </c>
      <c r="H59" s="29" t="str">
        <f t="shared" si="1"/>
        <v>Executive Espresso</v>
      </c>
      <c r="I59" s="27" t="s">
        <v>33</v>
      </c>
      <c r="J59" s="27" t="s">
        <v>431</v>
      </c>
      <c r="K59" s="28" t="str">
        <f t="shared" si="14"/>
        <v>Jun 3, 2021</v>
      </c>
      <c r="L59" s="30">
        <f t="shared" si="2"/>
        <v>44350</v>
      </c>
      <c r="M59" s="28">
        <f t="shared" si="3"/>
        <v>3</v>
      </c>
      <c r="N59" s="28">
        <f t="shared" si="4"/>
        <v>6</v>
      </c>
      <c r="O59" s="28">
        <f t="shared" si="5"/>
        <v>2021</v>
      </c>
      <c r="P59" s="28" t="str">
        <f t="shared" si="6"/>
        <v>3</v>
      </c>
      <c r="Q59" s="28">
        <f>ROUNDUP(Table1[[#This Row],[month]]/3,0)</f>
        <v>2</v>
      </c>
      <c r="R59" s="28" t="str">
        <f>_xlfn.CONCAT(Table1[[#This Row],[year]],"-Q",Table1[[#This Row],[Quarter]])</f>
        <v>2021-Q2</v>
      </c>
      <c r="S59" s="28" t="str">
        <f>TEXT(Table1[[#This Row],[dateStr]],"yyyy-mm")</f>
        <v>2021-06</v>
      </c>
      <c r="T59" s="28" t="str">
        <f t="shared" si="7"/>
        <v>June</v>
      </c>
      <c r="U59" s="31">
        <v>218</v>
      </c>
      <c r="V59" s="27" t="s">
        <v>432</v>
      </c>
      <c r="W59" s="32">
        <f t="shared" si="8"/>
        <v>74159</v>
      </c>
      <c r="X59" s="27" t="s">
        <v>433</v>
      </c>
      <c r="Y59" s="32">
        <f t="shared" si="9"/>
        <v>1535</v>
      </c>
      <c r="Z5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9" s="27" t="s">
        <v>434</v>
      </c>
      <c r="AB59" s="33">
        <f>Table1[[#This Row],[secs]]/60 + Table1[[#This Row],[mins]] + Table1[[#This Row],[hours]]*60</f>
        <v>40.016666666666666</v>
      </c>
      <c r="AC59" s="34">
        <f t="shared" si="10"/>
        <v>1</v>
      </c>
      <c r="AD59" s="34">
        <f t="shared" si="11"/>
        <v>40</v>
      </c>
      <c r="AE59" s="35">
        <f t="shared" si="12"/>
        <v>0</v>
      </c>
      <c r="AF59" s="28" t="str">
        <f>IFERROR(VLOOKUP(E59,youtube_playlist!$G:$H,2,FALSE),"Unspecified")</f>
        <v>Unspecified</v>
      </c>
      <c r="AG59" s="28" t="str">
        <f>IFERROR(INDEX(youtube_playlist!$G$2:$H$285,MATCH(E59,youtube_playlist!$G$2:$G$285,0),MATCH("industry",youtube_playlist!$G$1:$H$1,0)),"Unspecified")</f>
        <v>Unspecified</v>
      </c>
      <c r="AH59" s="36">
        <v>45011</v>
      </c>
    </row>
    <row r="60" spans="1:34" ht="15.75" customHeight="1" x14ac:dyDescent="0.3">
      <c r="A60" s="27" t="s">
        <v>435</v>
      </c>
      <c r="B60" s="27" t="s">
        <v>30</v>
      </c>
      <c r="C60" s="27" t="s">
        <v>436</v>
      </c>
      <c r="D60" s="27" t="s">
        <v>437</v>
      </c>
      <c r="E60" s="28" t="str">
        <f t="shared" si="0"/>
        <v>5MCREaYMKe4</v>
      </c>
      <c r="F60" s="28" t="str">
        <f t="shared" si="13"/>
        <v>5MCREaYMKe4</v>
      </c>
      <c r="G60" s="27" t="s">
        <v>436</v>
      </c>
      <c r="H60" s="29" t="str">
        <f t="shared" si="1"/>
        <v>Executive Espresso</v>
      </c>
      <c r="I60" s="27" t="s">
        <v>33</v>
      </c>
      <c r="J60" s="27" t="s">
        <v>438</v>
      </c>
      <c r="K60" s="28" t="str">
        <f t="shared" si="14"/>
        <v>Jun 8, 2021</v>
      </c>
      <c r="L60" s="30">
        <f t="shared" si="2"/>
        <v>44355</v>
      </c>
      <c r="M60" s="28">
        <f t="shared" si="3"/>
        <v>8</v>
      </c>
      <c r="N60" s="28">
        <f t="shared" si="4"/>
        <v>6</v>
      </c>
      <c r="O60" s="28">
        <f t="shared" si="5"/>
        <v>2021</v>
      </c>
      <c r="P60" s="28" t="str">
        <f t="shared" si="6"/>
        <v>8</v>
      </c>
      <c r="Q60" s="28">
        <f>ROUNDUP(Table1[[#This Row],[month]]/3,0)</f>
        <v>2</v>
      </c>
      <c r="R60" s="28" t="str">
        <f>_xlfn.CONCAT(Table1[[#This Row],[year]],"-Q",Table1[[#This Row],[Quarter]])</f>
        <v>2021-Q2</v>
      </c>
      <c r="S60" s="28" t="str">
        <f>TEXT(Table1[[#This Row],[dateStr]],"yyyy-mm")</f>
        <v>2021-06</v>
      </c>
      <c r="T60" s="28" t="str">
        <f t="shared" si="7"/>
        <v>June</v>
      </c>
      <c r="U60" s="31">
        <v>76</v>
      </c>
      <c r="V60" s="27" t="s">
        <v>439</v>
      </c>
      <c r="W60" s="32">
        <f t="shared" si="8"/>
        <v>56856</v>
      </c>
      <c r="X60" s="27" t="s">
        <v>440</v>
      </c>
      <c r="Y60" s="32">
        <f t="shared" si="9"/>
        <v>1310</v>
      </c>
      <c r="Z6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0" s="27" t="s">
        <v>441</v>
      </c>
      <c r="AB60" s="33">
        <f>Table1[[#This Row],[secs]]/60 + Table1[[#This Row],[mins]] + Table1[[#This Row],[hours]]*60</f>
        <v>30.383333333333333</v>
      </c>
      <c r="AC60" s="34">
        <f t="shared" si="10"/>
        <v>23</v>
      </c>
      <c r="AD60" s="34">
        <f t="shared" si="11"/>
        <v>30</v>
      </c>
      <c r="AE60" s="35">
        <f t="shared" si="12"/>
        <v>0</v>
      </c>
      <c r="AF60" s="28" t="str">
        <f>IFERROR(VLOOKUP(E60,youtube_playlist!$G:$H,2,FALSE),"Unspecified")</f>
        <v>Unspecified</v>
      </c>
      <c r="AG60" s="28" t="str">
        <f>IFERROR(INDEX(youtube_playlist!$G$2:$H$285,MATCH(E60,youtube_playlist!$G$2:$G$285,0),MATCH("industry",youtube_playlist!$G$1:$H$1,0)),"Unspecified")</f>
        <v>Unspecified</v>
      </c>
      <c r="AH60" s="36">
        <v>45925</v>
      </c>
    </row>
    <row r="61" spans="1:34" ht="15.75" customHeight="1" x14ac:dyDescent="0.3">
      <c r="A61" s="27" t="s">
        <v>442</v>
      </c>
      <c r="B61" s="27" t="s">
        <v>30</v>
      </c>
      <c r="C61" s="27" t="s">
        <v>443</v>
      </c>
      <c r="D61" s="27" t="s">
        <v>444</v>
      </c>
      <c r="E61" s="28" t="str">
        <f t="shared" si="0"/>
        <v>NyACiHSN6nw</v>
      </c>
      <c r="F61" s="28" t="str">
        <f t="shared" si="13"/>
        <v>NyACiHSN6nw</v>
      </c>
      <c r="G61" s="27" t="s">
        <v>443</v>
      </c>
      <c r="H61" s="29" t="str">
        <f t="shared" si="1"/>
        <v>Executive Espresso</v>
      </c>
      <c r="I61" s="27" t="s">
        <v>33</v>
      </c>
      <c r="J61" s="27" t="s">
        <v>445</v>
      </c>
      <c r="K61" s="28" t="str">
        <f t="shared" si="14"/>
        <v>Jun 9, 2021</v>
      </c>
      <c r="L61" s="30">
        <f t="shared" si="2"/>
        <v>44356</v>
      </c>
      <c r="M61" s="28">
        <f t="shared" si="3"/>
        <v>9</v>
      </c>
      <c r="N61" s="28">
        <f t="shared" si="4"/>
        <v>6</v>
      </c>
      <c r="O61" s="28">
        <f t="shared" si="5"/>
        <v>2021</v>
      </c>
      <c r="P61" s="28" t="str">
        <f t="shared" si="6"/>
        <v>9</v>
      </c>
      <c r="Q61" s="28">
        <f>ROUNDUP(Table1[[#This Row],[month]]/3,0)</f>
        <v>2</v>
      </c>
      <c r="R61" s="28" t="str">
        <f>_xlfn.CONCAT(Table1[[#This Row],[year]],"-Q",Table1[[#This Row],[Quarter]])</f>
        <v>2021-Q2</v>
      </c>
      <c r="S61" s="28" t="str">
        <f>TEXT(Table1[[#This Row],[dateStr]],"yyyy-mm")</f>
        <v>2021-06</v>
      </c>
      <c r="T61" s="28" t="str">
        <f t="shared" si="7"/>
        <v>June</v>
      </c>
      <c r="U61" s="31">
        <v>164</v>
      </c>
      <c r="V61" s="27" t="s">
        <v>446</v>
      </c>
      <c r="W61" s="32">
        <f t="shared" si="8"/>
        <v>67348</v>
      </c>
      <c r="X61" s="27" t="s">
        <v>447</v>
      </c>
      <c r="Y61" s="32">
        <f t="shared" si="9"/>
        <v>1711</v>
      </c>
      <c r="Z6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1" s="27" t="s">
        <v>448</v>
      </c>
      <c r="AB61" s="33">
        <f>Table1[[#This Row],[secs]]/60 + Table1[[#This Row],[mins]] + Table1[[#This Row],[hours]]*60</f>
        <v>28.816666666666666</v>
      </c>
      <c r="AC61" s="34">
        <f t="shared" si="10"/>
        <v>49</v>
      </c>
      <c r="AD61" s="34">
        <f t="shared" si="11"/>
        <v>28</v>
      </c>
      <c r="AE61" s="35">
        <f t="shared" si="12"/>
        <v>0</v>
      </c>
      <c r="AF61" s="28" t="str">
        <f>IFERROR(VLOOKUP(E61,youtube_playlist!$G:$H,2,FALSE),"Unspecified")</f>
        <v>Unspecified</v>
      </c>
      <c r="AG61" s="28" t="str">
        <f>IFERROR(INDEX(youtube_playlist!$G$2:$H$285,MATCH(E61,youtube_playlist!$G$2:$G$285,0),MATCH("industry",youtube_playlist!$G$1:$H$1,0)),"Unspecified")</f>
        <v>Unspecified</v>
      </c>
      <c r="AH61" s="36">
        <v>49469</v>
      </c>
    </row>
    <row r="62" spans="1:34" ht="15.75" customHeight="1" x14ac:dyDescent="0.3">
      <c r="A62" s="27" t="s">
        <v>449</v>
      </c>
      <c r="B62" s="27" t="s">
        <v>30</v>
      </c>
      <c r="C62" s="27" t="s">
        <v>450</v>
      </c>
      <c r="D62" s="27" t="s">
        <v>451</v>
      </c>
      <c r="E62" s="28" t="str">
        <f t="shared" si="0"/>
        <v>QzEgQeqlUCc</v>
      </c>
      <c r="F62" s="28" t="str">
        <f t="shared" si="13"/>
        <v>QzEgQeqlUCc</v>
      </c>
      <c r="G62" s="27" t="s">
        <v>450</v>
      </c>
      <c r="H62" s="29" t="str">
        <f t="shared" si="1"/>
        <v>Executive Espresso</v>
      </c>
      <c r="I62" s="27" t="s">
        <v>33</v>
      </c>
      <c r="J62" s="27" t="s">
        <v>452</v>
      </c>
      <c r="K62" s="28" t="str">
        <f t="shared" si="14"/>
        <v>Jun 11, 2021</v>
      </c>
      <c r="L62" s="30">
        <f t="shared" si="2"/>
        <v>44358</v>
      </c>
      <c r="M62" s="28">
        <f t="shared" si="3"/>
        <v>11</v>
      </c>
      <c r="N62" s="28">
        <f t="shared" si="4"/>
        <v>6</v>
      </c>
      <c r="O62" s="28">
        <f t="shared" si="5"/>
        <v>2021</v>
      </c>
      <c r="P62" s="28" t="str">
        <f t="shared" si="6"/>
        <v>11</v>
      </c>
      <c r="Q62" s="28">
        <f>ROUNDUP(Table1[[#This Row],[month]]/3,0)</f>
        <v>2</v>
      </c>
      <c r="R62" s="28" t="str">
        <f>_xlfn.CONCAT(Table1[[#This Row],[year]],"-Q",Table1[[#This Row],[Quarter]])</f>
        <v>2021-Q2</v>
      </c>
      <c r="S62" s="28" t="str">
        <f>TEXT(Table1[[#This Row],[dateStr]],"yyyy-mm")</f>
        <v>2021-06</v>
      </c>
      <c r="T62" s="28" t="str">
        <f t="shared" si="7"/>
        <v>June</v>
      </c>
      <c r="U62" s="31">
        <v>178</v>
      </c>
      <c r="V62" s="27" t="s">
        <v>453</v>
      </c>
      <c r="W62" s="32">
        <f t="shared" si="8"/>
        <v>295042</v>
      </c>
      <c r="X62" s="27" t="s">
        <v>454</v>
      </c>
      <c r="Y62" s="32">
        <f t="shared" si="9"/>
        <v>7374</v>
      </c>
      <c r="Z6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2" s="27" t="s">
        <v>455</v>
      </c>
      <c r="AB62" s="33">
        <f>Table1[[#This Row],[secs]]/60 + Table1[[#This Row],[mins]] + Table1[[#This Row],[hours]]*60</f>
        <v>60.516666666666666</v>
      </c>
      <c r="AC62" s="34">
        <f t="shared" si="10"/>
        <v>31</v>
      </c>
      <c r="AD62" s="34">
        <f t="shared" si="11"/>
        <v>0</v>
      </c>
      <c r="AE62" s="35">
        <f t="shared" si="12"/>
        <v>1</v>
      </c>
      <c r="AF62" s="28" t="str">
        <f>IFERROR(VLOOKUP(E62,youtube_playlist!$G:$H,2,FALSE),"Unspecified")</f>
        <v>Unspecified</v>
      </c>
      <c r="AG62" s="28" t="str">
        <f>IFERROR(INDEX(youtube_playlist!$G$2:$H$285,MATCH(E62,youtube_playlist!$G$2:$G$285,0),MATCH("industry",youtube_playlist!$G$1:$H$1,0)),"Unspecified")</f>
        <v>Unspecified</v>
      </c>
      <c r="AH62" s="36">
        <v>45813</v>
      </c>
    </row>
    <row r="63" spans="1:34" ht="15.75" customHeight="1" x14ac:dyDescent="0.3">
      <c r="A63" s="27" t="s">
        <v>456</v>
      </c>
      <c r="B63" s="27" t="s">
        <v>30</v>
      </c>
      <c r="C63" s="27" t="s">
        <v>457</v>
      </c>
      <c r="D63" s="27" t="s">
        <v>458</v>
      </c>
      <c r="E63" s="28" t="str">
        <f t="shared" si="0"/>
        <v>zMNd3clCa1Q</v>
      </c>
      <c r="F63" s="28" t="str">
        <f t="shared" si="13"/>
        <v>zMNd3clCa1Q</v>
      </c>
      <c r="G63" s="27" t="s">
        <v>457</v>
      </c>
      <c r="H63" s="29" t="str">
        <f t="shared" si="1"/>
        <v>Executive Espresso</v>
      </c>
      <c r="I63" s="27" t="s">
        <v>33</v>
      </c>
      <c r="J63" s="27" t="s">
        <v>459</v>
      </c>
      <c r="K63" s="28" t="str">
        <f t="shared" si="14"/>
        <v>Jun 16, 2021</v>
      </c>
      <c r="L63" s="30">
        <f t="shared" si="2"/>
        <v>44363</v>
      </c>
      <c r="M63" s="28">
        <f t="shared" si="3"/>
        <v>16</v>
      </c>
      <c r="N63" s="28">
        <f t="shared" si="4"/>
        <v>6</v>
      </c>
      <c r="O63" s="28">
        <f t="shared" si="5"/>
        <v>2021</v>
      </c>
      <c r="P63" s="28" t="str">
        <f t="shared" si="6"/>
        <v>16</v>
      </c>
      <c r="Q63" s="28">
        <f>ROUNDUP(Table1[[#This Row],[month]]/3,0)</f>
        <v>2</v>
      </c>
      <c r="R63" s="28" t="str">
        <f>_xlfn.CONCAT(Table1[[#This Row],[year]],"-Q",Table1[[#This Row],[Quarter]])</f>
        <v>2021-Q2</v>
      </c>
      <c r="S63" s="28" t="str">
        <f>TEXT(Table1[[#This Row],[dateStr]],"yyyy-mm")</f>
        <v>2021-06</v>
      </c>
      <c r="T63" s="28" t="str">
        <f t="shared" si="7"/>
        <v>June</v>
      </c>
      <c r="U63" s="31">
        <v>27</v>
      </c>
      <c r="V63" s="27" t="s">
        <v>460</v>
      </c>
      <c r="W63" s="32">
        <f t="shared" si="8"/>
        <v>21648</v>
      </c>
      <c r="X63" s="27" t="s">
        <v>196</v>
      </c>
      <c r="Y63" s="32">
        <f t="shared" si="9"/>
        <v>466</v>
      </c>
      <c r="Z6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3" s="27" t="s">
        <v>461</v>
      </c>
      <c r="AB63" s="33">
        <f>Table1[[#This Row],[secs]]/60 + Table1[[#This Row],[mins]] + Table1[[#This Row],[hours]]*60</f>
        <v>56.2</v>
      </c>
      <c r="AC63" s="34">
        <f t="shared" si="10"/>
        <v>12</v>
      </c>
      <c r="AD63" s="34">
        <f t="shared" si="11"/>
        <v>56</v>
      </c>
      <c r="AE63" s="35">
        <f t="shared" si="12"/>
        <v>0</v>
      </c>
      <c r="AF63" s="28" t="str">
        <f>IFERROR(VLOOKUP(E63,youtube_playlist!$G:$H,2,FALSE),"Unspecified")</f>
        <v>Unspecified</v>
      </c>
      <c r="AG63" s="28" t="str">
        <f>IFERROR(INDEX(youtube_playlist!$G$2:$H$285,MATCH(E63,youtube_playlist!$G$2:$G$285,0),MATCH("industry",youtube_playlist!$G$1:$H$1,0)),"Unspecified")</f>
        <v>Unspecified</v>
      </c>
      <c r="AH63" s="36">
        <v>50497</v>
      </c>
    </row>
    <row r="64" spans="1:34" ht="15.75" customHeight="1" x14ac:dyDescent="0.3">
      <c r="A64" s="27" t="s">
        <v>462</v>
      </c>
      <c r="B64" s="27" t="s">
        <v>30</v>
      </c>
      <c r="C64" s="27" t="s">
        <v>463</v>
      </c>
      <c r="D64" s="27" t="s">
        <v>464</v>
      </c>
      <c r="E64" s="28" t="str">
        <f t="shared" si="0"/>
        <v>orzBtZv2fCg</v>
      </c>
      <c r="F64" s="28" t="str">
        <f t="shared" si="13"/>
        <v>orzBtZv2fCg</v>
      </c>
      <c r="G64" s="27" t="s">
        <v>463</v>
      </c>
      <c r="H64" s="29" t="str">
        <f t="shared" si="1"/>
        <v>Executive Espresso</v>
      </c>
      <c r="I64" s="27" t="s">
        <v>33</v>
      </c>
      <c r="J64" s="27" t="s">
        <v>465</v>
      </c>
      <c r="K64" s="28" t="str">
        <f t="shared" si="14"/>
        <v>Jun 18, 2021</v>
      </c>
      <c r="L64" s="30">
        <f t="shared" si="2"/>
        <v>44365</v>
      </c>
      <c r="M64" s="28">
        <f t="shared" si="3"/>
        <v>18</v>
      </c>
      <c r="N64" s="28">
        <f t="shared" si="4"/>
        <v>6</v>
      </c>
      <c r="O64" s="28">
        <f t="shared" si="5"/>
        <v>2021</v>
      </c>
      <c r="P64" s="28" t="str">
        <f t="shared" si="6"/>
        <v>18</v>
      </c>
      <c r="Q64" s="28">
        <f>ROUNDUP(Table1[[#This Row],[month]]/3,0)</f>
        <v>2</v>
      </c>
      <c r="R64" s="28" t="str">
        <f>_xlfn.CONCAT(Table1[[#This Row],[year]],"-Q",Table1[[#This Row],[Quarter]])</f>
        <v>2021-Q2</v>
      </c>
      <c r="S64" s="28" t="str">
        <f>TEXT(Table1[[#This Row],[dateStr]],"yyyy-mm")</f>
        <v>2021-06</v>
      </c>
      <c r="T64" s="28" t="str">
        <f t="shared" si="7"/>
        <v>June</v>
      </c>
      <c r="U64" s="31">
        <v>99</v>
      </c>
      <c r="V64" s="27" t="s">
        <v>466</v>
      </c>
      <c r="W64" s="32">
        <f t="shared" si="8"/>
        <v>19101</v>
      </c>
      <c r="X64" s="27" t="s">
        <v>467</v>
      </c>
      <c r="Y64" s="32">
        <f t="shared" si="9"/>
        <v>384</v>
      </c>
      <c r="Z6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4" s="27" t="s">
        <v>468</v>
      </c>
      <c r="AB64" s="33">
        <f>Table1[[#This Row],[secs]]/60 + Table1[[#This Row],[mins]] + Table1[[#This Row],[hours]]*60</f>
        <v>25.183333333333334</v>
      </c>
      <c r="AC64" s="34">
        <f t="shared" si="10"/>
        <v>11</v>
      </c>
      <c r="AD64" s="34">
        <f t="shared" si="11"/>
        <v>25</v>
      </c>
      <c r="AE64" s="35">
        <f t="shared" si="12"/>
        <v>0</v>
      </c>
      <c r="AF64" s="28" t="str">
        <f>IFERROR(VLOOKUP(E64,youtube_playlist!$G:$H,2,FALSE),"Unspecified")</f>
        <v>Unspecified</v>
      </c>
      <c r="AG64" s="28" t="str">
        <f>IFERROR(INDEX(youtube_playlist!$G$2:$H$285,MATCH(E64,youtube_playlist!$G$2:$G$285,0),MATCH("industry",youtube_playlist!$G$1:$H$1,0)),"Unspecified")</f>
        <v>Unspecified</v>
      </c>
      <c r="AH64" s="36">
        <v>48513</v>
      </c>
    </row>
    <row r="65" spans="1:34" ht="15.75" customHeight="1" x14ac:dyDescent="0.3">
      <c r="A65" s="27" t="s">
        <v>469</v>
      </c>
      <c r="B65" s="27" t="s">
        <v>30</v>
      </c>
      <c r="C65" s="27" t="s">
        <v>470</v>
      </c>
      <c r="D65" s="27" t="s">
        <v>471</v>
      </c>
      <c r="E65" s="28" t="str">
        <f t="shared" si="0"/>
        <v>uujIVbc9CDw</v>
      </c>
      <c r="F65" s="28" t="str">
        <f t="shared" si="13"/>
        <v>uujIVbc9CDw</v>
      </c>
      <c r="G65" s="27" t="s">
        <v>470</v>
      </c>
      <c r="H65" s="29" t="str">
        <f t="shared" si="1"/>
        <v>Executive Espresso</v>
      </c>
      <c r="I65" s="27" t="s">
        <v>33</v>
      </c>
      <c r="J65" s="27" t="s">
        <v>472</v>
      </c>
      <c r="K65" s="28" t="str">
        <f t="shared" si="14"/>
        <v>Jun 21, 2021</v>
      </c>
      <c r="L65" s="30">
        <f t="shared" si="2"/>
        <v>44368</v>
      </c>
      <c r="M65" s="28">
        <f t="shared" si="3"/>
        <v>21</v>
      </c>
      <c r="N65" s="28">
        <f t="shared" si="4"/>
        <v>6</v>
      </c>
      <c r="O65" s="28">
        <f t="shared" si="5"/>
        <v>2021</v>
      </c>
      <c r="P65" s="28" t="str">
        <f t="shared" si="6"/>
        <v>21</v>
      </c>
      <c r="Q65" s="28">
        <f>ROUNDUP(Table1[[#This Row],[month]]/3,0)</f>
        <v>2</v>
      </c>
      <c r="R65" s="28" t="str">
        <f>_xlfn.CONCAT(Table1[[#This Row],[year]],"-Q",Table1[[#This Row],[Quarter]])</f>
        <v>2021-Q2</v>
      </c>
      <c r="S65" s="28" t="str">
        <f>TEXT(Table1[[#This Row],[dateStr]],"yyyy-mm")</f>
        <v>2021-06</v>
      </c>
      <c r="T65" s="28" t="str">
        <f t="shared" si="7"/>
        <v>June</v>
      </c>
      <c r="U65" s="31">
        <v>1160</v>
      </c>
      <c r="V65" s="27" t="s">
        <v>473</v>
      </c>
      <c r="W65" s="32">
        <f t="shared" si="8"/>
        <v>765814</v>
      </c>
      <c r="X65" s="27" t="s">
        <v>474</v>
      </c>
      <c r="Y65" s="32">
        <f t="shared" si="9"/>
        <v>9848</v>
      </c>
      <c r="Z6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5" s="27" t="s">
        <v>475</v>
      </c>
      <c r="AB65" s="33">
        <f>Table1[[#This Row],[secs]]/60 + Table1[[#This Row],[mins]] + Table1[[#This Row],[hours]]*60</f>
        <v>59.216666666666669</v>
      </c>
      <c r="AC65" s="34">
        <f t="shared" si="10"/>
        <v>13</v>
      </c>
      <c r="AD65" s="34">
        <f t="shared" si="11"/>
        <v>59</v>
      </c>
      <c r="AE65" s="35">
        <f t="shared" si="12"/>
        <v>0</v>
      </c>
      <c r="AF65" s="28" t="str">
        <f>IFERROR(VLOOKUP(E65,youtube_playlist!$G:$H,2,FALSE),"Unspecified")</f>
        <v>Unspecified</v>
      </c>
      <c r="AG65" s="28" t="str">
        <f>IFERROR(INDEX(youtube_playlist!$G$2:$H$285,MATCH(E65,youtube_playlist!$G$2:$G$285,0),MATCH("industry",youtube_playlist!$G$1:$H$1,0)),"Unspecified")</f>
        <v>Unspecified</v>
      </c>
      <c r="AH65" s="36">
        <v>53053</v>
      </c>
    </row>
    <row r="66" spans="1:34" ht="15.75" customHeight="1" x14ac:dyDescent="0.3">
      <c r="A66" s="27" t="s">
        <v>476</v>
      </c>
      <c r="B66" s="27" t="s">
        <v>30</v>
      </c>
      <c r="C66" s="27" t="s">
        <v>477</v>
      </c>
      <c r="D66" s="27" t="s">
        <v>478</v>
      </c>
      <c r="E66" s="28" t="str">
        <f t="shared" si="0"/>
        <v>AP6HkUt9oLk</v>
      </c>
      <c r="F66" s="28" t="str">
        <f t="shared" si="13"/>
        <v>AP6HkUt9oLk</v>
      </c>
      <c r="G66" s="27" t="s">
        <v>477</v>
      </c>
      <c r="H66" s="29" t="str">
        <f t="shared" si="1"/>
        <v>Executive Espresso</v>
      </c>
      <c r="I66" s="27" t="s">
        <v>33</v>
      </c>
      <c r="J66" s="27" t="s">
        <v>479</v>
      </c>
      <c r="K66" s="28" t="str">
        <f t="shared" si="14"/>
        <v>Jun 23, 2021</v>
      </c>
      <c r="L66" s="30">
        <f t="shared" si="2"/>
        <v>44370</v>
      </c>
      <c r="M66" s="28">
        <f t="shared" ref="M66:M129" si="15">DAY(L66)</f>
        <v>23</v>
      </c>
      <c r="N66" s="28">
        <f t="shared" si="4"/>
        <v>6</v>
      </c>
      <c r="O66" s="28">
        <f t="shared" si="5"/>
        <v>2021</v>
      </c>
      <c r="P66" s="28" t="str">
        <f t="shared" ref="P66:P129" si="16">TEXT(L66,"d")</f>
        <v>23</v>
      </c>
      <c r="Q66" s="28">
        <f>ROUNDUP(Table1[[#This Row],[month]]/3,0)</f>
        <v>2</v>
      </c>
      <c r="R66" s="28" t="str">
        <f>_xlfn.CONCAT(Table1[[#This Row],[year]],"-Q",Table1[[#This Row],[Quarter]])</f>
        <v>2021-Q2</v>
      </c>
      <c r="S66" s="28" t="str">
        <f>TEXT(Table1[[#This Row],[dateStr]],"yyyy-mm")</f>
        <v>2021-06</v>
      </c>
      <c r="T66" s="28" t="str">
        <f t="shared" ref="T66:T129" si="17">TEXT(L66,"mmmm")</f>
        <v>June</v>
      </c>
      <c r="U66" s="31">
        <v>103</v>
      </c>
      <c r="V66" s="27" t="s">
        <v>480</v>
      </c>
      <c r="W66" s="32">
        <f t="shared" ref="W66:W129" si="18">VALUE(SUBSTITUTE(V66," views",""))</f>
        <v>57737</v>
      </c>
      <c r="X66" s="27" t="s">
        <v>481</v>
      </c>
      <c r="Y66" s="32">
        <f t="shared" ref="Y66:Y129" si="19">VALUE(SUBSTITUTE(SUBSTITUTE(X66,"like this video along with ","")," other people",""))</f>
        <v>1297</v>
      </c>
      <c r="Z6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6" s="27" t="s">
        <v>482</v>
      </c>
      <c r="AB66" s="33">
        <f>Table1[[#This Row],[secs]]/60 + Table1[[#This Row],[mins]] + Table1[[#This Row],[hours]]*60</f>
        <v>25.633333333333333</v>
      </c>
      <c r="AC66" s="34">
        <f t="shared" ref="AC66:AC129" si="20">VALUE(RIGHT(AA66,2))</f>
        <v>38</v>
      </c>
      <c r="AD66" s="34">
        <f t="shared" ref="AD66:AD129" si="21">VALUE(LEFT(RIGHT(AA66,5),SEARCH(":",RIGHT(AA66,5))-1))</f>
        <v>25</v>
      </c>
      <c r="AE66" s="35">
        <f t="shared" ref="AE66:AE129" si="22">VALUE(IF(LEN(AA66)&gt;5,LEFT(AA66,SEARCH(":",AA66)-1),0))</f>
        <v>0</v>
      </c>
      <c r="AF66" s="28" t="str">
        <f>IFERROR(VLOOKUP(E66,youtube_playlist!$G:$H,2,FALSE),"Unspecified")</f>
        <v>Unspecified</v>
      </c>
      <c r="AG66" s="28" t="str">
        <f>IFERROR(INDEX(youtube_playlist!$G$2:$H$285,MATCH(E66,youtube_playlist!$G$2:$G$285,0),MATCH("industry",youtube_playlist!$G$1:$H$1,0)),"Unspecified")</f>
        <v>Unspecified</v>
      </c>
      <c r="AH66" s="36">
        <v>48362</v>
      </c>
    </row>
    <row r="67" spans="1:34" ht="15.75" customHeight="1" x14ac:dyDescent="0.3">
      <c r="A67" s="27" t="s">
        <v>483</v>
      </c>
      <c r="B67" s="27" t="s">
        <v>30</v>
      </c>
      <c r="C67" s="27" t="s">
        <v>484</v>
      </c>
      <c r="D67" s="27" t="s">
        <v>485</v>
      </c>
      <c r="E67" s="28" t="str">
        <f t="shared" si="0"/>
        <v>3Pnk-m1vNl8</v>
      </c>
      <c r="F67" s="28" t="str">
        <f t="shared" ref="F67:F130" si="23">MID(D67,33,11)</f>
        <v>3Pnk-m1vNl8</v>
      </c>
      <c r="G67" s="27" t="s">
        <v>484</v>
      </c>
      <c r="H67" s="29" t="str">
        <f t="shared" si="1"/>
        <v>Executive Espresso</v>
      </c>
      <c r="I67" s="27" t="s">
        <v>33</v>
      </c>
      <c r="J67" s="27" t="s">
        <v>486</v>
      </c>
      <c r="K67" s="28" t="str">
        <f t="shared" si="14"/>
        <v>Jun 25, 2021</v>
      </c>
      <c r="L67" s="30">
        <f t="shared" si="2"/>
        <v>44372</v>
      </c>
      <c r="M67" s="28">
        <f t="shared" si="15"/>
        <v>25</v>
      </c>
      <c r="N67" s="28">
        <f t="shared" si="4"/>
        <v>6</v>
      </c>
      <c r="O67" s="28">
        <f t="shared" si="5"/>
        <v>2021</v>
      </c>
      <c r="P67" s="28" t="str">
        <f t="shared" si="16"/>
        <v>25</v>
      </c>
      <c r="Q67" s="28">
        <f>ROUNDUP(Table1[[#This Row],[month]]/3,0)</f>
        <v>2</v>
      </c>
      <c r="R67" s="28" t="str">
        <f>_xlfn.CONCAT(Table1[[#This Row],[year]],"-Q",Table1[[#This Row],[Quarter]])</f>
        <v>2021-Q2</v>
      </c>
      <c r="S67" s="28" t="str">
        <f>TEXT(Table1[[#This Row],[dateStr]],"yyyy-mm")</f>
        <v>2021-06</v>
      </c>
      <c r="T67" s="28" t="str">
        <f t="shared" si="17"/>
        <v>June</v>
      </c>
      <c r="U67" s="31">
        <v>119</v>
      </c>
      <c r="V67" s="27" t="s">
        <v>487</v>
      </c>
      <c r="W67" s="32">
        <f t="shared" si="18"/>
        <v>70845</v>
      </c>
      <c r="X67" s="27" t="s">
        <v>488</v>
      </c>
      <c r="Y67" s="32">
        <f t="shared" si="19"/>
        <v>1269</v>
      </c>
      <c r="Z6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7" s="27" t="s">
        <v>489</v>
      </c>
      <c r="AB67" s="33">
        <f>Table1[[#This Row],[secs]]/60 + Table1[[#This Row],[mins]] + Table1[[#This Row],[hours]]*60</f>
        <v>43.15</v>
      </c>
      <c r="AC67" s="34">
        <f t="shared" si="20"/>
        <v>9</v>
      </c>
      <c r="AD67" s="34">
        <f t="shared" si="21"/>
        <v>43</v>
      </c>
      <c r="AE67" s="35">
        <f t="shared" si="22"/>
        <v>0</v>
      </c>
      <c r="AF67" s="28" t="str">
        <f>IFERROR(VLOOKUP(E67,youtube_playlist!$G:$H,2,FALSE),"Unspecified")</f>
        <v>Unspecified</v>
      </c>
      <c r="AG67" s="28" t="str">
        <f>IFERROR(INDEX(youtube_playlist!$G$2:$H$285,MATCH(E67,youtube_playlist!$G$2:$G$285,0),MATCH("industry",youtube_playlist!$G$1:$H$1,0)),"Unspecified")</f>
        <v>Unspecified</v>
      </c>
      <c r="AH67" s="36">
        <v>46433</v>
      </c>
    </row>
    <row r="68" spans="1:34" ht="15.75" customHeight="1" x14ac:dyDescent="0.3">
      <c r="A68" s="27" t="s">
        <v>490</v>
      </c>
      <c r="B68" s="27" t="s">
        <v>30</v>
      </c>
      <c r="C68" s="27" t="s">
        <v>491</v>
      </c>
      <c r="D68" s="27" t="s">
        <v>492</v>
      </c>
      <c r="E68" s="28" t="str">
        <f t="shared" si="0"/>
        <v>VBLPMS1B-5k</v>
      </c>
      <c r="F68" s="28" t="str">
        <f t="shared" si="23"/>
        <v>VBLPMS1B-5k</v>
      </c>
      <c r="G68" s="27" t="s">
        <v>491</v>
      </c>
      <c r="H68" s="29" t="str">
        <f t="shared" si="1"/>
        <v>Executive Espresso</v>
      </c>
      <c r="I68" s="27" t="s">
        <v>33</v>
      </c>
      <c r="J68" s="27" t="s">
        <v>486</v>
      </c>
      <c r="K68" s="28" t="str">
        <f t="shared" si="14"/>
        <v>Jun 25, 2021</v>
      </c>
      <c r="L68" s="30">
        <f t="shared" si="2"/>
        <v>44372</v>
      </c>
      <c r="M68" s="28">
        <f t="shared" si="15"/>
        <v>25</v>
      </c>
      <c r="N68" s="28">
        <f t="shared" si="4"/>
        <v>6</v>
      </c>
      <c r="O68" s="28">
        <f t="shared" si="5"/>
        <v>2021</v>
      </c>
      <c r="P68" s="28" t="str">
        <f t="shared" si="16"/>
        <v>25</v>
      </c>
      <c r="Q68" s="28">
        <f>ROUNDUP(Table1[[#This Row],[month]]/3,0)</f>
        <v>2</v>
      </c>
      <c r="R68" s="28" t="str">
        <f>_xlfn.CONCAT(Table1[[#This Row],[year]],"-Q",Table1[[#This Row],[Quarter]])</f>
        <v>2021-Q2</v>
      </c>
      <c r="S68" s="28" t="str">
        <f>TEXT(Table1[[#This Row],[dateStr]],"yyyy-mm")</f>
        <v>2021-06</v>
      </c>
      <c r="T68" s="28" t="str">
        <f t="shared" si="17"/>
        <v>June</v>
      </c>
      <c r="U68" s="31">
        <v>89</v>
      </c>
      <c r="V68" s="27" t="s">
        <v>493</v>
      </c>
      <c r="W68" s="32">
        <f t="shared" si="18"/>
        <v>25084</v>
      </c>
      <c r="X68" s="27" t="s">
        <v>494</v>
      </c>
      <c r="Y68" s="32">
        <f t="shared" si="19"/>
        <v>693</v>
      </c>
      <c r="Z6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8" s="27" t="s">
        <v>495</v>
      </c>
      <c r="AB68" s="33">
        <f>Table1[[#This Row],[secs]]/60 + Table1[[#This Row],[mins]] + Table1[[#This Row],[hours]]*60</f>
        <v>43.35</v>
      </c>
      <c r="AC68" s="34">
        <f t="shared" si="20"/>
        <v>21</v>
      </c>
      <c r="AD68" s="34">
        <f t="shared" si="21"/>
        <v>43</v>
      </c>
      <c r="AE68" s="35">
        <f t="shared" si="22"/>
        <v>0</v>
      </c>
      <c r="AF68" s="28" t="str">
        <f>IFERROR(VLOOKUP(E68,youtube_playlist!$G:$H,2,FALSE),"Unspecified")</f>
        <v>Unspecified</v>
      </c>
      <c r="AG68" s="28" t="str">
        <f>IFERROR(INDEX(youtube_playlist!$G$2:$H$285,MATCH(E68,youtube_playlist!$G$2:$G$285,0),MATCH("industry",youtube_playlist!$G$1:$H$1,0)),"Unspecified")</f>
        <v>Unspecified</v>
      </c>
      <c r="AH68" s="36">
        <v>45067</v>
      </c>
    </row>
    <row r="69" spans="1:34" ht="15.75" customHeight="1" x14ac:dyDescent="0.3">
      <c r="A69" s="27" t="s">
        <v>496</v>
      </c>
      <c r="B69" s="27" t="s">
        <v>30</v>
      </c>
      <c r="C69" s="27" t="s">
        <v>497</v>
      </c>
      <c r="D69" s="27" t="s">
        <v>498</v>
      </c>
      <c r="E69" s="28" t="str">
        <f t="shared" si="0"/>
        <v>zJiVwcCpML8</v>
      </c>
      <c r="F69" s="28" t="str">
        <f t="shared" si="23"/>
        <v>zJiVwcCpML8</v>
      </c>
      <c r="G69" s="27" t="s">
        <v>497</v>
      </c>
      <c r="H69" s="29" t="str">
        <f t="shared" si="1"/>
        <v>Executive Espresso</v>
      </c>
      <c r="I69" s="27" t="s">
        <v>33</v>
      </c>
      <c r="J69" s="27" t="s">
        <v>499</v>
      </c>
      <c r="K69" s="28" t="str">
        <f t="shared" si="14"/>
        <v>Jun 27, 2021</v>
      </c>
      <c r="L69" s="30">
        <f t="shared" si="2"/>
        <v>44374</v>
      </c>
      <c r="M69" s="28">
        <f t="shared" si="15"/>
        <v>27</v>
      </c>
      <c r="N69" s="28">
        <f t="shared" si="4"/>
        <v>6</v>
      </c>
      <c r="O69" s="28">
        <f t="shared" si="5"/>
        <v>2021</v>
      </c>
      <c r="P69" s="28" t="str">
        <f t="shared" si="16"/>
        <v>27</v>
      </c>
      <c r="Q69" s="28">
        <f>ROUNDUP(Table1[[#This Row],[month]]/3,0)</f>
        <v>2</v>
      </c>
      <c r="R69" s="28" t="str">
        <f>_xlfn.CONCAT(Table1[[#This Row],[year]],"-Q",Table1[[#This Row],[Quarter]])</f>
        <v>2021-Q2</v>
      </c>
      <c r="S69" s="28" t="str">
        <f>TEXT(Table1[[#This Row],[dateStr]],"yyyy-mm")</f>
        <v>2021-06</v>
      </c>
      <c r="T69" s="28" t="str">
        <f t="shared" si="17"/>
        <v>June</v>
      </c>
      <c r="U69" s="31">
        <v>102</v>
      </c>
      <c r="V69" s="27" t="s">
        <v>500</v>
      </c>
      <c r="W69" s="32">
        <f t="shared" si="18"/>
        <v>37709</v>
      </c>
      <c r="X69" s="27" t="s">
        <v>501</v>
      </c>
      <c r="Y69" s="32">
        <f t="shared" si="19"/>
        <v>631</v>
      </c>
      <c r="Z6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9" s="27" t="s">
        <v>502</v>
      </c>
      <c r="AB69" s="33">
        <f>Table1[[#This Row],[secs]]/60 + Table1[[#This Row],[mins]] + Table1[[#This Row],[hours]]*60</f>
        <v>53.56666666666667</v>
      </c>
      <c r="AC69" s="34">
        <f t="shared" si="20"/>
        <v>34</v>
      </c>
      <c r="AD69" s="34">
        <f t="shared" si="21"/>
        <v>53</v>
      </c>
      <c r="AE69" s="35">
        <f t="shared" si="22"/>
        <v>0</v>
      </c>
      <c r="AF69" s="28" t="str">
        <f>IFERROR(VLOOKUP(E69,youtube_playlist!$G:$H,2,FALSE),"Unspecified")</f>
        <v>Unspecified</v>
      </c>
      <c r="AG69" s="28" t="str">
        <f>IFERROR(INDEX(youtube_playlist!$G$2:$H$285,MATCH(E69,youtube_playlist!$G$2:$G$285,0),MATCH("industry",youtube_playlist!$G$1:$H$1,0)),"Unspecified")</f>
        <v>Unspecified</v>
      </c>
      <c r="AH69" s="36">
        <v>51813</v>
      </c>
    </row>
    <row r="70" spans="1:34" ht="15.75" customHeight="1" x14ac:dyDescent="0.3">
      <c r="A70" s="27" t="s">
        <v>503</v>
      </c>
      <c r="B70" s="27" t="s">
        <v>30</v>
      </c>
      <c r="C70" s="27" t="s">
        <v>504</v>
      </c>
      <c r="D70" s="27" t="s">
        <v>505</v>
      </c>
      <c r="E70" s="28" t="str">
        <f t="shared" si="0"/>
        <v>dm1BDM9jD7Q</v>
      </c>
      <c r="F70" s="28" t="str">
        <f t="shared" si="23"/>
        <v>dm1BDM9jD7Q</v>
      </c>
      <c r="G70" s="27" t="s">
        <v>504</v>
      </c>
      <c r="H70" s="29" t="str">
        <f t="shared" si="1"/>
        <v>Executive Espresso</v>
      </c>
      <c r="I70" s="27" t="s">
        <v>33</v>
      </c>
      <c r="J70" s="27" t="s">
        <v>506</v>
      </c>
      <c r="K70" s="28" t="str">
        <f t="shared" si="14"/>
        <v>Jun 29, 2021</v>
      </c>
      <c r="L70" s="30">
        <f t="shared" si="2"/>
        <v>44376</v>
      </c>
      <c r="M70" s="28">
        <f t="shared" si="15"/>
        <v>29</v>
      </c>
      <c r="N70" s="28">
        <f t="shared" si="4"/>
        <v>6</v>
      </c>
      <c r="O70" s="28">
        <f t="shared" si="5"/>
        <v>2021</v>
      </c>
      <c r="P70" s="28" t="str">
        <f t="shared" si="16"/>
        <v>29</v>
      </c>
      <c r="Q70" s="28">
        <f>ROUNDUP(Table1[[#This Row],[month]]/3,0)</f>
        <v>2</v>
      </c>
      <c r="R70" s="28" t="str">
        <f>_xlfn.CONCAT(Table1[[#This Row],[year]],"-Q",Table1[[#This Row],[Quarter]])</f>
        <v>2021-Q2</v>
      </c>
      <c r="S70" s="28" t="str">
        <f>TEXT(Table1[[#This Row],[dateStr]],"yyyy-mm")</f>
        <v>2021-06</v>
      </c>
      <c r="T70" s="28" t="str">
        <f t="shared" si="17"/>
        <v>June</v>
      </c>
      <c r="U70" s="31">
        <v>53</v>
      </c>
      <c r="V70" s="27" t="s">
        <v>507</v>
      </c>
      <c r="W70" s="32">
        <f t="shared" si="18"/>
        <v>24950</v>
      </c>
      <c r="X70" s="27" t="s">
        <v>57</v>
      </c>
      <c r="Y70" s="32">
        <f t="shared" si="19"/>
        <v>780</v>
      </c>
      <c r="Z7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" s="27" t="s">
        <v>508</v>
      </c>
      <c r="AB70" s="33">
        <f>Table1[[#This Row],[secs]]/60 + Table1[[#This Row],[mins]] + Table1[[#This Row],[hours]]*60</f>
        <v>46.35</v>
      </c>
      <c r="AC70" s="34">
        <f t="shared" si="20"/>
        <v>21</v>
      </c>
      <c r="AD70" s="34">
        <f t="shared" si="21"/>
        <v>46</v>
      </c>
      <c r="AE70" s="35">
        <f t="shared" si="22"/>
        <v>0</v>
      </c>
      <c r="AF70" s="28" t="str">
        <f>IFERROR(VLOOKUP(E70,youtube_playlist!$G:$H,2,FALSE),"Unspecified")</f>
        <v>Unspecified</v>
      </c>
      <c r="AG70" s="28" t="str">
        <f>IFERROR(INDEX(youtube_playlist!$G$2:$H$285,MATCH(E70,youtube_playlist!$G$2:$G$285,0),MATCH("industry",youtube_playlist!$G$1:$H$1,0)),"Unspecified")</f>
        <v>Unspecified</v>
      </c>
      <c r="AH70" s="36">
        <v>52963</v>
      </c>
    </row>
    <row r="71" spans="1:34" ht="15.75" customHeight="1" x14ac:dyDescent="0.3">
      <c r="A71" s="27" t="s">
        <v>509</v>
      </c>
      <c r="B71" s="27" t="s">
        <v>30</v>
      </c>
      <c r="C71" s="27" t="s">
        <v>510</v>
      </c>
      <c r="D71" s="27" t="s">
        <v>511</v>
      </c>
      <c r="E71" s="28" t="str">
        <f t="shared" si="0"/>
        <v>Dkvkf8Z5xPU</v>
      </c>
      <c r="F71" s="28" t="str">
        <f t="shared" si="23"/>
        <v>Dkvkf8Z5xPU</v>
      </c>
      <c r="G71" s="27" t="s">
        <v>510</v>
      </c>
      <c r="H71" s="29" t="str">
        <f t="shared" si="1"/>
        <v>Executive Espresso</v>
      </c>
      <c r="I71" s="27" t="s">
        <v>33</v>
      </c>
      <c r="J71" s="27" t="s">
        <v>512</v>
      </c>
      <c r="K71" s="28" t="str">
        <f t="shared" si="14"/>
        <v>Jul 1, 2021</v>
      </c>
      <c r="L71" s="30">
        <f t="shared" si="2"/>
        <v>44378</v>
      </c>
      <c r="M71" s="28">
        <f t="shared" si="15"/>
        <v>1</v>
      </c>
      <c r="N71" s="28">
        <f t="shared" si="4"/>
        <v>7</v>
      </c>
      <c r="O71" s="28">
        <f t="shared" si="5"/>
        <v>2021</v>
      </c>
      <c r="P71" s="28" t="str">
        <f t="shared" si="16"/>
        <v>1</v>
      </c>
      <c r="Q71" s="28">
        <f>ROUNDUP(Table1[[#This Row],[month]]/3,0)</f>
        <v>3</v>
      </c>
      <c r="R71" s="28" t="str">
        <f>_xlfn.CONCAT(Table1[[#This Row],[year]],"-Q",Table1[[#This Row],[Quarter]])</f>
        <v>2021-Q3</v>
      </c>
      <c r="S71" s="28" t="str">
        <f>TEXT(Table1[[#This Row],[dateStr]],"yyyy-mm")</f>
        <v>2021-07</v>
      </c>
      <c r="T71" s="28" t="str">
        <f t="shared" si="17"/>
        <v>July</v>
      </c>
      <c r="U71" s="31">
        <v>93</v>
      </c>
      <c r="V71" s="27" t="s">
        <v>513</v>
      </c>
      <c r="W71" s="32">
        <f t="shared" si="18"/>
        <v>33079</v>
      </c>
      <c r="X71" s="27" t="s">
        <v>514</v>
      </c>
      <c r="Y71" s="32">
        <f t="shared" si="19"/>
        <v>446</v>
      </c>
      <c r="Z7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" s="27" t="s">
        <v>515</v>
      </c>
      <c r="AB71" s="33">
        <f>Table1[[#This Row],[secs]]/60 + Table1[[#This Row],[mins]] + Table1[[#This Row],[hours]]*60</f>
        <v>49.75</v>
      </c>
      <c r="AC71" s="34">
        <f t="shared" si="20"/>
        <v>45</v>
      </c>
      <c r="AD71" s="34">
        <f t="shared" si="21"/>
        <v>49</v>
      </c>
      <c r="AE71" s="35">
        <f t="shared" si="22"/>
        <v>0</v>
      </c>
      <c r="AF71" s="28" t="str">
        <f>IFERROR(VLOOKUP(E71,youtube_playlist!$G:$H,2,FALSE),"Unspecified")</f>
        <v>Unspecified</v>
      </c>
      <c r="AG71" s="28" t="str">
        <f>IFERROR(INDEX(youtube_playlist!$G$2:$H$285,MATCH(E71,youtube_playlist!$G$2:$G$285,0),MATCH("industry",youtube_playlist!$G$1:$H$1,0)),"Unspecified")</f>
        <v>Unspecified</v>
      </c>
      <c r="AH71" s="36">
        <v>52371</v>
      </c>
    </row>
    <row r="72" spans="1:34" ht="15.75" customHeight="1" x14ac:dyDescent="0.3">
      <c r="A72" s="27" t="s">
        <v>516</v>
      </c>
      <c r="B72" s="27" t="s">
        <v>30</v>
      </c>
      <c r="C72" s="27" t="s">
        <v>517</v>
      </c>
      <c r="D72" s="27" t="s">
        <v>518</v>
      </c>
      <c r="E72" s="28" t="str">
        <f t="shared" si="0"/>
        <v>9eJhV7xTy_c</v>
      </c>
      <c r="F72" s="28" t="str">
        <f t="shared" si="23"/>
        <v>9eJhV7xTy_c</v>
      </c>
      <c r="G72" s="27" t="s">
        <v>517</v>
      </c>
      <c r="H72" s="29" t="str">
        <f t="shared" si="1"/>
        <v>Executive Espresso</v>
      </c>
      <c r="I72" s="27" t="s">
        <v>33</v>
      </c>
      <c r="J72" s="27" t="s">
        <v>519</v>
      </c>
      <c r="K72" s="28" t="str">
        <f t="shared" si="14"/>
        <v>Jul 2, 2021</v>
      </c>
      <c r="L72" s="30">
        <f t="shared" si="2"/>
        <v>44379</v>
      </c>
      <c r="M72" s="28">
        <f t="shared" si="15"/>
        <v>2</v>
      </c>
      <c r="N72" s="28">
        <f t="shared" si="4"/>
        <v>7</v>
      </c>
      <c r="O72" s="28">
        <f t="shared" si="5"/>
        <v>2021</v>
      </c>
      <c r="P72" s="28" t="str">
        <f t="shared" si="16"/>
        <v>2</v>
      </c>
      <c r="Q72" s="28">
        <f>ROUNDUP(Table1[[#This Row],[month]]/3,0)</f>
        <v>3</v>
      </c>
      <c r="R72" s="28" t="str">
        <f>_xlfn.CONCAT(Table1[[#This Row],[year]],"-Q",Table1[[#This Row],[Quarter]])</f>
        <v>2021-Q3</v>
      </c>
      <c r="S72" s="28" t="str">
        <f>TEXT(Table1[[#This Row],[dateStr]],"yyyy-mm")</f>
        <v>2021-07</v>
      </c>
      <c r="T72" s="28" t="str">
        <f t="shared" si="17"/>
        <v>July</v>
      </c>
      <c r="U72" s="31">
        <v>16</v>
      </c>
      <c r="V72" s="27" t="s">
        <v>520</v>
      </c>
      <c r="W72" s="32">
        <f t="shared" si="18"/>
        <v>23248</v>
      </c>
      <c r="X72" s="27" t="s">
        <v>521</v>
      </c>
      <c r="Y72" s="32">
        <f t="shared" si="19"/>
        <v>362</v>
      </c>
      <c r="Z7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2" s="27" t="s">
        <v>522</v>
      </c>
      <c r="AB72" s="33">
        <f>Table1[[#This Row],[secs]]/60 + Table1[[#This Row],[mins]] + Table1[[#This Row],[hours]]*60</f>
        <v>60.05</v>
      </c>
      <c r="AC72" s="34">
        <f t="shared" si="20"/>
        <v>3</v>
      </c>
      <c r="AD72" s="34">
        <f t="shared" si="21"/>
        <v>0</v>
      </c>
      <c r="AE72" s="35">
        <f t="shared" si="22"/>
        <v>1</v>
      </c>
      <c r="AF72" s="28" t="str">
        <f>IFERROR(VLOOKUP(E72,youtube_playlist!$G:$H,2,FALSE),"Unspecified")</f>
        <v>Unspecified</v>
      </c>
      <c r="AG72" s="28" t="str">
        <f>IFERROR(INDEX(youtube_playlist!$G$2:$H$285,MATCH(E72,youtube_playlist!$G$2:$G$285,0),MATCH("industry",youtube_playlist!$G$1:$H$1,0)),"Unspecified")</f>
        <v>Unspecified</v>
      </c>
      <c r="AH72" s="36">
        <v>58564</v>
      </c>
    </row>
    <row r="73" spans="1:34" ht="15.75" customHeight="1" x14ac:dyDescent="0.3">
      <c r="A73" s="27" t="s">
        <v>523</v>
      </c>
      <c r="B73" s="27" t="s">
        <v>30</v>
      </c>
      <c r="C73" s="27" t="s">
        <v>524</v>
      </c>
      <c r="D73" s="27" t="s">
        <v>525</v>
      </c>
      <c r="E73" s="28" t="str">
        <f t="shared" si="0"/>
        <v>AYX2s8byrlk</v>
      </c>
      <c r="F73" s="28" t="str">
        <f t="shared" si="23"/>
        <v>AYX2s8byrlk</v>
      </c>
      <c r="G73" s="27" t="s">
        <v>524</v>
      </c>
      <c r="H73" s="29" t="str">
        <f t="shared" si="1"/>
        <v>Executive Espresso</v>
      </c>
      <c r="I73" s="27" t="s">
        <v>33</v>
      </c>
      <c r="J73" s="27" t="s">
        <v>526</v>
      </c>
      <c r="K73" s="28" t="str">
        <f t="shared" si="14"/>
        <v>Jul 5, 2021</v>
      </c>
      <c r="L73" s="30">
        <f t="shared" si="2"/>
        <v>44382</v>
      </c>
      <c r="M73" s="28">
        <f t="shared" si="15"/>
        <v>5</v>
      </c>
      <c r="N73" s="28">
        <f t="shared" si="4"/>
        <v>7</v>
      </c>
      <c r="O73" s="28">
        <f t="shared" si="5"/>
        <v>2021</v>
      </c>
      <c r="P73" s="28" t="str">
        <f t="shared" si="16"/>
        <v>5</v>
      </c>
      <c r="Q73" s="28">
        <f>ROUNDUP(Table1[[#This Row],[month]]/3,0)</f>
        <v>3</v>
      </c>
      <c r="R73" s="28" t="str">
        <f>_xlfn.CONCAT(Table1[[#This Row],[year]],"-Q",Table1[[#This Row],[Quarter]])</f>
        <v>2021-Q3</v>
      </c>
      <c r="S73" s="28" t="str">
        <f>TEXT(Table1[[#This Row],[dateStr]],"yyyy-mm")</f>
        <v>2021-07</v>
      </c>
      <c r="T73" s="28" t="str">
        <f t="shared" si="17"/>
        <v>July</v>
      </c>
      <c r="U73" s="31">
        <v>28</v>
      </c>
      <c r="V73" s="27" t="s">
        <v>527</v>
      </c>
      <c r="W73" s="32">
        <f t="shared" si="18"/>
        <v>22260</v>
      </c>
      <c r="X73" s="27" t="s">
        <v>528</v>
      </c>
      <c r="Y73" s="32">
        <f t="shared" si="19"/>
        <v>390</v>
      </c>
      <c r="Z7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3" s="27" t="s">
        <v>529</v>
      </c>
      <c r="AB73" s="33">
        <f>Table1[[#This Row],[secs]]/60 + Table1[[#This Row],[mins]] + Table1[[#This Row],[hours]]*60</f>
        <v>27.516666666666666</v>
      </c>
      <c r="AC73" s="34">
        <f t="shared" si="20"/>
        <v>31</v>
      </c>
      <c r="AD73" s="34">
        <f t="shared" si="21"/>
        <v>27</v>
      </c>
      <c r="AE73" s="35">
        <f t="shared" si="22"/>
        <v>0</v>
      </c>
      <c r="AF73" s="28" t="str">
        <f>IFERROR(VLOOKUP(E73,youtube_playlist!$G:$H,2,FALSE),"Unspecified")</f>
        <v>Unspecified</v>
      </c>
      <c r="AG73" s="28" t="str">
        <f>IFERROR(INDEX(youtube_playlist!$G$2:$H$285,MATCH(E73,youtube_playlist!$G$2:$G$285,0),MATCH("industry",youtube_playlist!$G$1:$H$1,0)),"Unspecified")</f>
        <v>Unspecified</v>
      </c>
      <c r="AH73" s="36">
        <v>50638</v>
      </c>
    </row>
    <row r="74" spans="1:34" ht="15.75" customHeight="1" x14ac:dyDescent="0.3">
      <c r="A74" s="27" t="s">
        <v>530</v>
      </c>
      <c r="B74" s="27" t="s">
        <v>30</v>
      </c>
      <c r="C74" s="27" t="s">
        <v>531</v>
      </c>
      <c r="D74" s="27" t="s">
        <v>532</v>
      </c>
      <c r="E74" s="28" t="str">
        <f t="shared" si="0"/>
        <v>VWuq7neLbVM</v>
      </c>
      <c r="F74" s="28" t="str">
        <f t="shared" si="23"/>
        <v>VWuq7neLbVM</v>
      </c>
      <c r="G74" s="27" t="s">
        <v>531</v>
      </c>
      <c r="H74" s="29" t="str">
        <f t="shared" si="1"/>
        <v>Executive Espresso</v>
      </c>
      <c r="I74" s="27" t="s">
        <v>33</v>
      </c>
      <c r="J74" s="27" t="s">
        <v>533</v>
      </c>
      <c r="K74" s="28" t="str">
        <f t="shared" si="14"/>
        <v>Jul 7, 2021</v>
      </c>
      <c r="L74" s="30">
        <f t="shared" si="2"/>
        <v>44384</v>
      </c>
      <c r="M74" s="28">
        <f t="shared" si="15"/>
        <v>7</v>
      </c>
      <c r="N74" s="28">
        <f t="shared" si="4"/>
        <v>7</v>
      </c>
      <c r="O74" s="28">
        <f t="shared" si="5"/>
        <v>2021</v>
      </c>
      <c r="P74" s="28" t="str">
        <f t="shared" si="16"/>
        <v>7</v>
      </c>
      <c r="Q74" s="28">
        <f>ROUNDUP(Table1[[#This Row],[month]]/3,0)</f>
        <v>3</v>
      </c>
      <c r="R74" s="28" t="str">
        <f>_xlfn.CONCAT(Table1[[#This Row],[year]],"-Q",Table1[[#This Row],[Quarter]])</f>
        <v>2021-Q3</v>
      </c>
      <c r="S74" s="28" t="str">
        <f>TEXT(Table1[[#This Row],[dateStr]],"yyyy-mm")</f>
        <v>2021-07</v>
      </c>
      <c r="T74" s="28" t="str">
        <f t="shared" si="17"/>
        <v>July</v>
      </c>
      <c r="U74" s="31">
        <v>20</v>
      </c>
      <c r="V74" s="27" t="s">
        <v>534</v>
      </c>
      <c r="W74" s="32">
        <f t="shared" si="18"/>
        <v>10664</v>
      </c>
      <c r="X74" s="27" t="s">
        <v>535</v>
      </c>
      <c r="Y74" s="32">
        <f t="shared" si="19"/>
        <v>226</v>
      </c>
      <c r="Z7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4" s="27" t="s">
        <v>536</v>
      </c>
      <c r="AB74" s="33">
        <f>Table1[[#This Row],[secs]]/60 + Table1[[#This Row],[mins]] + Table1[[#This Row],[hours]]*60</f>
        <v>70.333333333333329</v>
      </c>
      <c r="AC74" s="34">
        <f t="shared" si="20"/>
        <v>20</v>
      </c>
      <c r="AD74" s="34">
        <f t="shared" si="21"/>
        <v>10</v>
      </c>
      <c r="AE74" s="35">
        <f t="shared" si="22"/>
        <v>1</v>
      </c>
      <c r="AF74" s="28" t="str">
        <f>IFERROR(VLOOKUP(E74,youtube_playlist!$G:$H,2,FALSE),"Unspecified")</f>
        <v>Unspecified</v>
      </c>
      <c r="AG74" s="28" t="str">
        <f>IFERROR(INDEX(youtube_playlist!$G$2:$H$285,MATCH(E74,youtube_playlist!$G$2:$G$285,0),MATCH("industry",youtube_playlist!$G$1:$H$1,0)),"Unspecified")</f>
        <v>Unspecified</v>
      </c>
      <c r="AH74" s="36">
        <v>55063</v>
      </c>
    </row>
    <row r="75" spans="1:34" ht="15.75" customHeight="1" x14ac:dyDescent="0.3">
      <c r="A75" s="27" t="s">
        <v>537</v>
      </c>
      <c r="B75" s="27" t="s">
        <v>30</v>
      </c>
      <c r="C75" s="27" t="s">
        <v>538</v>
      </c>
      <c r="D75" s="27" t="s">
        <v>539</v>
      </c>
      <c r="E75" s="28" t="str">
        <f t="shared" si="0"/>
        <v>O14mqVY5Iyg</v>
      </c>
      <c r="F75" s="28" t="str">
        <f t="shared" si="23"/>
        <v>O14mqVY5Iyg</v>
      </c>
      <c r="G75" s="27" t="s">
        <v>538</v>
      </c>
      <c r="H75" s="29" t="str">
        <f t="shared" si="1"/>
        <v>Executive Espresso</v>
      </c>
      <c r="I75" s="27" t="s">
        <v>33</v>
      </c>
      <c r="J75" s="27" t="s">
        <v>540</v>
      </c>
      <c r="K75" s="28" t="str">
        <f t="shared" si="14"/>
        <v>Jul 8, 2021</v>
      </c>
      <c r="L75" s="30">
        <f t="shared" si="2"/>
        <v>44385</v>
      </c>
      <c r="M75" s="28">
        <f t="shared" si="15"/>
        <v>8</v>
      </c>
      <c r="N75" s="28">
        <f t="shared" si="4"/>
        <v>7</v>
      </c>
      <c r="O75" s="28">
        <f t="shared" si="5"/>
        <v>2021</v>
      </c>
      <c r="P75" s="28" t="str">
        <f t="shared" si="16"/>
        <v>8</v>
      </c>
      <c r="Q75" s="28">
        <f>ROUNDUP(Table1[[#This Row],[month]]/3,0)</f>
        <v>3</v>
      </c>
      <c r="R75" s="28" t="str">
        <f>_xlfn.CONCAT(Table1[[#This Row],[year]],"-Q",Table1[[#This Row],[Quarter]])</f>
        <v>2021-Q3</v>
      </c>
      <c r="S75" s="28" t="str">
        <f>TEXT(Table1[[#This Row],[dateStr]],"yyyy-mm")</f>
        <v>2021-07</v>
      </c>
      <c r="T75" s="28" t="str">
        <f t="shared" si="17"/>
        <v>July</v>
      </c>
      <c r="U75" s="31">
        <v>234</v>
      </c>
      <c r="V75" s="27" t="s">
        <v>541</v>
      </c>
      <c r="W75" s="32">
        <f t="shared" si="18"/>
        <v>131282</v>
      </c>
      <c r="X75" s="27" t="s">
        <v>542</v>
      </c>
      <c r="Y75" s="32">
        <f t="shared" si="19"/>
        <v>2750</v>
      </c>
      <c r="Z7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5" s="27" t="s">
        <v>543</v>
      </c>
      <c r="AB75" s="33">
        <f>Table1[[#This Row],[secs]]/60 + Table1[[#This Row],[mins]] + Table1[[#This Row],[hours]]*60</f>
        <v>50.916666666666664</v>
      </c>
      <c r="AC75" s="34">
        <f t="shared" si="20"/>
        <v>55</v>
      </c>
      <c r="AD75" s="34">
        <f t="shared" si="21"/>
        <v>50</v>
      </c>
      <c r="AE75" s="35">
        <f t="shared" si="22"/>
        <v>0</v>
      </c>
      <c r="AF75" s="28" t="str">
        <f>IFERROR(VLOOKUP(E75,youtube_playlist!$G:$H,2,FALSE),"Unspecified")</f>
        <v>Unspecified</v>
      </c>
      <c r="AG75" s="28" t="str">
        <f>IFERROR(INDEX(youtube_playlist!$G$2:$H$285,MATCH(E75,youtube_playlist!$G$2:$G$285,0),MATCH("industry",youtube_playlist!$G$1:$H$1,0)),"Unspecified")</f>
        <v>Unspecified</v>
      </c>
      <c r="AH75" s="36">
        <v>53339</v>
      </c>
    </row>
    <row r="76" spans="1:34" ht="15.75" customHeight="1" x14ac:dyDescent="0.3">
      <c r="A76" s="27" t="s">
        <v>544</v>
      </c>
      <c r="B76" s="27" t="s">
        <v>30</v>
      </c>
      <c r="C76" s="27" t="s">
        <v>545</v>
      </c>
      <c r="D76" s="27" t="s">
        <v>546</v>
      </c>
      <c r="E76" s="28" t="str">
        <f t="shared" si="0"/>
        <v>96CiVEN_YV0</v>
      </c>
      <c r="F76" s="28" t="str">
        <f t="shared" si="23"/>
        <v>96CiVEN_YV0</v>
      </c>
      <c r="G76" s="27" t="s">
        <v>545</v>
      </c>
      <c r="H76" s="29" t="str">
        <f t="shared" si="1"/>
        <v>Executive Espresso</v>
      </c>
      <c r="I76" s="27" t="s">
        <v>33</v>
      </c>
      <c r="J76" s="27" t="s">
        <v>547</v>
      </c>
      <c r="K76" s="28" t="str">
        <f t="shared" si="14"/>
        <v>Jul 8, 2021</v>
      </c>
      <c r="L76" s="30">
        <f t="shared" si="2"/>
        <v>44385</v>
      </c>
      <c r="M76" s="28">
        <f t="shared" si="15"/>
        <v>8</v>
      </c>
      <c r="N76" s="28">
        <f t="shared" si="4"/>
        <v>7</v>
      </c>
      <c r="O76" s="28">
        <f t="shared" si="5"/>
        <v>2021</v>
      </c>
      <c r="P76" s="28" t="str">
        <f t="shared" si="16"/>
        <v>8</v>
      </c>
      <c r="Q76" s="28">
        <f>ROUNDUP(Table1[[#This Row],[month]]/3,0)</f>
        <v>3</v>
      </c>
      <c r="R76" s="28" t="str">
        <f>_xlfn.CONCAT(Table1[[#This Row],[year]],"-Q",Table1[[#This Row],[Quarter]])</f>
        <v>2021-Q3</v>
      </c>
      <c r="S76" s="28" t="str">
        <f>TEXT(Table1[[#This Row],[dateStr]],"yyyy-mm")</f>
        <v>2021-07</v>
      </c>
      <c r="T76" s="28" t="str">
        <f t="shared" si="17"/>
        <v>July</v>
      </c>
      <c r="U76" s="31">
        <v>103</v>
      </c>
      <c r="V76" s="27" t="s">
        <v>548</v>
      </c>
      <c r="W76" s="32">
        <f t="shared" si="18"/>
        <v>53620</v>
      </c>
      <c r="X76" s="27" t="s">
        <v>549</v>
      </c>
      <c r="Y76" s="32">
        <f t="shared" si="19"/>
        <v>1043</v>
      </c>
      <c r="Z7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6" s="27" t="s">
        <v>550</v>
      </c>
      <c r="AB76" s="33">
        <f>Table1[[#This Row],[secs]]/60 + Table1[[#This Row],[mins]] + Table1[[#This Row],[hours]]*60</f>
        <v>64.916666666666671</v>
      </c>
      <c r="AC76" s="34">
        <f t="shared" si="20"/>
        <v>55</v>
      </c>
      <c r="AD76" s="34">
        <f t="shared" si="21"/>
        <v>4</v>
      </c>
      <c r="AE76" s="35">
        <f t="shared" si="22"/>
        <v>1</v>
      </c>
      <c r="AF76" s="28" t="str">
        <f>IFERROR(VLOOKUP(E76,youtube_playlist!$G:$H,2,FALSE),"Unspecified")</f>
        <v>Unspecified</v>
      </c>
      <c r="AG76" s="28" t="str">
        <f>IFERROR(INDEX(youtube_playlist!$G$2:$H$285,MATCH(E76,youtube_playlist!$G$2:$G$285,0),MATCH("industry",youtube_playlist!$G$1:$H$1,0)),"Unspecified")</f>
        <v>Unspecified</v>
      </c>
      <c r="AH76" s="36">
        <v>51388</v>
      </c>
    </row>
    <row r="77" spans="1:34" ht="15.75" customHeight="1" x14ac:dyDescent="0.3">
      <c r="A77" s="27" t="s">
        <v>551</v>
      </c>
      <c r="B77" s="27" t="s">
        <v>30</v>
      </c>
      <c r="C77" s="27" t="s">
        <v>552</v>
      </c>
      <c r="D77" s="27" t="s">
        <v>553</v>
      </c>
      <c r="E77" s="28" t="str">
        <f t="shared" si="0"/>
        <v>6B5JXvZEMA4</v>
      </c>
      <c r="F77" s="28" t="str">
        <f t="shared" si="23"/>
        <v>6B5JXvZEMA4</v>
      </c>
      <c r="G77" s="27" t="s">
        <v>552</v>
      </c>
      <c r="H77" s="29" t="str">
        <f t="shared" si="1"/>
        <v>Executive Espresso</v>
      </c>
      <c r="I77" s="27" t="s">
        <v>33</v>
      </c>
      <c r="J77" s="27" t="s">
        <v>554</v>
      </c>
      <c r="K77" s="28" t="str">
        <f t="shared" si="14"/>
        <v>Jul 9, 2021</v>
      </c>
      <c r="L77" s="30">
        <f t="shared" si="2"/>
        <v>44386</v>
      </c>
      <c r="M77" s="28">
        <f t="shared" si="15"/>
        <v>9</v>
      </c>
      <c r="N77" s="28">
        <f t="shared" si="4"/>
        <v>7</v>
      </c>
      <c r="O77" s="28">
        <f t="shared" si="5"/>
        <v>2021</v>
      </c>
      <c r="P77" s="28" t="str">
        <f t="shared" si="16"/>
        <v>9</v>
      </c>
      <c r="Q77" s="28">
        <f>ROUNDUP(Table1[[#This Row],[month]]/3,0)</f>
        <v>3</v>
      </c>
      <c r="R77" s="28" t="str">
        <f>_xlfn.CONCAT(Table1[[#This Row],[year]],"-Q",Table1[[#This Row],[Quarter]])</f>
        <v>2021-Q3</v>
      </c>
      <c r="S77" s="28" t="str">
        <f>TEXT(Table1[[#This Row],[dateStr]],"yyyy-mm")</f>
        <v>2021-07</v>
      </c>
      <c r="T77" s="28" t="str">
        <f t="shared" si="17"/>
        <v>July</v>
      </c>
      <c r="U77" s="31">
        <v>11</v>
      </c>
      <c r="V77" s="27" t="s">
        <v>555</v>
      </c>
      <c r="W77" s="32">
        <f t="shared" si="18"/>
        <v>9399</v>
      </c>
      <c r="X77" s="27" t="s">
        <v>556</v>
      </c>
      <c r="Y77" s="32">
        <f t="shared" si="19"/>
        <v>250</v>
      </c>
      <c r="Z7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" s="27" t="s">
        <v>557</v>
      </c>
      <c r="AB77" s="33">
        <f>Table1[[#This Row],[secs]]/60 + Table1[[#This Row],[mins]] + Table1[[#This Row],[hours]]*60</f>
        <v>53.06666666666667</v>
      </c>
      <c r="AC77" s="34">
        <f t="shared" si="20"/>
        <v>4</v>
      </c>
      <c r="AD77" s="34">
        <f t="shared" si="21"/>
        <v>53</v>
      </c>
      <c r="AE77" s="35">
        <f t="shared" si="22"/>
        <v>0</v>
      </c>
      <c r="AF77" s="28" t="str">
        <f>IFERROR(VLOOKUP(E77,youtube_playlist!$G:$H,2,FALSE),"Unspecified")</f>
        <v>การศึกษา</v>
      </c>
      <c r="AG77" s="28" t="str">
        <f>IFERROR(INDEX(youtube_playlist!$G$2:$H$285,MATCH(E77,youtube_playlist!$G$2:$G$285,0),MATCH("industry",youtube_playlist!$G$1:$H$1,0)),"Unspecified")</f>
        <v>การศึกษา</v>
      </c>
      <c r="AH77" s="36">
        <v>53205</v>
      </c>
    </row>
    <row r="78" spans="1:34" ht="15.75" customHeight="1" x14ac:dyDescent="0.3">
      <c r="A78" s="27" t="s">
        <v>558</v>
      </c>
      <c r="B78" s="27" t="s">
        <v>30</v>
      </c>
      <c r="C78" s="27" t="s">
        <v>559</v>
      </c>
      <c r="D78" s="27" t="s">
        <v>560</v>
      </c>
      <c r="E78" s="28" t="str">
        <f t="shared" si="0"/>
        <v>RoPgoZBPO4Q</v>
      </c>
      <c r="F78" s="28" t="str">
        <f t="shared" si="23"/>
        <v>RoPgoZBPO4Q</v>
      </c>
      <c r="G78" s="27" t="s">
        <v>559</v>
      </c>
      <c r="H78" s="29" t="str">
        <f t="shared" si="1"/>
        <v>Executive Espresso</v>
      </c>
      <c r="I78" s="27" t="s">
        <v>33</v>
      </c>
      <c r="J78" s="27" t="s">
        <v>561</v>
      </c>
      <c r="K78" s="28" t="str">
        <f t="shared" si="14"/>
        <v>Jul 11, 2021</v>
      </c>
      <c r="L78" s="30">
        <f t="shared" si="2"/>
        <v>44388</v>
      </c>
      <c r="M78" s="28">
        <f t="shared" si="15"/>
        <v>11</v>
      </c>
      <c r="N78" s="28">
        <f t="shared" si="4"/>
        <v>7</v>
      </c>
      <c r="O78" s="28">
        <f t="shared" si="5"/>
        <v>2021</v>
      </c>
      <c r="P78" s="28" t="str">
        <f t="shared" si="16"/>
        <v>11</v>
      </c>
      <c r="Q78" s="28">
        <f>ROUNDUP(Table1[[#This Row],[month]]/3,0)</f>
        <v>3</v>
      </c>
      <c r="R78" s="28" t="str">
        <f>_xlfn.CONCAT(Table1[[#This Row],[year]],"-Q",Table1[[#This Row],[Quarter]])</f>
        <v>2021-Q3</v>
      </c>
      <c r="S78" s="28" t="str">
        <f>TEXT(Table1[[#This Row],[dateStr]],"yyyy-mm")</f>
        <v>2021-07</v>
      </c>
      <c r="T78" s="28" t="str">
        <f t="shared" si="17"/>
        <v>July</v>
      </c>
      <c r="U78" s="31">
        <v>73</v>
      </c>
      <c r="V78" s="27" t="s">
        <v>562</v>
      </c>
      <c r="W78" s="32">
        <f t="shared" si="18"/>
        <v>48380</v>
      </c>
      <c r="X78" s="27" t="s">
        <v>563</v>
      </c>
      <c r="Y78" s="32">
        <f t="shared" si="19"/>
        <v>869</v>
      </c>
      <c r="Z7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8" s="27" t="s">
        <v>564</v>
      </c>
      <c r="AB78" s="33">
        <f>Table1[[#This Row],[secs]]/60 + Table1[[#This Row],[mins]] + Table1[[#This Row],[hours]]*60</f>
        <v>51.5</v>
      </c>
      <c r="AC78" s="34">
        <f t="shared" si="20"/>
        <v>30</v>
      </c>
      <c r="AD78" s="34">
        <f t="shared" si="21"/>
        <v>51</v>
      </c>
      <c r="AE78" s="35">
        <f t="shared" si="22"/>
        <v>0</v>
      </c>
      <c r="AF78" s="28" t="str">
        <f>IFERROR(VLOOKUP(E78,youtube_playlist!$G:$H,2,FALSE),"Unspecified")</f>
        <v>Unspecified</v>
      </c>
      <c r="AG78" s="28" t="str">
        <f>IFERROR(INDEX(youtube_playlist!$G$2:$H$285,MATCH(E78,youtube_playlist!$G$2:$G$285,0),MATCH("industry",youtube_playlist!$G$1:$H$1,0)),"Unspecified")</f>
        <v>Unspecified</v>
      </c>
      <c r="AH78" s="36">
        <v>49619</v>
      </c>
    </row>
    <row r="79" spans="1:34" ht="15.75" customHeight="1" x14ac:dyDescent="0.3">
      <c r="A79" s="27" t="s">
        <v>565</v>
      </c>
      <c r="B79" s="27" t="s">
        <v>30</v>
      </c>
      <c r="C79" s="27" t="s">
        <v>566</v>
      </c>
      <c r="D79" s="27" t="s">
        <v>567</v>
      </c>
      <c r="E79" s="28" t="str">
        <f t="shared" si="0"/>
        <v>VuJyFd1SmiU</v>
      </c>
      <c r="F79" s="28" t="str">
        <f t="shared" si="23"/>
        <v>VuJyFd1SmiU</v>
      </c>
      <c r="G79" s="27" t="s">
        <v>566</v>
      </c>
      <c r="H79" s="29" t="str">
        <f t="shared" si="1"/>
        <v>Executive Espresso</v>
      </c>
      <c r="I79" s="27" t="s">
        <v>33</v>
      </c>
      <c r="J79" s="27" t="s">
        <v>568</v>
      </c>
      <c r="K79" s="28" t="str">
        <f t="shared" si="14"/>
        <v>Jul 14, 2021</v>
      </c>
      <c r="L79" s="30">
        <f t="shared" si="2"/>
        <v>44391</v>
      </c>
      <c r="M79" s="28">
        <f t="shared" si="15"/>
        <v>14</v>
      </c>
      <c r="N79" s="28">
        <f t="shared" si="4"/>
        <v>7</v>
      </c>
      <c r="O79" s="28">
        <f t="shared" si="5"/>
        <v>2021</v>
      </c>
      <c r="P79" s="28" t="str">
        <f t="shared" si="16"/>
        <v>14</v>
      </c>
      <c r="Q79" s="28">
        <f>ROUNDUP(Table1[[#This Row],[month]]/3,0)</f>
        <v>3</v>
      </c>
      <c r="R79" s="28" t="str">
        <f>_xlfn.CONCAT(Table1[[#This Row],[year]],"-Q",Table1[[#This Row],[Quarter]])</f>
        <v>2021-Q3</v>
      </c>
      <c r="S79" s="28" t="str">
        <f>TEXT(Table1[[#This Row],[dateStr]],"yyyy-mm")</f>
        <v>2021-07</v>
      </c>
      <c r="T79" s="28" t="str">
        <f t="shared" si="17"/>
        <v>July</v>
      </c>
      <c r="U79" s="31">
        <v>33</v>
      </c>
      <c r="V79" s="27" t="s">
        <v>569</v>
      </c>
      <c r="W79" s="32">
        <f t="shared" si="18"/>
        <v>21638</v>
      </c>
      <c r="X79" s="27" t="s">
        <v>570</v>
      </c>
      <c r="Y79" s="32">
        <f t="shared" si="19"/>
        <v>477</v>
      </c>
      <c r="Z7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9" s="27" t="s">
        <v>571</v>
      </c>
      <c r="AB79" s="33">
        <f>Table1[[#This Row],[secs]]/60 + Table1[[#This Row],[mins]] + Table1[[#This Row],[hours]]*60</f>
        <v>29.766666666666666</v>
      </c>
      <c r="AC79" s="34">
        <f t="shared" si="20"/>
        <v>46</v>
      </c>
      <c r="AD79" s="34">
        <f t="shared" si="21"/>
        <v>29</v>
      </c>
      <c r="AE79" s="35">
        <f t="shared" si="22"/>
        <v>0</v>
      </c>
      <c r="AF79" s="28" t="str">
        <f>IFERROR(VLOOKUP(E79,youtube_playlist!$G:$H,2,FALSE),"Unspecified")</f>
        <v>Innovation &amp; Technology</v>
      </c>
      <c r="AG79" s="28" t="str">
        <f>IFERROR(INDEX(youtube_playlist!$G$2:$H$285,MATCH(E79,youtube_playlist!$G$2:$G$285,0),MATCH("industry",youtube_playlist!$G$1:$H$1,0)),"Unspecified")</f>
        <v>Innovation &amp; Technology</v>
      </c>
      <c r="AH79" s="36">
        <v>51509</v>
      </c>
    </row>
    <row r="80" spans="1:34" ht="15.75" customHeight="1" x14ac:dyDescent="0.3">
      <c r="A80" s="27" t="s">
        <v>572</v>
      </c>
      <c r="B80" s="27" t="s">
        <v>30</v>
      </c>
      <c r="C80" s="27" t="s">
        <v>573</v>
      </c>
      <c r="D80" s="27" t="s">
        <v>574</v>
      </c>
      <c r="E80" s="28" t="str">
        <f t="shared" si="0"/>
        <v>qlPNlXzE07o</v>
      </c>
      <c r="F80" s="28" t="str">
        <f t="shared" si="23"/>
        <v>qlPNlXzE07o</v>
      </c>
      <c r="G80" s="27" t="s">
        <v>573</v>
      </c>
      <c r="H80" s="29" t="str">
        <f t="shared" si="1"/>
        <v>Executive Espresso</v>
      </c>
      <c r="I80" s="27" t="s">
        <v>33</v>
      </c>
      <c r="J80" s="27" t="s">
        <v>575</v>
      </c>
      <c r="K80" s="28" t="str">
        <f t="shared" si="14"/>
        <v>Jul 18, 2021</v>
      </c>
      <c r="L80" s="30">
        <f t="shared" si="2"/>
        <v>44395</v>
      </c>
      <c r="M80" s="28">
        <f t="shared" si="15"/>
        <v>18</v>
      </c>
      <c r="N80" s="28">
        <f t="shared" si="4"/>
        <v>7</v>
      </c>
      <c r="O80" s="28">
        <f t="shared" si="5"/>
        <v>2021</v>
      </c>
      <c r="P80" s="28" t="str">
        <f t="shared" si="16"/>
        <v>18</v>
      </c>
      <c r="Q80" s="28">
        <f>ROUNDUP(Table1[[#This Row],[month]]/3,0)</f>
        <v>3</v>
      </c>
      <c r="R80" s="28" t="str">
        <f>_xlfn.CONCAT(Table1[[#This Row],[year]],"-Q",Table1[[#This Row],[Quarter]])</f>
        <v>2021-Q3</v>
      </c>
      <c r="S80" s="28" t="str">
        <f>TEXT(Table1[[#This Row],[dateStr]],"yyyy-mm")</f>
        <v>2021-07</v>
      </c>
      <c r="T80" s="28" t="str">
        <f t="shared" si="17"/>
        <v>July</v>
      </c>
      <c r="U80" s="31">
        <v>93</v>
      </c>
      <c r="V80" s="27" t="s">
        <v>576</v>
      </c>
      <c r="W80" s="32">
        <f t="shared" si="18"/>
        <v>52179</v>
      </c>
      <c r="X80" s="27" t="s">
        <v>577</v>
      </c>
      <c r="Y80" s="32">
        <f t="shared" si="19"/>
        <v>1372</v>
      </c>
      <c r="Z8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80" s="27" t="s">
        <v>578</v>
      </c>
      <c r="AB80" s="33">
        <f>Table1[[#This Row],[secs]]/60 + Table1[[#This Row],[mins]] + Table1[[#This Row],[hours]]*60</f>
        <v>65.2</v>
      </c>
      <c r="AC80" s="34">
        <f t="shared" si="20"/>
        <v>12</v>
      </c>
      <c r="AD80" s="34">
        <f t="shared" si="21"/>
        <v>5</v>
      </c>
      <c r="AE80" s="35">
        <f t="shared" si="22"/>
        <v>1</v>
      </c>
      <c r="AF80" s="28" t="str">
        <f>IFERROR(VLOOKUP(E80,youtube_playlist!$G:$H,2,FALSE),"Unspecified")</f>
        <v>Unspecified</v>
      </c>
      <c r="AG80" s="28" t="str">
        <f>IFERROR(INDEX(youtube_playlist!$G$2:$H$285,MATCH(E80,youtube_playlist!$G$2:$G$285,0),MATCH("industry",youtube_playlist!$G$1:$H$1,0)),"Unspecified")</f>
        <v>Unspecified</v>
      </c>
      <c r="AH80" s="36">
        <v>55699</v>
      </c>
    </row>
    <row r="81" spans="1:34" ht="15.75" customHeight="1" x14ac:dyDescent="0.3">
      <c r="A81" s="27" t="s">
        <v>579</v>
      </c>
      <c r="B81" s="27" t="s">
        <v>30</v>
      </c>
      <c r="C81" s="27" t="s">
        <v>580</v>
      </c>
      <c r="D81" s="27" t="s">
        <v>581</v>
      </c>
      <c r="E81" s="28" t="str">
        <f t="shared" si="0"/>
        <v>8vrFAXOAhV4</v>
      </c>
      <c r="F81" s="28" t="str">
        <f t="shared" si="23"/>
        <v>8vrFAXOAhV4</v>
      </c>
      <c r="G81" s="27" t="s">
        <v>580</v>
      </c>
      <c r="H81" s="29" t="str">
        <f t="shared" si="1"/>
        <v>Executive Espresso</v>
      </c>
      <c r="I81" s="27" t="s">
        <v>33</v>
      </c>
      <c r="J81" s="27" t="s">
        <v>582</v>
      </c>
      <c r="K81" s="28" t="str">
        <f t="shared" si="14"/>
        <v>Jul 19, 2021</v>
      </c>
      <c r="L81" s="30">
        <f t="shared" si="2"/>
        <v>44396</v>
      </c>
      <c r="M81" s="28">
        <f t="shared" si="15"/>
        <v>19</v>
      </c>
      <c r="N81" s="28">
        <f t="shared" si="4"/>
        <v>7</v>
      </c>
      <c r="O81" s="28">
        <f t="shared" si="5"/>
        <v>2021</v>
      </c>
      <c r="P81" s="28" t="str">
        <f t="shared" si="16"/>
        <v>19</v>
      </c>
      <c r="Q81" s="28">
        <f>ROUNDUP(Table1[[#This Row],[month]]/3,0)</f>
        <v>3</v>
      </c>
      <c r="R81" s="28" t="str">
        <f>_xlfn.CONCAT(Table1[[#This Row],[year]],"-Q",Table1[[#This Row],[Quarter]])</f>
        <v>2021-Q3</v>
      </c>
      <c r="S81" s="28" t="str">
        <f>TEXT(Table1[[#This Row],[dateStr]],"yyyy-mm")</f>
        <v>2021-07</v>
      </c>
      <c r="T81" s="28" t="str">
        <f t="shared" si="17"/>
        <v>July</v>
      </c>
      <c r="U81" s="31">
        <v>8</v>
      </c>
      <c r="V81" s="27" t="s">
        <v>583</v>
      </c>
      <c r="W81" s="32">
        <f t="shared" si="18"/>
        <v>12155</v>
      </c>
      <c r="X81" s="27" t="s">
        <v>584</v>
      </c>
      <c r="Y81" s="32">
        <f t="shared" si="19"/>
        <v>207</v>
      </c>
      <c r="Z8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1" s="27" t="s">
        <v>585</v>
      </c>
      <c r="AB81" s="33">
        <f>Table1[[#This Row],[secs]]/60 + Table1[[#This Row],[mins]] + Table1[[#This Row],[hours]]*60</f>
        <v>34.950000000000003</v>
      </c>
      <c r="AC81" s="34">
        <f t="shared" si="20"/>
        <v>57</v>
      </c>
      <c r="AD81" s="34">
        <f t="shared" si="21"/>
        <v>34</v>
      </c>
      <c r="AE81" s="35">
        <f t="shared" si="22"/>
        <v>0</v>
      </c>
      <c r="AF81" s="28" t="str">
        <f>IFERROR(VLOOKUP(E81,youtube_playlist!$G:$H,2,FALSE),"Unspecified")</f>
        <v>ธนาคารและการเงิน</v>
      </c>
      <c r="AG81" s="28" t="str">
        <f>IFERROR(INDEX(youtube_playlist!$G$2:$H$285,MATCH(E81,youtube_playlist!$G$2:$G$285,0),MATCH("industry",youtube_playlist!$G$1:$H$1,0)),"Unspecified")</f>
        <v>ธนาคารและการเงิน</v>
      </c>
      <c r="AH81" s="36">
        <v>54195</v>
      </c>
    </row>
    <row r="82" spans="1:34" ht="15.75" hidden="1" customHeight="1" x14ac:dyDescent="0.3">
      <c r="A82" s="9" t="s">
        <v>586</v>
      </c>
      <c r="B82" s="9" t="s">
        <v>30</v>
      </c>
      <c r="C82" s="9" t="s">
        <v>587</v>
      </c>
      <c r="D82" s="9" t="s">
        <v>588</v>
      </c>
      <c r="E82" s="15" t="str">
        <f t="shared" si="0"/>
        <v>87bS-FmgZ1Y</v>
      </c>
      <c r="F82" s="15" t="str">
        <f t="shared" si="23"/>
        <v>87bS-FmgZ1Y</v>
      </c>
      <c r="G82" s="9" t="s">
        <v>587</v>
      </c>
      <c r="H82" s="17" t="str">
        <f t="shared" si="1"/>
        <v>Executive Espresso</v>
      </c>
      <c r="I82" s="9" t="s">
        <v>33</v>
      </c>
      <c r="J82" s="9" t="s">
        <v>589</v>
      </c>
      <c r="K82" s="15" t="str">
        <f t="shared" si="14"/>
        <v>Jul 21, 2021</v>
      </c>
      <c r="L82" s="10">
        <f t="shared" si="2"/>
        <v>44398</v>
      </c>
      <c r="M82" s="15">
        <f t="shared" si="15"/>
        <v>21</v>
      </c>
      <c r="N82" s="15">
        <f t="shared" si="4"/>
        <v>7</v>
      </c>
      <c r="O82" s="15">
        <f t="shared" si="5"/>
        <v>2021</v>
      </c>
      <c r="P82" s="15" t="str">
        <f t="shared" si="16"/>
        <v>21</v>
      </c>
      <c r="Q82" s="15">
        <f>ROUNDUP(Table1[[#This Row],[month]]/3,0)</f>
        <v>3</v>
      </c>
      <c r="R82" s="15" t="str">
        <f>_xlfn.CONCAT(Table1[[#This Row],[year]],"-Q",Table1[[#This Row],[Quarter]])</f>
        <v>2021-Q3</v>
      </c>
      <c r="S82" s="15" t="str">
        <f>TEXT(Table1[[#This Row],[dateStr]],"yyyy-mm")</f>
        <v>2021-07</v>
      </c>
      <c r="T82" s="15" t="str">
        <f t="shared" si="17"/>
        <v>July</v>
      </c>
      <c r="U82" s="11">
        <v>185</v>
      </c>
      <c r="V82" s="9" t="s">
        <v>590</v>
      </c>
      <c r="W82" s="12">
        <f t="shared" si="18"/>
        <v>74308</v>
      </c>
      <c r="X82" s="9" t="s">
        <v>591</v>
      </c>
      <c r="Y82" s="12">
        <f t="shared" si="19"/>
        <v>1710</v>
      </c>
      <c r="Z82" s="1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82" s="9" t="s">
        <v>592</v>
      </c>
      <c r="AB82" s="9" t="s">
        <v>599</v>
      </c>
      <c r="AC82" s="13">
        <f t="shared" si="20"/>
        <v>4</v>
      </c>
      <c r="AD82" s="13">
        <f t="shared" si="21"/>
        <v>16</v>
      </c>
      <c r="AE82" s="18">
        <f t="shared" si="22"/>
        <v>0</v>
      </c>
      <c r="AF82" s="15" t="str">
        <f>IFERROR(VLOOKUP(E82,youtube_playlist!$G:$H,2,FALSE),"Unspecified")</f>
        <v>Food Delivery</v>
      </c>
      <c r="AG82" s="15" t="str">
        <f>IFERROR(INDEX(youtube_playlist!$G$2:$H$285,MATCH(E82,youtube_playlist!$G$2:$G$285,0),MATCH("industry",youtube_playlist!$G$1:$H$1,0)),"Unspecified")</f>
        <v>Food Delivery</v>
      </c>
      <c r="AH82" s="14">
        <v>53032</v>
      </c>
    </row>
    <row r="83" spans="1:34" ht="15.75" customHeight="1" x14ac:dyDescent="0.3">
      <c r="A83" s="27" t="s">
        <v>593</v>
      </c>
      <c r="B83" s="27" t="s">
        <v>30</v>
      </c>
      <c r="C83" s="27" t="s">
        <v>594</v>
      </c>
      <c r="D83" s="27" t="s">
        <v>595</v>
      </c>
      <c r="E83" s="28" t="str">
        <f t="shared" si="0"/>
        <v>WU3r7OCFKwo</v>
      </c>
      <c r="F83" s="28" t="str">
        <f t="shared" si="23"/>
        <v>WU3r7OCFKwo</v>
      </c>
      <c r="G83" s="27" t="s">
        <v>594</v>
      </c>
      <c r="H83" s="29" t="str">
        <f t="shared" si="1"/>
        <v>Executive Espresso</v>
      </c>
      <c r="I83" s="27" t="s">
        <v>33</v>
      </c>
      <c r="J83" s="27" t="s">
        <v>596</v>
      </c>
      <c r="K83" s="28" t="str">
        <f t="shared" si="14"/>
        <v>Jul 24, 2021</v>
      </c>
      <c r="L83" s="30">
        <f t="shared" si="2"/>
        <v>44401</v>
      </c>
      <c r="M83" s="28">
        <f t="shared" si="15"/>
        <v>24</v>
      </c>
      <c r="N83" s="28">
        <f t="shared" si="4"/>
        <v>7</v>
      </c>
      <c r="O83" s="28">
        <f t="shared" si="5"/>
        <v>2021</v>
      </c>
      <c r="P83" s="28" t="str">
        <f t="shared" si="16"/>
        <v>24</v>
      </c>
      <c r="Q83" s="28">
        <f>ROUNDUP(Table1[[#This Row],[month]]/3,0)</f>
        <v>3</v>
      </c>
      <c r="R83" s="28" t="str">
        <f>_xlfn.CONCAT(Table1[[#This Row],[year]],"-Q",Table1[[#This Row],[Quarter]])</f>
        <v>2021-Q3</v>
      </c>
      <c r="S83" s="28" t="str">
        <f>TEXT(Table1[[#This Row],[dateStr]],"yyyy-mm")</f>
        <v>2021-07</v>
      </c>
      <c r="T83" s="28" t="str">
        <f t="shared" si="17"/>
        <v>July</v>
      </c>
      <c r="U83" s="31">
        <v>97</v>
      </c>
      <c r="V83" s="27" t="s">
        <v>597</v>
      </c>
      <c r="W83" s="32">
        <f t="shared" si="18"/>
        <v>74699</v>
      </c>
      <c r="X83" s="27" t="s">
        <v>598</v>
      </c>
      <c r="Y83" s="32">
        <f t="shared" si="19"/>
        <v>1148</v>
      </c>
      <c r="Z8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3" s="27" t="s">
        <v>599</v>
      </c>
      <c r="AB83" s="33">
        <f>Table1[[#This Row],[secs]]/60 + Table1[[#This Row],[mins]] + Table1[[#This Row],[hours]]*60</f>
        <v>28.133333333333333</v>
      </c>
      <c r="AC83" s="34">
        <f t="shared" si="20"/>
        <v>8</v>
      </c>
      <c r="AD83" s="34">
        <f t="shared" si="21"/>
        <v>28</v>
      </c>
      <c r="AE83" s="35">
        <f t="shared" si="22"/>
        <v>0</v>
      </c>
      <c r="AF83" s="28" t="str">
        <f>IFERROR(VLOOKUP(E83,youtube_playlist!$G:$H,2,FALSE),"Unspecified")</f>
        <v>Unspecified</v>
      </c>
      <c r="AG83" s="28" t="str">
        <f>IFERROR(INDEX(youtube_playlist!$G$2:$H$285,MATCH(E83,youtube_playlist!$G$2:$G$285,0),MATCH("industry",youtube_playlist!$G$1:$H$1,0)),"Unspecified")</f>
        <v>Unspecified</v>
      </c>
      <c r="AH83" s="36">
        <v>51949</v>
      </c>
    </row>
    <row r="84" spans="1:34" ht="15.75" customHeight="1" x14ac:dyDescent="0.3">
      <c r="A84" s="27" t="s">
        <v>600</v>
      </c>
      <c r="B84" s="27" t="s">
        <v>30</v>
      </c>
      <c r="C84" s="27" t="s">
        <v>601</v>
      </c>
      <c r="D84" s="27" t="s">
        <v>602</v>
      </c>
      <c r="E84" s="28" t="str">
        <f t="shared" si="0"/>
        <v>9mTXrnQVG08</v>
      </c>
      <c r="F84" s="28" t="str">
        <f t="shared" si="23"/>
        <v>9mTXrnQVG08</v>
      </c>
      <c r="G84" s="27" t="s">
        <v>601</v>
      </c>
      <c r="H84" s="29" t="str">
        <f t="shared" si="1"/>
        <v>Executive Espresso</v>
      </c>
      <c r="I84" s="27" t="s">
        <v>33</v>
      </c>
      <c r="J84" s="27" t="s">
        <v>603</v>
      </c>
      <c r="K84" s="28" t="str">
        <f t="shared" si="14"/>
        <v>Jul 30, 2021</v>
      </c>
      <c r="L84" s="30">
        <f t="shared" si="2"/>
        <v>44407</v>
      </c>
      <c r="M84" s="28">
        <f t="shared" si="15"/>
        <v>30</v>
      </c>
      <c r="N84" s="28">
        <f t="shared" si="4"/>
        <v>7</v>
      </c>
      <c r="O84" s="28">
        <f t="shared" si="5"/>
        <v>2021</v>
      </c>
      <c r="P84" s="28" t="str">
        <f t="shared" si="16"/>
        <v>30</v>
      </c>
      <c r="Q84" s="28">
        <f>ROUNDUP(Table1[[#This Row],[month]]/3,0)</f>
        <v>3</v>
      </c>
      <c r="R84" s="28" t="str">
        <f>_xlfn.CONCAT(Table1[[#This Row],[year]],"-Q",Table1[[#This Row],[Quarter]])</f>
        <v>2021-Q3</v>
      </c>
      <c r="S84" s="28" t="str">
        <f>TEXT(Table1[[#This Row],[dateStr]],"yyyy-mm")</f>
        <v>2021-07</v>
      </c>
      <c r="T84" s="28" t="str">
        <f t="shared" si="17"/>
        <v>July</v>
      </c>
      <c r="U84" s="31">
        <v>85</v>
      </c>
      <c r="V84" s="27" t="s">
        <v>604</v>
      </c>
      <c r="W84" s="32">
        <f t="shared" si="18"/>
        <v>179814</v>
      </c>
      <c r="X84" s="27" t="s">
        <v>605</v>
      </c>
      <c r="Y84" s="32">
        <f t="shared" si="19"/>
        <v>4171</v>
      </c>
      <c r="Z8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4" s="27" t="s">
        <v>606</v>
      </c>
      <c r="AB84" s="33">
        <f>Table1[[#This Row],[secs]]/60 + Table1[[#This Row],[mins]] + Table1[[#This Row],[hours]]*60</f>
        <v>30.85</v>
      </c>
      <c r="AC84" s="34">
        <f t="shared" si="20"/>
        <v>51</v>
      </c>
      <c r="AD84" s="34">
        <f t="shared" si="21"/>
        <v>30</v>
      </c>
      <c r="AE84" s="35">
        <f t="shared" si="22"/>
        <v>0</v>
      </c>
      <c r="AF84" s="28" t="str">
        <f>IFERROR(VLOOKUP(E84,youtube_playlist!$G:$H,2,FALSE),"Unspecified")</f>
        <v>Unspecified</v>
      </c>
      <c r="AG84" s="28" t="str">
        <f>IFERROR(INDEX(youtube_playlist!$G$2:$H$285,MATCH(E84,youtube_playlist!$G$2:$G$285,0),MATCH("industry",youtube_playlist!$G$1:$H$1,0)),"Unspecified")</f>
        <v>Unspecified</v>
      </c>
      <c r="AH84" s="36">
        <v>59895</v>
      </c>
    </row>
    <row r="85" spans="1:34" ht="15.75" customHeight="1" x14ac:dyDescent="0.3">
      <c r="A85" s="27" t="s">
        <v>607</v>
      </c>
      <c r="B85" s="27" t="s">
        <v>30</v>
      </c>
      <c r="C85" s="27" t="s">
        <v>608</v>
      </c>
      <c r="D85" s="27" t="s">
        <v>609</v>
      </c>
      <c r="E85" s="28" t="str">
        <f t="shared" si="0"/>
        <v>ZVY1b3-7NGk</v>
      </c>
      <c r="F85" s="28" t="str">
        <f t="shared" si="23"/>
        <v>ZVY1b3-7NGk</v>
      </c>
      <c r="G85" s="27" t="s">
        <v>608</v>
      </c>
      <c r="H85" s="29" t="str">
        <f t="shared" si="1"/>
        <v>Executive Espresso</v>
      </c>
      <c r="I85" s="27" t="s">
        <v>33</v>
      </c>
      <c r="J85" s="27" t="s">
        <v>610</v>
      </c>
      <c r="K85" s="28" t="str">
        <f t="shared" si="14"/>
        <v>Aug 6, 2021</v>
      </c>
      <c r="L85" s="30">
        <f t="shared" si="2"/>
        <v>44414</v>
      </c>
      <c r="M85" s="28">
        <f t="shared" si="15"/>
        <v>6</v>
      </c>
      <c r="N85" s="28">
        <f t="shared" si="4"/>
        <v>8</v>
      </c>
      <c r="O85" s="28">
        <f t="shared" si="5"/>
        <v>2021</v>
      </c>
      <c r="P85" s="28" t="str">
        <f t="shared" si="16"/>
        <v>6</v>
      </c>
      <c r="Q85" s="28">
        <f>ROUNDUP(Table1[[#This Row],[month]]/3,0)</f>
        <v>3</v>
      </c>
      <c r="R85" s="28" t="str">
        <f>_xlfn.CONCAT(Table1[[#This Row],[year]],"-Q",Table1[[#This Row],[Quarter]])</f>
        <v>2021-Q3</v>
      </c>
      <c r="S85" s="28" t="str">
        <f>TEXT(Table1[[#This Row],[dateStr]],"yyyy-mm")</f>
        <v>2021-08</v>
      </c>
      <c r="T85" s="28" t="str">
        <f t="shared" si="17"/>
        <v>August</v>
      </c>
      <c r="U85" s="31">
        <v>124</v>
      </c>
      <c r="V85" s="27" t="s">
        <v>611</v>
      </c>
      <c r="W85" s="32">
        <f t="shared" si="18"/>
        <v>59229</v>
      </c>
      <c r="X85" s="27" t="s">
        <v>612</v>
      </c>
      <c r="Y85" s="32">
        <f t="shared" si="19"/>
        <v>1052</v>
      </c>
      <c r="Z8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5" s="27" t="s">
        <v>613</v>
      </c>
      <c r="AB85" s="33">
        <f>Table1[[#This Row],[secs]]/60 + Table1[[#This Row],[mins]] + Table1[[#This Row],[hours]]*60</f>
        <v>37.666666666666664</v>
      </c>
      <c r="AC85" s="34">
        <f t="shared" si="20"/>
        <v>40</v>
      </c>
      <c r="AD85" s="34">
        <f t="shared" si="21"/>
        <v>37</v>
      </c>
      <c r="AE85" s="35">
        <f t="shared" si="22"/>
        <v>0</v>
      </c>
      <c r="AF85" s="28" t="str">
        <f>IFERROR(VLOOKUP(E85,youtube_playlist!$G:$H,2,FALSE),"Unspecified")</f>
        <v>Unspecified</v>
      </c>
      <c r="AG85" s="28" t="str">
        <f>IFERROR(INDEX(youtube_playlist!$G$2:$H$285,MATCH(E85,youtube_playlist!$G$2:$G$285,0),MATCH("industry",youtube_playlist!$G$1:$H$1,0)),"Unspecified")</f>
        <v>Unspecified</v>
      </c>
      <c r="AH85" s="36">
        <v>56328</v>
      </c>
    </row>
    <row r="86" spans="1:34" ht="15.75" customHeight="1" x14ac:dyDescent="0.3">
      <c r="A86" s="27" t="s">
        <v>614</v>
      </c>
      <c r="B86" s="27" t="s">
        <v>30</v>
      </c>
      <c r="C86" s="27" t="s">
        <v>615</v>
      </c>
      <c r="D86" s="27" t="s">
        <v>616</v>
      </c>
      <c r="E86" s="28" t="str">
        <f t="shared" si="0"/>
        <v>8n-K1MrlFo4</v>
      </c>
      <c r="F86" s="28" t="str">
        <f t="shared" si="23"/>
        <v>8n-K1MrlFo4</v>
      </c>
      <c r="G86" s="27" t="s">
        <v>615</v>
      </c>
      <c r="H86" s="29" t="str">
        <f t="shared" si="1"/>
        <v>Executive Espresso</v>
      </c>
      <c r="I86" s="27" t="s">
        <v>33</v>
      </c>
      <c r="J86" s="27" t="s">
        <v>617</v>
      </c>
      <c r="K86" s="28" t="str">
        <f t="shared" si="14"/>
        <v>Aug 9, 2021</v>
      </c>
      <c r="L86" s="30">
        <f t="shared" si="2"/>
        <v>44417</v>
      </c>
      <c r="M86" s="28">
        <f t="shared" si="15"/>
        <v>9</v>
      </c>
      <c r="N86" s="28">
        <f t="shared" si="4"/>
        <v>8</v>
      </c>
      <c r="O86" s="28">
        <f t="shared" si="5"/>
        <v>2021</v>
      </c>
      <c r="P86" s="28" t="str">
        <f t="shared" si="16"/>
        <v>9</v>
      </c>
      <c r="Q86" s="28">
        <f>ROUNDUP(Table1[[#This Row],[month]]/3,0)</f>
        <v>3</v>
      </c>
      <c r="R86" s="28" t="str">
        <f>_xlfn.CONCAT(Table1[[#This Row],[year]],"-Q",Table1[[#This Row],[Quarter]])</f>
        <v>2021-Q3</v>
      </c>
      <c r="S86" s="28" t="str">
        <f>TEXT(Table1[[#This Row],[dateStr]],"yyyy-mm")</f>
        <v>2021-08</v>
      </c>
      <c r="T86" s="28" t="str">
        <f t="shared" si="17"/>
        <v>August</v>
      </c>
      <c r="U86" s="31">
        <v>57</v>
      </c>
      <c r="V86" s="27" t="s">
        <v>618</v>
      </c>
      <c r="W86" s="32">
        <f t="shared" si="18"/>
        <v>64950</v>
      </c>
      <c r="X86" s="27" t="s">
        <v>619</v>
      </c>
      <c r="Y86" s="32">
        <f t="shared" si="19"/>
        <v>1122</v>
      </c>
      <c r="Z8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6" s="27" t="s">
        <v>620</v>
      </c>
      <c r="AB86" s="33">
        <f>Table1[[#This Row],[secs]]/60 + Table1[[#This Row],[mins]] + Table1[[#This Row],[hours]]*60</f>
        <v>35.18333333333333</v>
      </c>
      <c r="AC86" s="34">
        <f t="shared" si="20"/>
        <v>11</v>
      </c>
      <c r="AD86" s="34">
        <f t="shared" si="21"/>
        <v>35</v>
      </c>
      <c r="AE86" s="35">
        <f t="shared" si="22"/>
        <v>0</v>
      </c>
      <c r="AF86" s="28" t="str">
        <f>IFERROR(VLOOKUP(E86,youtube_playlist!$G:$H,2,FALSE),"Unspecified")</f>
        <v>Unspecified</v>
      </c>
      <c r="AG86" s="28" t="str">
        <f>IFERROR(INDEX(youtube_playlist!$G$2:$H$285,MATCH(E86,youtube_playlist!$G$2:$G$285,0),MATCH("industry",youtube_playlist!$G$1:$H$1,0)),"Unspecified")</f>
        <v>Unspecified</v>
      </c>
      <c r="AH86" s="36">
        <v>55422</v>
      </c>
    </row>
    <row r="87" spans="1:34" ht="15.75" customHeight="1" x14ac:dyDescent="0.3">
      <c r="A87" s="27" t="s">
        <v>621</v>
      </c>
      <c r="B87" s="27" t="s">
        <v>30</v>
      </c>
      <c r="C87" s="27" t="s">
        <v>622</v>
      </c>
      <c r="D87" s="27" t="s">
        <v>623</v>
      </c>
      <c r="E87" s="28" t="str">
        <f t="shared" si="0"/>
        <v>EGcahOS4h-Q</v>
      </c>
      <c r="F87" s="28" t="str">
        <f t="shared" si="23"/>
        <v>EGcahOS4h-Q</v>
      </c>
      <c r="G87" s="27" t="s">
        <v>622</v>
      </c>
      <c r="H87" s="29" t="str">
        <f t="shared" si="1"/>
        <v>Executive Espresso</v>
      </c>
      <c r="I87" s="27" t="s">
        <v>33</v>
      </c>
      <c r="J87" s="27" t="s">
        <v>624</v>
      </c>
      <c r="K87" s="28" t="str">
        <f t="shared" si="14"/>
        <v>Aug 10, 2021</v>
      </c>
      <c r="L87" s="30">
        <f t="shared" si="2"/>
        <v>44418</v>
      </c>
      <c r="M87" s="28">
        <f t="shared" si="15"/>
        <v>10</v>
      </c>
      <c r="N87" s="28">
        <f t="shared" si="4"/>
        <v>8</v>
      </c>
      <c r="O87" s="28">
        <f t="shared" si="5"/>
        <v>2021</v>
      </c>
      <c r="P87" s="28" t="str">
        <f t="shared" si="16"/>
        <v>10</v>
      </c>
      <c r="Q87" s="28">
        <f>ROUNDUP(Table1[[#This Row],[month]]/3,0)</f>
        <v>3</v>
      </c>
      <c r="R87" s="28" t="str">
        <f>_xlfn.CONCAT(Table1[[#This Row],[year]],"-Q",Table1[[#This Row],[Quarter]])</f>
        <v>2021-Q3</v>
      </c>
      <c r="S87" s="28" t="str">
        <f>TEXT(Table1[[#This Row],[dateStr]],"yyyy-mm")</f>
        <v>2021-08</v>
      </c>
      <c r="T87" s="28" t="str">
        <f t="shared" si="17"/>
        <v>August</v>
      </c>
      <c r="U87" s="31">
        <v>98</v>
      </c>
      <c r="V87" s="27" t="s">
        <v>625</v>
      </c>
      <c r="W87" s="32">
        <f t="shared" si="18"/>
        <v>48010</v>
      </c>
      <c r="X87" s="27" t="s">
        <v>626</v>
      </c>
      <c r="Y87" s="32">
        <f t="shared" si="19"/>
        <v>1127</v>
      </c>
      <c r="Z8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7" s="27" t="s">
        <v>627</v>
      </c>
      <c r="AB87" s="33">
        <f>Table1[[#This Row],[secs]]/60 + Table1[[#This Row],[mins]] + Table1[[#This Row],[hours]]*60</f>
        <v>53.866666666666667</v>
      </c>
      <c r="AC87" s="34">
        <f t="shared" si="20"/>
        <v>52</v>
      </c>
      <c r="AD87" s="34">
        <f t="shared" si="21"/>
        <v>53</v>
      </c>
      <c r="AE87" s="35">
        <f t="shared" si="22"/>
        <v>0</v>
      </c>
      <c r="AF87" s="28" t="str">
        <f>IFERROR(VLOOKUP(E87,youtube_playlist!$G:$H,2,FALSE),"Unspecified")</f>
        <v>Unspecified</v>
      </c>
      <c r="AG87" s="28" t="str">
        <f>IFERROR(INDEX(youtube_playlist!$G$2:$H$285,MATCH(E87,youtube_playlist!$G$2:$G$285,0),MATCH("industry",youtube_playlist!$G$1:$H$1,0)),"Unspecified")</f>
        <v>Unspecified</v>
      </c>
      <c r="AH87" s="36">
        <v>62954</v>
      </c>
    </row>
    <row r="88" spans="1:34" ht="15.75" customHeight="1" x14ac:dyDescent="0.3">
      <c r="A88" s="27" t="s">
        <v>628</v>
      </c>
      <c r="B88" s="27" t="s">
        <v>30</v>
      </c>
      <c r="C88" s="27" t="s">
        <v>629</v>
      </c>
      <c r="D88" s="27" t="s">
        <v>630</v>
      </c>
      <c r="E88" s="28" t="str">
        <f t="shared" si="0"/>
        <v>akC3HwXk8yA</v>
      </c>
      <c r="F88" s="28" t="str">
        <f t="shared" si="23"/>
        <v>akC3HwXk8yA</v>
      </c>
      <c r="G88" s="27" t="s">
        <v>629</v>
      </c>
      <c r="H88" s="29" t="str">
        <f t="shared" si="1"/>
        <v>Executive Espresso</v>
      </c>
      <c r="I88" s="27" t="s">
        <v>33</v>
      </c>
      <c r="J88" s="27" t="s">
        <v>631</v>
      </c>
      <c r="K88" s="28" t="str">
        <f t="shared" si="14"/>
        <v>Aug 12, 2021</v>
      </c>
      <c r="L88" s="30">
        <f t="shared" si="2"/>
        <v>44420</v>
      </c>
      <c r="M88" s="28">
        <f t="shared" si="15"/>
        <v>12</v>
      </c>
      <c r="N88" s="28">
        <f t="shared" si="4"/>
        <v>8</v>
      </c>
      <c r="O88" s="28">
        <f t="shared" si="5"/>
        <v>2021</v>
      </c>
      <c r="P88" s="28" t="str">
        <f t="shared" si="16"/>
        <v>12</v>
      </c>
      <c r="Q88" s="28">
        <f>ROUNDUP(Table1[[#This Row],[month]]/3,0)</f>
        <v>3</v>
      </c>
      <c r="R88" s="28" t="str">
        <f>_xlfn.CONCAT(Table1[[#This Row],[year]],"-Q",Table1[[#This Row],[Quarter]])</f>
        <v>2021-Q3</v>
      </c>
      <c r="S88" s="28" t="str">
        <f>TEXT(Table1[[#This Row],[dateStr]],"yyyy-mm")</f>
        <v>2021-08</v>
      </c>
      <c r="T88" s="28" t="str">
        <f t="shared" si="17"/>
        <v>August</v>
      </c>
      <c r="U88" s="31">
        <v>345</v>
      </c>
      <c r="V88" s="27" t="s">
        <v>632</v>
      </c>
      <c r="W88" s="32">
        <f t="shared" si="18"/>
        <v>204812</v>
      </c>
      <c r="X88" s="27" t="s">
        <v>633</v>
      </c>
      <c r="Y88" s="32">
        <f t="shared" si="19"/>
        <v>5418</v>
      </c>
      <c r="Z8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8" s="27" t="s">
        <v>634</v>
      </c>
      <c r="AB88" s="33">
        <f>Table1[[#This Row],[secs]]/60 + Table1[[#This Row],[mins]] + Table1[[#This Row],[hours]]*60</f>
        <v>46.5</v>
      </c>
      <c r="AC88" s="34">
        <f t="shared" si="20"/>
        <v>30</v>
      </c>
      <c r="AD88" s="34">
        <f t="shared" si="21"/>
        <v>46</v>
      </c>
      <c r="AE88" s="35">
        <f t="shared" si="22"/>
        <v>0</v>
      </c>
      <c r="AF88" s="28" t="str">
        <f>IFERROR(VLOOKUP(E88,youtube_playlist!$G:$H,2,FALSE),"Unspecified")</f>
        <v>Unspecified</v>
      </c>
      <c r="AG88" s="28" t="str">
        <f>IFERROR(INDEX(youtube_playlist!$G$2:$H$285,MATCH(E88,youtube_playlist!$G$2:$G$285,0),MATCH("industry",youtube_playlist!$G$1:$H$1,0)),"Unspecified")</f>
        <v>Unspecified</v>
      </c>
      <c r="AH88" s="36">
        <v>56576</v>
      </c>
    </row>
    <row r="89" spans="1:34" ht="15.75" customHeight="1" x14ac:dyDescent="0.3">
      <c r="A89" s="27" t="s">
        <v>635</v>
      </c>
      <c r="B89" s="27" t="s">
        <v>30</v>
      </c>
      <c r="C89" s="27" t="s">
        <v>636</v>
      </c>
      <c r="D89" s="27" t="s">
        <v>637</v>
      </c>
      <c r="E89" s="28" t="str">
        <f t="shared" si="0"/>
        <v>lrAzXlfM6IE</v>
      </c>
      <c r="F89" s="28" t="str">
        <f t="shared" si="23"/>
        <v>lrAzXlfM6IE</v>
      </c>
      <c r="G89" s="27" t="s">
        <v>636</v>
      </c>
      <c r="H89" s="29" t="str">
        <f t="shared" si="1"/>
        <v>Executive Espresso</v>
      </c>
      <c r="I89" s="27" t="s">
        <v>33</v>
      </c>
      <c r="J89" s="27" t="s">
        <v>638</v>
      </c>
      <c r="K89" s="28" t="str">
        <f t="shared" si="14"/>
        <v>Aug 14, 2021</v>
      </c>
      <c r="L89" s="30">
        <f t="shared" si="2"/>
        <v>44422</v>
      </c>
      <c r="M89" s="28">
        <f t="shared" si="15"/>
        <v>14</v>
      </c>
      <c r="N89" s="28">
        <f t="shared" si="4"/>
        <v>8</v>
      </c>
      <c r="O89" s="28">
        <f t="shared" si="5"/>
        <v>2021</v>
      </c>
      <c r="P89" s="28" t="str">
        <f t="shared" si="16"/>
        <v>14</v>
      </c>
      <c r="Q89" s="28">
        <f>ROUNDUP(Table1[[#This Row],[month]]/3,0)</f>
        <v>3</v>
      </c>
      <c r="R89" s="28" t="str">
        <f>_xlfn.CONCAT(Table1[[#This Row],[year]],"-Q",Table1[[#This Row],[Quarter]])</f>
        <v>2021-Q3</v>
      </c>
      <c r="S89" s="28" t="str">
        <f>TEXT(Table1[[#This Row],[dateStr]],"yyyy-mm")</f>
        <v>2021-08</v>
      </c>
      <c r="T89" s="28" t="str">
        <f t="shared" si="17"/>
        <v>August</v>
      </c>
      <c r="U89" s="31">
        <v>450</v>
      </c>
      <c r="V89" s="27" t="s">
        <v>639</v>
      </c>
      <c r="W89" s="32">
        <f t="shared" si="18"/>
        <v>141624</v>
      </c>
      <c r="X89" s="27" t="s">
        <v>640</v>
      </c>
      <c r="Y89" s="32">
        <f t="shared" si="19"/>
        <v>3455</v>
      </c>
      <c r="Z8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9" s="27" t="s">
        <v>641</v>
      </c>
      <c r="AB89" s="33">
        <f>Table1[[#This Row],[secs]]/60 + Table1[[#This Row],[mins]] + Table1[[#This Row],[hours]]*60</f>
        <v>44.533333333333331</v>
      </c>
      <c r="AC89" s="34">
        <f t="shared" si="20"/>
        <v>32</v>
      </c>
      <c r="AD89" s="34">
        <f t="shared" si="21"/>
        <v>44</v>
      </c>
      <c r="AE89" s="35">
        <f t="shared" si="22"/>
        <v>0</v>
      </c>
      <c r="AF89" s="28" t="str">
        <f>IFERROR(VLOOKUP(E89,youtube_playlist!$G:$H,2,FALSE),"Unspecified")</f>
        <v>Unspecified</v>
      </c>
      <c r="AG89" s="28" t="str">
        <f>IFERROR(INDEX(youtube_playlist!$G$2:$H$285,MATCH(E89,youtube_playlist!$G$2:$G$285,0),MATCH("industry",youtube_playlist!$G$1:$H$1,0)),"Unspecified")</f>
        <v>Unspecified</v>
      </c>
      <c r="AH89" s="36">
        <v>59143</v>
      </c>
    </row>
    <row r="90" spans="1:34" ht="15.75" customHeight="1" x14ac:dyDescent="0.3">
      <c r="A90" s="27" t="s">
        <v>642</v>
      </c>
      <c r="B90" s="27" t="s">
        <v>30</v>
      </c>
      <c r="C90" s="27" t="s">
        <v>643</v>
      </c>
      <c r="D90" s="27" t="s">
        <v>644</v>
      </c>
      <c r="E90" s="28" t="str">
        <f t="shared" si="0"/>
        <v>buY-bWCquNo</v>
      </c>
      <c r="F90" s="28" t="str">
        <f t="shared" si="23"/>
        <v>buY-bWCquNo</v>
      </c>
      <c r="G90" s="27" t="s">
        <v>643</v>
      </c>
      <c r="H90" s="29" t="str">
        <f t="shared" si="1"/>
        <v>Executive Espresso</v>
      </c>
      <c r="I90" s="27" t="s">
        <v>33</v>
      </c>
      <c r="J90" s="27" t="s">
        <v>645</v>
      </c>
      <c r="K90" s="28" t="str">
        <f t="shared" si="14"/>
        <v>Aug 17, 2021</v>
      </c>
      <c r="L90" s="30">
        <f t="shared" si="2"/>
        <v>44425</v>
      </c>
      <c r="M90" s="28">
        <f t="shared" si="15"/>
        <v>17</v>
      </c>
      <c r="N90" s="28">
        <f t="shared" si="4"/>
        <v>8</v>
      </c>
      <c r="O90" s="28">
        <f t="shared" si="5"/>
        <v>2021</v>
      </c>
      <c r="P90" s="28" t="str">
        <f t="shared" si="16"/>
        <v>17</v>
      </c>
      <c r="Q90" s="28">
        <f>ROUNDUP(Table1[[#This Row],[month]]/3,0)</f>
        <v>3</v>
      </c>
      <c r="R90" s="28" t="str">
        <f>_xlfn.CONCAT(Table1[[#This Row],[year]],"-Q",Table1[[#This Row],[Quarter]])</f>
        <v>2021-Q3</v>
      </c>
      <c r="S90" s="28" t="str">
        <f>TEXT(Table1[[#This Row],[dateStr]],"yyyy-mm")</f>
        <v>2021-08</v>
      </c>
      <c r="T90" s="28" t="str">
        <f t="shared" si="17"/>
        <v>August</v>
      </c>
      <c r="U90" s="31">
        <v>148</v>
      </c>
      <c r="V90" s="27" t="s">
        <v>646</v>
      </c>
      <c r="W90" s="32">
        <f t="shared" si="18"/>
        <v>50347</v>
      </c>
      <c r="X90" s="27" t="s">
        <v>647</v>
      </c>
      <c r="Y90" s="32">
        <f t="shared" si="19"/>
        <v>1227</v>
      </c>
      <c r="Z9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0" s="27" t="s">
        <v>648</v>
      </c>
      <c r="AB90" s="33">
        <f>Table1[[#This Row],[secs]]/60 + Table1[[#This Row],[mins]] + Table1[[#This Row],[hours]]*60</f>
        <v>33.533333333333331</v>
      </c>
      <c r="AC90" s="34">
        <f t="shared" si="20"/>
        <v>32</v>
      </c>
      <c r="AD90" s="34">
        <f t="shared" si="21"/>
        <v>33</v>
      </c>
      <c r="AE90" s="35">
        <f t="shared" si="22"/>
        <v>0</v>
      </c>
      <c r="AF90" s="28" t="str">
        <f>IFERROR(VLOOKUP(E90,youtube_playlist!$G:$H,2,FALSE),"Unspecified")</f>
        <v>Unspecified</v>
      </c>
      <c r="AG90" s="28" t="str">
        <f>IFERROR(INDEX(youtube_playlist!$G$2:$H$285,MATCH(E90,youtube_playlist!$G$2:$G$285,0),MATCH("industry",youtube_playlist!$G$1:$H$1,0)),"Unspecified")</f>
        <v>Unspecified</v>
      </c>
      <c r="AH90" s="36">
        <v>55080</v>
      </c>
    </row>
    <row r="91" spans="1:34" ht="15.75" customHeight="1" x14ac:dyDescent="0.3">
      <c r="A91" s="27" t="s">
        <v>649</v>
      </c>
      <c r="B91" s="27" t="s">
        <v>30</v>
      </c>
      <c r="C91" s="27" t="s">
        <v>650</v>
      </c>
      <c r="D91" s="27" t="s">
        <v>651</v>
      </c>
      <c r="E91" s="28" t="str">
        <f t="shared" si="0"/>
        <v>Gbh_tgVKesI</v>
      </c>
      <c r="F91" s="28" t="str">
        <f t="shared" si="23"/>
        <v>Gbh_tgVKesI</v>
      </c>
      <c r="G91" s="27" t="s">
        <v>650</v>
      </c>
      <c r="H91" s="29" t="str">
        <f t="shared" si="1"/>
        <v>Executive Espresso</v>
      </c>
      <c r="I91" s="27" t="s">
        <v>33</v>
      </c>
      <c r="J91" s="27" t="s">
        <v>652</v>
      </c>
      <c r="K91" s="28" t="str">
        <f t="shared" si="14"/>
        <v>Aug 19, 2021</v>
      </c>
      <c r="L91" s="30">
        <f t="shared" si="2"/>
        <v>44427</v>
      </c>
      <c r="M91" s="28">
        <f t="shared" si="15"/>
        <v>19</v>
      </c>
      <c r="N91" s="28">
        <f t="shared" si="4"/>
        <v>8</v>
      </c>
      <c r="O91" s="28">
        <f t="shared" si="5"/>
        <v>2021</v>
      </c>
      <c r="P91" s="28" t="str">
        <f t="shared" si="16"/>
        <v>19</v>
      </c>
      <c r="Q91" s="28">
        <f>ROUNDUP(Table1[[#This Row],[month]]/3,0)</f>
        <v>3</v>
      </c>
      <c r="R91" s="28" t="str">
        <f>_xlfn.CONCAT(Table1[[#This Row],[year]],"-Q",Table1[[#This Row],[Quarter]])</f>
        <v>2021-Q3</v>
      </c>
      <c r="S91" s="28" t="str">
        <f>TEXT(Table1[[#This Row],[dateStr]],"yyyy-mm")</f>
        <v>2021-08</v>
      </c>
      <c r="T91" s="28" t="str">
        <f t="shared" si="17"/>
        <v>August</v>
      </c>
      <c r="U91" s="31">
        <v>73</v>
      </c>
      <c r="V91" s="27" t="s">
        <v>653</v>
      </c>
      <c r="W91" s="32">
        <f t="shared" si="18"/>
        <v>48790</v>
      </c>
      <c r="X91" s="27" t="s">
        <v>654</v>
      </c>
      <c r="Y91" s="32">
        <f t="shared" si="19"/>
        <v>1162</v>
      </c>
      <c r="Z9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1" s="27" t="s">
        <v>655</v>
      </c>
      <c r="AB91" s="33">
        <f>Table1[[#This Row],[secs]]/60 + Table1[[#This Row],[mins]] + Table1[[#This Row],[hours]]*60</f>
        <v>25.466666666666665</v>
      </c>
      <c r="AC91" s="34">
        <f t="shared" si="20"/>
        <v>28</v>
      </c>
      <c r="AD91" s="34">
        <f t="shared" si="21"/>
        <v>25</v>
      </c>
      <c r="AE91" s="35">
        <f t="shared" si="22"/>
        <v>0</v>
      </c>
      <c r="AF91" s="28" t="str">
        <f>IFERROR(VLOOKUP(E91,youtube_playlist!$G:$H,2,FALSE),"Unspecified")</f>
        <v>Unspecified</v>
      </c>
      <c r="AG91" s="28" t="str">
        <f>IFERROR(INDEX(youtube_playlist!$G$2:$H$285,MATCH(E91,youtube_playlist!$G$2:$G$285,0),MATCH("industry",youtube_playlist!$G$1:$H$1,0)),"Unspecified")</f>
        <v>Unspecified</v>
      </c>
      <c r="AH91" s="36">
        <v>56930</v>
      </c>
    </row>
    <row r="92" spans="1:34" ht="15.75" customHeight="1" x14ac:dyDescent="0.3">
      <c r="A92" s="27" t="s">
        <v>656</v>
      </c>
      <c r="B92" s="27" t="s">
        <v>30</v>
      </c>
      <c r="C92" s="27" t="s">
        <v>657</v>
      </c>
      <c r="D92" s="27" t="s">
        <v>658</v>
      </c>
      <c r="E92" s="28" t="str">
        <f t="shared" si="0"/>
        <v>JK0eSr3gEiw</v>
      </c>
      <c r="F92" s="28" t="str">
        <f t="shared" si="23"/>
        <v>JK0eSr3gEiw</v>
      </c>
      <c r="G92" s="27" t="s">
        <v>657</v>
      </c>
      <c r="H92" s="29" t="str">
        <f t="shared" si="1"/>
        <v>Executive Espresso</v>
      </c>
      <c r="I92" s="27" t="s">
        <v>33</v>
      </c>
      <c r="J92" s="27" t="s">
        <v>659</v>
      </c>
      <c r="K92" s="28" t="str">
        <f t="shared" si="14"/>
        <v>Aug 20, 2021</v>
      </c>
      <c r="L92" s="30">
        <f t="shared" si="2"/>
        <v>44428</v>
      </c>
      <c r="M92" s="28">
        <f t="shared" si="15"/>
        <v>20</v>
      </c>
      <c r="N92" s="28">
        <f t="shared" si="4"/>
        <v>8</v>
      </c>
      <c r="O92" s="28">
        <f t="shared" si="5"/>
        <v>2021</v>
      </c>
      <c r="P92" s="28" t="str">
        <f t="shared" si="16"/>
        <v>20</v>
      </c>
      <c r="Q92" s="28">
        <f>ROUNDUP(Table1[[#This Row],[month]]/3,0)</f>
        <v>3</v>
      </c>
      <c r="R92" s="28" t="str">
        <f>_xlfn.CONCAT(Table1[[#This Row],[year]],"-Q",Table1[[#This Row],[Quarter]])</f>
        <v>2021-Q3</v>
      </c>
      <c r="S92" s="28" t="str">
        <f>TEXT(Table1[[#This Row],[dateStr]],"yyyy-mm")</f>
        <v>2021-08</v>
      </c>
      <c r="T92" s="28" t="str">
        <f t="shared" si="17"/>
        <v>August</v>
      </c>
      <c r="U92" s="31">
        <v>266</v>
      </c>
      <c r="V92" s="27" t="s">
        <v>660</v>
      </c>
      <c r="W92" s="32">
        <f t="shared" si="18"/>
        <v>37920</v>
      </c>
      <c r="X92" s="27" t="s">
        <v>245</v>
      </c>
      <c r="Y92" s="32">
        <f t="shared" si="19"/>
        <v>808</v>
      </c>
      <c r="Z9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2" s="27" t="s">
        <v>661</v>
      </c>
      <c r="AB92" s="33">
        <f>Table1[[#This Row],[secs]]/60 + Table1[[#This Row],[mins]] + Table1[[#This Row],[hours]]*60</f>
        <v>37.266666666666666</v>
      </c>
      <c r="AC92" s="34">
        <f t="shared" si="20"/>
        <v>16</v>
      </c>
      <c r="AD92" s="34">
        <f t="shared" si="21"/>
        <v>37</v>
      </c>
      <c r="AE92" s="35">
        <f t="shared" si="22"/>
        <v>0</v>
      </c>
      <c r="AF92" s="28" t="str">
        <f>IFERROR(VLOOKUP(E92,youtube_playlist!$G:$H,2,FALSE),"Unspecified")</f>
        <v>Unspecified</v>
      </c>
      <c r="AG92" s="28" t="str">
        <f>IFERROR(INDEX(youtube_playlist!$G$2:$H$285,MATCH(E92,youtube_playlist!$G$2:$G$285,0),MATCH("industry",youtube_playlist!$G$1:$H$1,0)),"Unspecified")</f>
        <v>Unspecified</v>
      </c>
      <c r="AH92" s="36">
        <v>57447</v>
      </c>
    </row>
    <row r="93" spans="1:34" ht="15.75" customHeight="1" x14ac:dyDescent="0.3">
      <c r="A93" s="27" t="s">
        <v>662</v>
      </c>
      <c r="B93" s="27" t="s">
        <v>30</v>
      </c>
      <c r="C93" s="27" t="s">
        <v>663</v>
      </c>
      <c r="D93" s="27" t="s">
        <v>664</v>
      </c>
      <c r="E93" s="28" t="str">
        <f t="shared" si="0"/>
        <v>vWg9YLg9zwk</v>
      </c>
      <c r="F93" s="28" t="str">
        <f t="shared" si="23"/>
        <v>vWg9YLg9zwk</v>
      </c>
      <c r="G93" s="27" t="s">
        <v>663</v>
      </c>
      <c r="H93" s="29" t="str">
        <f t="shared" si="1"/>
        <v>Executive Espresso</v>
      </c>
      <c r="I93" s="27" t="s">
        <v>33</v>
      </c>
      <c r="J93" s="27" t="s">
        <v>665</v>
      </c>
      <c r="K93" s="28" t="str">
        <f t="shared" si="14"/>
        <v>Aug 21, 2021</v>
      </c>
      <c r="L93" s="30">
        <f t="shared" si="2"/>
        <v>44429</v>
      </c>
      <c r="M93" s="28">
        <f t="shared" si="15"/>
        <v>21</v>
      </c>
      <c r="N93" s="28">
        <f t="shared" si="4"/>
        <v>8</v>
      </c>
      <c r="O93" s="28">
        <f t="shared" si="5"/>
        <v>2021</v>
      </c>
      <c r="P93" s="28" t="str">
        <f t="shared" si="16"/>
        <v>21</v>
      </c>
      <c r="Q93" s="28">
        <f>ROUNDUP(Table1[[#This Row],[month]]/3,0)</f>
        <v>3</v>
      </c>
      <c r="R93" s="28" t="str">
        <f>_xlfn.CONCAT(Table1[[#This Row],[year]],"-Q",Table1[[#This Row],[Quarter]])</f>
        <v>2021-Q3</v>
      </c>
      <c r="S93" s="28" t="str">
        <f>TEXT(Table1[[#This Row],[dateStr]],"yyyy-mm")</f>
        <v>2021-08</v>
      </c>
      <c r="T93" s="28" t="str">
        <f t="shared" si="17"/>
        <v>August</v>
      </c>
      <c r="U93" s="31">
        <v>543</v>
      </c>
      <c r="V93" s="27" t="s">
        <v>666</v>
      </c>
      <c r="W93" s="32">
        <f t="shared" si="18"/>
        <v>137664</v>
      </c>
      <c r="X93" s="27" t="s">
        <v>667</v>
      </c>
      <c r="Y93" s="32">
        <f t="shared" si="19"/>
        <v>4027</v>
      </c>
      <c r="Z9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3" s="27" t="s">
        <v>668</v>
      </c>
      <c r="AB93" s="33">
        <f>Table1[[#This Row],[secs]]/60 + Table1[[#This Row],[mins]] + Table1[[#This Row],[hours]]*60</f>
        <v>28.55</v>
      </c>
      <c r="AC93" s="34">
        <f t="shared" si="20"/>
        <v>33</v>
      </c>
      <c r="AD93" s="34">
        <f t="shared" si="21"/>
        <v>28</v>
      </c>
      <c r="AE93" s="35">
        <f t="shared" si="22"/>
        <v>0</v>
      </c>
      <c r="AF93" s="28" t="str">
        <f>IFERROR(VLOOKUP(E93,youtube_playlist!$G:$H,2,FALSE),"Unspecified")</f>
        <v>Unspecified</v>
      </c>
      <c r="AG93" s="28" t="str">
        <f>IFERROR(INDEX(youtube_playlist!$G$2:$H$285,MATCH(E93,youtube_playlist!$G$2:$G$285,0),MATCH("industry",youtube_playlist!$G$1:$H$1,0)),"Unspecified")</f>
        <v>Unspecified</v>
      </c>
      <c r="AH93" s="36">
        <v>54042</v>
      </c>
    </row>
    <row r="94" spans="1:34" ht="15.75" customHeight="1" x14ac:dyDescent="0.3">
      <c r="A94" s="27" t="s">
        <v>669</v>
      </c>
      <c r="B94" s="27" t="s">
        <v>30</v>
      </c>
      <c r="C94" s="27" t="s">
        <v>670</v>
      </c>
      <c r="D94" s="27" t="s">
        <v>671</v>
      </c>
      <c r="E94" s="28" t="str">
        <f t="shared" si="0"/>
        <v>67ebBoG58X0</v>
      </c>
      <c r="F94" s="28" t="str">
        <f t="shared" si="23"/>
        <v>67ebBoG58X0</v>
      </c>
      <c r="G94" s="27" t="s">
        <v>670</v>
      </c>
      <c r="H94" s="29" t="str">
        <f t="shared" si="1"/>
        <v>Executive Espresso</v>
      </c>
      <c r="I94" s="27" t="s">
        <v>33</v>
      </c>
      <c r="J94" s="27" t="s">
        <v>672</v>
      </c>
      <c r="K94" s="28" t="str">
        <f t="shared" si="14"/>
        <v>Aug 25, 2021</v>
      </c>
      <c r="L94" s="30">
        <f t="shared" si="2"/>
        <v>44433</v>
      </c>
      <c r="M94" s="28">
        <f t="shared" si="15"/>
        <v>25</v>
      </c>
      <c r="N94" s="28">
        <f t="shared" si="4"/>
        <v>8</v>
      </c>
      <c r="O94" s="28">
        <f t="shared" si="5"/>
        <v>2021</v>
      </c>
      <c r="P94" s="28" t="str">
        <f t="shared" si="16"/>
        <v>25</v>
      </c>
      <c r="Q94" s="28">
        <f>ROUNDUP(Table1[[#This Row],[month]]/3,0)</f>
        <v>3</v>
      </c>
      <c r="R94" s="28" t="str">
        <f>_xlfn.CONCAT(Table1[[#This Row],[year]],"-Q",Table1[[#This Row],[Quarter]])</f>
        <v>2021-Q3</v>
      </c>
      <c r="S94" s="28" t="str">
        <f>TEXT(Table1[[#This Row],[dateStr]],"yyyy-mm")</f>
        <v>2021-08</v>
      </c>
      <c r="T94" s="28" t="str">
        <f t="shared" si="17"/>
        <v>August</v>
      </c>
      <c r="U94" s="31">
        <v>844</v>
      </c>
      <c r="V94" s="27" t="s">
        <v>673</v>
      </c>
      <c r="W94" s="32">
        <f t="shared" si="18"/>
        <v>565112</v>
      </c>
      <c r="X94" s="27" t="s">
        <v>674</v>
      </c>
      <c r="Y94" s="32">
        <f t="shared" si="19"/>
        <v>9563</v>
      </c>
      <c r="Z9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94" s="27" t="s">
        <v>675</v>
      </c>
      <c r="AB94" s="33">
        <f>Table1[[#This Row],[secs]]/60 + Table1[[#This Row],[mins]] + Table1[[#This Row],[hours]]*60</f>
        <v>66.866666666666674</v>
      </c>
      <c r="AC94" s="34">
        <f t="shared" si="20"/>
        <v>52</v>
      </c>
      <c r="AD94" s="34">
        <f t="shared" si="21"/>
        <v>6</v>
      </c>
      <c r="AE94" s="35">
        <f t="shared" si="22"/>
        <v>1</v>
      </c>
      <c r="AF94" s="28" t="str">
        <f>IFERROR(VLOOKUP(E94,youtube_playlist!$G:$H,2,FALSE),"Unspecified")</f>
        <v>Unspecified</v>
      </c>
      <c r="AG94" s="28" t="str">
        <f>IFERROR(INDEX(youtube_playlist!$G$2:$H$285,MATCH(E94,youtube_playlist!$G$2:$G$285,0),MATCH("industry",youtube_playlist!$G$1:$H$1,0)),"Unspecified")</f>
        <v>Unspecified</v>
      </c>
      <c r="AH94" s="36">
        <v>65147</v>
      </c>
    </row>
    <row r="95" spans="1:34" ht="15.75" customHeight="1" x14ac:dyDescent="0.3">
      <c r="A95" s="27" t="s">
        <v>676</v>
      </c>
      <c r="B95" s="27" t="s">
        <v>30</v>
      </c>
      <c r="C95" s="27" t="s">
        <v>677</v>
      </c>
      <c r="D95" s="27" t="s">
        <v>678</v>
      </c>
      <c r="E95" s="28" t="str">
        <f t="shared" si="0"/>
        <v>00MZs0P1Atg</v>
      </c>
      <c r="F95" s="28" t="str">
        <f t="shared" si="23"/>
        <v>00MZs0P1Atg</v>
      </c>
      <c r="G95" s="27" t="s">
        <v>677</v>
      </c>
      <c r="H95" s="29" t="str">
        <f t="shared" si="1"/>
        <v>Executive Espresso</v>
      </c>
      <c r="I95" s="27" t="s">
        <v>33</v>
      </c>
      <c r="J95" s="27" t="s">
        <v>679</v>
      </c>
      <c r="K95" s="28" t="str">
        <f t="shared" si="14"/>
        <v>Aug 27, 2021</v>
      </c>
      <c r="L95" s="30">
        <f t="shared" si="2"/>
        <v>44435</v>
      </c>
      <c r="M95" s="28">
        <f t="shared" si="15"/>
        <v>27</v>
      </c>
      <c r="N95" s="28">
        <f t="shared" si="4"/>
        <v>8</v>
      </c>
      <c r="O95" s="28">
        <f t="shared" si="5"/>
        <v>2021</v>
      </c>
      <c r="P95" s="28" t="str">
        <f t="shared" si="16"/>
        <v>27</v>
      </c>
      <c r="Q95" s="28">
        <f>ROUNDUP(Table1[[#This Row],[month]]/3,0)</f>
        <v>3</v>
      </c>
      <c r="R95" s="28" t="str">
        <f>_xlfn.CONCAT(Table1[[#This Row],[year]],"-Q",Table1[[#This Row],[Quarter]])</f>
        <v>2021-Q3</v>
      </c>
      <c r="S95" s="28" t="str">
        <f>TEXT(Table1[[#This Row],[dateStr]],"yyyy-mm")</f>
        <v>2021-08</v>
      </c>
      <c r="T95" s="28" t="str">
        <f t="shared" si="17"/>
        <v>August</v>
      </c>
      <c r="U95" s="31">
        <v>96</v>
      </c>
      <c r="V95" s="27" t="s">
        <v>680</v>
      </c>
      <c r="W95" s="32">
        <f t="shared" si="18"/>
        <v>17067</v>
      </c>
      <c r="X95" s="27" t="s">
        <v>681</v>
      </c>
      <c r="Y95" s="32">
        <f t="shared" si="19"/>
        <v>319</v>
      </c>
      <c r="Z9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95" s="27" t="s">
        <v>682</v>
      </c>
      <c r="AB95" s="33">
        <f>Table1[[#This Row],[secs]]/60 + Table1[[#This Row],[mins]] + Table1[[#This Row],[hours]]*60</f>
        <v>81.433333333333337</v>
      </c>
      <c r="AC95" s="34">
        <f t="shared" si="20"/>
        <v>26</v>
      </c>
      <c r="AD95" s="34">
        <f t="shared" si="21"/>
        <v>21</v>
      </c>
      <c r="AE95" s="35">
        <f t="shared" si="22"/>
        <v>1</v>
      </c>
      <c r="AF95" s="28" t="str">
        <f>IFERROR(VLOOKUP(E95,youtube_playlist!$G:$H,2,FALSE),"Unspecified")</f>
        <v>Unspecified</v>
      </c>
      <c r="AG95" s="28" t="str">
        <f>IFERROR(INDEX(youtube_playlist!$G$2:$H$285,MATCH(E95,youtube_playlist!$G$2:$G$285,0),MATCH("industry",youtube_playlist!$G$1:$H$1,0)),"Unspecified")</f>
        <v>Unspecified</v>
      </c>
      <c r="AH95" s="36">
        <v>68254</v>
      </c>
    </row>
    <row r="96" spans="1:34" ht="15.75" customHeight="1" x14ac:dyDescent="0.3">
      <c r="A96" s="27" t="s">
        <v>683</v>
      </c>
      <c r="B96" s="27" t="s">
        <v>30</v>
      </c>
      <c r="C96" s="27" t="s">
        <v>684</v>
      </c>
      <c r="D96" s="27" t="s">
        <v>685</v>
      </c>
      <c r="E96" s="28" t="str">
        <f t="shared" si="0"/>
        <v>KIZhEpNN9Go</v>
      </c>
      <c r="F96" s="28" t="str">
        <f t="shared" si="23"/>
        <v>KIZhEpNN9Go</v>
      </c>
      <c r="G96" s="27" t="s">
        <v>684</v>
      </c>
      <c r="H96" s="29" t="str">
        <f t="shared" si="1"/>
        <v>Executive Espresso</v>
      </c>
      <c r="I96" s="27" t="s">
        <v>33</v>
      </c>
      <c r="J96" s="27" t="s">
        <v>686</v>
      </c>
      <c r="K96" s="28" t="str">
        <f t="shared" si="14"/>
        <v>Aug 27, 2021</v>
      </c>
      <c r="L96" s="30">
        <f t="shared" si="2"/>
        <v>44435</v>
      </c>
      <c r="M96" s="28">
        <f t="shared" si="15"/>
        <v>27</v>
      </c>
      <c r="N96" s="28">
        <f t="shared" si="4"/>
        <v>8</v>
      </c>
      <c r="O96" s="28">
        <f t="shared" si="5"/>
        <v>2021</v>
      </c>
      <c r="P96" s="28" t="str">
        <f t="shared" si="16"/>
        <v>27</v>
      </c>
      <c r="Q96" s="28">
        <f>ROUNDUP(Table1[[#This Row],[month]]/3,0)</f>
        <v>3</v>
      </c>
      <c r="R96" s="28" t="str">
        <f>_xlfn.CONCAT(Table1[[#This Row],[year]],"-Q",Table1[[#This Row],[Quarter]])</f>
        <v>2021-Q3</v>
      </c>
      <c r="S96" s="28" t="str">
        <f>TEXT(Table1[[#This Row],[dateStr]],"yyyy-mm")</f>
        <v>2021-08</v>
      </c>
      <c r="T96" s="28" t="str">
        <f t="shared" si="17"/>
        <v>August</v>
      </c>
      <c r="U96" s="31">
        <v>39</v>
      </c>
      <c r="V96" s="27" t="s">
        <v>687</v>
      </c>
      <c r="W96" s="32">
        <f t="shared" si="18"/>
        <v>63214</v>
      </c>
      <c r="X96" s="27" t="s">
        <v>688</v>
      </c>
      <c r="Y96" s="32">
        <f t="shared" si="19"/>
        <v>1101</v>
      </c>
      <c r="Z96" s="3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96" s="27" t="s">
        <v>689</v>
      </c>
      <c r="AB96" s="33">
        <f>Table1[[#This Row],[secs]]/60 + Table1[[#This Row],[mins]] + Table1[[#This Row],[hours]]*60</f>
        <v>99.816666666666663</v>
      </c>
      <c r="AC96" s="34">
        <f t="shared" si="20"/>
        <v>49</v>
      </c>
      <c r="AD96" s="34">
        <f t="shared" si="21"/>
        <v>39</v>
      </c>
      <c r="AE96" s="35">
        <f t="shared" si="22"/>
        <v>1</v>
      </c>
      <c r="AF96" s="28" t="str">
        <f>IFERROR(VLOOKUP(E96,youtube_playlist!$G:$H,2,FALSE),"Unspecified")</f>
        <v>Unspecified</v>
      </c>
      <c r="AG96" s="28" t="str">
        <f>IFERROR(INDEX(youtube_playlist!$G$2:$H$285,MATCH(E96,youtube_playlist!$G$2:$G$285,0),MATCH("industry",youtube_playlist!$G$1:$H$1,0)),"Unspecified")</f>
        <v>Unspecified</v>
      </c>
      <c r="AH96" s="36">
        <v>68035</v>
      </c>
    </row>
    <row r="97" spans="1:34" ht="15.75" customHeight="1" x14ac:dyDescent="0.3">
      <c r="A97" s="27" t="s">
        <v>690</v>
      </c>
      <c r="B97" s="27" t="s">
        <v>30</v>
      </c>
      <c r="C97" s="27" t="s">
        <v>691</v>
      </c>
      <c r="D97" s="27" t="s">
        <v>692</v>
      </c>
      <c r="E97" s="28" t="str">
        <f t="shared" si="0"/>
        <v>d9UM8M3iluM</v>
      </c>
      <c r="F97" s="28" t="str">
        <f t="shared" si="23"/>
        <v>d9UM8M3iluM</v>
      </c>
      <c r="G97" s="27" t="s">
        <v>691</v>
      </c>
      <c r="H97" s="29" t="str">
        <f t="shared" si="1"/>
        <v>Executive Espresso</v>
      </c>
      <c r="I97" s="27" t="s">
        <v>33</v>
      </c>
      <c r="J97" s="27" t="s">
        <v>693</v>
      </c>
      <c r="K97" s="28" t="str">
        <f t="shared" si="14"/>
        <v>Aug 28, 2021</v>
      </c>
      <c r="L97" s="30">
        <f t="shared" si="2"/>
        <v>44436</v>
      </c>
      <c r="M97" s="28">
        <f t="shared" si="15"/>
        <v>28</v>
      </c>
      <c r="N97" s="28">
        <f t="shared" si="4"/>
        <v>8</v>
      </c>
      <c r="O97" s="28">
        <f t="shared" si="5"/>
        <v>2021</v>
      </c>
      <c r="P97" s="28" t="str">
        <f t="shared" si="16"/>
        <v>28</v>
      </c>
      <c r="Q97" s="28">
        <f>ROUNDUP(Table1[[#This Row],[month]]/3,0)</f>
        <v>3</v>
      </c>
      <c r="R97" s="28" t="str">
        <f>_xlfn.CONCAT(Table1[[#This Row],[year]],"-Q",Table1[[#This Row],[Quarter]])</f>
        <v>2021-Q3</v>
      </c>
      <c r="S97" s="28" t="str">
        <f>TEXT(Table1[[#This Row],[dateStr]],"yyyy-mm")</f>
        <v>2021-08</v>
      </c>
      <c r="T97" s="28" t="str">
        <f t="shared" si="17"/>
        <v>August</v>
      </c>
      <c r="U97" s="31">
        <v>27</v>
      </c>
      <c r="V97" s="27" t="s">
        <v>694</v>
      </c>
      <c r="W97" s="32">
        <f t="shared" si="18"/>
        <v>27426</v>
      </c>
      <c r="X97" s="27" t="s">
        <v>695</v>
      </c>
      <c r="Y97" s="32">
        <f t="shared" si="19"/>
        <v>572</v>
      </c>
      <c r="Z9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97" s="27" t="s">
        <v>696</v>
      </c>
      <c r="AB97" s="33">
        <f>Table1[[#This Row],[secs]]/60 + Table1[[#This Row],[mins]] + Table1[[#This Row],[hours]]*60</f>
        <v>63.516666666666666</v>
      </c>
      <c r="AC97" s="34">
        <f t="shared" si="20"/>
        <v>31</v>
      </c>
      <c r="AD97" s="34">
        <f t="shared" si="21"/>
        <v>3</v>
      </c>
      <c r="AE97" s="35">
        <f t="shared" si="22"/>
        <v>1</v>
      </c>
      <c r="AF97" s="28" t="str">
        <f>IFERROR(VLOOKUP(E97,youtube_playlist!$G:$H,2,FALSE),"Unspecified")</f>
        <v>Unspecified</v>
      </c>
      <c r="AG97" s="28" t="str">
        <f>IFERROR(INDEX(youtube_playlist!$G$2:$H$285,MATCH(E97,youtube_playlist!$G$2:$G$285,0),MATCH("industry",youtube_playlist!$G$1:$H$1,0)),"Unspecified")</f>
        <v>Unspecified</v>
      </c>
      <c r="AH97" s="36">
        <v>57487</v>
      </c>
    </row>
    <row r="98" spans="1:34" ht="15.75" customHeight="1" x14ac:dyDescent="0.3">
      <c r="A98" s="27" t="s">
        <v>697</v>
      </c>
      <c r="B98" s="27" t="s">
        <v>30</v>
      </c>
      <c r="C98" s="27" t="s">
        <v>698</v>
      </c>
      <c r="D98" s="27" t="s">
        <v>699</v>
      </c>
      <c r="E98" s="28" t="str">
        <f t="shared" si="0"/>
        <v>m9f4ondxaco</v>
      </c>
      <c r="F98" s="28" t="str">
        <f t="shared" si="23"/>
        <v>m9f4ondxaco</v>
      </c>
      <c r="G98" s="27" t="s">
        <v>698</v>
      </c>
      <c r="H98" s="29" t="str">
        <f t="shared" si="1"/>
        <v>Executive Espresso</v>
      </c>
      <c r="I98" s="27" t="s">
        <v>33</v>
      </c>
      <c r="J98" s="27" t="s">
        <v>700</v>
      </c>
      <c r="K98" s="28" t="str">
        <f t="shared" si="14"/>
        <v>Aug 29, 2021</v>
      </c>
      <c r="L98" s="30">
        <f t="shared" si="2"/>
        <v>44437</v>
      </c>
      <c r="M98" s="28">
        <f t="shared" si="15"/>
        <v>29</v>
      </c>
      <c r="N98" s="28">
        <f t="shared" si="4"/>
        <v>8</v>
      </c>
      <c r="O98" s="28">
        <f t="shared" si="5"/>
        <v>2021</v>
      </c>
      <c r="P98" s="28" t="str">
        <f t="shared" si="16"/>
        <v>29</v>
      </c>
      <c r="Q98" s="28">
        <f>ROUNDUP(Table1[[#This Row],[month]]/3,0)</f>
        <v>3</v>
      </c>
      <c r="R98" s="28" t="str">
        <f>_xlfn.CONCAT(Table1[[#This Row],[year]],"-Q",Table1[[#This Row],[Quarter]])</f>
        <v>2021-Q3</v>
      </c>
      <c r="S98" s="28" t="str">
        <f>TEXT(Table1[[#This Row],[dateStr]],"yyyy-mm")</f>
        <v>2021-08</v>
      </c>
      <c r="T98" s="28" t="str">
        <f t="shared" si="17"/>
        <v>August</v>
      </c>
      <c r="U98" s="31">
        <v>343</v>
      </c>
      <c r="V98" s="27" t="s">
        <v>701</v>
      </c>
      <c r="W98" s="32">
        <f t="shared" si="18"/>
        <v>103998</v>
      </c>
      <c r="X98" s="27" t="s">
        <v>702</v>
      </c>
      <c r="Y98" s="32">
        <f t="shared" si="19"/>
        <v>3156</v>
      </c>
      <c r="Z9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8" s="27" t="s">
        <v>703</v>
      </c>
      <c r="AB98" s="33">
        <f>Table1[[#This Row],[secs]]/60 + Table1[[#This Row],[mins]] + Table1[[#This Row],[hours]]*60</f>
        <v>50.283333333333331</v>
      </c>
      <c r="AC98" s="34">
        <f t="shared" si="20"/>
        <v>17</v>
      </c>
      <c r="AD98" s="34">
        <f t="shared" si="21"/>
        <v>50</v>
      </c>
      <c r="AE98" s="35">
        <f t="shared" si="22"/>
        <v>0</v>
      </c>
      <c r="AF98" s="28" t="str">
        <f>IFERROR(VLOOKUP(E98,youtube_playlist!$G:$H,2,FALSE),"Unspecified")</f>
        <v>Unspecified</v>
      </c>
      <c r="AG98" s="28" t="str">
        <f>IFERROR(INDEX(youtube_playlist!$G$2:$H$285,MATCH(E98,youtube_playlist!$G$2:$G$285,0),MATCH("industry",youtube_playlist!$G$1:$H$1,0)),"Unspecified")</f>
        <v>Unspecified</v>
      </c>
      <c r="AH98" s="36">
        <v>58647</v>
      </c>
    </row>
    <row r="99" spans="1:34" ht="15.75" customHeight="1" x14ac:dyDescent="0.3">
      <c r="A99" s="27" t="s">
        <v>704</v>
      </c>
      <c r="B99" s="27" t="s">
        <v>30</v>
      </c>
      <c r="C99" s="27" t="s">
        <v>705</v>
      </c>
      <c r="D99" s="27" t="s">
        <v>706</v>
      </c>
      <c r="E99" s="28" t="str">
        <f t="shared" si="0"/>
        <v>xAddbaNSc24</v>
      </c>
      <c r="F99" s="28" t="str">
        <f t="shared" si="23"/>
        <v>xAddbaNSc24</v>
      </c>
      <c r="G99" s="27" t="s">
        <v>705</v>
      </c>
      <c r="H99" s="29" t="str">
        <f t="shared" si="1"/>
        <v>Executive Espresso</v>
      </c>
      <c r="I99" s="27" t="s">
        <v>33</v>
      </c>
      <c r="J99" s="27" t="s">
        <v>707</v>
      </c>
      <c r="K99" s="28" t="str">
        <f t="shared" si="14"/>
        <v>Sep 1, 2021</v>
      </c>
      <c r="L99" s="30">
        <f t="shared" si="2"/>
        <v>44440</v>
      </c>
      <c r="M99" s="28">
        <f t="shared" si="15"/>
        <v>1</v>
      </c>
      <c r="N99" s="28">
        <f t="shared" si="4"/>
        <v>9</v>
      </c>
      <c r="O99" s="28">
        <f t="shared" si="5"/>
        <v>2021</v>
      </c>
      <c r="P99" s="28" t="str">
        <f t="shared" si="16"/>
        <v>1</v>
      </c>
      <c r="Q99" s="28">
        <f>ROUNDUP(Table1[[#This Row],[month]]/3,0)</f>
        <v>3</v>
      </c>
      <c r="R99" s="28" t="str">
        <f>_xlfn.CONCAT(Table1[[#This Row],[year]],"-Q",Table1[[#This Row],[Quarter]])</f>
        <v>2021-Q3</v>
      </c>
      <c r="S99" s="28" t="str">
        <f>TEXT(Table1[[#This Row],[dateStr]],"yyyy-mm")</f>
        <v>2021-09</v>
      </c>
      <c r="T99" s="28" t="str">
        <f t="shared" si="17"/>
        <v>September</v>
      </c>
      <c r="U99" s="31">
        <v>34</v>
      </c>
      <c r="V99" s="27" t="s">
        <v>708</v>
      </c>
      <c r="W99" s="32">
        <f t="shared" si="18"/>
        <v>40696</v>
      </c>
      <c r="X99" s="27" t="s">
        <v>709</v>
      </c>
      <c r="Y99" s="32">
        <f t="shared" si="19"/>
        <v>852</v>
      </c>
      <c r="Z9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99" s="27" t="s">
        <v>710</v>
      </c>
      <c r="AB99" s="33">
        <f>Table1[[#This Row],[secs]]/60 + Table1[[#This Row],[mins]] + Table1[[#This Row],[hours]]*60</f>
        <v>72.966666666666669</v>
      </c>
      <c r="AC99" s="34">
        <f t="shared" si="20"/>
        <v>58</v>
      </c>
      <c r="AD99" s="34">
        <f t="shared" si="21"/>
        <v>12</v>
      </c>
      <c r="AE99" s="35">
        <f t="shared" si="22"/>
        <v>1</v>
      </c>
      <c r="AF99" s="28" t="str">
        <f>IFERROR(VLOOKUP(E99,youtube_playlist!$G:$H,2,FALSE),"Unspecified")</f>
        <v>Unspecified</v>
      </c>
      <c r="AG99" s="28" t="str">
        <f>IFERROR(INDEX(youtube_playlist!$G$2:$H$285,MATCH(E99,youtube_playlist!$G$2:$G$285,0),MATCH("industry",youtube_playlist!$G$1:$H$1,0)),"Unspecified")</f>
        <v>Unspecified</v>
      </c>
      <c r="AH99" s="36">
        <v>68768</v>
      </c>
    </row>
    <row r="100" spans="1:34" ht="15.75" customHeight="1" x14ac:dyDescent="0.3">
      <c r="A100" s="27" t="s">
        <v>711</v>
      </c>
      <c r="B100" s="27" t="s">
        <v>30</v>
      </c>
      <c r="C100" s="27" t="s">
        <v>712</v>
      </c>
      <c r="D100" s="27" t="s">
        <v>713</v>
      </c>
      <c r="E100" s="28" t="str">
        <f t="shared" si="0"/>
        <v>kczQosiwAxw</v>
      </c>
      <c r="F100" s="28" t="str">
        <f t="shared" si="23"/>
        <v>kczQosiwAxw</v>
      </c>
      <c r="G100" s="27" t="s">
        <v>712</v>
      </c>
      <c r="H100" s="29" t="str">
        <f t="shared" si="1"/>
        <v>Executive Espresso</v>
      </c>
      <c r="I100" s="27" t="s">
        <v>33</v>
      </c>
      <c r="J100" s="27" t="s">
        <v>714</v>
      </c>
      <c r="K100" s="28" t="str">
        <f t="shared" si="14"/>
        <v>Sep 2, 2021</v>
      </c>
      <c r="L100" s="30">
        <f t="shared" si="2"/>
        <v>44441</v>
      </c>
      <c r="M100" s="28">
        <f t="shared" si="15"/>
        <v>2</v>
      </c>
      <c r="N100" s="28">
        <f t="shared" si="4"/>
        <v>9</v>
      </c>
      <c r="O100" s="28">
        <f t="shared" si="5"/>
        <v>2021</v>
      </c>
      <c r="P100" s="28" t="str">
        <f t="shared" si="16"/>
        <v>2</v>
      </c>
      <c r="Q100" s="28">
        <f>ROUNDUP(Table1[[#This Row],[month]]/3,0)</f>
        <v>3</v>
      </c>
      <c r="R100" s="28" t="str">
        <f>_xlfn.CONCAT(Table1[[#This Row],[year]],"-Q",Table1[[#This Row],[Quarter]])</f>
        <v>2021-Q3</v>
      </c>
      <c r="S100" s="28" t="str">
        <f>TEXT(Table1[[#This Row],[dateStr]],"yyyy-mm")</f>
        <v>2021-09</v>
      </c>
      <c r="T100" s="28" t="str">
        <f t="shared" si="17"/>
        <v>September</v>
      </c>
      <c r="U100" s="31">
        <v>73</v>
      </c>
      <c r="V100" s="27" t="s">
        <v>715</v>
      </c>
      <c r="W100" s="32">
        <f t="shared" si="18"/>
        <v>47706</v>
      </c>
      <c r="X100" s="27" t="s">
        <v>716</v>
      </c>
      <c r="Y100" s="32">
        <f t="shared" si="19"/>
        <v>1338</v>
      </c>
      <c r="Z100" s="3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100" s="27" t="s">
        <v>717</v>
      </c>
      <c r="AB100" s="33">
        <f>Table1[[#This Row],[secs]]/60 + Table1[[#This Row],[mins]] + Table1[[#This Row],[hours]]*60</f>
        <v>107.35</v>
      </c>
      <c r="AC100" s="34">
        <f t="shared" si="20"/>
        <v>21</v>
      </c>
      <c r="AD100" s="34">
        <f t="shared" si="21"/>
        <v>47</v>
      </c>
      <c r="AE100" s="35">
        <f t="shared" si="22"/>
        <v>1</v>
      </c>
      <c r="AF100" s="28" t="str">
        <f>IFERROR(VLOOKUP(E100,youtube_playlist!$G:$H,2,FALSE),"Unspecified")</f>
        <v>Unspecified</v>
      </c>
      <c r="AG100" s="28" t="str">
        <f>IFERROR(INDEX(youtube_playlist!$G$2:$H$285,MATCH(E100,youtube_playlist!$G$2:$G$285,0),MATCH("industry",youtube_playlist!$G$1:$H$1,0)),"Unspecified")</f>
        <v>Unspecified</v>
      </c>
      <c r="AH100" s="36">
        <v>65553</v>
      </c>
    </row>
    <row r="101" spans="1:34" ht="15.75" customHeight="1" x14ac:dyDescent="0.3">
      <c r="A101" s="27" t="s">
        <v>718</v>
      </c>
      <c r="B101" s="27" t="s">
        <v>30</v>
      </c>
      <c r="C101" s="27" t="s">
        <v>719</v>
      </c>
      <c r="D101" s="27" t="s">
        <v>720</v>
      </c>
      <c r="E101" s="28" t="str">
        <f t="shared" si="0"/>
        <v>vLPnRWZDEBM</v>
      </c>
      <c r="F101" s="28" t="str">
        <f t="shared" si="23"/>
        <v>vLPnRWZDEBM</v>
      </c>
      <c r="G101" s="27" t="s">
        <v>719</v>
      </c>
      <c r="H101" s="29" t="str">
        <f t="shared" si="1"/>
        <v>Executive Espresso</v>
      </c>
      <c r="I101" s="27" t="s">
        <v>33</v>
      </c>
      <c r="J101" s="27" t="s">
        <v>721</v>
      </c>
      <c r="K101" s="28" t="str">
        <f t="shared" si="14"/>
        <v>Sep 3, 2021</v>
      </c>
      <c r="L101" s="30">
        <f t="shared" si="2"/>
        <v>44442</v>
      </c>
      <c r="M101" s="28">
        <f t="shared" si="15"/>
        <v>3</v>
      </c>
      <c r="N101" s="28">
        <f t="shared" si="4"/>
        <v>9</v>
      </c>
      <c r="O101" s="28">
        <f t="shared" si="5"/>
        <v>2021</v>
      </c>
      <c r="P101" s="28" t="str">
        <f t="shared" si="16"/>
        <v>3</v>
      </c>
      <c r="Q101" s="28">
        <f>ROUNDUP(Table1[[#This Row],[month]]/3,0)</f>
        <v>3</v>
      </c>
      <c r="R101" s="28" t="str">
        <f>_xlfn.CONCAT(Table1[[#This Row],[year]],"-Q",Table1[[#This Row],[Quarter]])</f>
        <v>2021-Q3</v>
      </c>
      <c r="S101" s="28" t="str">
        <f>TEXT(Table1[[#This Row],[dateStr]],"yyyy-mm")</f>
        <v>2021-09</v>
      </c>
      <c r="T101" s="28" t="str">
        <f t="shared" si="17"/>
        <v>September</v>
      </c>
      <c r="U101" s="31">
        <v>288</v>
      </c>
      <c r="V101" s="27" t="s">
        <v>722</v>
      </c>
      <c r="W101" s="32">
        <f t="shared" si="18"/>
        <v>51261</v>
      </c>
      <c r="X101" s="27" t="s">
        <v>723</v>
      </c>
      <c r="Y101" s="32">
        <f t="shared" si="19"/>
        <v>1431</v>
      </c>
      <c r="Z10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01" s="27" t="s">
        <v>724</v>
      </c>
      <c r="AB101" s="33">
        <f>Table1[[#This Row],[secs]]/60 + Table1[[#This Row],[mins]] + Table1[[#This Row],[hours]]*60</f>
        <v>73.433333333333337</v>
      </c>
      <c r="AC101" s="34">
        <f t="shared" si="20"/>
        <v>26</v>
      </c>
      <c r="AD101" s="34">
        <f t="shared" si="21"/>
        <v>13</v>
      </c>
      <c r="AE101" s="35">
        <f t="shared" si="22"/>
        <v>1</v>
      </c>
      <c r="AF101" s="28" t="str">
        <f>IFERROR(VLOOKUP(E101,youtube_playlist!$G:$H,2,FALSE),"Unspecified")</f>
        <v>Unspecified</v>
      </c>
      <c r="AG101" s="28" t="str">
        <f>IFERROR(INDEX(youtube_playlist!$G$2:$H$285,MATCH(E101,youtube_playlist!$G$2:$G$285,0),MATCH("industry",youtube_playlist!$G$1:$H$1,0)),"Unspecified")</f>
        <v>Unspecified</v>
      </c>
      <c r="AH101" s="36">
        <v>61065</v>
      </c>
    </row>
    <row r="102" spans="1:34" ht="15.75" customHeight="1" x14ac:dyDescent="0.3">
      <c r="A102" s="27" t="s">
        <v>725</v>
      </c>
      <c r="B102" s="27" t="s">
        <v>30</v>
      </c>
      <c r="C102" s="27" t="s">
        <v>726</v>
      </c>
      <c r="D102" s="27" t="s">
        <v>727</v>
      </c>
      <c r="E102" s="28" t="str">
        <f t="shared" si="0"/>
        <v>U-xpBVYykHE</v>
      </c>
      <c r="F102" s="28" t="str">
        <f t="shared" si="23"/>
        <v>U-xpBVYykHE</v>
      </c>
      <c r="G102" s="27" t="s">
        <v>726</v>
      </c>
      <c r="H102" s="29" t="str">
        <f t="shared" si="1"/>
        <v>Executive Espresso</v>
      </c>
      <c r="I102" s="27" t="s">
        <v>33</v>
      </c>
      <c r="J102" s="27" t="s">
        <v>728</v>
      </c>
      <c r="K102" s="28" t="str">
        <f t="shared" si="14"/>
        <v>Sep 4, 2021</v>
      </c>
      <c r="L102" s="30">
        <f t="shared" si="2"/>
        <v>44443</v>
      </c>
      <c r="M102" s="28">
        <f t="shared" si="15"/>
        <v>4</v>
      </c>
      <c r="N102" s="28">
        <f t="shared" si="4"/>
        <v>9</v>
      </c>
      <c r="O102" s="28">
        <f t="shared" si="5"/>
        <v>2021</v>
      </c>
      <c r="P102" s="28" t="str">
        <f t="shared" si="16"/>
        <v>4</v>
      </c>
      <c r="Q102" s="28">
        <f>ROUNDUP(Table1[[#This Row],[month]]/3,0)</f>
        <v>3</v>
      </c>
      <c r="R102" s="28" t="str">
        <f>_xlfn.CONCAT(Table1[[#This Row],[year]],"-Q",Table1[[#This Row],[Quarter]])</f>
        <v>2021-Q3</v>
      </c>
      <c r="S102" s="28" t="str">
        <f>TEXT(Table1[[#This Row],[dateStr]],"yyyy-mm")</f>
        <v>2021-09</v>
      </c>
      <c r="T102" s="28" t="str">
        <f t="shared" si="17"/>
        <v>September</v>
      </c>
      <c r="U102" s="31">
        <v>154</v>
      </c>
      <c r="V102" s="27" t="s">
        <v>729</v>
      </c>
      <c r="W102" s="32">
        <f t="shared" si="18"/>
        <v>87880</v>
      </c>
      <c r="X102" s="27" t="s">
        <v>730</v>
      </c>
      <c r="Y102" s="32">
        <f t="shared" si="19"/>
        <v>2643</v>
      </c>
      <c r="Z10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02" s="27" t="s">
        <v>731</v>
      </c>
      <c r="AB102" s="33">
        <f>Table1[[#This Row],[secs]]/60 + Table1[[#This Row],[mins]] + Table1[[#This Row],[hours]]*60</f>
        <v>29.233333333333334</v>
      </c>
      <c r="AC102" s="34">
        <f t="shared" si="20"/>
        <v>14</v>
      </c>
      <c r="AD102" s="34">
        <f t="shared" si="21"/>
        <v>29</v>
      </c>
      <c r="AE102" s="35">
        <f t="shared" si="22"/>
        <v>0</v>
      </c>
      <c r="AF102" s="28" t="str">
        <f>IFERROR(VLOOKUP(E102,youtube_playlist!$G:$H,2,FALSE),"Unspecified")</f>
        <v>Unspecified</v>
      </c>
      <c r="AG102" s="28" t="str">
        <f>IFERROR(INDEX(youtube_playlist!$G$2:$H$285,MATCH(E102,youtube_playlist!$G$2:$G$285,0),MATCH("industry",youtube_playlist!$G$1:$H$1,0)),"Unspecified")</f>
        <v>Unspecified</v>
      </c>
      <c r="AH102" s="36">
        <v>55082</v>
      </c>
    </row>
    <row r="103" spans="1:34" ht="15.75" customHeight="1" x14ac:dyDescent="0.3">
      <c r="A103" s="27" t="s">
        <v>732</v>
      </c>
      <c r="B103" s="27" t="s">
        <v>30</v>
      </c>
      <c r="C103" s="27" t="s">
        <v>733</v>
      </c>
      <c r="D103" s="27" t="s">
        <v>734</v>
      </c>
      <c r="E103" s="28" t="str">
        <f t="shared" si="0"/>
        <v>tKLlCiXao1M</v>
      </c>
      <c r="F103" s="28" t="str">
        <f t="shared" si="23"/>
        <v>tKLlCiXao1M</v>
      </c>
      <c r="G103" s="27" t="s">
        <v>733</v>
      </c>
      <c r="H103" s="29" t="str">
        <f t="shared" si="1"/>
        <v>Executive Espresso</v>
      </c>
      <c r="I103" s="27" t="s">
        <v>33</v>
      </c>
      <c r="J103" s="27" t="s">
        <v>735</v>
      </c>
      <c r="K103" s="28" t="str">
        <f t="shared" si="14"/>
        <v>Sep 6, 2021</v>
      </c>
      <c r="L103" s="30">
        <f t="shared" si="2"/>
        <v>44445</v>
      </c>
      <c r="M103" s="28">
        <f t="shared" si="15"/>
        <v>6</v>
      </c>
      <c r="N103" s="28">
        <f t="shared" si="4"/>
        <v>9</v>
      </c>
      <c r="O103" s="28">
        <f t="shared" si="5"/>
        <v>2021</v>
      </c>
      <c r="P103" s="28" t="str">
        <f t="shared" si="16"/>
        <v>6</v>
      </c>
      <c r="Q103" s="28">
        <f>ROUNDUP(Table1[[#This Row],[month]]/3,0)</f>
        <v>3</v>
      </c>
      <c r="R103" s="28" t="str">
        <f>_xlfn.CONCAT(Table1[[#This Row],[year]],"-Q",Table1[[#This Row],[Quarter]])</f>
        <v>2021-Q3</v>
      </c>
      <c r="S103" s="28" t="str">
        <f>TEXT(Table1[[#This Row],[dateStr]],"yyyy-mm")</f>
        <v>2021-09</v>
      </c>
      <c r="T103" s="28" t="str">
        <f t="shared" si="17"/>
        <v>September</v>
      </c>
      <c r="U103" s="31">
        <v>71</v>
      </c>
      <c r="V103" s="27" t="s">
        <v>736</v>
      </c>
      <c r="W103" s="32">
        <f t="shared" si="18"/>
        <v>19625</v>
      </c>
      <c r="X103" s="27" t="s">
        <v>737</v>
      </c>
      <c r="Y103" s="32">
        <f t="shared" si="19"/>
        <v>416</v>
      </c>
      <c r="Z10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03" s="27" t="s">
        <v>738</v>
      </c>
      <c r="AB103" s="33">
        <f>Table1[[#This Row],[secs]]/60 + Table1[[#This Row],[mins]] + Table1[[#This Row],[hours]]*60</f>
        <v>65.233333333333334</v>
      </c>
      <c r="AC103" s="34">
        <f t="shared" si="20"/>
        <v>14</v>
      </c>
      <c r="AD103" s="34">
        <f t="shared" si="21"/>
        <v>5</v>
      </c>
      <c r="AE103" s="35">
        <f t="shared" si="22"/>
        <v>1</v>
      </c>
      <c r="AF103" s="28" t="str">
        <f>IFERROR(VLOOKUP(E103,youtube_playlist!$G:$H,2,FALSE),"Unspecified")</f>
        <v>Unspecified</v>
      </c>
      <c r="AG103" s="28" t="str">
        <f>IFERROR(INDEX(youtube_playlist!$G$2:$H$285,MATCH(E103,youtube_playlist!$G$2:$G$285,0),MATCH("industry",youtube_playlist!$G$1:$H$1,0)),"Unspecified")</f>
        <v>Unspecified</v>
      </c>
      <c r="AH103" s="36">
        <v>64037</v>
      </c>
    </row>
    <row r="104" spans="1:34" ht="15.75" customHeight="1" x14ac:dyDescent="0.3">
      <c r="A104" s="27" t="s">
        <v>739</v>
      </c>
      <c r="B104" s="27" t="s">
        <v>30</v>
      </c>
      <c r="C104" s="27" t="s">
        <v>740</v>
      </c>
      <c r="D104" s="27" t="s">
        <v>741</v>
      </c>
      <c r="E104" s="28" t="str">
        <f t="shared" si="0"/>
        <v>j0Y8PSEIYpY</v>
      </c>
      <c r="F104" s="28" t="str">
        <f t="shared" si="23"/>
        <v>j0Y8PSEIYpY</v>
      </c>
      <c r="G104" s="27" t="s">
        <v>740</v>
      </c>
      <c r="H104" s="29" t="str">
        <f t="shared" si="1"/>
        <v>Executive Espresso</v>
      </c>
      <c r="I104" s="27" t="s">
        <v>33</v>
      </c>
      <c r="J104" s="27" t="s">
        <v>742</v>
      </c>
      <c r="K104" s="28" t="str">
        <f t="shared" si="14"/>
        <v>Sep 7, 2021</v>
      </c>
      <c r="L104" s="30">
        <f t="shared" si="2"/>
        <v>44446</v>
      </c>
      <c r="M104" s="28">
        <f t="shared" si="15"/>
        <v>7</v>
      </c>
      <c r="N104" s="28">
        <f t="shared" si="4"/>
        <v>9</v>
      </c>
      <c r="O104" s="28">
        <f t="shared" si="5"/>
        <v>2021</v>
      </c>
      <c r="P104" s="28" t="str">
        <f t="shared" si="16"/>
        <v>7</v>
      </c>
      <c r="Q104" s="28">
        <f>ROUNDUP(Table1[[#This Row],[month]]/3,0)</f>
        <v>3</v>
      </c>
      <c r="R104" s="28" t="str">
        <f>_xlfn.CONCAT(Table1[[#This Row],[year]],"-Q",Table1[[#This Row],[Quarter]])</f>
        <v>2021-Q3</v>
      </c>
      <c r="S104" s="28" t="str">
        <f>TEXT(Table1[[#This Row],[dateStr]],"yyyy-mm")</f>
        <v>2021-09</v>
      </c>
      <c r="T104" s="28" t="str">
        <f t="shared" si="17"/>
        <v>September</v>
      </c>
      <c r="U104" s="31">
        <v>65</v>
      </c>
      <c r="V104" s="27" t="s">
        <v>743</v>
      </c>
      <c r="W104" s="32">
        <f t="shared" si="18"/>
        <v>22326</v>
      </c>
      <c r="X104" s="27" t="s">
        <v>744</v>
      </c>
      <c r="Y104" s="32">
        <f t="shared" si="19"/>
        <v>513</v>
      </c>
      <c r="Z10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04" s="27" t="s">
        <v>745</v>
      </c>
      <c r="AB104" s="33">
        <f>Table1[[#This Row],[secs]]/60 + Table1[[#This Row],[mins]] + Table1[[#This Row],[hours]]*60</f>
        <v>64.516666666666666</v>
      </c>
      <c r="AC104" s="34">
        <f t="shared" si="20"/>
        <v>31</v>
      </c>
      <c r="AD104" s="34">
        <f t="shared" si="21"/>
        <v>4</v>
      </c>
      <c r="AE104" s="35">
        <f t="shared" si="22"/>
        <v>1</v>
      </c>
      <c r="AF104" s="28" t="str">
        <f>IFERROR(VLOOKUP(E104,youtube_playlist!$G:$H,2,FALSE),"Unspecified")</f>
        <v>Unspecified</v>
      </c>
      <c r="AG104" s="28" t="str">
        <f>IFERROR(INDEX(youtube_playlist!$G$2:$H$285,MATCH(E104,youtube_playlist!$G$2:$G$285,0),MATCH("industry",youtube_playlist!$G$1:$H$1,0)),"Unspecified")</f>
        <v>Unspecified</v>
      </c>
      <c r="AH104" s="36">
        <v>57491</v>
      </c>
    </row>
    <row r="105" spans="1:34" ht="15.75" customHeight="1" x14ac:dyDescent="0.3">
      <c r="A105" s="27" t="s">
        <v>746</v>
      </c>
      <c r="B105" s="27" t="s">
        <v>30</v>
      </c>
      <c r="C105" s="27" t="s">
        <v>747</v>
      </c>
      <c r="D105" s="27" t="s">
        <v>748</v>
      </c>
      <c r="E105" s="28" t="str">
        <f t="shared" si="0"/>
        <v>7M04iONOfDI</v>
      </c>
      <c r="F105" s="28" t="str">
        <f t="shared" si="23"/>
        <v>7M04iONOfDI</v>
      </c>
      <c r="G105" s="27" t="s">
        <v>747</v>
      </c>
      <c r="H105" s="29" t="str">
        <f t="shared" si="1"/>
        <v>Executive Espresso</v>
      </c>
      <c r="I105" s="27" t="s">
        <v>33</v>
      </c>
      <c r="J105" s="27" t="s">
        <v>749</v>
      </c>
      <c r="K105" s="28" t="str">
        <f t="shared" si="14"/>
        <v>Sep 8, 2021</v>
      </c>
      <c r="L105" s="30">
        <f t="shared" si="2"/>
        <v>44447</v>
      </c>
      <c r="M105" s="28">
        <f t="shared" si="15"/>
        <v>8</v>
      </c>
      <c r="N105" s="28">
        <f t="shared" si="4"/>
        <v>9</v>
      </c>
      <c r="O105" s="28">
        <f t="shared" si="5"/>
        <v>2021</v>
      </c>
      <c r="P105" s="28" t="str">
        <f t="shared" si="16"/>
        <v>8</v>
      </c>
      <c r="Q105" s="28">
        <f>ROUNDUP(Table1[[#This Row],[month]]/3,0)</f>
        <v>3</v>
      </c>
      <c r="R105" s="28" t="str">
        <f>_xlfn.CONCAT(Table1[[#This Row],[year]],"-Q",Table1[[#This Row],[Quarter]])</f>
        <v>2021-Q3</v>
      </c>
      <c r="S105" s="28" t="str">
        <f>TEXT(Table1[[#This Row],[dateStr]],"yyyy-mm")</f>
        <v>2021-09</v>
      </c>
      <c r="T105" s="28" t="str">
        <f t="shared" si="17"/>
        <v>September</v>
      </c>
      <c r="U105" s="31">
        <v>316</v>
      </c>
      <c r="V105" s="27" t="s">
        <v>750</v>
      </c>
      <c r="W105" s="32">
        <f t="shared" si="18"/>
        <v>256552</v>
      </c>
      <c r="X105" s="27" t="s">
        <v>751</v>
      </c>
      <c r="Y105" s="32">
        <f t="shared" si="19"/>
        <v>5075</v>
      </c>
      <c r="Z10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05" s="27" t="s">
        <v>752</v>
      </c>
      <c r="AB105" s="33">
        <f>Table1[[#This Row],[secs]]/60 + Table1[[#This Row],[mins]] + Table1[[#This Row],[hours]]*60</f>
        <v>32.716666666666669</v>
      </c>
      <c r="AC105" s="34">
        <f t="shared" si="20"/>
        <v>43</v>
      </c>
      <c r="AD105" s="34">
        <f t="shared" si="21"/>
        <v>32</v>
      </c>
      <c r="AE105" s="35">
        <f t="shared" si="22"/>
        <v>0</v>
      </c>
      <c r="AF105" s="28" t="str">
        <f>IFERROR(VLOOKUP(E105,youtube_playlist!$G:$H,2,FALSE),"Unspecified")</f>
        <v>Unspecified</v>
      </c>
      <c r="AG105" s="28" t="str">
        <f>IFERROR(INDEX(youtube_playlist!$G$2:$H$285,MATCH(E105,youtube_playlist!$G$2:$G$285,0),MATCH("industry",youtube_playlist!$G$1:$H$1,0)),"Unspecified")</f>
        <v>Unspecified</v>
      </c>
      <c r="AH105" s="36">
        <v>63815</v>
      </c>
    </row>
    <row r="106" spans="1:34" ht="15.75" customHeight="1" x14ac:dyDescent="0.3">
      <c r="A106" s="27" t="s">
        <v>753</v>
      </c>
      <c r="B106" s="27" t="s">
        <v>30</v>
      </c>
      <c r="C106" s="27" t="s">
        <v>754</v>
      </c>
      <c r="D106" s="27" t="s">
        <v>755</v>
      </c>
      <c r="E106" s="28" t="str">
        <f t="shared" si="0"/>
        <v>kfkg1JeYQxw</v>
      </c>
      <c r="F106" s="28" t="str">
        <f t="shared" si="23"/>
        <v>kfkg1JeYQxw</v>
      </c>
      <c r="G106" s="27" t="s">
        <v>754</v>
      </c>
      <c r="H106" s="29" t="str">
        <f t="shared" si="1"/>
        <v>Executive Espresso</v>
      </c>
      <c r="I106" s="27" t="s">
        <v>33</v>
      </c>
      <c r="J106" s="27" t="s">
        <v>756</v>
      </c>
      <c r="K106" s="28" t="str">
        <f t="shared" si="14"/>
        <v>Sep 14, 2021</v>
      </c>
      <c r="L106" s="30">
        <f t="shared" si="2"/>
        <v>44453</v>
      </c>
      <c r="M106" s="28">
        <f t="shared" si="15"/>
        <v>14</v>
      </c>
      <c r="N106" s="28">
        <f t="shared" si="4"/>
        <v>9</v>
      </c>
      <c r="O106" s="28">
        <f t="shared" si="5"/>
        <v>2021</v>
      </c>
      <c r="P106" s="28" t="str">
        <f t="shared" si="16"/>
        <v>14</v>
      </c>
      <c r="Q106" s="28">
        <f>ROUNDUP(Table1[[#This Row],[month]]/3,0)</f>
        <v>3</v>
      </c>
      <c r="R106" s="28" t="str">
        <f>_xlfn.CONCAT(Table1[[#This Row],[year]],"-Q",Table1[[#This Row],[Quarter]])</f>
        <v>2021-Q3</v>
      </c>
      <c r="S106" s="28" t="str">
        <f>TEXT(Table1[[#This Row],[dateStr]],"yyyy-mm")</f>
        <v>2021-09</v>
      </c>
      <c r="T106" s="28" t="str">
        <f t="shared" si="17"/>
        <v>September</v>
      </c>
      <c r="U106" s="31">
        <v>210</v>
      </c>
      <c r="V106" s="27" t="s">
        <v>757</v>
      </c>
      <c r="W106" s="32">
        <f t="shared" si="18"/>
        <v>77982</v>
      </c>
      <c r="X106" s="27" t="s">
        <v>758</v>
      </c>
      <c r="Y106" s="32">
        <f t="shared" si="19"/>
        <v>2104</v>
      </c>
      <c r="Z10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06" s="27" t="s">
        <v>759</v>
      </c>
      <c r="AB106" s="33">
        <f>Table1[[#This Row],[secs]]/60 + Table1[[#This Row],[mins]] + Table1[[#This Row],[hours]]*60</f>
        <v>81.616666666666674</v>
      </c>
      <c r="AC106" s="34">
        <f t="shared" si="20"/>
        <v>37</v>
      </c>
      <c r="AD106" s="34">
        <f t="shared" si="21"/>
        <v>21</v>
      </c>
      <c r="AE106" s="35">
        <f t="shared" si="22"/>
        <v>1</v>
      </c>
      <c r="AF106" s="28" t="str">
        <f>IFERROR(VLOOKUP(E106,youtube_playlist!$G:$H,2,FALSE),"Unspecified")</f>
        <v>Unspecified</v>
      </c>
      <c r="AG106" s="28" t="str">
        <f>IFERROR(INDEX(youtube_playlist!$G$2:$H$285,MATCH(E106,youtube_playlist!$G$2:$G$285,0),MATCH("industry",youtube_playlist!$G$1:$H$1,0)),"Unspecified")</f>
        <v>Unspecified</v>
      </c>
      <c r="AH106" s="36">
        <v>63108</v>
      </c>
    </row>
    <row r="107" spans="1:34" ht="15.75" customHeight="1" x14ac:dyDescent="0.3">
      <c r="A107" s="27" t="s">
        <v>760</v>
      </c>
      <c r="B107" s="27" t="s">
        <v>30</v>
      </c>
      <c r="C107" s="27" t="s">
        <v>761</v>
      </c>
      <c r="D107" s="27" t="s">
        <v>762</v>
      </c>
      <c r="E107" s="28" t="str">
        <f t="shared" si="0"/>
        <v>Dh9qsDvbfY8</v>
      </c>
      <c r="F107" s="28" t="str">
        <f t="shared" si="23"/>
        <v>Dh9qsDvbfY8</v>
      </c>
      <c r="G107" s="27" t="s">
        <v>761</v>
      </c>
      <c r="H107" s="29" t="str">
        <f t="shared" si="1"/>
        <v>Executive Espresso</v>
      </c>
      <c r="I107" s="27" t="s">
        <v>33</v>
      </c>
      <c r="J107" s="27" t="s">
        <v>763</v>
      </c>
      <c r="K107" s="28" t="str">
        <f t="shared" si="14"/>
        <v>Sep 16, 2021</v>
      </c>
      <c r="L107" s="30">
        <f t="shared" si="2"/>
        <v>44455</v>
      </c>
      <c r="M107" s="28">
        <f t="shared" si="15"/>
        <v>16</v>
      </c>
      <c r="N107" s="28">
        <f t="shared" si="4"/>
        <v>9</v>
      </c>
      <c r="O107" s="28">
        <f t="shared" si="5"/>
        <v>2021</v>
      </c>
      <c r="P107" s="28" t="str">
        <f t="shared" si="16"/>
        <v>16</v>
      </c>
      <c r="Q107" s="28">
        <f>ROUNDUP(Table1[[#This Row],[month]]/3,0)</f>
        <v>3</v>
      </c>
      <c r="R107" s="28" t="str">
        <f>_xlfn.CONCAT(Table1[[#This Row],[year]],"-Q",Table1[[#This Row],[Quarter]])</f>
        <v>2021-Q3</v>
      </c>
      <c r="S107" s="28" t="str">
        <f>TEXT(Table1[[#This Row],[dateStr]],"yyyy-mm")</f>
        <v>2021-09</v>
      </c>
      <c r="T107" s="28" t="str">
        <f t="shared" si="17"/>
        <v>September</v>
      </c>
      <c r="U107" s="31">
        <v>768</v>
      </c>
      <c r="V107" s="27" t="s">
        <v>764</v>
      </c>
      <c r="W107" s="32">
        <f t="shared" si="18"/>
        <v>522320</v>
      </c>
      <c r="X107" s="27" t="s">
        <v>765</v>
      </c>
      <c r="Y107" s="32">
        <f t="shared" si="19"/>
        <v>12241</v>
      </c>
      <c r="Z10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07" s="27" t="s">
        <v>766</v>
      </c>
      <c r="AB107" s="33">
        <f>Table1[[#This Row],[secs]]/60 + Table1[[#This Row],[mins]] + Table1[[#This Row],[hours]]*60</f>
        <v>48.983333333333334</v>
      </c>
      <c r="AC107" s="34">
        <f t="shared" si="20"/>
        <v>59</v>
      </c>
      <c r="AD107" s="34">
        <f t="shared" si="21"/>
        <v>48</v>
      </c>
      <c r="AE107" s="35">
        <f t="shared" si="22"/>
        <v>0</v>
      </c>
      <c r="AF107" s="28" t="str">
        <f>IFERROR(VLOOKUP(E107,youtube_playlist!$G:$H,2,FALSE),"Unspecified")</f>
        <v>Unspecified</v>
      </c>
      <c r="AG107" s="28" t="str">
        <f>IFERROR(INDEX(youtube_playlist!$G$2:$H$285,MATCH(E107,youtube_playlist!$G$2:$G$285,0),MATCH("industry",youtube_playlist!$G$1:$H$1,0)),"Unspecified")</f>
        <v>Unspecified</v>
      </c>
      <c r="AH107" s="36">
        <v>63720</v>
      </c>
    </row>
    <row r="108" spans="1:34" ht="15.75" customHeight="1" x14ac:dyDescent="0.3">
      <c r="A108" s="27" t="s">
        <v>767</v>
      </c>
      <c r="B108" s="27" t="s">
        <v>30</v>
      </c>
      <c r="C108" s="27" t="s">
        <v>768</v>
      </c>
      <c r="D108" s="27" t="s">
        <v>769</v>
      </c>
      <c r="E108" s="28" t="str">
        <f t="shared" si="0"/>
        <v>CdDa8kWH3bY</v>
      </c>
      <c r="F108" s="28" t="str">
        <f t="shared" si="23"/>
        <v>CdDa8kWH3bY</v>
      </c>
      <c r="G108" s="27" t="s">
        <v>768</v>
      </c>
      <c r="H108" s="29" t="str">
        <f t="shared" si="1"/>
        <v>Executive Espresso</v>
      </c>
      <c r="I108" s="27" t="s">
        <v>33</v>
      </c>
      <c r="J108" s="27" t="s">
        <v>770</v>
      </c>
      <c r="K108" s="28" t="str">
        <f t="shared" si="14"/>
        <v>Sep 23, 2021</v>
      </c>
      <c r="L108" s="30">
        <f t="shared" si="2"/>
        <v>44462</v>
      </c>
      <c r="M108" s="28">
        <f t="shared" si="15"/>
        <v>23</v>
      </c>
      <c r="N108" s="28">
        <f t="shared" si="4"/>
        <v>9</v>
      </c>
      <c r="O108" s="28">
        <f t="shared" si="5"/>
        <v>2021</v>
      </c>
      <c r="P108" s="28" t="str">
        <f t="shared" si="16"/>
        <v>23</v>
      </c>
      <c r="Q108" s="28">
        <f>ROUNDUP(Table1[[#This Row],[month]]/3,0)</f>
        <v>3</v>
      </c>
      <c r="R108" s="28" t="str">
        <f>_xlfn.CONCAT(Table1[[#This Row],[year]],"-Q",Table1[[#This Row],[Quarter]])</f>
        <v>2021-Q3</v>
      </c>
      <c r="S108" s="28" t="str">
        <f>TEXT(Table1[[#This Row],[dateStr]],"yyyy-mm")</f>
        <v>2021-09</v>
      </c>
      <c r="T108" s="28" t="str">
        <f t="shared" si="17"/>
        <v>September</v>
      </c>
      <c r="U108" s="31">
        <v>38</v>
      </c>
      <c r="V108" s="27" t="s">
        <v>771</v>
      </c>
      <c r="W108" s="32">
        <f t="shared" si="18"/>
        <v>42640</v>
      </c>
      <c r="X108" s="27" t="s">
        <v>349</v>
      </c>
      <c r="Y108" s="32">
        <f t="shared" si="19"/>
        <v>743</v>
      </c>
      <c r="Z10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08" s="27" t="s">
        <v>772</v>
      </c>
      <c r="AB108" s="33">
        <f>Table1[[#This Row],[secs]]/60 + Table1[[#This Row],[mins]] + Table1[[#This Row],[hours]]*60</f>
        <v>47.68333333333333</v>
      </c>
      <c r="AC108" s="34">
        <f t="shared" si="20"/>
        <v>41</v>
      </c>
      <c r="AD108" s="34">
        <f t="shared" si="21"/>
        <v>47</v>
      </c>
      <c r="AE108" s="35">
        <f t="shared" si="22"/>
        <v>0</v>
      </c>
      <c r="AF108" s="28" t="str">
        <f>IFERROR(VLOOKUP(E108,youtube_playlist!$G:$H,2,FALSE),"Unspecified")</f>
        <v>อสังหาริมทรัพย์</v>
      </c>
      <c r="AG108" s="28" t="str">
        <f>IFERROR(INDEX(youtube_playlist!$G$2:$H$285,MATCH(E108,youtube_playlist!$G$2:$G$285,0),MATCH("industry",youtube_playlist!$G$1:$H$1,0)),"Unspecified")</f>
        <v>อสังหาริมทรัพย์</v>
      </c>
      <c r="AH108" s="36">
        <v>58093</v>
      </c>
    </row>
    <row r="109" spans="1:34" ht="15.75" customHeight="1" x14ac:dyDescent="0.3">
      <c r="A109" s="27" t="s">
        <v>773</v>
      </c>
      <c r="B109" s="27" t="s">
        <v>30</v>
      </c>
      <c r="C109" s="27" t="s">
        <v>774</v>
      </c>
      <c r="D109" s="27" t="s">
        <v>775</v>
      </c>
      <c r="E109" s="28" t="str">
        <f t="shared" si="0"/>
        <v>DsSI24VuANU</v>
      </c>
      <c r="F109" s="28" t="str">
        <f t="shared" si="23"/>
        <v>DsSI24VuANU</v>
      </c>
      <c r="G109" s="27" t="s">
        <v>774</v>
      </c>
      <c r="H109" s="29" t="str">
        <f t="shared" si="1"/>
        <v>Executive Espresso</v>
      </c>
      <c r="I109" s="27" t="s">
        <v>33</v>
      </c>
      <c r="J109" s="27" t="s">
        <v>776</v>
      </c>
      <c r="K109" s="28" t="str">
        <f t="shared" si="14"/>
        <v>Sep 25, 2021</v>
      </c>
      <c r="L109" s="30">
        <f t="shared" si="2"/>
        <v>44464</v>
      </c>
      <c r="M109" s="28">
        <f t="shared" si="15"/>
        <v>25</v>
      </c>
      <c r="N109" s="28">
        <f t="shared" si="4"/>
        <v>9</v>
      </c>
      <c r="O109" s="28">
        <f t="shared" si="5"/>
        <v>2021</v>
      </c>
      <c r="P109" s="28" t="str">
        <f t="shared" si="16"/>
        <v>25</v>
      </c>
      <c r="Q109" s="28">
        <f>ROUNDUP(Table1[[#This Row],[month]]/3,0)</f>
        <v>3</v>
      </c>
      <c r="R109" s="28" t="str">
        <f>_xlfn.CONCAT(Table1[[#This Row],[year]],"-Q",Table1[[#This Row],[Quarter]])</f>
        <v>2021-Q3</v>
      </c>
      <c r="S109" s="28" t="str">
        <f>TEXT(Table1[[#This Row],[dateStr]],"yyyy-mm")</f>
        <v>2021-09</v>
      </c>
      <c r="T109" s="28" t="str">
        <f t="shared" si="17"/>
        <v>September</v>
      </c>
      <c r="U109" s="31">
        <v>730</v>
      </c>
      <c r="V109" s="27" t="s">
        <v>777</v>
      </c>
      <c r="W109" s="32">
        <f t="shared" si="18"/>
        <v>103349</v>
      </c>
      <c r="X109" s="27" t="s">
        <v>778</v>
      </c>
      <c r="Y109" s="32">
        <f t="shared" si="19"/>
        <v>2596</v>
      </c>
      <c r="Z10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09" s="27" t="s">
        <v>779</v>
      </c>
      <c r="AB109" s="33">
        <f>Table1[[#This Row],[secs]]/60 + Table1[[#This Row],[mins]] + Table1[[#This Row],[hours]]*60</f>
        <v>29.083333333333332</v>
      </c>
      <c r="AC109" s="34">
        <f t="shared" si="20"/>
        <v>5</v>
      </c>
      <c r="AD109" s="34">
        <f t="shared" si="21"/>
        <v>29</v>
      </c>
      <c r="AE109" s="35">
        <f t="shared" si="22"/>
        <v>0</v>
      </c>
      <c r="AF109" s="28" t="str">
        <f>IFERROR(VLOOKUP(E109,youtube_playlist!$G:$H,2,FALSE),"Unspecified")</f>
        <v>Unspecified</v>
      </c>
      <c r="AG109" s="28" t="str">
        <f>IFERROR(INDEX(youtube_playlist!$G$2:$H$285,MATCH(E109,youtube_playlist!$G$2:$G$285,0),MATCH("industry",youtube_playlist!$G$1:$H$1,0)),"Unspecified")</f>
        <v>Unspecified</v>
      </c>
      <c r="AH109" s="36">
        <v>58206</v>
      </c>
    </row>
    <row r="110" spans="1:34" ht="15.75" customHeight="1" x14ac:dyDescent="0.3">
      <c r="A110" s="27" t="s">
        <v>780</v>
      </c>
      <c r="B110" s="27" t="s">
        <v>30</v>
      </c>
      <c r="C110" s="27" t="s">
        <v>781</v>
      </c>
      <c r="D110" s="27" t="s">
        <v>782</v>
      </c>
      <c r="E110" s="28" t="str">
        <f t="shared" si="0"/>
        <v>m1trnVm0l8Y</v>
      </c>
      <c r="F110" s="28" t="str">
        <f t="shared" si="23"/>
        <v>m1trnVm0l8Y</v>
      </c>
      <c r="G110" s="27" t="s">
        <v>781</v>
      </c>
      <c r="H110" s="29" t="str">
        <f t="shared" si="1"/>
        <v>Executive Espresso</v>
      </c>
      <c r="I110" s="27" t="s">
        <v>33</v>
      </c>
      <c r="J110" s="27" t="s">
        <v>783</v>
      </c>
      <c r="K110" s="28" t="str">
        <f t="shared" si="14"/>
        <v>Sep 29, 2021</v>
      </c>
      <c r="L110" s="30">
        <f t="shared" si="2"/>
        <v>44468</v>
      </c>
      <c r="M110" s="28">
        <f t="shared" si="15"/>
        <v>29</v>
      </c>
      <c r="N110" s="28">
        <f t="shared" si="4"/>
        <v>9</v>
      </c>
      <c r="O110" s="28">
        <f t="shared" si="5"/>
        <v>2021</v>
      </c>
      <c r="P110" s="28" t="str">
        <f t="shared" si="16"/>
        <v>29</v>
      </c>
      <c r="Q110" s="28">
        <f>ROUNDUP(Table1[[#This Row],[month]]/3,0)</f>
        <v>3</v>
      </c>
      <c r="R110" s="28" t="str">
        <f>_xlfn.CONCAT(Table1[[#This Row],[year]],"-Q",Table1[[#This Row],[Quarter]])</f>
        <v>2021-Q3</v>
      </c>
      <c r="S110" s="28" t="str">
        <f>TEXT(Table1[[#This Row],[dateStr]],"yyyy-mm")</f>
        <v>2021-09</v>
      </c>
      <c r="T110" s="28" t="str">
        <f t="shared" si="17"/>
        <v>September</v>
      </c>
      <c r="U110" s="31">
        <v>34</v>
      </c>
      <c r="V110" s="27" t="s">
        <v>784</v>
      </c>
      <c r="W110" s="32">
        <f t="shared" si="18"/>
        <v>26040</v>
      </c>
      <c r="X110" s="27" t="s">
        <v>301</v>
      </c>
      <c r="Y110" s="32">
        <f t="shared" si="19"/>
        <v>521</v>
      </c>
      <c r="Z11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10" s="27" t="s">
        <v>785</v>
      </c>
      <c r="AB110" s="33">
        <f>Table1[[#This Row],[secs]]/60 + Table1[[#This Row],[mins]] + Table1[[#This Row],[hours]]*60</f>
        <v>34.18333333333333</v>
      </c>
      <c r="AC110" s="34">
        <f t="shared" si="20"/>
        <v>11</v>
      </c>
      <c r="AD110" s="34">
        <f t="shared" si="21"/>
        <v>34</v>
      </c>
      <c r="AE110" s="35">
        <f t="shared" si="22"/>
        <v>0</v>
      </c>
      <c r="AF110" s="28" t="str">
        <f>IFERROR(VLOOKUP(E110,youtube_playlist!$G:$H,2,FALSE),"Unspecified")</f>
        <v>Unspecified</v>
      </c>
      <c r="AG110" s="28" t="str">
        <f>IFERROR(INDEX(youtube_playlist!$G$2:$H$285,MATCH(E110,youtube_playlist!$G$2:$G$285,0),MATCH("industry",youtube_playlist!$G$1:$H$1,0)),"Unspecified")</f>
        <v>Unspecified</v>
      </c>
      <c r="AH110" s="36">
        <v>62008</v>
      </c>
    </row>
    <row r="111" spans="1:34" ht="15.75" customHeight="1" x14ac:dyDescent="0.3">
      <c r="A111" s="27" t="s">
        <v>786</v>
      </c>
      <c r="B111" s="27" t="s">
        <v>30</v>
      </c>
      <c r="C111" s="27" t="s">
        <v>787</v>
      </c>
      <c r="D111" s="27" t="s">
        <v>788</v>
      </c>
      <c r="E111" s="28" t="str">
        <f t="shared" si="0"/>
        <v>96bo0Wxugog</v>
      </c>
      <c r="F111" s="28" t="str">
        <f t="shared" si="23"/>
        <v>96bo0Wxugog</v>
      </c>
      <c r="G111" s="27" t="s">
        <v>787</v>
      </c>
      <c r="H111" s="29" t="str">
        <f t="shared" si="1"/>
        <v>Executive Espresso</v>
      </c>
      <c r="I111" s="27" t="s">
        <v>33</v>
      </c>
      <c r="J111" s="27" t="s">
        <v>789</v>
      </c>
      <c r="K111" s="28" t="str">
        <f t="shared" si="14"/>
        <v>Oct 2, 2021</v>
      </c>
      <c r="L111" s="30">
        <f t="shared" si="2"/>
        <v>44471</v>
      </c>
      <c r="M111" s="28">
        <f t="shared" si="15"/>
        <v>2</v>
      </c>
      <c r="N111" s="28">
        <f t="shared" si="4"/>
        <v>10</v>
      </c>
      <c r="O111" s="28">
        <f t="shared" si="5"/>
        <v>2021</v>
      </c>
      <c r="P111" s="28" t="str">
        <f t="shared" si="16"/>
        <v>2</v>
      </c>
      <c r="Q111" s="28">
        <f>ROUNDUP(Table1[[#This Row],[month]]/3,0)</f>
        <v>4</v>
      </c>
      <c r="R111" s="28" t="str">
        <f>_xlfn.CONCAT(Table1[[#This Row],[year]],"-Q",Table1[[#This Row],[Quarter]])</f>
        <v>2021-Q4</v>
      </c>
      <c r="S111" s="28" t="str">
        <f>TEXT(Table1[[#This Row],[dateStr]],"yyyy-mm")</f>
        <v>2021-10</v>
      </c>
      <c r="T111" s="28" t="str">
        <f t="shared" si="17"/>
        <v>October</v>
      </c>
      <c r="U111" s="31">
        <v>45</v>
      </c>
      <c r="V111" s="27" t="s">
        <v>790</v>
      </c>
      <c r="W111" s="32">
        <f t="shared" si="18"/>
        <v>44699</v>
      </c>
      <c r="X111" s="27" t="s">
        <v>791</v>
      </c>
      <c r="Y111" s="32">
        <f t="shared" si="19"/>
        <v>924</v>
      </c>
      <c r="Z11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11" s="27" t="s">
        <v>792</v>
      </c>
      <c r="AB111" s="33">
        <f>Table1[[#This Row],[secs]]/60 + Table1[[#This Row],[mins]] + Table1[[#This Row],[hours]]*60</f>
        <v>25.816666666666666</v>
      </c>
      <c r="AC111" s="34">
        <f t="shared" si="20"/>
        <v>49</v>
      </c>
      <c r="AD111" s="34">
        <f t="shared" si="21"/>
        <v>25</v>
      </c>
      <c r="AE111" s="35">
        <f t="shared" si="22"/>
        <v>0</v>
      </c>
      <c r="AF111" s="28" t="str">
        <f>IFERROR(VLOOKUP(E111,youtube_playlist!$G:$H,2,FALSE),"Unspecified")</f>
        <v>Unspecified</v>
      </c>
      <c r="AG111" s="28" t="str">
        <f>IFERROR(INDEX(youtube_playlist!$G$2:$H$285,MATCH(E111,youtube_playlist!$G$2:$G$285,0),MATCH("industry",youtube_playlist!$G$1:$H$1,0)),"Unspecified")</f>
        <v>Unspecified</v>
      </c>
      <c r="AH111" s="36">
        <v>59537</v>
      </c>
    </row>
    <row r="112" spans="1:34" ht="15.75" customHeight="1" x14ac:dyDescent="0.3">
      <c r="A112" s="27" t="s">
        <v>793</v>
      </c>
      <c r="B112" s="27" t="s">
        <v>30</v>
      </c>
      <c r="C112" s="27" t="s">
        <v>794</v>
      </c>
      <c r="D112" s="27" t="s">
        <v>795</v>
      </c>
      <c r="E112" s="28" t="str">
        <f t="shared" si="0"/>
        <v>OTGlufNgiN4</v>
      </c>
      <c r="F112" s="28" t="str">
        <f t="shared" si="23"/>
        <v>OTGlufNgiN4</v>
      </c>
      <c r="G112" s="27" t="s">
        <v>794</v>
      </c>
      <c r="H112" s="29" t="str">
        <f t="shared" si="1"/>
        <v>Executive Espresso</v>
      </c>
      <c r="I112" s="27" t="s">
        <v>33</v>
      </c>
      <c r="J112" s="27" t="s">
        <v>796</v>
      </c>
      <c r="K112" s="28" t="str">
        <f t="shared" si="14"/>
        <v>Oct 6, 2021</v>
      </c>
      <c r="L112" s="30">
        <f t="shared" si="2"/>
        <v>44475</v>
      </c>
      <c r="M112" s="28">
        <f t="shared" si="15"/>
        <v>6</v>
      </c>
      <c r="N112" s="28">
        <f t="shared" si="4"/>
        <v>10</v>
      </c>
      <c r="O112" s="28">
        <f t="shared" si="5"/>
        <v>2021</v>
      </c>
      <c r="P112" s="28" t="str">
        <f t="shared" si="16"/>
        <v>6</v>
      </c>
      <c r="Q112" s="28">
        <f>ROUNDUP(Table1[[#This Row],[month]]/3,0)</f>
        <v>4</v>
      </c>
      <c r="R112" s="28" t="str">
        <f>_xlfn.CONCAT(Table1[[#This Row],[year]],"-Q",Table1[[#This Row],[Quarter]])</f>
        <v>2021-Q4</v>
      </c>
      <c r="S112" s="28" t="str">
        <f>TEXT(Table1[[#This Row],[dateStr]],"yyyy-mm")</f>
        <v>2021-10</v>
      </c>
      <c r="T112" s="28" t="str">
        <f t="shared" si="17"/>
        <v>October</v>
      </c>
      <c r="U112" s="31">
        <v>191</v>
      </c>
      <c r="V112" s="27" t="s">
        <v>797</v>
      </c>
      <c r="W112" s="32">
        <f t="shared" si="18"/>
        <v>44817</v>
      </c>
      <c r="X112" s="27" t="s">
        <v>798</v>
      </c>
      <c r="Y112" s="32">
        <f t="shared" si="19"/>
        <v>1037</v>
      </c>
      <c r="Z11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12" s="27" t="s">
        <v>799</v>
      </c>
      <c r="AB112" s="33">
        <f>Table1[[#This Row],[secs]]/60 + Table1[[#This Row],[mins]] + Table1[[#This Row],[hours]]*60</f>
        <v>48.56666666666667</v>
      </c>
      <c r="AC112" s="34">
        <f t="shared" si="20"/>
        <v>34</v>
      </c>
      <c r="AD112" s="34">
        <f t="shared" si="21"/>
        <v>48</v>
      </c>
      <c r="AE112" s="35">
        <f t="shared" si="22"/>
        <v>0</v>
      </c>
      <c r="AF112" s="28" t="str">
        <f>IFERROR(VLOOKUP(E112,youtube_playlist!$G:$H,2,FALSE),"Unspecified")</f>
        <v>Unspecified</v>
      </c>
      <c r="AG112" s="28" t="str">
        <f>IFERROR(INDEX(youtube_playlist!$G$2:$H$285,MATCH(E112,youtube_playlist!$G$2:$G$285,0),MATCH("industry",youtube_playlist!$G$1:$H$1,0)),"Unspecified")</f>
        <v>Unspecified</v>
      </c>
      <c r="AH112" s="36">
        <v>66184</v>
      </c>
    </row>
    <row r="113" spans="1:34" ht="15.75" customHeight="1" x14ac:dyDescent="0.3">
      <c r="A113" s="27" t="s">
        <v>800</v>
      </c>
      <c r="B113" s="27" t="s">
        <v>30</v>
      </c>
      <c r="C113" s="27" t="s">
        <v>801</v>
      </c>
      <c r="D113" s="27" t="s">
        <v>802</v>
      </c>
      <c r="E113" s="28" t="str">
        <f t="shared" si="0"/>
        <v>SOr5Fard2bM</v>
      </c>
      <c r="F113" s="28" t="str">
        <f t="shared" si="23"/>
        <v>SOr5Fard2bM</v>
      </c>
      <c r="G113" s="27" t="s">
        <v>801</v>
      </c>
      <c r="H113" s="29" t="str">
        <f t="shared" si="1"/>
        <v>Executive Espresso</v>
      </c>
      <c r="I113" s="27" t="s">
        <v>33</v>
      </c>
      <c r="J113" s="27" t="s">
        <v>803</v>
      </c>
      <c r="K113" s="28" t="str">
        <f t="shared" si="14"/>
        <v>Oct 8, 2021</v>
      </c>
      <c r="L113" s="30">
        <f t="shared" si="2"/>
        <v>44477</v>
      </c>
      <c r="M113" s="28">
        <f t="shared" si="15"/>
        <v>8</v>
      </c>
      <c r="N113" s="28">
        <f t="shared" si="4"/>
        <v>10</v>
      </c>
      <c r="O113" s="28">
        <f t="shared" si="5"/>
        <v>2021</v>
      </c>
      <c r="P113" s="28" t="str">
        <f t="shared" si="16"/>
        <v>8</v>
      </c>
      <c r="Q113" s="28">
        <f>ROUNDUP(Table1[[#This Row],[month]]/3,0)</f>
        <v>4</v>
      </c>
      <c r="R113" s="28" t="str">
        <f>_xlfn.CONCAT(Table1[[#This Row],[year]],"-Q",Table1[[#This Row],[Quarter]])</f>
        <v>2021-Q4</v>
      </c>
      <c r="S113" s="28" t="str">
        <f>TEXT(Table1[[#This Row],[dateStr]],"yyyy-mm")</f>
        <v>2021-10</v>
      </c>
      <c r="T113" s="28" t="str">
        <f t="shared" si="17"/>
        <v>October</v>
      </c>
      <c r="U113" s="31">
        <v>68</v>
      </c>
      <c r="V113" s="27" t="s">
        <v>804</v>
      </c>
      <c r="W113" s="32">
        <f t="shared" si="18"/>
        <v>19309</v>
      </c>
      <c r="X113" s="27" t="s">
        <v>805</v>
      </c>
      <c r="Y113" s="32">
        <f t="shared" si="19"/>
        <v>496</v>
      </c>
      <c r="Z11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13" s="27" t="s">
        <v>806</v>
      </c>
      <c r="AB113" s="33">
        <f>Table1[[#This Row],[secs]]/60 + Table1[[#This Row],[mins]] + Table1[[#This Row],[hours]]*60</f>
        <v>28.366666666666667</v>
      </c>
      <c r="AC113" s="34">
        <f t="shared" si="20"/>
        <v>22</v>
      </c>
      <c r="AD113" s="34">
        <f t="shared" si="21"/>
        <v>28</v>
      </c>
      <c r="AE113" s="35">
        <f t="shared" si="22"/>
        <v>0</v>
      </c>
      <c r="AF113" s="28" t="str">
        <f>IFERROR(VLOOKUP(E113,youtube_playlist!$G:$H,2,FALSE),"Unspecified")</f>
        <v>Unspecified</v>
      </c>
      <c r="AG113" s="28" t="str">
        <f>IFERROR(INDEX(youtube_playlist!$G$2:$H$285,MATCH(E113,youtube_playlist!$G$2:$G$285,0),MATCH("industry",youtube_playlist!$G$1:$H$1,0)),"Unspecified")</f>
        <v>Unspecified</v>
      </c>
      <c r="AH113" s="36">
        <v>59771</v>
      </c>
    </row>
    <row r="114" spans="1:34" ht="15.75" customHeight="1" x14ac:dyDescent="0.3">
      <c r="A114" s="27" t="s">
        <v>807</v>
      </c>
      <c r="B114" s="27" t="s">
        <v>30</v>
      </c>
      <c r="C114" s="27" t="s">
        <v>808</v>
      </c>
      <c r="D114" s="27" t="s">
        <v>809</v>
      </c>
      <c r="E114" s="28" t="str">
        <f t="shared" si="0"/>
        <v>HxOY1La7e-s</v>
      </c>
      <c r="F114" s="28" t="str">
        <f t="shared" si="23"/>
        <v>HxOY1La7e-s</v>
      </c>
      <c r="G114" s="27" t="s">
        <v>808</v>
      </c>
      <c r="H114" s="29" t="str">
        <f t="shared" si="1"/>
        <v>Executive Espresso</v>
      </c>
      <c r="I114" s="27" t="s">
        <v>33</v>
      </c>
      <c r="J114" s="27" t="s">
        <v>810</v>
      </c>
      <c r="K114" s="28" t="str">
        <f t="shared" si="14"/>
        <v>Oct 9, 2021</v>
      </c>
      <c r="L114" s="30">
        <f t="shared" si="2"/>
        <v>44478</v>
      </c>
      <c r="M114" s="28">
        <f t="shared" si="15"/>
        <v>9</v>
      </c>
      <c r="N114" s="28">
        <f t="shared" si="4"/>
        <v>10</v>
      </c>
      <c r="O114" s="28">
        <f t="shared" si="5"/>
        <v>2021</v>
      </c>
      <c r="P114" s="28" t="str">
        <f t="shared" si="16"/>
        <v>9</v>
      </c>
      <c r="Q114" s="28">
        <f>ROUNDUP(Table1[[#This Row],[month]]/3,0)</f>
        <v>4</v>
      </c>
      <c r="R114" s="28" t="str">
        <f>_xlfn.CONCAT(Table1[[#This Row],[year]],"-Q",Table1[[#This Row],[Quarter]])</f>
        <v>2021-Q4</v>
      </c>
      <c r="S114" s="28" t="str">
        <f>TEXT(Table1[[#This Row],[dateStr]],"yyyy-mm")</f>
        <v>2021-10</v>
      </c>
      <c r="T114" s="28" t="str">
        <f t="shared" si="17"/>
        <v>October</v>
      </c>
      <c r="U114" s="31">
        <v>37</v>
      </c>
      <c r="V114" s="27" t="s">
        <v>811</v>
      </c>
      <c r="W114" s="32">
        <f t="shared" si="18"/>
        <v>35795</v>
      </c>
      <c r="X114" s="27" t="s">
        <v>812</v>
      </c>
      <c r="Y114" s="32">
        <f t="shared" si="19"/>
        <v>711</v>
      </c>
      <c r="Z11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14" s="27" t="s">
        <v>813</v>
      </c>
      <c r="AB114" s="33">
        <f>Table1[[#This Row],[secs]]/60 + Table1[[#This Row],[mins]] + Table1[[#This Row],[hours]]*60</f>
        <v>42.866666666666667</v>
      </c>
      <c r="AC114" s="34">
        <f t="shared" si="20"/>
        <v>52</v>
      </c>
      <c r="AD114" s="34">
        <f t="shared" si="21"/>
        <v>42</v>
      </c>
      <c r="AE114" s="35">
        <f t="shared" si="22"/>
        <v>0</v>
      </c>
      <c r="AF114" s="28" t="str">
        <f>IFERROR(VLOOKUP(E114,youtube_playlist!$G:$H,2,FALSE),"Unspecified")</f>
        <v>Innovation &amp; Technology</v>
      </c>
      <c r="AG114" s="28" t="str">
        <f>IFERROR(INDEX(youtube_playlist!$G$2:$H$285,MATCH(E114,youtube_playlist!$G$2:$G$285,0),MATCH("industry",youtube_playlist!$G$1:$H$1,0)),"Unspecified")</f>
        <v>Innovation &amp; Technology</v>
      </c>
      <c r="AH114" s="36">
        <v>67341</v>
      </c>
    </row>
    <row r="115" spans="1:34" ht="15.75" customHeight="1" x14ac:dyDescent="0.3">
      <c r="A115" s="27" t="s">
        <v>814</v>
      </c>
      <c r="B115" s="27" t="s">
        <v>30</v>
      </c>
      <c r="C115" s="27" t="s">
        <v>815</v>
      </c>
      <c r="D115" s="27" t="s">
        <v>816</v>
      </c>
      <c r="E115" s="28" t="str">
        <f t="shared" si="0"/>
        <v>fcrDmLZDANU</v>
      </c>
      <c r="F115" s="28" t="str">
        <f t="shared" si="23"/>
        <v>fcrDmLZDANU</v>
      </c>
      <c r="G115" s="27" t="s">
        <v>815</v>
      </c>
      <c r="H115" s="29" t="str">
        <f t="shared" si="1"/>
        <v>Executive Espresso</v>
      </c>
      <c r="I115" s="27" t="s">
        <v>33</v>
      </c>
      <c r="J115" s="27" t="s">
        <v>817</v>
      </c>
      <c r="K115" s="28" t="str">
        <f t="shared" si="14"/>
        <v>Oct 12, 2021</v>
      </c>
      <c r="L115" s="30">
        <f t="shared" si="2"/>
        <v>44481</v>
      </c>
      <c r="M115" s="28">
        <f t="shared" si="15"/>
        <v>12</v>
      </c>
      <c r="N115" s="28">
        <f t="shared" si="4"/>
        <v>10</v>
      </c>
      <c r="O115" s="28">
        <f t="shared" si="5"/>
        <v>2021</v>
      </c>
      <c r="P115" s="28" t="str">
        <f t="shared" si="16"/>
        <v>12</v>
      </c>
      <c r="Q115" s="28">
        <f>ROUNDUP(Table1[[#This Row],[month]]/3,0)</f>
        <v>4</v>
      </c>
      <c r="R115" s="28" t="str">
        <f>_xlfn.CONCAT(Table1[[#This Row],[year]],"-Q",Table1[[#This Row],[Quarter]])</f>
        <v>2021-Q4</v>
      </c>
      <c r="S115" s="28" t="str">
        <f>TEXT(Table1[[#This Row],[dateStr]],"yyyy-mm")</f>
        <v>2021-10</v>
      </c>
      <c r="T115" s="28" t="str">
        <f t="shared" si="17"/>
        <v>October</v>
      </c>
      <c r="U115" s="31">
        <v>205</v>
      </c>
      <c r="V115" s="27" t="s">
        <v>818</v>
      </c>
      <c r="W115" s="32">
        <f t="shared" si="18"/>
        <v>73130</v>
      </c>
      <c r="X115" s="27" t="s">
        <v>819</v>
      </c>
      <c r="Y115" s="32">
        <f t="shared" si="19"/>
        <v>1562</v>
      </c>
      <c r="Z11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15" s="27" t="s">
        <v>820</v>
      </c>
      <c r="AB115" s="33">
        <f>Table1[[#This Row],[secs]]/60 + Table1[[#This Row],[mins]] + Table1[[#This Row],[hours]]*60</f>
        <v>33.6</v>
      </c>
      <c r="AC115" s="34">
        <f t="shared" si="20"/>
        <v>36</v>
      </c>
      <c r="AD115" s="34">
        <f t="shared" si="21"/>
        <v>33</v>
      </c>
      <c r="AE115" s="35">
        <f t="shared" si="22"/>
        <v>0</v>
      </c>
      <c r="AF115" s="28" t="str">
        <f>IFERROR(VLOOKUP(E115,youtube_playlist!$G:$H,2,FALSE),"Unspecified")</f>
        <v>Unspecified</v>
      </c>
      <c r="AG115" s="28" t="str">
        <f>IFERROR(INDEX(youtube_playlist!$G$2:$H$285,MATCH(E115,youtube_playlist!$G$2:$G$285,0),MATCH("industry",youtube_playlist!$G$1:$H$1,0)),"Unspecified")</f>
        <v>Unspecified</v>
      </c>
      <c r="AH115" s="36">
        <v>60684</v>
      </c>
    </row>
    <row r="116" spans="1:34" ht="15.75" customHeight="1" x14ac:dyDescent="0.3">
      <c r="A116" s="27" t="s">
        <v>821</v>
      </c>
      <c r="B116" s="27" t="s">
        <v>30</v>
      </c>
      <c r="C116" s="27" t="s">
        <v>822</v>
      </c>
      <c r="D116" s="27" t="s">
        <v>823</v>
      </c>
      <c r="E116" s="28" t="str">
        <f t="shared" si="0"/>
        <v>e3sdcIussYg</v>
      </c>
      <c r="F116" s="28" t="str">
        <f t="shared" si="23"/>
        <v>e3sdcIussYg</v>
      </c>
      <c r="G116" s="27" t="s">
        <v>822</v>
      </c>
      <c r="H116" s="29" t="str">
        <f t="shared" si="1"/>
        <v>Executive Espresso</v>
      </c>
      <c r="I116" s="27" t="s">
        <v>33</v>
      </c>
      <c r="J116" s="27" t="s">
        <v>824</v>
      </c>
      <c r="K116" s="28" t="str">
        <f t="shared" si="14"/>
        <v>Oct 13, 2021</v>
      </c>
      <c r="L116" s="30">
        <f t="shared" si="2"/>
        <v>44482</v>
      </c>
      <c r="M116" s="28">
        <f t="shared" si="15"/>
        <v>13</v>
      </c>
      <c r="N116" s="28">
        <f t="shared" si="4"/>
        <v>10</v>
      </c>
      <c r="O116" s="28">
        <f t="shared" si="5"/>
        <v>2021</v>
      </c>
      <c r="P116" s="28" t="str">
        <f t="shared" si="16"/>
        <v>13</v>
      </c>
      <c r="Q116" s="28">
        <f>ROUNDUP(Table1[[#This Row],[month]]/3,0)</f>
        <v>4</v>
      </c>
      <c r="R116" s="28" t="str">
        <f>_xlfn.CONCAT(Table1[[#This Row],[year]],"-Q",Table1[[#This Row],[Quarter]])</f>
        <v>2021-Q4</v>
      </c>
      <c r="S116" s="28" t="str">
        <f>TEXT(Table1[[#This Row],[dateStr]],"yyyy-mm")</f>
        <v>2021-10</v>
      </c>
      <c r="T116" s="28" t="str">
        <f t="shared" si="17"/>
        <v>October</v>
      </c>
      <c r="U116" s="31">
        <v>58</v>
      </c>
      <c r="V116" s="27" t="s">
        <v>825</v>
      </c>
      <c r="W116" s="32">
        <f t="shared" si="18"/>
        <v>57749</v>
      </c>
      <c r="X116" s="27" t="s">
        <v>826</v>
      </c>
      <c r="Y116" s="32">
        <f t="shared" si="19"/>
        <v>1566</v>
      </c>
      <c r="Z11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16" s="27" t="s">
        <v>260</v>
      </c>
      <c r="AB116" s="33">
        <f>Table1[[#This Row],[secs]]/60 + Table1[[#This Row],[mins]] + Table1[[#This Row],[hours]]*60</f>
        <v>28.6</v>
      </c>
      <c r="AC116" s="34">
        <f t="shared" si="20"/>
        <v>36</v>
      </c>
      <c r="AD116" s="34">
        <f t="shared" si="21"/>
        <v>28</v>
      </c>
      <c r="AE116" s="35">
        <f t="shared" si="22"/>
        <v>0</v>
      </c>
      <c r="AF116" s="28" t="str">
        <f>IFERROR(VLOOKUP(E116,youtube_playlist!$G:$H,2,FALSE),"Unspecified")</f>
        <v>Unspecified</v>
      </c>
      <c r="AG116" s="28" t="str">
        <f>IFERROR(INDEX(youtube_playlist!$G$2:$H$285,MATCH(E116,youtube_playlist!$G$2:$G$285,0),MATCH("industry",youtube_playlist!$G$1:$H$1,0)),"Unspecified")</f>
        <v>Unspecified</v>
      </c>
      <c r="AH116" s="36">
        <v>55604</v>
      </c>
    </row>
    <row r="117" spans="1:34" ht="15.75" customHeight="1" x14ac:dyDescent="0.3">
      <c r="A117" s="27" t="s">
        <v>827</v>
      </c>
      <c r="B117" s="27" t="s">
        <v>30</v>
      </c>
      <c r="C117" s="27" t="s">
        <v>828</v>
      </c>
      <c r="D117" s="27" t="s">
        <v>829</v>
      </c>
      <c r="E117" s="28" t="str">
        <f t="shared" si="0"/>
        <v>roIRVJ7eSYE</v>
      </c>
      <c r="F117" s="28" t="str">
        <f t="shared" si="23"/>
        <v>roIRVJ7eSYE</v>
      </c>
      <c r="G117" s="27" t="s">
        <v>828</v>
      </c>
      <c r="H117" s="29" t="str">
        <f t="shared" si="1"/>
        <v>Executive Espresso</v>
      </c>
      <c r="I117" s="27" t="s">
        <v>33</v>
      </c>
      <c r="J117" s="27" t="s">
        <v>830</v>
      </c>
      <c r="K117" s="28" t="str">
        <f t="shared" si="14"/>
        <v>Oct 17, 2021</v>
      </c>
      <c r="L117" s="30">
        <f t="shared" si="2"/>
        <v>44486</v>
      </c>
      <c r="M117" s="28">
        <f t="shared" si="15"/>
        <v>17</v>
      </c>
      <c r="N117" s="28">
        <f t="shared" si="4"/>
        <v>10</v>
      </c>
      <c r="O117" s="28">
        <f t="shared" si="5"/>
        <v>2021</v>
      </c>
      <c r="P117" s="28" t="str">
        <f t="shared" si="16"/>
        <v>17</v>
      </c>
      <c r="Q117" s="28">
        <f>ROUNDUP(Table1[[#This Row],[month]]/3,0)</f>
        <v>4</v>
      </c>
      <c r="R117" s="28" t="str">
        <f>_xlfn.CONCAT(Table1[[#This Row],[year]],"-Q",Table1[[#This Row],[Quarter]])</f>
        <v>2021-Q4</v>
      </c>
      <c r="S117" s="28" t="str">
        <f>TEXT(Table1[[#This Row],[dateStr]],"yyyy-mm")</f>
        <v>2021-10</v>
      </c>
      <c r="T117" s="28" t="str">
        <f t="shared" si="17"/>
        <v>October</v>
      </c>
      <c r="U117" s="31">
        <v>750</v>
      </c>
      <c r="V117" s="27" t="s">
        <v>831</v>
      </c>
      <c r="W117" s="32">
        <f t="shared" si="18"/>
        <v>381430</v>
      </c>
      <c r="X117" s="27" t="s">
        <v>832</v>
      </c>
      <c r="Y117" s="32">
        <f t="shared" si="19"/>
        <v>11393</v>
      </c>
      <c r="Z11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17" s="27" t="s">
        <v>833</v>
      </c>
      <c r="AB117" s="33">
        <f>Table1[[#This Row],[secs]]/60 + Table1[[#This Row],[mins]] + Table1[[#This Row],[hours]]*60</f>
        <v>36.966666666666669</v>
      </c>
      <c r="AC117" s="34">
        <f t="shared" si="20"/>
        <v>58</v>
      </c>
      <c r="AD117" s="34">
        <f t="shared" si="21"/>
        <v>36</v>
      </c>
      <c r="AE117" s="35">
        <f t="shared" si="22"/>
        <v>0</v>
      </c>
      <c r="AF117" s="28" t="str">
        <f>IFERROR(VLOOKUP(E117,youtube_playlist!$G:$H,2,FALSE),"Unspecified")</f>
        <v>การศึกษา</v>
      </c>
      <c r="AG117" s="28" t="str">
        <f>IFERROR(INDEX(youtube_playlist!$G$2:$H$285,MATCH(E117,youtube_playlist!$G$2:$G$285,0),MATCH("industry",youtube_playlist!$G$1:$H$1,0)),"Unspecified")</f>
        <v>การศึกษา</v>
      </c>
      <c r="AH117" s="36">
        <v>64113</v>
      </c>
    </row>
    <row r="118" spans="1:34" ht="15.75" customHeight="1" x14ac:dyDescent="0.3">
      <c r="A118" s="27" t="s">
        <v>834</v>
      </c>
      <c r="B118" s="27" t="s">
        <v>30</v>
      </c>
      <c r="C118" s="27" t="s">
        <v>835</v>
      </c>
      <c r="D118" s="27" t="s">
        <v>836</v>
      </c>
      <c r="E118" s="28" t="str">
        <f t="shared" si="0"/>
        <v>JF2ujR9XLAw</v>
      </c>
      <c r="F118" s="28" t="str">
        <f t="shared" si="23"/>
        <v>JF2ujR9XLAw</v>
      </c>
      <c r="G118" s="27" t="s">
        <v>835</v>
      </c>
      <c r="H118" s="29" t="str">
        <f t="shared" si="1"/>
        <v>Executive Espresso</v>
      </c>
      <c r="I118" s="27" t="s">
        <v>33</v>
      </c>
      <c r="J118" s="27" t="s">
        <v>837</v>
      </c>
      <c r="K118" s="28" t="str">
        <f t="shared" si="14"/>
        <v>Oct 21, 2021</v>
      </c>
      <c r="L118" s="30">
        <f t="shared" si="2"/>
        <v>44490</v>
      </c>
      <c r="M118" s="28">
        <f t="shared" si="15"/>
        <v>21</v>
      </c>
      <c r="N118" s="28">
        <f t="shared" si="4"/>
        <v>10</v>
      </c>
      <c r="O118" s="28">
        <f t="shared" si="5"/>
        <v>2021</v>
      </c>
      <c r="P118" s="28" t="str">
        <f t="shared" si="16"/>
        <v>21</v>
      </c>
      <c r="Q118" s="28">
        <f>ROUNDUP(Table1[[#This Row],[month]]/3,0)</f>
        <v>4</v>
      </c>
      <c r="R118" s="28" t="str">
        <f>_xlfn.CONCAT(Table1[[#This Row],[year]],"-Q",Table1[[#This Row],[Quarter]])</f>
        <v>2021-Q4</v>
      </c>
      <c r="S118" s="28" t="str">
        <f>TEXT(Table1[[#This Row],[dateStr]],"yyyy-mm")</f>
        <v>2021-10</v>
      </c>
      <c r="T118" s="28" t="str">
        <f t="shared" si="17"/>
        <v>October</v>
      </c>
      <c r="U118" s="31">
        <v>21</v>
      </c>
      <c r="V118" s="27" t="s">
        <v>838</v>
      </c>
      <c r="W118" s="32">
        <f t="shared" si="18"/>
        <v>21235</v>
      </c>
      <c r="X118" s="27" t="s">
        <v>839</v>
      </c>
      <c r="Y118" s="32">
        <f t="shared" si="19"/>
        <v>505</v>
      </c>
      <c r="Z1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18" s="27" t="s">
        <v>840</v>
      </c>
      <c r="AB118" s="33">
        <f>Table1[[#This Row],[secs]]/60 + Table1[[#This Row],[mins]] + Table1[[#This Row],[hours]]*60</f>
        <v>37.65</v>
      </c>
      <c r="AC118" s="34">
        <f t="shared" si="20"/>
        <v>39</v>
      </c>
      <c r="AD118" s="34">
        <f t="shared" si="21"/>
        <v>37</v>
      </c>
      <c r="AE118" s="35">
        <f t="shared" si="22"/>
        <v>0</v>
      </c>
      <c r="AF118" s="28" t="str">
        <f>IFERROR(VLOOKUP(E118,youtube_playlist!$G:$H,2,FALSE),"Unspecified")</f>
        <v>Unspecified</v>
      </c>
      <c r="AG118" s="28" t="str">
        <f>IFERROR(INDEX(youtube_playlist!$G$2:$H$285,MATCH(E118,youtube_playlist!$G$2:$G$285,0),MATCH("industry",youtube_playlist!$G$1:$H$1,0)),"Unspecified")</f>
        <v>Unspecified</v>
      </c>
      <c r="AH118" s="36">
        <v>60737</v>
      </c>
    </row>
    <row r="119" spans="1:34" ht="15.75" customHeight="1" x14ac:dyDescent="0.3">
      <c r="A119" s="27" t="s">
        <v>841</v>
      </c>
      <c r="B119" s="27" t="s">
        <v>30</v>
      </c>
      <c r="C119" s="27" t="s">
        <v>842</v>
      </c>
      <c r="D119" s="27" t="s">
        <v>843</v>
      </c>
      <c r="E119" s="28" t="str">
        <f t="shared" si="0"/>
        <v>kF4tFB3fX90</v>
      </c>
      <c r="F119" s="28" t="str">
        <f t="shared" si="23"/>
        <v>kF4tFB3fX90</v>
      </c>
      <c r="G119" s="27" t="s">
        <v>842</v>
      </c>
      <c r="H119" s="29" t="str">
        <f t="shared" si="1"/>
        <v>Executive Espresso</v>
      </c>
      <c r="I119" s="27" t="s">
        <v>33</v>
      </c>
      <c r="J119" s="27" t="s">
        <v>844</v>
      </c>
      <c r="K119" s="28" t="str">
        <f t="shared" si="14"/>
        <v>Oct 28, 2021</v>
      </c>
      <c r="L119" s="30">
        <f t="shared" si="2"/>
        <v>44497</v>
      </c>
      <c r="M119" s="28">
        <f t="shared" si="15"/>
        <v>28</v>
      </c>
      <c r="N119" s="28">
        <f t="shared" si="4"/>
        <v>10</v>
      </c>
      <c r="O119" s="28">
        <f t="shared" si="5"/>
        <v>2021</v>
      </c>
      <c r="P119" s="28" t="str">
        <f t="shared" si="16"/>
        <v>28</v>
      </c>
      <c r="Q119" s="28">
        <f>ROUNDUP(Table1[[#This Row],[month]]/3,0)</f>
        <v>4</v>
      </c>
      <c r="R119" s="28" t="str">
        <f>_xlfn.CONCAT(Table1[[#This Row],[year]],"-Q",Table1[[#This Row],[Quarter]])</f>
        <v>2021-Q4</v>
      </c>
      <c r="S119" s="28" t="str">
        <f>TEXT(Table1[[#This Row],[dateStr]],"yyyy-mm")</f>
        <v>2021-10</v>
      </c>
      <c r="T119" s="28" t="str">
        <f t="shared" si="17"/>
        <v>October</v>
      </c>
      <c r="U119" s="31">
        <v>123</v>
      </c>
      <c r="V119" s="27" t="s">
        <v>845</v>
      </c>
      <c r="W119" s="32">
        <f t="shared" si="18"/>
        <v>15266</v>
      </c>
      <c r="X119" s="27" t="s">
        <v>134</v>
      </c>
      <c r="Y119" s="32">
        <f t="shared" si="19"/>
        <v>397</v>
      </c>
      <c r="Z11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19" s="27" t="s">
        <v>846</v>
      </c>
      <c r="AB119" s="33">
        <f>Table1[[#This Row],[secs]]/60 + Table1[[#This Row],[mins]] + Table1[[#This Row],[hours]]*60</f>
        <v>32.666666666666664</v>
      </c>
      <c r="AC119" s="34">
        <f t="shared" si="20"/>
        <v>40</v>
      </c>
      <c r="AD119" s="34">
        <f t="shared" si="21"/>
        <v>32</v>
      </c>
      <c r="AE119" s="35">
        <f t="shared" si="22"/>
        <v>0</v>
      </c>
      <c r="AF119" s="28" t="str">
        <f>IFERROR(VLOOKUP(E119,youtube_playlist!$G:$H,2,FALSE),"Unspecified")</f>
        <v>Unspecified</v>
      </c>
      <c r="AG119" s="28" t="str">
        <f>IFERROR(INDEX(youtube_playlist!$G$2:$H$285,MATCH(E119,youtube_playlist!$G$2:$G$285,0),MATCH("industry",youtube_playlist!$G$1:$H$1,0)),"Unspecified")</f>
        <v>Unspecified</v>
      </c>
      <c r="AH119" s="36">
        <v>57776</v>
      </c>
    </row>
    <row r="120" spans="1:34" ht="15.75" customHeight="1" x14ac:dyDescent="0.3">
      <c r="A120" s="27" t="s">
        <v>847</v>
      </c>
      <c r="B120" s="27" t="s">
        <v>30</v>
      </c>
      <c r="C120" s="27" t="s">
        <v>848</v>
      </c>
      <c r="D120" s="27" t="s">
        <v>849</v>
      </c>
      <c r="E120" s="28" t="str">
        <f t="shared" si="0"/>
        <v>JNhQOO7lvrg</v>
      </c>
      <c r="F120" s="28" t="str">
        <f t="shared" si="23"/>
        <v>JNhQOO7lvrg</v>
      </c>
      <c r="G120" s="27" t="s">
        <v>848</v>
      </c>
      <c r="H120" s="29" t="str">
        <f t="shared" si="1"/>
        <v>Executive Espresso</v>
      </c>
      <c r="I120" s="27" t="s">
        <v>33</v>
      </c>
      <c r="J120" s="27" t="s">
        <v>850</v>
      </c>
      <c r="K120" s="28" t="str">
        <f t="shared" si="14"/>
        <v>Oct 30, 2021</v>
      </c>
      <c r="L120" s="30">
        <f t="shared" si="2"/>
        <v>44499</v>
      </c>
      <c r="M120" s="28">
        <f t="shared" si="15"/>
        <v>30</v>
      </c>
      <c r="N120" s="28">
        <f t="shared" si="4"/>
        <v>10</v>
      </c>
      <c r="O120" s="28">
        <f t="shared" si="5"/>
        <v>2021</v>
      </c>
      <c r="P120" s="28" t="str">
        <f t="shared" si="16"/>
        <v>30</v>
      </c>
      <c r="Q120" s="28">
        <f>ROUNDUP(Table1[[#This Row],[month]]/3,0)</f>
        <v>4</v>
      </c>
      <c r="R120" s="28" t="str">
        <f>_xlfn.CONCAT(Table1[[#This Row],[year]],"-Q",Table1[[#This Row],[Quarter]])</f>
        <v>2021-Q4</v>
      </c>
      <c r="S120" s="28" t="str">
        <f>TEXT(Table1[[#This Row],[dateStr]],"yyyy-mm")</f>
        <v>2021-10</v>
      </c>
      <c r="T120" s="28" t="str">
        <f t="shared" si="17"/>
        <v>October</v>
      </c>
      <c r="U120" s="31">
        <v>696</v>
      </c>
      <c r="V120" s="27" t="s">
        <v>851</v>
      </c>
      <c r="W120" s="32">
        <f t="shared" si="18"/>
        <v>463861</v>
      </c>
      <c r="X120" s="27" t="s">
        <v>852</v>
      </c>
      <c r="Y120" s="32">
        <f t="shared" si="19"/>
        <v>10511</v>
      </c>
      <c r="Z12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20" s="27" t="s">
        <v>853</v>
      </c>
      <c r="AB120" s="33">
        <f>Table1[[#This Row],[secs]]/60 + Table1[[#This Row],[mins]] + Table1[[#This Row],[hours]]*60</f>
        <v>34.65</v>
      </c>
      <c r="AC120" s="34">
        <f t="shared" si="20"/>
        <v>39</v>
      </c>
      <c r="AD120" s="34">
        <f t="shared" si="21"/>
        <v>34</v>
      </c>
      <c r="AE120" s="35">
        <f t="shared" si="22"/>
        <v>0</v>
      </c>
      <c r="AF120" s="28" t="str">
        <f>IFERROR(VLOOKUP(E120,youtube_playlist!$G:$H,2,FALSE),"Unspecified")</f>
        <v>Platform</v>
      </c>
      <c r="AG120" s="28" t="str">
        <f>IFERROR(INDEX(youtube_playlist!$G$2:$H$285,MATCH(E120,youtube_playlist!$G$2:$G$285,0),MATCH("industry",youtube_playlist!$G$1:$H$1,0)),"Unspecified")</f>
        <v>Platform</v>
      </c>
      <c r="AH120" s="36">
        <v>62219</v>
      </c>
    </row>
    <row r="121" spans="1:34" ht="15.75" customHeight="1" x14ac:dyDescent="0.3">
      <c r="A121" s="27" t="s">
        <v>854</v>
      </c>
      <c r="B121" s="27" t="s">
        <v>30</v>
      </c>
      <c r="C121" s="27" t="s">
        <v>855</v>
      </c>
      <c r="D121" s="27" t="s">
        <v>856</v>
      </c>
      <c r="E121" s="28" t="str">
        <f t="shared" si="0"/>
        <v>0GVoVBYBPOY</v>
      </c>
      <c r="F121" s="28" t="str">
        <f t="shared" si="23"/>
        <v>0GVoVBYBPOY</v>
      </c>
      <c r="G121" s="27" t="s">
        <v>855</v>
      </c>
      <c r="H121" s="29" t="str">
        <f t="shared" si="1"/>
        <v>Executive Espresso</v>
      </c>
      <c r="I121" s="27" t="s">
        <v>33</v>
      </c>
      <c r="J121" s="27" t="s">
        <v>857</v>
      </c>
      <c r="K121" s="28" t="str">
        <f t="shared" si="14"/>
        <v>Nov 2, 2021</v>
      </c>
      <c r="L121" s="30">
        <f t="shared" si="2"/>
        <v>44502</v>
      </c>
      <c r="M121" s="28">
        <f t="shared" si="15"/>
        <v>2</v>
      </c>
      <c r="N121" s="28">
        <f t="shared" si="4"/>
        <v>11</v>
      </c>
      <c r="O121" s="28">
        <f t="shared" si="5"/>
        <v>2021</v>
      </c>
      <c r="P121" s="28" t="str">
        <f t="shared" si="16"/>
        <v>2</v>
      </c>
      <c r="Q121" s="28">
        <f>ROUNDUP(Table1[[#This Row],[month]]/3,0)</f>
        <v>4</v>
      </c>
      <c r="R121" s="28" t="str">
        <f>_xlfn.CONCAT(Table1[[#This Row],[year]],"-Q",Table1[[#This Row],[Quarter]])</f>
        <v>2021-Q4</v>
      </c>
      <c r="S121" s="28" t="str">
        <f>TEXT(Table1[[#This Row],[dateStr]],"yyyy-mm")</f>
        <v>2021-11</v>
      </c>
      <c r="T121" s="28" t="str">
        <f t="shared" si="17"/>
        <v>November</v>
      </c>
      <c r="U121" s="31">
        <v>44</v>
      </c>
      <c r="V121" s="27" t="s">
        <v>858</v>
      </c>
      <c r="W121" s="32">
        <f t="shared" si="18"/>
        <v>22861</v>
      </c>
      <c r="X121" s="27" t="s">
        <v>859</v>
      </c>
      <c r="Y121" s="32">
        <f t="shared" si="19"/>
        <v>594</v>
      </c>
      <c r="Z12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21" s="27" t="s">
        <v>860</v>
      </c>
      <c r="AB121" s="33">
        <f>Table1[[#This Row],[secs]]/60 + Table1[[#This Row],[mins]] + Table1[[#This Row],[hours]]*60</f>
        <v>38.033333333333331</v>
      </c>
      <c r="AC121" s="34">
        <f t="shared" si="20"/>
        <v>2</v>
      </c>
      <c r="AD121" s="34">
        <f t="shared" si="21"/>
        <v>38</v>
      </c>
      <c r="AE121" s="35">
        <f t="shared" si="22"/>
        <v>0</v>
      </c>
      <c r="AF121" s="28" t="str">
        <f>IFERROR(VLOOKUP(E121,youtube_playlist!$G:$H,2,FALSE),"Unspecified")</f>
        <v>Unspecified</v>
      </c>
      <c r="AG121" s="28" t="str">
        <f>IFERROR(INDEX(youtube_playlist!$G$2:$H$285,MATCH(E121,youtube_playlist!$G$2:$G$285,0),MATCH("industry",youtube_playlist!$G$1:$H$1,0)),"Unspecified")</f>
        <v>Unspecified</v>
      </c>
      <c r="AH121" s="36">
        <v>56963</v>
      </c>
    </row>
    <row r="122" spans="1:34" ht="15.75" customHeight="1" x14ac:dyDescent="0.3">
      <c r="A122" s="27" t="s">
        <v>861</v>
      </c>
      <c r="B122" s="27" t="s">
        <v>30</v>
      </c>
      <c r="C122" s="27" t="s">
        <v>862</v>
      </c>
      <c r="D122" s="27" t="s">
        <v>863</v>
      </c>
      <c r="E122" s="28" t="str">
        <f t="shared" si="0"/>
        <v>udj0caU2Y-M</v>
      </c>
      <c r="F122" s="28" t="str">
        <f t="shared" si="23"/>
        <v>udj0caU2Y-M</v>
      </c>
      <c r="G122" s="27" t="s">
        <v>862</v>
      </c>
      <c r="H122" s="29" t="str">
        <f t="shared" si="1"/>
        <v>Executive Espresso</v>
      </c>
      <c r="I122" s="27" t="s">
        <v>33</v>
      </c>
      <c r="J122" s="27" t="s">
        <v>864</v>
      </c>
      <c r="K122" s="28" t="str">
        <f t="shared" si="14"/>
        <v>Nov 3, 2021</v>
      </c>
      <c r="L122" s="30">
        <f t="shared" si="2"/>
        <v>44503</v>
      </c>
      <c r="M122" s="28">
        <f t="shared" si="15"/>
        <v>3</v>
      </c>
      <c r="N122" s="28">
        <f t="shared" si="4"/>
        <v>11</v>
      </c>
      <c r="O122" s="28">
        <f t="shared" si="5"/>
        <v>2021</v>
      </c>
      <c r="P122" s="28" t="str">
        <f t="shared" si="16"/>
        <v>3</v>
      </c>
      <c r="Q122" s="28">
        <f>ROUNDUP(Table1[[#This Row],[month]]/3,0)</f>
        <v>4</v>
      </c>
      <c r="R122" s="28" t="str">
        <f>_xlfn.CONCAT(Table1[[#This Row],[year]],"-Q",Table1[[#This Row],[Quarter]])</f>
        <v>2021-Q4</v>
      </c>
      <c r="S122" s="28" t="str">
        <f>TEXT(Table1[[#This Row],[dateStr]],"yyyy-mm")</f>
        <v>2021-11</v>
      </c>
      <c r="T122" s="28" t="str">
        <f t="shared" si="17"/>
        <v>November</v>
      </c>
      <c r="U122" s="31">
        <v>41</v>
      </c>
      <c r="V122" s="27" t="s">
        <v>865</v>
      </c>
      <c r="W122" s="32">
        <f t="shared" si="18"/>
        <v>9110</v>
      </c>
      <c r="X122" s="27" t="s">
        <v>866</v>
      </c>
      <c r="Y122" s="32">
        <f t="shared" si="19"/>
        <v>227</v>
      </c>
      <c r="Z12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22" s="27" t="s">
        <v>315</v>
      </c>
      <c r="AB122" s="33">
        <f>Table1[[#This Row],[secs]]/60 + Table1[[#This Row],[mins]] + Table1[[#This Row],[hours]]*60</f>
        <v>42.516666666666666</v>
      </c>
      <c r="AC122" s="34">
        <f t="shared" si="20"/>
        <v>31</v>
      </c>
      <c r="AD122" s="34">
        <f t="shared" si="21"/>
        <v>42</v>
      </c>
      <c r="AE122" s="35">
        <f t="shared" si="22"/>
        <v>0</v>
      </c>
      <c r="AF122" s="28" t="str">
        <f>IFERROR(VLOOKUP(E122,youtube_playlist!$G:$H,2,FALSE),"Unspecified")</f>
        <v>Unspecified</v>
      </c>
      <c r="AG122" s="28" t="str">
        <f>IFERROR(INDEX(youtube_playlist!$G$2:$H$285,MATCH(E122,youtube_playlist!$G$2:$G$285,0),MATCH("industry",youtube_playlist!$G$1:$H$1,0)),"Unspecified")</f>
        <v>Unspecified</v>
      </c>
      <c r="AH122" s="36">
        <v>61828</v>
      </c>
    </row>
    <row r="123" spans="1:34" ht="15.75" customHeight="1" x14ac:dyDescent="0.3">
      <c r="A123" s="27" t="s">
        <v>867</v>
      </c>
      <c r="B123" s="27" t="s">
        <v>30</v>
      </c>
      <c r="C123" s="27" t="s">
        <v>868</v>
      </c>
      <c r="D123" s="27" t="s">
        <v>869</v>
      </c>
      <c r="E123" s="28" t="str">
        <f t="shared" si="0"/>
        <v>xB2h30Xau2U</v>
      </c>
      <c r="F123" s="28" t="str">
        <f t="shared" si="23"/>
        <v>xB2h30Xau2U</v>
      </c>
      <c r="G123" s="27" t="s">
        <v>868</v>
      </c>
      <c r="H123" s="29" t="str">
        <f t="shared" si="1"/>
        <v>Executive Espresso</v>
      </c>
      <c r="I123" s="27" t="s">
        <v>33</v>
      </c>
      <c r="J123" s="27" t="s">
        <v>864</v>
      </c>
      <c r="K123" s="28" t="str">
        <f t="shared" si="14"/>
        <v>Nov 3, 2021</v>
      </c>
      <c r="L123" s="30">
        <f t="shared" si="2"/>
        <v>44503</v>
      </c>
      <c r="M123" s="28">
        <f t="shared" si="15"/>
        <v>3</v>
      </c>
      <c r="N123" s="28">
        <f t="shared" si="4"/>
        <v>11</v>
      </c>
      <c r="O123" s="28">
        <f t="shared" si="5"/>
        <v>2021</v>
      </c>
      <c r="P123" s="28" t="str">
        <f t="shared" si="16"/>
        <v>3</v>
      </c>
      <c r="Q123" s="28">
        <f>ROUNDUP(Table1[[#This Row],[month]]/3,0)</f>
        <v>4</v>
      </c>
      <c r="R123" s="28" t="str">
        <f>_xlfn.CONCAT(Table1[[#This Row],[year]],"-Q",Table1[[#This Row],[Quarter]])</f>
        <v>2021-Q4</v>
      </c>
      <c r="S123" s="28" t="str">
        <f>TEXT(Table1[[#This Row],[dateStr]],"yyyy-mm")</f>
        <v>2021-11</v>
      </c>
      <c r="T123" s="28" t="str">
        <f t="shared" si="17"/>
        <v>November</v>
      </c>
      <c r="U123" s="31">
        <v>578</v>
      </c>
      <c r="V123" s="27" t="s">
        <v>870</v>
      </c>
      <c r="W123" s="32">
        <f t="shared" si="18"/>
        <v>226986</v>
      </c>
      <c r="X123" s="27" t="s">
        <v>871</v>
      </c>
      <c r="Y123" s="32">
        <f t="shared" si="19"/>
        <v>4612</v>
      </c>
      <c r="Z12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23" s="27" t="s">
        <v>872</v>
      </c>
      <c r="AB123" s="33">
        <f>Table1[[#This Row],[secs]]/60 + Table1[[#This Row],[mins]] + Table1[[#This Row],[hours]]*60</f>
        <v>48.68333333333333</v>
      </c>
      <c r="AC123" s="34">
        <f t="shared" si="20"/>
        <v>41</v>
      </c>
      <c r="AD123" s="34">
        <f t="shared" si="21"/>
        <v>48</v>
      </c>
      <c r="AE123" s="35">
        <f t="shared" si="22"/>
        <v>0</v>
      </c>
      <c r="AF123" s="28" t="str">
        <f>IFERROR(VLOOKUP(E123,youtube_playlist!$G:$H,2,FALSE),"Unspecified")</f>
        <v>Unspecified</v>
      </c>
      <c r="AG123" s="28" t="str">
        <f>IFERROR(INDEX(youtube_playlist!$G$2:$H$285,MATCH(E123,youtube_playlist!$G$2:$G$285,0),MATCH("industry",youtube_playlist!$G$1:$H$1,0)),"Unspecified")</f>
        <v>Unspecified</v>
      </c>
      <c r="AH123" s="36">
        <v>74036</v>
      </c>
    </row>
    <row r="124" spans="1:34" ht="15.75" customHeight="1" x14ac:dyDescent="0.3">
      <c r="A124" s="27" t="s">
        <v>873</v>
      </c>
      <c r="B124" s="27" t="s">
        <v>30</v>
      </c>
      <c r="C124" s="27" t="s">
        <v>874</v>
      </c>
      <c r="D124" s="27" t="s">
        <v>875</v>
      </c>
      <c r="E124" s="28" t="str">
        <f t="shared" si="0"/>
        <v>i0K0jNemmQY</v>
      </c>
      <c r="F124" s="28" t="str">
        <f t="shared" si="23"/>
        <v>i0K0jNemmQY</v>
      </c>
      <c r="G124" s="27" t="s">
        <v>874</v>
      </c>
      <c r="H124" s="29" t="str">
        <f t="shared" si="1"/>
        <v>Executive Espresso</v>
      </c>
      <c r="I124" s="27" t="s">
        <v>33</v>
      </c>
      <c r="J124" s="27" t="s">
        <v>876</v>
      </c>
      <c r="K124" s="28" t="str">
        <f t="shared" si="14"/>
        <v>Nov 11, 2021</v>
      </c>
      <c r="L124" s="30">
        <f t="shared" si="2"/>
        <v>44511</v>
      </c>
      <c r="M124" s="28">
        <f t="shared" si="15"/>
        <v>11</v>
      </c>
      <c r="N124" s="28">
        <f t="shared" si="4"/>
        <v>11</v>
      </c>
      <c r="O124" s="28">
        <f t="shared" si="5"/>
        <v>2021</v>
      </c>
      <c r="P124" s="28" t="str">
        <f t="shared" si="16"/>
        <v>11</v>
      </c>
      <c r="Q124" s="28">
        <f>ROUNDUP(Table1[[#This Row],[month]]/3,0)</f>
        <v>4</v>
      </c>
      <c r="R124" s="28" t="str">
        <f>_xlfn.CONCAT(Table1[[#This Row],[year]],"-Q",Table1[[#This Row],[Quarter]])</f>
        <v>2021-Q4</v>
      </c>
      <c r="S124" s="28" t="str">
        <f>TEXT(Table1[[#This Row],[dateStr]],"yyyy-mm")</f>
        <v>2021-11</v>
      </c>
      <c r="T124" s="28" t="str">
        <f t="shared" si="17"/>
        <v>November</v>
      </c>
      <c r="U124" s="31">
        <v>21</v>
      </c>
      <c r="V124" s="27" t="s">
        <v>877</v>
      </c>
      <c r="W124" s="32">
        <f t="shared" si="18"/>
        <v>22754</v>
      </c>
      <c r="X124" s="27" t="s">
        <v>878</v>
      </c>
      <c r="Y124" s="32">
        <f t="shared" si="19"/>
        <v>569</v>
      </c>
      <c r="Z12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24" s="27" t="s">
        <v>879</v>
      </c>
      <c r="AB124" s="33">
        <f>Table1[[#This Row],[secs]]/60 + Table1[[#This Row],[mins]] + Table1[[#This Row],[hours]]*60</f>
        <v>60.016666666666666</v>
      </c>
      <c r="AC124" s="34">
        <f t="shared" si="20"/>
        <v>1</v>
      </c>
      <c r="AD124" s="34">
        <f t="shared" si="21"/>
        <v>0</v>
      </c>
      <c r="AE124" s="35">
        <f t="shared" si="22"/>
        <v>1</v>
      </c>
      <c r="AF124" s="28" t="str">
        <f>IFERROR(VLOOKUP(E124,youtube_playlist!$G:$H,2,FALSE),"Unspecified")</f>
        <v>ธนาคารและการเงิน</v>
      </c>
      <c r="AG124" s="28" t="str">
        <f>IFERROR(INDEX(youtube_playlist!$G$2:$H$285,MATCH(E124,youtube_playlist!$G$2:$G$285,0),MATCH("industry",youtube_playlist!$G$1:$H$1,0)),"Unspecified")</f>
        <v>ธนาคารและการเงิน</v>
      </c>
      <c r="AH124" s="36">
        <v>64308</v>
      </c>
    </row>
    <row r="125" spans="1:34" ht="15.75" customHeight="1" x14ac:dyDescent="0.3">
      <c r="A125" s="27" t="s">
        <v>880</v>
      </c>
      <c r="B125" s="27" t="s">
        <v>30</v>
      </c>
      <c r="C125" s="27" t="s">
        <v>881</v>
      </c>
      <c r="D125" s="27" t="s">
        <v>882</v>
      </c>
      <c r="E125" s="28" t="str">
        <f t="shared" si="0"/>
        <v>HxMT5CKAkGA</v>
      </c>
      <c r="F125" s="28" t="str">
        <f t="shared" si="23"/>
        <v>HxMT5CKAkGA</v>
      </c>
      <c r="G125" s="27" t="s">
        <v>881</v>
      </c>
      <c r="H125" s="29" t="str">
        <f t="shared" si="1"/>
        <v>Executive Espresso</v>
      </c>
      <c r="I125" s="27" t="s">
        <v>33</v>
      </c>
      <c r="J125" s="27" t="s">
        <v>883</v>
      </c>
      <c r="K125" s="28" t="str">
        <f t="shared" si="14"/>
        <v>Nov 14, 2021</v>
      </c>
      <c r="L125" s="30">
        <f t="shared" si="2"/>
        <v>44514</v>
      </c>
      <c r="M125" s="28">
        <f t="shared" si="15"/>
        <v>14</v>
      </c>
      <c r="N125" s="28">
        <f t="shared" si="4"/>
        <v>11</v>
      </c>
      <c r="O125" s="28">
        <f t="shared" si="5"/>
        <v>2021</v>
      </c>
      <c r="P125" s="28" t="str">
        <f t="shared" si="16"/>
        <v>14</v>
      </c>
      <c r="Q125" s="28">
        <f>ROUNDUP(Table1[[#This Row],[month]]/3,0)</f>
        <v>4</v>
      </c>
      <c r="R125" s="28" t="str">
        <f>_xlfn.CONCAT(Table1[[#This Row],[year]],"-Q",Table1[[#This Row],[Quarter]])</f>
        <v>2021-Q4</v>
      </c>
      <c r="S125" s="28" t="str">
        <f>TEXT(Table1[[#This Row],[dateStr]],"yyyy-mm")</f>
        <v>2021-11</v>
      </c>
      <c r="T125" s="28" t="str">
        <f t="shared" si="17"/>
        <v>November</v>
      </c>
      <c r="U125" s="31">
        <v>23</v>
      </c>
      <c r="V125" s="27" t="s">
        <v>884</v>
      </c>
      <c r="W125" s="32">
        <f t="shared" si="18"/>
        <v>19615</v>
      </c>
      <c r="X125" s="27" t="s">
        <v>885</v>
      </c>
      <c r="Y125" s="32">
        <f t="shared" si="19"/>
        <v>435</v>
      </c>
      <c r="Z12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25" s="27" t="s">
        <v>886</v>
      </c>
      <c r="AB125" s="33">
        <f>Table1[[#This Row],[secs]]/60 + Table1[[#This Row],[mins]] + Table1[[#This Row],[hours]]*60</f>
        <v>49.06666666666667</v>
      </c>
      <c r="AC125" s="34">
        <f t="shared" si="20"/>
        <v>4</v>
      </c>
      <c r="AD125" s="34">
        <f t="shared" si="21"/>
        <v>49</v>
      </c>
      <c r="AE125" s="35">
        <f t="shared" si="22"/>
        <v>0</v>
      </c>
      <c r="AF125" s="28" t="str">
        <f>IFERROR(VLOOKUP(E125,youtube_playlist!$G:$H,2,FALSE),"Unspecified")</f>
        <v>Unspecified</v>
      </c>
      <c r="AG125" s="28" t="str">
        <f>IFERROR(INDEX(youtube_playlist!$G$2:$H$285,MATCH(E125,youtube_playlist!$G$2:$G$285,0),MATCH("industry",youtube_playlist!$G$1:$H$1,0)),"Unspecified")</f>
        <v>Unspecified</v>
      </c>
      <c r="AH125" s="36">
        <v>61432</v>
      </c>
    </row>
    <row r="126" spans="1:34" ht="15.75" customHeight="1" x14ac:dyDescent="0.3">
      <c r="A126" s="27" t="s">
        <v>887</v>
      </c>
      <c r="B126" s="27" t="s">
        <v>30</v>
      </c>
      <c r="C126" s="27" t="s">
        <v>888</v>
      </c>
      <c r="D126" s="27" t="s">
        <v>889</v>
      </c>
      <c r="E126" s="28" t="str">
        <f t="shared" si="0"/>
        <v>aVyfKLTn4CY</v>
      </c>
      <c r="F126" s="28" t="str">
        <f t="shared" si="23"/>
        <v>aVyfKLTn4CY</v>
      </c>
      <c r="G126" s="27" t="s">
        <v>888</v>
      </c>
      <c r="H126" s="29" t="str">
        <f t="shared" si="1"/>
        <v>Executive Espresso</v>
      </c>
      <c r="I126" s="27" t="s">
        <v>33</v>
      </c>
      <c r="J126" s="27" t="s">
        <v>890</v>
      </c>
      <c r="K126" s="28" t="str">
        <f t="shared" si="14"/>
        <v>Nov 17, 2021</v>
      </c>
      <c r="L126" s="30">
        <f t="shared" si="2"/>
        <v>44517</v>
      </c>
      <c r="M126" s="28">
        <f t="shared" si="15"/>
        <v>17</v>
      </c>
      <c r="N126" s="28">
        <f t="shared" si="4"/>
        <v>11</v>
      </c>
      <c r="O126" s="28">
        <f t="shared" si="5"/>
        <v>2021</v>
      </c>
      <c r="P126" s="28" t="str">
        <f t="shared" si="16"/>
        <v>17</v>
      </c>
      <c r="Q126" s="28">
        <f>ROUNDUP(Table1[[#This Row],[month]]/3,0)</f>
        <v>4</v>
      </c>
      <c r="R126" s="28" t="str">
        <f>_xlfn.CONCAT(Table1[[#This Row],[year]],"-Q",Table1[[#This Row],[Quarter]])</f>
        <v>2021-Q4</v>
      </c>
      <c r="S126" s="28" t="str">
        <f>TEXT(Table1[[#This Row],[dateStr]],"yyyy-mm")</f>
        <v>2021-11</v>
      </c>
      <c r="T126" s="28" t="str">
        <f t="shared" si="17"/>
        <v>November</v>
      </c>
      <c r="U126" s="31">
        <v>13</v>
      </c>
      <c r="V126" s="27" t="s">
        <v>891</v>
      </c>
      <c r="W126" s="32">
        <f t="shared" si="18"/>
        <v>10930</v>
      </c>
      <c r="X126" s="27" t="s">
        <v>892</v>
      </c>
      <c r="Y126" s="32">
        <f t="shared" si="19"/>
        <v>313</v>
      </c>
      <c r="Z12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26" s="27" t="s">
        <v>893</v>
      </c>
      <c r="AB126" s="33">
        <f>Table1[[#This Row],[secs]]/60 + Table1[[#This Row],[mins]] + Table1[[#This Row],[hours]]*60</f>
        <v>37.866666666666667</v>
      </c>
      <c r="AC126" s="34">
        <f t="shared" si="20"/>
        <v>52</v>
      </c>
      <c r="AD126" s="34">
        <f t="shared" si="21"/>
        <v>37</v>
      </c>
      <c r="AE126" s="35">
        <f t="shared" si="22"/>
        <v>0</v>
      </c>
      <c r="AF126" s="28" t="str">
        <f>IFERROR(VLOOKUP(E126,youtube_playlist!$G:$H,2,FALSE),"Unspecified")</f>
        <v>Unspecified</v>
      </c>
      <c r="AG126" s="28" t="str">
        <f>IFERROR(INDEX(youtube_playlist!$G$2:$H$285,MATCH(E126,youtube_playlist!$G$2:$G$285,0),MATCH("industry",youtube_playlist!$G$1:$H$1,0)),"Unspecified")</f>
        <v>Unspecified</v>
      </c>
      <c r="AH126" s="36">
        <v>58123</v>
      </c>
    </row>
    <row r="127" spans="1:34" ht="15.75" customHeight="1" x14ac:dyDescent="0.3">
      <c r="A127" s="27" t="s">
        <v>894</v>
      </c>
      <c r="B127" s="27" t="s">
        <v>30</v>
      </c>
      <c r="C127" s="27" t="s">
        <v>895</v>
      </c>
      <c r="D127" s="27" t="s">
        <v>896</v>
      </c>
      <c r="E127" s="28" t="str">
        <f t="shared" si="0"/>
        <v>cQAuPaqUGMo</v>
      </c>
      <c r="F127" s="28" t="str">
        <f t="shared" si="23"/>
        <v>cQAuPaqUGMo</v>
      </c>
      <c r="G127" s="27" t="s">
        <v>895</v>
      </c>
      <c r="H127" s="29" t="str">
        <f t="shared" si="1"/>
        <v>Executive Espresso</v>
      </c>
      <c r="I127" s="27" t="s">
        <v>33</v>
      </c>
      <c r="J127" s="27" t="s">
        <v>897</v>
      </c>
      <c r="K127" s="28" t="str">
        <f t="shared" si="14"/>
        <v>Nov 20, 2021</v>
      </c>
      <c r="L127" s="30">
        <f t="shared" si="2"/>
        <v>44520</v>
      </c>
      <c r="M127" s="28">
        <f t="shared" si="15"/>
        <v>20</v>
      </c>
      <c r="N127" s="28">
        <f t="shared" si="4"/>
        <v>11</v>
      </c>
      <c r="O127" s="28">
        <f t="shared" si="5"/>
        <v>2021</v>
      </c>
      <c r="P127" s="28" t="str">
        <f t="shared" si="16"/>
        <v>20</v>
      </c>
      <c r="Q127" s="28">
        <f>ROUNDUP(Table1[[#This Row],[month]]/3,0)</f>
        <v>4</v>
      </c>
      <c r="R127" s="28" t="str">
        <f>_xlfn.CONCAT(Table1[[#This Row],[year]],"-Q",Table1[[#This Row],[Quarter]])</f>
        <v>2021-Q4</v>
      </c>
      <c r="S127" s="28" t="str">
        <f>TEXT(Table1[[#This Row],[dateStr]],"yyyy-mm")</f>
        <v>2021-11</v>
      </c>
      <c r="T127" s="28" t="str">
        <f t="shared" si="17"/>
        <v>November</v>
      </c>
      <c r="U127" s="31">
        <v>56</v>
      </c>
      <c r="V127" s="27" t="s">
        <v>898</v>
      </c>
      <c r="W127" s="32">
        <f t="shared" si="18"/>
        <v>76531</v>
      </c>
      <c r="X127" s="27" t="s">
        <v>899</v>
      </c>
      <c r="Y127" s="32">
        <f t="shared" si="19"/>
        <v>1804</v>
      </c>
      <c r="Z12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27" s="27" t="s">
        <v>900</v>
      </c>
      <c r="AB127" s="33">
        <f>Table1[[#This Row],[secs]]/60 + Table1[[#This Row],[mins]] + Table1[[#This Row],[hours]]*60</f>
        <v>66.25</v>
      </c>
      <c r="AC127" s="34">
        <f t="shared" si="20"/>
        <v>15</v>
      </c>
      <c r="AD127" s="34">
        <f t="shared" si="21"/>
        <v>6</v>
      </c>
      <c r="AE127" s="35">
        <f t="shared" si="22"/>
        <v>1</v>
      </c>
      <c r="AF127" s="28" t="str">
        <f>IFERROR(VLOOKUP(E127,youtube_playlist!$G:$H,2,FALSE),"Unspecified")</f>
        <v>Unspecified</v>
      </c>
      <c r="AG127" s="28" t="str">
        <f>IFERROR(INDEX(youtube_playlist!$G$2:$H$285,MATCH(E127,youtube_playlist!$G$2:$G$285,0),MATCH("industry",youtube_playlist!$G$1:$H$1,0)),"Unspecified")</f>
        <v>Unspecified</v>
      </c>
      <c r="AH127" s="36">
        <v>63548</v>
      </c>
    </row>
    <row r="128" spans="1:34" ht="15.75" customHeight="1" x14ac:dyDescent="0.3">
      <c r="A128" s="27" t="s">
        <v>901</v>
      </c>
      <c r="B128" s="27" t="s">
        <v>30</v>
      </c>
      <c r="C128" s="27" t="s">
        <v>902</v>
      </c>
      <c r="D128" s="27" t="s">
        <v>903</v>
      </c>
      <c r="E128" s="28" t="str">
        <f t="shared" si="0"/>
        <v>NVFgwFJU-ao</v>
      </c>
      <c r="F128" s="28" t="str">
        <f t="shared" si="23"/>
        <v>NVFgwFJU-ao</v>
      </c>
      <c r="G128" s="27" t="s">
        <v>902</v>
      </c>
      <c r="H128" s="29" t="str">
        <f t="shared" si="1"/>
        <v>Executive Espresso</v>
      </c>
      <c r="I128" s="27" t="s">
        <v>33</v>
      </c>
      <c r="J128" s="27" t="s">
        <v>904</v>
      </c>
      <c r="K128" s="28" t="str">
        <f t="shared" si="14"/>
        <v>Nov 22, 2021</v>
      </c>
      <c r="L128" s="30">
        <f t="shared" si="2"/>
        <v>44522</v>
      </c>
      <c r="M128" s="28">
        <f t="shared" si="15"/>
        <v>22</v>
      </c>
      <c r="N128" s="28">
        <f t="shared" si="4"/>
        <v>11</v>
      </c>
      <c r="O128" s="28">
        <f t="shared" si="5"/>
        <v>2021</v>
      </c>
      <c r="P128" s="28" t="str">
        <f t="shared" si="16"/>
        <v>22</v>
      </c>
      <c r="Q128" s="28">
        <f>ROUNDUP(Table1[[#This Row],[month]]/3,0)</f>
        <v>4</v>
      </c>
      <c r="R128" s="28" t="str">
        <f>_xlfn.CONCAT(Table1[[#This Row],[year]],"-Q",Table1[[#This Row],[Quarter]])</f>
        <v>2021-Q4</v>
      </c>
      <c r="S128" s="28" t="str">
        <f>TEXT(Table1[[#This Row],[dateStr]],"yyyy-mm")</f>
        <v>2021-11</v>
      </c>
      <c r="T128" s="28" t="str">
        <f t="shared" si="17"/>
        <v>November</v>
      </c>
      <c r="U128" s="31">
        <v>228</v>
      </c>
      <c r="V128" s="27" t="s">
        <v>905</v>
      </c>
      <c r="W128" s="32">
        <f t="shared" si="18"/>
        <v>76509</v>
      </c>
      <c r="X128" s="27" t="s">
        <v>906</v>
      </c>
      <c r="Y128" s="32">
        <f t="shared" si="19"/>
        <v>1506</v>
      </c>
      <c r="Z12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28" s="27" t="s">
        <v>907</v>
      </c>
      <c r="AB128" s="33">
        <f>Table1[[#This Row],[secs]]/60 + Table1[[#This Row],[mins]] + Table1[[#This Row],[hours]]*60</f>
        <v>45.733333333333334</v>
      </c>
      <c r="AC128" s="34">
        <f t="shared" si="20"/>
        <v>44</v>
      </c>
      <c r="AD128" s="34">
        <f t="shared" si="21"/>
        <v>45</v>
      </c>
      <c r="AE128" s="35">
        <f t="shared" si="22"/>
        <v>0</v>
      </c>
      <c r="AF128" s="28" t="str">
        <f>IFERROR(VLOOKUP(E128,youtube_playlist!$G:$H,2,FALSE),"Unspecified")</f>
        <v>Unspecified</v>
      </c>
      <c r="AG128" s="28" t="str">
        <f>IFERROR(INDEX(youtube_playlist!$G$2:$H$285,MATCH(E128,youtube_playlist!$G$2:$G$285,0),MATCH("industry",youtube_playlist!$G$1:$H$1,0)),"Unspecified")</f>
        <v>Unspecified</v>
      </c>
      <c r="AH128" s="36">
        <v>63127</v>
      </c>
    </row>
    <row r="129" spans="1:34" ht="15.75" customHeight="1" x14ac:dyDescent="0.3">
      <c r="A129" s="27" t="s">
        <v>908</v>
      </c>
      <c r="B129" s="27" t="s">
        <v>30</v>
      </c>
      <c r="C129" s="27" t="s">
        <v>909</v>
      </c>
      <c r="D129" s="27" t="s">
        <v>910</v>
      </c>
      <c r="E129" s="28" t="str">
        <f t="shared" si="0"/>
        <v>VdgK1DW9NDM</v>
      </c>
      <c r="F129" s="28" t="str">
        <f t="shared" si="23"/>
        <v>VdgK1DW9NDM</v>
      </c>
      <c r="G129" s="27" t="s">
        <v>909</v>
      </c>
      <c r="H129" s="29" t="str">
        <f t="shared" si="1"/>
        <v>Executive Espresso</v>
      </c>
      <c r="I129" s="27" t="s">
        <v>33</v>
      </c>
      <c r="J129" s="27" t="s">
        <v>904</v>
      </c>
      <c r="K129" s="28" t="str">
        <f t="shared" si="14"/>
        <v>Nov 22, 2021</v>
      </c>
      <c r="L129" s="30">
        <f t="shared" si="2"/>
        <v>44522</v>
      </c>
      <c r="M129" s="28">
        <f t="shared" si="15"/>
        <v>22</v>
      </c>
      <c r="N129" s="28">
        <f t="shared" si="4"/>
        <v>11</v>
      </c>
      <c r="O129" s="28">
        <f t="shared" si="5"/>
        <v>2021</v>
      </c>
      <c r="P129" s="28" t="str">
        <f t="shared" si="16"/>
        <v>22</v>
      </c>
      <c r="Q129" s="28">
        <f>ROUNDUP(Table1[[#This Row],[month]]/3,0)</f>
        <v>4</v>
      </c>
      <c r="R129" s="28" t="str">
        <f>_xlfn.CONCAT(Table1[[#This Row],[year]],"-Q",Table1[[#This Row],[Quarter]])</f>
        <v>2021-Q4</v>
      </c>
      <c r="S129" s="28" t="str">
        <f>TEXT(Table1[[#This Row],[dateStr]],"yyyy-mm")</f>
        <v>2021-11</v>
      </c>
      <c r="T129" s="28" t="str">
        <f t="shared" si="17"/>
        <v>November</v>
      </c>
      <c r="U129" s="31">
        <v>91</v>
      </c>
      <c r="V129" s="27" t="s">
        <v>911</v>
      </c>
      <c r="W129" s="32">
        <f t="shared" si="18"/>
        <v>69084</v>
      </c>
      <c r="X129" s="27" t="s">
        <v>912</v>
      </c>
      <c r="Y129" s="32">
        <f t="shared" si="19"/>
        <v>1352</v>
      </c>
      <c r="Z12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29" s="27" t="s">
        <v>913</v>
      </c>
      <c r="AB129" s="33">
        <f>Table1[[#This Row],[secs]]/60 + Table1[[#This Row],[mins]] + Table1[[#This Row],[hours]]*60</f>
        <v>88.316666666666663</v>
      </c>
      <c r="AC129" s="34">
        <f t="shared" si="20"/>
        <v>19</v>
      </c>
      <c r="AD129" s="34">
        <f t="shared" si="21"/>
        <v>28</v>
      </c>
      <c r="AE129" s="35">
        <f t="shared" si="22"/>
        <v>1</v>
      </c>
      <c r="AF129" s="28" t="str">
        <f>IFERROR(VLOOKUP(E129,youtube_playlist!$G:$H,2,FALSE),"Unspecified")</f>
        <v>Unspecified</v>
      </c>
      <c r="AG129" s="28" t="str">
        <f>IFERROR(INDEX(youtube_playlist!$G$2:$H$285,MATCH(E129,youtube_playlist!$G$2:$G$285,0),MATCH("industry",youtube_playlist!$G$1:$H$1,0)),"Unspecified")</f>
        <v>Unspecified</v>
      </c>
      <c r="AH129" s="36">
        <v>70193</v>
      </c>
    </row>
    <row r="130" spans="1:34" ht="15.75" customHeight="1" x14ac:dyDescent="0.3">
      <c r="A130" s="27" t="s">
        <v>914</v>
      </c>
      <c r="B130" s="27" t="s">
        <v>30</v>
      </c>
      <c r="C130" s="27" t="s">
        <v>915</v>
      </c>
      <c r="D130" s="27" t="s">
        <v>916</v>
      </c>
      <c r="E130" s="28" t="str">
        <f t="shared" si="0"/>
        <v>tmR6JJwbmfg</v>
      </c>
      <c r="F130" s="28" t="str">
        <f t="shared" si="23"/>
        <v>tmR6JJwbmfg</v>
      </c>
      <c r="G130" s="27" t="s">
        <v>915</v>
      </c>
      <c r="H130" s="29" t="str">
        <f t="shared" si="1"/>
        <v>Executive Espresso</v>
      </c>
      <c r="I130" s="27" t="s">
        <v>33</v>
      </c>
      <c r="J130" s="27" t="s">
        <v>917</v>
      </c>
      <c r="K130" s="28" t="str">
        <f t="shared" si="14"/>
        <v>Nov 25, 2021</v>
      </c>
      <c r="L130" s="30">
        <f t="shared" si="2"/>
        <v>44525</v>
      </c>
      <c r="M130" s="28">
        <f t="shared" ref="M130:M193" si="24">DAY(L130)</f>
        <v>25</v>
      </c>
      <c r="N130" s="28">
        <f t="shared" si="4"/>
        <v>11</v>
      </c>
      <c r="O130" s="28">
        <f t="shared" si="5"/>
        <v>2021</v>
      </c>
      <c r="P130" s="28" t="str">
        <f t="shared" ref="P130:P193" si="25">TEXT(L130,"d")</f>
        <v>25</v>
      </c>
      <c r="Q130" s="28">
        <f>ROUNDUP(Table1[[#This Row],[month]]/3,0)</f>
        <v>4</v>
      </c>
      <c r="R130" s="28" t="str">
        <f>_xlfn.CONCAT(Table1[[#This Row],[year]],"-Q",Table1[[#This Row],[Quarter]])</f>
        <v>2021-Q4</v>
      </c>
      <c r="S130" s="28" t="str">
        <f>TEXT(Table1[[#This Row],[dateStr]],"yyyy-mm")</f>
        <v>2021-11</v>
      </c>
      <c r="T130" s="28" t="str">
        <f t="shared" ref="T130:T193" si="26">TEXT(L130,"mmmm")</f>
        <v>November</v>
      </c>
      <c r="U130" s="31">
        <v>477</v>
      </c>
      <c r="V130" s="27" t="s">
        <v>918</v>
      </c>
      <c r="W130" s="32">
        <f t="shared" ref="W130:W193" si="27">VALUE(SUBSTITUTE(V130," views",""))</f>
        <v>305312</v>
      </c>
      <c r="X130" s="27" t="s">
        <v>919</v>
      </c>
      <c r="Y130" s="32">
        <f t="shared" ref="Y130:Y193" si="28">VALUE(SUBSTITUTE(SUBSTITUTE(X130,"like this video along with ","")," other people",""))</f>
        <v>7256</v>
      </c>
      <c r="Z13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30" s="27" t="s">
        <v>920</v>
      </c>
      <c r="AB130" s="33">
        <f>Table1[[#This Row],[secs]]/60 + Table1[[#This Row],[mins]] + Table1[[#This Row],[hours]]*60</f>
        <v>44.18333333333333</v>
      </c>
      <c r="AC130" s="34">
        <f t="shared" ref="AC130:AC193" si="29">VALUE(RIGHT(AA130,2))</f>
        <v>11</v>
      </c>
      <c r="AD130" s="34">
        <f t="shared" ref="AD130:AD193" si="30">VALUE(LEFT(RIGHT(AA130,5),SEARCH(":",RIGHT(AA130,5))-1))</f>
        <v>44</v>
      </c>
      <c r="AE130" s="35">
        <f t="shared" ref="AE130:AE193" si="31">VALUE(IF(LEN(AA130)&gt;5,LEFT(AA130,SEARCH(":",AA130)-1),0))</f>
        <v>0</v>
      </c>
      <c r="AF130" s="28" t="str">
        <f>IFERROR(VLOOKUP(E130,youtube_playlist!$G:$H,2,FALSE),"Unspecified")</f>
        <v>Unspecified</v>
      </c>
      <c r="AG130" s="28" t="str">
        <f>IFERROR(INDEX(youtube_playlist!$G$2:$H$285,MATCH(E130,youtube_playlist!$G$2:$G$285,0),MATCH("industry",youtube_playlist!$G$1:$H$1,0)),"Unspecified")</f>
        <v>Unspecified</v>
      </c>
      <c r="AH130" s="36">
        <v>61889</v>
      </c>
    </row>
    <row r="131" spans="1:34" ht="15.75" customHeight="1" x14ac:dyDescent="0.3">
      <c r="A131" s="27" t="s">
        <v>921</v>
      </c>
      <c r="B131" s="27" t="s">
        <v>30</v>
      </c>
      <c r="C131" s="27" t="s">
        <v>922</v>
      </c>
      <c r="D131" s="27" t="s">
        <v>923</v>
      </c>
      <c r="E131" s="28" t="str">
        <f t="shared" si="0"/>
        <v>vvpNkehbCAQ</v>
      </c>
      <c r="F131" s="28" t="str">
        <f t="shared" ref="F131:F194" si="32">MID(D131,33,11)</f>
        <v>vvpNkehbCAQ</v>
      </c>
      <c r="G131" s="27" t="s">
        <v>922</v>
      </c>
      <c r="H131" s="29" t="str">
        <f t="shared" si="1"/>
        <v>Executive Espresso</v>
      </c>
      <c r="I131" s="27" t="s">
        <v>33</v>
      </c>
      <c r="J131" s="27" t="s">
        <v>924</v>
      </c>
      <c r="K131" s="28" t="str">
        <f t="shared" si="14"/>
        <v>Nov 27, 2021</v>
      </c>
      <c r="L131" s="30">
        <f t="shared" si="2"/>
        <v>44527</v>
      </c>
      <c r="M131" s="28">
        <f t="shared" si="24"/>
        <v>27</v>
      </c>
      <c r="N131" s="28">
        <f t="shared" si="4"/>
        <v>11</v>
      </c>
      <c r="O131" s="28">
        <f t="shared" si="5"/>
        <v>2021</v>
      </c>
      <c r="P131" s="28" t="str">
        <f t="shared" si="25"/>
        <v>27</v>
      </c>
      <c r="Q131" s="28">
        <f>ROUNDUP(Table1[[#This Row],[month]]/3,0)</f>
        <v>4</v>
      </c>
      <c r="R131" s="28" t="str">
        <f>_xlfn.CONCAT(Table1[[#This Row],[year]],"-Q",Table1[[#This Row],[Quarter]])</f>
        <v>2021-Q4</v>
      </c>
      <c r="S131" s="28" t="str">
        <f>TEXT(Table1[[#This Row],[dateStr]],"yyyy-mm")</f>
        <v>2021-11</v>
      </c>
      <c r="T131" s="28" t="str">
        <f t="shared" si="26"/>
        <v>November</v>
      </c>
      <c r="U131" s="31">
        <v>70</v>
      </c>
      <c r="V131" s="27" t="s">
        <v>925</v>
      </c>
      <c r="W131" s="32">
        <f t="shared" si="27"/>
        <v>19599</v>
      </c>
      <c r="X131" s="27" t="s">
        <v>926</v>
      </c>
      <c r="Y131" s="32">
        <f t="shared" si="28"/>
        <v>412</v>
      </c>
      <c r="Z13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31" s="27" t="s">
        <v>927</v>
      </c>
      <c r="AB131" s="33">
        <f>Table1[[#This Row],[secs]]/60 + Table1[[#This Row],[mins]] + Table1[[#This Row],[hours]]*60</f>
        <v>40.06666666666667</v>
      </c>
      <c r="AC131" s="34">
        <f t="shared" si="29"/>
        <v>4</v>
      </c>
      <c r="AD131" s="34">
        <f t="shared" si="30"/>
        <v>40</v>
      </c>
      <c r="AE131" s="35">
        <f t="shared" si="31"/>
        <v>0</v>
      </c>
      <c r="AF131" s="28" t="str">
        <f>IFERROR(VLOOKUP(E131,youtube_playlist!$G:$H,2,FALSE),"Unspecified")</f>
        <v>Unspecified</v>
      </c>
      <c r="AG131" s="28" t="str">
        <f>IFERROR(INDEX(youtube_playlist!$G$2:$H$285,MATCH(E131,youtube_playlist!$G$2:$G$285,0),MATCH("industry",youtube_playlist!$G$1:$H$1,0)),"Unspecified")</f>
        <v>Unspecified</v>
      </c>
      <c r="AH131" s="36">
        <v>59982</v>
      </c>
    </row>
    <row r="132" spans="1:34" ht="15.75" customHeight="1" x14ac:dyDescent="0.3">
      <c r="A132" s="27" t="s">
        <v>928</v>
      </c>
      <c r="B132" s="27" t="s">
        <v>30</v>
      </c>
      <c r="C132" s="27" t="s">
        <v>929</v>
      </c>
      <c r="D132" s="27" t="s">
        <v>930</v>
      </c>
      <c r="E132" s="28" t="str">
        <f t="shared" si="0"/>
        <v>FxDJ0WTS1kg</v>
      </c>
      <c r="F132" s="28" t="str">
        <f t="shared" si="32"/>
        <v>FxDJ0WTS1kg</v>
      </c>
      <c r="G132" s="27" t="s">
        <v>929</v>
      </c>
      <c r="H132" s="29" t="str">
        <f t="shared" si="1"/>
        <v>Executive Espresso</v>
      </c>
      <c r="I132" s="27" t="s">
        <v>33</v>
      </c>
      <c r="J132" s="27" t="s">
        <v>931</v>
      </c>
      <c r="K132" s="28" t="str">
        <f t="shared" si="14"/>
        <v>Dec 2, 2021</v>
      </c>
      <c r="L132" s="30">
        <f t="shared" si="2"/>
        <v>44532</v>
      </c>
      <c r="M132" s="28">
        <f t="shared" si="24"/>
        <v>2</v>
      </c>
      <c r="N132" s="28">
        <f t="shared" si="4"/>
        <v>12</v>
      </c>
      <c r="O132" s="28">
        <f t="shared" si="5"/>
        <v>2021</v>
      </c>
      <c r="P132" s="28" t="str">
        <f t="shared" si="25"/>
        <v>2</v>
      </c>
      <c r="Q132" s="28">
        <f>ROUNDUP(Table1[[#This Row],[month]]/3,0)</f>
        <v>4</v>
      </c>
      <c r="R132" s="28" t="str">
        <f>_xlfn.CONCAT(Table1[[#This Row],[year]],"-Q",Table1[[#This Row],[Quarter]])</f>
        <v>2021-Q4</v>
      </c>
      <c r="S132" s="28" t="str">
        <f>TEXT(Table1[[#This Row],[dateStr]],"yyyy-mm")</f>
        <v>2021-12</v>
      </c>
      <c r="T132" s="28" t="str">
        <f t="shared" si="26"/>
        <v>December</v>
      </c>
      <c r="U132" s="31">
        <v>345</v>
      </c>
      <c r="V132" s="27" t="s">
        <v>932</v>
      </c>
      <c r="W132" s="32">
        <f t="shared" si="27"/>
        <v>632056</v>
      </c>
      <c r="X132" s="27" t="s">
        <v>933</v>
      </c>
      <c r="Y132" s="32">
        <f t="shared" si="28"/>
        <v>21157</v>
      </c>
      <c r="Z13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32" s="27" t="s">
        <v>934</v>
      </c>
      <c r="AB132" s="33">
        <f>Table1[[#This Row],[secs]]/60 + Table1[[#This Row],[mins]] + Table1[[#This Row],[hours]]*60</f>
        <v>27.316666666666666</v>
      </c>
      <c r="AC132" s="34">
        <f t="shared" si="29"/>
        <v>19</v>
      </c>
      <c r="AD132" s="34">
        <f t="shared" si="30"/>
        <v>27</v>
      </c>
      <c r="AE132" s="35">
        <f t="shared" si="31"/>
        <v>0</v>
      </c>
      <c r="AF132" s="28" t="str">
        <f>IFERROR(VLOOKUP(E132,youtube_playlist!$G:$H,2,FALSE),"Unspecified")</f>
        <v>Unspecified</v>
      </c>
      <c r="AG132" s="28" t="str">
        <f>IFERROR(INDEX(youtube_playlist!$G$2:$H$285,MATCH(E132,youtube_playlist!$G$2:$G$285,0),MATCH("industry",youtube_playlist!$G$1:$H$1,0)),"Unspecified")</f>
        <v>Unspecified</v>
      </c>
      <c r="AH132" s="36">
        <v>62149</v>
      </c>
    </row>
    <row r="133" spans="1:34" ht="15.75" customHeight="1" x14ac:dyDescent="0.3">
      <c r="A133" s="27" t="s">
        <v>935</v>
      </c>
      <c r="B133" s="27" t="s">
        <v>30</v>
      </c>
      <c r="C133" s="27" t="s">
        <v>936</v>
      </c>
      <c r="D133" s="27" t="s">
        <v>937</v>
      </c>
      <c r="E133" s="28" t="str">
        <f t="shared" si="0"/>
        <v>KK7TXFmAtZg</v>
      </c>
      <c r="F133" s="28" t="str">
        <f t="shared" si="32"/>
        <v>KK7TXFmAtZg</v>
      </c>
      <c r="G133" s="27" t="s">
        <v>936</v>
      </c>
      <c r="H133" s="29" t="str">
        <f t="shared" si="1"/>
        <v>Executive Espresso</v>
      </c>
      <c r="I133" s="27" t="s">
        <v>33</v>
      </c>
      <c r="J133" s="27" t="s">
        <v>938</v>
      </c>
      <c r="K133" s="28" t="str">
        <f t="shared" si="14"/>
        <v>Dec 13, 2021</v>
      </c>
      <c r="L133" s="30">
        <f t="shared" si="2"/>
        <v>44543</v>
      </c>
      <c r="M133" s="28">
        <f t="shared" si="24"/>
        <v>13</v>
      </c>
      <c r="N133" s="28">
        <f t="shared" si="4"/>
        <v>12</v>
      </c>
      <c r="O133" s="28">
        <f t="shared" si="5"/>
        <v>2021</v>
      </c>
      <c r="P133" s="28" t="str">
        <f t="shared" si="25"/>
        <v>13</v>
      </c>
      <c r="Q133" s="28">
        <f>ROUNDUP(Table1[[#This Row],[month]]/3,0)</f>
        <v>4</v>
      </c>
      <c r="R133" s="28" t="str">
        <f>_xlfn.CONCAT(Table1[[#This Row],[year]],"-Q",Table1[[#This Row],[Quarter]])</f>
        <v>2021-Q4</v>
      </c>
      <c r="S133" s="28" t="str">
        <f>TEXT(Table1[[#This Row],[dateStr]],"yyyy-mm")</f>
        <v>2021-12</v>
      </c>
      <c r="T133" s="28" t="str">
        <f t="shared" si="26"/>
        <v>December</v>
      </c>
      <c r="U133" s="31">
        <v>34</v>
      </c>
      <c r="V133" s="27" t="s">
        <v>939</v>
      </c>
      <c r="W133" s="32">
        <f t="shared" si="27"/>
        <v>71603</v>
      </c>
      <c r="X133" s="27" t="s">
        <v>940</v>
      </c>
      <c r="Y133" s="32">
        <f t="shared" si="28"/>
        <v>1999</v>
      </c>
      <c r="Z13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33" s="27" t="s">
        <v>941</v>
      </c>
      <c r="AB133" s="33">
        <f>Table1[[#This Row],[secs]]/60 + Table1[[#This Row],[mins]] + Table1[[#This Row],[hours]]*60</f>
        <v>71.333333333333329</v>
      </c>
      <c r="AC133" s="34">
        <f t="shared" si="29"/>
        <v>20</v>
      </c>
      <c r="AD133" s="34">
        <f t="shared" si="30"/>
        <v>11</v>
      </c>
      <c r="AE133" s="35">
        <f t="shared" si="31"/>
        <v>1</v>
      </c>
      <c r="AF133" s="28" t="str">
        <f>IFERROR(VLOOKUP(E133,youtube_playlist!$G:$H,2,FALSE),"Unspecified")</f>
        <v>Unspecified</v>
      </c>
      <c r="AG133" s="28" t="str">
        <f>IFERROR(INDEX(youtube_playlist!$G$2:$H$285,MATCH(E133,youtube_playlist!$G$2:$G$285,0),MATCH("industry",youtube_playlist!$G$1:$H$1,0)),"Unspecified")</f>
        <v>Unspecified</v>
      </c>
      <c r="AH133" s="36">
        <v>65320</v>
      </c>
    </row>
    <row r="134" spans="1:34" ht="15.75" customHeight="1" x14ac:dyDescent="0.3">
      <c r="A134" s="27" t="s">
        <v>942</v>
      </c>
      <c r="B134" s="27" t="s">
        <v>30</v>
      </c>
      <c r="C134" s="27" t="s">
        <v>943</v>
      </c>
      <c r="D134" s="27" t="s">
        <v>944</v>
      </c>
      <c r="E134" s="28" t="str">
        <f t="shared" si="0"/>
        <v>yZyRjxcvmnw</v>
      </c>
      <c r="F134" s="28" t="str">
        <f t="shared" si="32"/>
        <v>yZyRjxcvmnw</v>
      </c>
      <c r="G134" s="27" t="s">
        <v>943</v>
      </c>
      <c r="H134" s="29" t="str">
        <f t="shared" si="1"/>
        <v>Executive Espresso</v>
      </c>
      <c r="I134" s="27" t="s">
        <v>33</v>
      </c>
      <c r="J134" s="27" t="s">
        <v>945</v>
      </c>
      <c r="K134" s="28" t="str">
        <f t="shared" si="14"/>
        <v>Dec 17, 2021</v>
      </c>
      <c r="L134" s="30">
        <f t="shared" si="2"/>
        <v>44547</v>
      </c>
      <c r="M134" s="28">
        <f t="shared" si="24"/>
        <v>17</v>
      </c>
      <c r="N134" s="28">
        <f t="shared" si="4"/>
        <v>12</v>
      </c>
      <c r="O134" s="28">
        <f t="shared" si="5"/>
        <v>2021</v>
      </c>
      <c r="P134" s="28" t="str">
        <f t="shared" si="25"/>
        <v>17</v>
      </c>
      <c r="Q134" s="28">
        <f>ROUNDUP(Table1[[#This Row],[month]]/3,0)</f>
        <v>4</v>
      </c>
      <c r="R134" s="28" t="str">
        <f>_xlfn.CONCAT(Table1[[#This Row],[year]],"-Q",Table1[[#This Row],[Quarter]])</f>
        <v>2021-Q4</v>
      </c>
      <c r="S134" s="28" t="str">
        <f>TEXT(Table1[[#This Row],[dateStr]],"yyyy-mm")</f>
        <v>2021-12</v>
      </c>
      <c r="T134" s="28" t="str">
        <f t="shared" si="26"/>
        <v>December</v>
      </c>
      <c r="U134" s="31">
        <v>14</v>
      </c>
      <c r="V134" s="27" t="s">
        <v>946</v>
      </c>
      <c r="W134" s="32">
        <f t="shared" si="27"/>
        <v>42659</v>
      </c>
      <c r="X134" s="27" t="s">
        <v>947</v>
      </c>
      <c r="Y134" s="32">
        <f t="shared" si="28"/>
        <v>709</v>
      </c>
      <c r="Z13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34" s="27" t="s">
        <v>948</v>
      </c>
      <c r="AB134" s="33">
        <f>Table1[[#This Row],[secs]]/60 + Table1[[#This Row],[mins]] + Table1[[#This Row],[hours]]*60</f>
        <v>83.6</v>
      </c>
      <c r="AC134" s="34">
        <f t="shared" si="29"/>
        <v>36</v>
      </c>
      <c r="AD134" s="34">
        <f t="shared" si="30"/>
        <v>23</v>
      </c>
      <c r="AE134" s="35">
        <f t="shared" si="31"/>
        <v>1</v>
      </c>
      <c r="AF134" s="28" t="str">
        <f>IFERROR(VLOOKUP(E134,youtube_playlist!$G:$H,2,FALSE),"Unspecified")</f>
        <v>Unspecified</v>
      </c>
      <c r="AG134" s="28" t="str">
        <f>IFERROR(INDEX(youtube_playlist!$G$2:$H$285,MATCH(E134,youtube_playlist!$G$2:$G$285,0),MATCH("industry",youtube_playlist!$G$1:$H$1,0)),"Unspecified")</f>
        <v>Unspecified</v>
      </c>
      <c r="AH134" s="36">
        <v>63789</v>
      </c>
    </row>
    <row r="135" spans="1:34" ht="15.75" customHeight="1" x14ac:dyDescent="0.3">
      <c r="A135" s="27" t="s">
        <v>949</v>
      </c>
      <c r="B135" s="27" t="s">
        <v>30</v>
      </c>
      <c r="C135" s="27" t="s">
        <v>950</v>
      </c>
      <c r="D135" s="27" t="s">
        <v>951</v>
      </c>
      <c r="E135" s="28" t="str">
        <f t="shared" si="0"/>
        <v>Q_A14Bc5p5I</v>
      </c>
      <c r="F135" s="28" t="str">
        <f t="shared" si="32"/>
        <v>Q_A14Bc5p5I</v>
      </c>
      <c r="G135" s="27" t="s">
        <v>950</v>
      </c>
      <c r="H135" s="29" t="str">
        <f t="shared" si="1"/>
        <v>Executive Espresso</v>
      </c>
      <c r="I135" s="27" t="s">
        <v>33</v>
      </c>
      <c r="J135" s="27" t="s">
        <v>952</v>
      </c>
      <c r="K135" s="28" t="str">
        <f t="shared" si="14"/>
        <v>Dec 19, 2021</v>
      </c>
      <c r="L135" s="30">
        <f t="shared" si="2"/>
        <v>44549</v>
      </c>
      <c r="M135" s="28">
        <f t="shared" si="24"/>
        <v>19</v>
      </c>
      <c r="N135" s="28">
        <f t="shared" si="4"/>
        <v>12</v>
      </c>
      <c r="O135" s="28">
        <f t="shared" si="5"/>
        <v>2021</v>
      </c>
      <c r="P135" s="28" t="str">
        <f t="shared" si="25"/>
        <v>19</v>
      </c>
      <c r="Q135" s="28">
        <f>ROUNDUP(Table1[[#This Row],[month]]/3,0)</f>
        <v>4</v>
      </c>
      <c r="R135" s="28" t="str">
        <f>_xlfn.CONCAT(Table1[[#This Row],[year]],"-Q",Table1[[#This Row],[Quarter]])</f>
        <v>2021-Q4</v>
      </c>
      <c r="S135" s="28" t="str">
        <f>TEXT(Table1[[#This Row],[dateStr]],"yyyy-mm")</f>
        <v>2021-12</v>
      </c>
      <c r="T135" s="28" t="str">
        <f t="shared" si="26"/>
        <v>December</v>
      </c>
      <c r="U135" s="31">
        <v>23</v>
      </c>
      <c r="V135" s="27" t="s">
        <v>953</v>
      </c>
      <c r="W135" s="32">
        <f t="shared" si="27"/>
        <v>36430</v>
      </c>
      <c r="X135" s="27" t="s">
        <v>954</v>
      </c>
      <c r="Y135" s="32">
        <f t="shared" si="28"/>
        <v>834</v>
      </c>
      <c r="Z13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35" s="27" t="s">
        <v>955</v>
      </c>
      <c r="AB135" s="33">
        <f>Table1[[#This Row],[secs]]/60 + Table1[[#This Row],[mins]] + Table1[[#This Row],[hours]]*60</f>
        <v>41.116666666666667</v>
      </c>
      <c r="AC135" s="34">
        <f t="shared" si="29"/>
        <v>7</v>
      </c>
      <c r="AD135" s="34">
        <f t="shared" si="30"/>
        <v>41</v>
      </c>
      <c r="AE135" s="35">
        <f t="shared" si="31"/>
        <v>0</v>
      </c>
      <c r="AF135" s="28" t="str">
        <f>IFERROR(VLOOKUP(E135,youtube_playlist!$G:$H,2,FALSE),"Unspecified")</f>
        <v>Unspecified</v>
      </c>
      <c r="AG135" s="28" t="str">
        <f>IFERROR(INDEX(youtube_playlist!$G$2:$H$285,MATCH(E135,youtube_playlist!$G$2:$G$285,0),MATCH("industry",youtube_playlist!$G$1:$H$1,0)),"Unspecified")</f>
        <v>Unspecified</v>
      </c>
      <c r="AH135" s="36">
        <v>55659</v>
      </c>
    </row>
    <row r="136" spans="1:34" ht="15.75" customHeight="1" x14ac:dyDescent="0.3">
      <c r="A136" s="27" t="s">
        <v>956</v>
      </c>
      <c r="B136" s="27" t="s">
        <v>30</v>
      </c>
      <c r="C136" s="27" t="s">
        <v>957</v>
      </c>
      <c r="D136" s="27" t="s">
        <v>958</v>
      </c>
      <c r="E136" s="28" t="str">
        <f t="shared" si="0"/>
        <v>V2rgDWN-F2c</v>
      </c>
      <c r="F136" s="28" t="str">
        <f t="shared" si="32"/>
        <v>V2rgDWN-F2c</v>
      </c>
      <c r="G136" s="27" t="s">
        <v>957</v>
      </c>
      <c r="H136" s="29" t="str">
        <f t="shared" si="1"/>
        <v>Executive Espresso</v>
      </c>
      <c r="I136" s="27" t="s">
        <v>33</v>
      </c>
      <c r="J136" s="27" t="s">
        <v>959</v>
      </c>
      <c r="K136" s="28" t="str">
        <f t="shared" si="14"/>
        <v>Dec 27, 2021</v>
      </c>
      <c r="L136" s="30">
        <f t="shared" si="2"/>
        <v>44557</v>
      </c>
      <c r="M136" s="28">
        <f t="shared" si="24"/>
        <v>27</v>
      </c>
      <c r="N136" s="28">
        <f t="shared" si="4"/>
        <v>12</v>
      </c>
      <c r="O136" s="28">
        <f t="shared" si="5"/>
        <v>2021</v>
      </c>
      <c r="P136" s="28" t="str">
        <f t="shared" si="25"/>
        <v>27</v>
      </c>
      <c r="Q136" s="28">
        <f>ROUNDUP(Table1[[#This Row],[month]]/3,0)</f>
        <v>4</v>
      </c>
      <c r="R136" s="28" t="str">
        <f>_xlfn.CONCAT(Table1[[#This Row],[year]],"-Q",Table1[[#This Row],[Quarter]])</f>
        <v>2021-Q4</v>
      </c>
      <c r="S136" s="28" t="str">
        <f>TEXT(Table1[[#This Row],[dateStr]],"yyyy-mm")</f>
        <v>2021-12</v>
      </c>
      <c r="T136" s="28" t="str">
        <f t="shared" si="26"/>
        <v>December</v>
      </c>
      <c r="U136" s="31">
        <v>33</v>
      </c>
      <c r="V136" s="27" t="s">
        <v>960</v>
      </c>
      <c r="W136" s="32">
        <f t="shared" si="27"/>
        <v>68200</v>
      </c>
      <c r="X136" s="27" t="s">
        <v>961</v>
      </c>
      <c r="Y136" s="32">
        <f t="shared" si="28"/>
        <v>1745</v>
      </c>
      <c r="Z13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36" s="27" t="s">
        <v>962</v>
      </c>
      <c r="AB136" s="33">
        <f>Table1[[#This Row],[secs]]/60 + Table1[[#This Row],[mins]] + Table1[[#This Row],[hours]]*60</f>
        <v>41.916666666666664</v>
      </c>
      <c r="AC136" s="34">
        <f t="shared" si="29"/>
        <v>55</v>
      </c>
      <c r="AD136" s="34">
        <f t="shared" si="30"/>
        <v>41</v>
      </c>
      <c r="AE136" s="35">
        <f t="shared" si="31"/>
        <v>0</v>
      </c>
      <c r="AF136" s="28" t="str">
        <f>IFERROR(VLOOKUP(E136,youtube_playlist!$G:$H,2,FALSE),"Unspecified")</f>
        <v>Entertainment</v>
      </c>
      <c r="AG136" s="28" t="str">
        <f>IFERROR(INDEX(youtube_playlist!$G$2:$H$285,MATCH(E136,youtube_playlist!$G$2:$G$285,0),MATCH("industry",youtube_playlist!$G$1:$H$1,0)),"Unspecified")</f>
        <v>Entertainment</v>
      </c>
      <c r="AH136" s="36">
        <v>58244</v>
      </c>
    </row>
    <row r="137" spans="1:34" ht="15.75" customHeight="1" x14ac:dyDescent="0.3">
      <c r="A137" s="27" t="s">
        <v>963</v>
      </c>
      <c r="B137" s="27" t="s">
        <v>30</v>
      </c>
      <c r="C137" s="27" t="s">
        <v>964</v>
      </c>
      <c r="D137" s="27" t="s">
        <v>965</v>
      </c>
      <c r="E137" s="28" t="str">
        <f t="shared" si="0"/>
        <v>ON8LRlvl6fU</v>
      </c>
      <c r="F137" s="28" t="str">
        <f t="shared" si="32"/>
        <v>ON8LRlvl6fU</v>
      </c>
      <c r="G137" s="27" t="s">
        <v>964</v>
      </c>
      <c r="H137" s="29" t="str">
        <f t="shared" si="1"/>
        <v>Executive Espresso</v>
      </c>
      <c r="I137" s="27" t="s">
        <v>33</v>
      </c>
      <c r="J137" s="27" t="s">
        <v>966</v>
      </c>
      <c r="K137" s="28" t="str">
        <f t="shared" si="14"/>
        <v>Dec 28, 2021</v>
      </c>
      <c r="L137" s="30">
        <f t="shared" si="2"/>
        <v>44558</v>
      </c>
      <c r="M137" s="28">
        <f t="shared" si="24"/>
        <v>28</v>
      </c>
      <c r="N137" s="28">
        <f t="shared" si="4"/>
        <v>12</v>
      </c>
      <c r="O137" s="28">
        <f t="shared" si="5"/>
        <v>2021</v>
      </c>
      <c r="P137" s="28" t="str">
        <f t="shared" si="25"/>
        <v>28</v>
      </c>
      <c r="Q137" s="28">
        <f>ROUNDUP(Table1[[#This Row],[month]]/3,0)</f>
        <v>4</v>
      </c>
      <c r="R137" s="28" t="str">
        <f>_xlfn.CONCAT(Table1[[#This Row],[year]],"-Q",Table1[[#This Row],[Quarter]])</f>
        <v>2021-Q4</v>
      </c>
      <c r="S137" s="28" t="str">
        <f>TEXT(Table1[[#This Row],[dateStr]],"yyyy-mm")</f>
        <v>2021-12</v>
      </c>
      <c r="T137" s="28" t="str">
        <f t="shared" si="26"/>
        <v>December</v>
      </c>
      <c r="U137" s="31">
        <v>13</v>
      </c>
      <c r="V137" s="27" t="s">
        <v>967</v>
      </c>
      <c r="W137" s="32">
        <f t="shared" si="27"/>
        <v>10388</v>
      </c>
      <c r="X137" s="27" t="s">
        <v>968</v>
      </c>
      <c r="Y137" s="32">
        <f t="shared" si="28"/>
        <v>280</v>
      </c>
      <c r="Z13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37" s="27" t="s">
        <v>969</v>
      </c>
      <c r="AB137" s="33">
        <f>Table1[[#This Row],[secs]]/60 + Table1[[#This Row],[mins]] + Table1[[#This Row],[hours]]*60</f>
        <v>43.85</v>
      </c>
      <c r="AC137" s="34">
        <f t="shared" si="29"/>
        <v>51</v>
      </c>
      <c r="AD137" s="34">
        <f t="shared" si="30"/>
        <v>43</v>
      </c>
      <c r="AE137" s="35">
        <f t="shared" si="31"/>
        <v>0</v>
      </c>
      <c r="AF137" s="28" t="str">
        <f>IFERROR(VLOOKUP(E137,youtube_playlist!$G:$H,2,FALSE),"Unspecified")</f>
        <v>SMEs</v>
      </c>
      <c r="AG137" s="28" t="str">
        <f>IFERROR(INDEX(youtube_playlist!$G$2:$H$285,MATCH(E137,youtube_playlist!$G$2:$G$285,0),MATCH("industry",youtube_playlist!$G$1:$H$1,0)),"Unspecified")</f>
        <v>SMEs</v>
      </c>
      <c r="AH137" s="36">
        <v>58632</v>
      </c>
    </row>
    <row r="138" spans="1:34" ht="15.75" customHeight="1" x14ac:dyDescent="0.3">
      <c r="A138" s="27" t="s">
        <v>970</v>
      </c>
      <c r="B138" s="27" t="s">
        <v>30</v>
      </c>
      <c r="C138" s="27" t="s">
        <v>971</v>
      </c>
      <c r="D138" s="27" t="s">
        <v>972</v>
      </c>
      <c r="E138" s="28" t="str">
        <f t="shared" si="0"/>
        <v>tYRfAJr0Xcg</v>
      </c>
      <c r="F138" s="28" t="str">
        <f t="shared" si="32"/>
        <v>tYRfAJr0Xcg</v>
      </c>
      <c r="G138" s="27" t="s">
        <v>971</v>
      </c>
      <c r="H138" s="29" t="str">
        <f t="shared" si="1"/>
        <v>Executive Espresso</v>
      </c>
      <c r="I138" s="27" t="s">
        <v>33</v>
      </c>
      <c r="J138" s="27" t="s">
        <v>973</v>
      </c>
      <c r="K138" s="28" t="str">
        <f t="shared" si="14"/>
        <v>Jan 8, 2022</v>
      </c>
      <c r="L138" s="30">
        <f t="shared" si="2"/>
        <v>44569</v>
      </c>
      <c r="M138" s="28">
        <f t="shared" si="24"/>
        <v>8</v>
      </c>
      <c r="N138" s="28">
        <f t="shared" si="4"/>
        <v>1</v>
      </c>
      <c r="O138" s="28">
        <f t="shared" si="5"/>
        <v>2022</v>
      </c>
      <c r="P138" s="28" t="str">
        <f t="shared" si="25"/>
        <v>8</v>
      </c>
      <c r="Q138" s="28">
        <f>ROUNDUP(Table1[[#This Row],[month]]/3,0)</f>
        <v>1</v>
      </c>
      <c r="R138" s="28" t="str">
        <f>_xlfn.CONCAT(Table1[[#This Row],[year]],"-Q",Table1[[#This Row],[Quarter]])</f>
        <v>2022-Q1</v>
      </c>
      <c r="S138" s="28" t="str">
        <f>TEXT(Table1[[#This Row],[dateStr]],"yyyy-mm")</f>
        <v>2022-01</v>
      </c>
      <c r="T138" s="28" t="str">
        <f t="shared" si="26"/>
        <v>January</v>
      </c>
      <c r="U138" s="31">
        <v>92</v>
      </c>
      <c r="V138" s="27" t="s">
        <v>974</v>
      </c>
      <c r="W138" s="32">
        <f t="shared" si="27"/>
        <v>148115</v>
      </c>
      <c r="X138" s="27" t="s">
        <v>975</v>
      </c>
      <c r="Y138" s="32">
        <f t="shared" si="28"/>
        <v>3664</v>
      </c>
      <c r="Z13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38" s="27" t="s">
        <v>976</v>
      </c>
      <c r="AB138" s="33">
        <f>Table1[[#This Row],[secs]]/60 + Table1[[#This Row],[mins]] + Table1[[#This Row],[hours]]*60</f>
        <v>81.150000000000006</v>
      </c>
      <c r="AC138" s="34">
        <f t="shared" si="29"/>
        <v>9</v>
      </c>
      <c r="AD138" s="34">
        <f t="shared" si="30"/>
        <v>21</v>
      </c>
      <c r="AE138" s="35">
        <f t="shared" si="31"/>
        <v>1</v>
      </c>
      <c r="AF138" s="28" t="str">
        <f>IFERROR(VLOOKUP(E138,youtube_playlist!$G:$H,2,FALSE),"Unspecified")</f>
        <v>Unspecified</v>
      </c>
      <c r="AG138" s="28" t="str">
        <f>IFERROR(INDEX(youtube_playlist!$G$2:$H$285,MATCH(E138,youtube_playlist!$G$2:$G$285,0),MATCH("industry",youtube_playlist!$G$1:$H$1,0)),"Unspecified")</f>
        <v>Unspecified</v>
      </c>
      <c r="AH138" s="36">
        <v>75979</v>
      </c>
    </row>
    <row r="139" spans="1:34" ht="15.75" customHeight="1" x14ac:dyDescent="0.3">
      <c r="A139" s="27" t="s">
        <v>977</v>
      </c>
      <c r="B139" s="27" t="s">
        <v>30</v>
      </c>
      <c r="C139" s="27" t="s">
        <v>978</v>
      </c>
      <c r="D139" s="27" t="s">
        <v>979</v>
      </c>
      <c r="E139" s="28" t="str">
        <f t="shared" si="0"/>
        <v>H963AZYWlQc</v>
      </c>
      <c r="F139" s="28" t="str">
        <f t="shared" si="32"/>
        <v>H963AZYWlQc</v>
      </c>
      <c r="G139" s="27" t="s">
        <v>978</v>
      </c>
      <c r="H139" s="29" t="str">
        <f t="shared" si="1"/>
        <v>Executive Espresso</v>
      </c>
      <c r="I139" s="27" t="s">
        <v>33</v>
      </c>
      <c r="J139" s="27" t="s">
        <v>980</v>
      </c>
      <c r="K139" s="28" t="str">
        <f t="shared" si="14"/>
        <v>Jan 10, 2022</v>
      </c>
      <c r="L139" s="30">
        <f t="shared" si="2"/>
        <v>44571</v>
      </c>
      <c r="M139" s="28">
        <f t="shared" si="24"/>
        <v>10</v>
      </c>
      <c r="N139" s="28">
        <f t="shared" si="4"/>
        <v>1</v>
      </c>
      <c r="O139" s="28">
        <f t="shared" si="5"/>
        <v>2022</v>
      </c>
      <c r="P139" s="28" t="str">
        <f t="shared" si="25"/>
        <v>10</v>
      </c>
      <c r="Q139" s="28">
        <f>ROUNDUP(Table1[[#This Row],[month]]/3,0)</f>
        <v>1</v>
      </c>
      <c r="R139" s="28" t="str">
        <f>_xlfn.CONCAT(Table1[[#This Row],[year]],"-Q",Table1[[#This Row],[Quarter]])</f>
        <v>2022-Q1</v>
      </c>
      <c r="S139" s="28" t="str">
        <f>TEXT(Table1[[#This Row],[dateStr]],"yyyy-mm")</f>
        <v>2022-01</v>
      </c>
      <c r="T139" s="28" t="str">
        <f t="shared" si="26"/>
        <v>January</v>
      </c>
      <c r="U139" s="31">
        <v>45</v>
      </c>
      <c r="V139" s="27" t="s">
        <v>981</v>
      </c>
      <c r="W139" s="32">
        <f t="shared" si="27"/>
        <v>37107</v>
      </c>
      <c r="X139" s="27" t="s">
        <v>982</v>
      </c>
      <c r="Y139" s="32">
        <f t="shared" si="28"/>
        <v>1019</v>
      </c>
      <c r="Z13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39" s="27" t="s">
        <v>983</v>
      </c>
      <c r="AB139" s="33">
        <f>Table1[[#This Row],[secs]]/60 + Table1[[#This Row],[mins]] + Table1[[#This Row],[hours]]*60</f>
        <v>40.266666666666666</v>
      </c>
      <c r="AC139" s="34">
        <f t="shared" si="29"/>
        <v>16</v>
      </c>
      <c r="AD139" s="34">
        <f t="shared" si="30"/>
        <v>40</v>
      </c>
      <c r="AE139" s="35">
        <f t="shared" si="31"/>
        <v>0</v>
      </c>
      <c r="AF139" s="28" t="str">
        <f>IFERROR(VLOOKUP(E139,youtube_playlist!$G:$H,2,FALSE),"Unspecified")</f>
        <v>Unspecified</v>
      </c>
      <c r="AG139" s="28" t="str">
        <f>IFERROR(INDEX(youtube_playlist!$G$2:$H$285,MATCH(E139,youtube_playlist!$G$2:$G$285,0),MATCH("industry",youtube_playlist!$G$1:$H$1,0)),"Unspecified")</f>
        <v>Unspecified</v>
      </c>
      <c r="AH139" s="36">
        <v>54504</v>
      </c>
    </row>
    <row r="140" spans="1:34" ht="15.75" customHeight="1" x14ac:dyDescent="0.3">
      <c r="A140" s="27" t="s">
        <v>984</v>
      </c>
      <c r="B140" s="27" t="s">
        <v>30</v>
      </c>
      <c r="C140" s="27" t="s">
        <v>985</v>
      </c>
      <c r="D140" s="27" t="s">
        <v>986</v>
      </c>
      <c r="E140" s="28" t="str">
        <f t="shared" si="0"/>
        <v>pFpqg2wQTlw</v>
      </c>
      <c r="F140" s="28" t="str">
        <f t="shared" si="32"/>
        <v>pFpqg2wQTlw</v>
      </c>
      <c r="G140" s="27" t="s">
        <v>985</v>
      </c>
      <c r="H140" s="29" t="str">
        <f t="shared" si="1"/>
        <v>Executive Espresso</v>
      </c>
      <c r="I140" s="27" t="s">
        <v>33</v>
      </c>
      <c r="J140" s="27" t="s">
        <v>987</v>
      </c>
      <c r="K140" s="28" t="str">
        <f t="shared" si="14"/>
        <v>Jan 11, 2022</v>
      </c>
      <c r="L140" s="30">
        <f t="shared" si="2"/>
        <v>44572</v>
      </c>
      <c r="M140" s="28">
        <f t="shared" si="24"/>
        <v>11</v>
      </c>
      <c r="N140" s="28">
        <f t="shared" si="4"/>
        <v>1</v>
      </c>
      <c r="O140" s="28">
        <f t="shared" si="5"/>
        <v>2022</v>
      </c>
      <c r="P140" s="28" t="str">
        <f t="shared" si="25"/>
        <v>11</v>
      </c>
      <c r="Q140" s="28">
        <f>ROUNDUP(Table1[[#This Row],[month]]/3,0)</f>
        <v>1</v>
      </c>
      <c r="R140" s="28" t="str">
        <f>_xlfn.CONCAT(Table1[[#This Row],[year]],"-Q",Table1[[#This Row],[Quarter]])</f>
        <v>2022-Q1</v>
      </c>
      <c r="S140" s="28" t="str">
        <f>TEXT(Table1[[#This Row],[dateStr]],"yyyy-mm")</f>
        <v>2022-01</v>
      </c>
      <c r="T140" s="28" t="str">
        <f t="shared" si="26"/>
        <v>January</v>
      </c>
      <c r="U140" s="31">
        <v>35</v>
      </c>
      <c r="V140" s="27" t="s">
        <v>988</v>
      </c>
      <c r="W140" s="32">
        <f t="shared" si="27"/>
        <v>39010</v>
      </c>
      <c r="X140" s="27" t="s">
        <v>989</v>
      </c>
      <c r="Y140" s="32">
        <f t="shared" si="28"/>
        <v>1055</v>
      </c>
      <c r="Z14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40" s="27" t="s">
        <v>990</v>
      </c>
      <c r="AB140" s="33">
        <f>Table1[[#This Row],[secs]]/60 + Table1[[#This Row],[mins]] + Table1[[#This Row],[hours]]*60</f>
        <v>47.35</v>
      </c>
      <c r="AC140" s="34">
        <f t="shared" si="29"/>
        <v>21</v>
      </c>
      <c r="AD140" s="34">
        <f t="shared" si="30"/>
        <v>47</v>
      </c>
      <c r="AE140" s="35">
        <f t="shared" si="31"/>
        <v>0</v>
      </c>
      <c r="AF140" s="28" t="str">
        <f>IFERROR(VLOOKUP(E140,youtube_playlist!$G:$H,2,FALSE),"Unspecified")</f>
        <v>Innovation &amp; Technology</v>
      </c>
      <c r="AG140" s="28" t="str">
        <f>IFERROR(INDEX(youtube_playlist!$G$2:$H$285,MATCH(E140,youtube_playlist!$G$2:$G$285,0),MATCH("industry",youtube_playlist!$G$1:$H$1,0)),"Unspecified")</f>
        <v>Innovation &amp; Technology</v>
      </c>
      <c r="AH140" s="36">
        <v>58065</v>
      </c>
    </row>
    <row r="141" spans="1:34" ht="15.75" customHeight="1" x14ac:dyDescent="0.3">
      <c r="A141" s="27" t="s">
        <v>991</v>
      </c>
      <c r="B141" s="27" t="s">
        <v>30</v>
      </c>
      <c r="C141" s="27" t="s">
        <v>992</v>
      </c>
      <c r="D141" s="27" t="s">
        <v>993</v>
      </c>
      <c r="E141" s="28" t="str">
        <f t="shared" si="0"/>
        <v>nNgPXUsOF1o</v>
      </c>
      <c r="F141" s="28" t="str">
        <f t="shared" si="32"/>
        <v>nNgPXUsOF1o</v>
      </c>
      <c r="G141" s="27" t="s">
        <v>992</v>
      </c>
      <c r="H141" s="29" t="str">
        <f t="shared" si="1"/>
        <v>Executive Espresso</v>
      </c>
      <c r="I141" s="27" t="s">
        <v>33</v>
      </c>
      <c r="J141" s="27" t="s">
        <v>994</v>
      </c>
      <c r="K141" s="28" t="str">
        <f t="shared" si="14"/>
        <v>Jan 12, 2022</v>
      </c>
      <c r="L141" s="30">
        <f t="shared" si="2"/>
        <v>44573</v>
      </c>
      <c r="M141" s="28">
        <f t="shared" si="24"/>
        <v>12</v>
      </c>
      <c r="N141" s="28">
        <f t="shared" si="4"/>
        <v>1</v>
      </c>
      <c r="O141" s="28">
        <f t="shared" si="5"/>
        <v>2022</v>
      </c>
      <c r="P141" s="28" t="str">
        <f t="shared" si="25"/>
        <v>12</v>
      </c>
      <c r="Q141" s="28">
        <f>ROUNDUP(Table1[[#This Row],[month]]/3,0)</f>
        <v>1</v>
      </c>
      <c r="R141" s="28" t="str">
        <f>_xlfn.CONCAT(Table1[[#This Row],[year]],"-Q",Table1[[#This Row],[Quarter]])</f>
        <v>2022-Q1</v>
      </c>
      <c r="S141" s="28" t="str">
        <f>TEXT(Table1[[#This Row],[dateStr]],"yyyy-mm")</f>
        <v>2022-01</v>
      </c>
      <c r="T141" s="28" t="str">
        <f t="shared" si="26"/>
        <v>January</v>
      </c>
      <c r="U141" s="31">
        <v>137</v>
      </c>
      <c r="V141" s="27" t="s">
        <v>995</v>
      </c>
      <c r="W141" s="32">
        <f t="shared" si="27"/>
        <v>234988</v>
      </c>
      <c r="X141" s="27" t="s">
        <v>996</v>
      </c>
      <c r="Y141" s="32">
        <f t="shared" si="28"/>
        <v>5817</v>
      </c>
      <c r="Z14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41" s="27" t="s">
        <v>997</v>
      </c>
      <c r="AB141" s="33">
        <f>Table1[[#This Row],[secs]]/60 + Table1[[#This Row],[mins]] + Table1[[#This Row],[hours]]*60</f>
        <v>39</v>
      </c>
      <c r="AC141" s="34">
        <f t="shared" si="29"/>
        <v>0</v>
      </c>
      <c r="AD141" s="34">
        <f t="shared" si="30"/>
        <v>39</v>
      </c>
      <c r="AE141" s="35">
        <f t="shared" si="31"/>
        <v>0</v>
      </c>
      <c r="AF141" s="28" t="str">
        <f>IFERROR(VLOOKUP(E141,youtube_playlist!$G:$H,2,FALSE),"Unspecified")</f>
        <v>E-Commerce</v>
      </c>
      <c r="AG141" s="28" t="str">
        <f>IFERROR(INDEX(youtube_playlist!$G$2:$H$285,MATCH(E141,youtube_playlist!$G$2:$G$285,0),MATCH("industry",youtube_playlist!$G$1:$H$1,0)),"Unspecified")</f>
        <v>E-Commerce</v>
      </c>
      <c r="AH141" s="36">
        <v>55980</v>
      </c>
    </row>
    <row r="142" spans="1:34" ht="15.75" customHeight="1" x14ac:dyDescent="0.3">
      <c r="A142" s="27" t="s">
        <v>998</v>
      </c>
      <c r="B142" s="27" t="s">
        <v>30</v>
      </c>
      <c r="C142" s="27" t="s">
        <v>999</v>
      </c>
      <c r="D142" s="27" t="s">
        <v>1000</v>
      </c>
      <c r="E142" s="28" t="str">
        <f t="shared" si="0"/>
        <v>T86iHKwGaWY</v>
      </c>
      <c r="F142" s="28" t="str">
        <f t="shared" si="32"/>
        <v>T86iHKwGaWY</v>
      </c>
      <c r="G142" s="27" t="s">
        <v>999</v>
      </c>
      <c r="H142" s="29" t="str">
        <f t="shared" si="1"/>
        <v>Executive Espresso</v>
      </c>
      <c r="I142" s="27" t="s">
        <v>33</v>
      </c>
      <c r="J142" s="27" t="s">
        <v>994</v>
      </c>
      <c r="K142" s="28" t="str">
        <f t="shared" si="14"/>
        <v>Jan 12, 2022</v>
      </c>
      <c r="L142" s="30">
        <f t="shared" si="2"/>
        <v>44573</v>
      </c>
      <c r="M142" s="28">
        <f t="shared" si="24"/>
        <v>12</v>
      </c>
      <c r="N142" s="28">
        <f t="shared" si="4"/>
        <v>1</v>
      </c>
      <c r="O142" s="28">
        <f t="shared" si="5"/>
        <v>2022</v>
      </c>
      <c r="P142" s="28" t="str">
        <f t="shared" si="25"/>
        <v>12</v>
      </c>
      <c r="Q142" s="28">
        <f>ROUNDUP(Table1[[#This Row],[month]]/3,0)</f>
        <v>1</v>
      </c>
      <c r="R142" s="28" t="str">
        <f>_xlfn.CONCAT(Table1[[#This Row],[year]],"-Q",Table1[[#This Row],[Quarter]])</f>
        <v>2022-Q1</v>
      </c>
      <c r="S142" s="28" t="str">
        <f>TEXT(Table1[[#This Row],[dateStr]],"yyyy-mm")</f>
        <v>2022-01</v>
      </c>
      <c r="T142" s="28" t="str">
        <f t="shared" si="26"/>
        <v>January</v>
      </c>
      <c r="U142" s="31">
        <v>41</v>
      </c>
      <c r="V142" s="27" t="s">
        <v>1001</v>
      </c>
      <c r="W142" s="32">
        <f t="shared" si="27"/>
        <v>25610</v>
      </c>
      <c r="X142" s="27" t="s">
        <v>1002</v>
      </c>
      <c r="Y142" s="32">
        <f t="shared" si="28"/>
        <v>590</v>
      </c>
      <c r="Z14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42" s="27" t="s">
        <v>1003</v>
      </c>
      <c r="AB142" s="33">
        <f>Table1[[#This Row],[secs]]/60 + Table1[[#This Row],[mins]] + Table1[[#This Row],[hours]]*60</f>
        <v>76.716666666666669</v>
      </c>
      <c r="AC142" s="34">
        <f t="shared" si="29"/>
        <v>43</v>
      </c>
      <c r="AD142" s="34">
        <f t="shared" si="30"/>
        <v>16</v>
      </c>
      <c r="AE142" s="35">
        <f t="shared" si="31"/>
        <v>1</v>
      </c>
      <c r="AF142" s="28" t="str">
        <f>IFERROR(VLOOKUP(E142,youtube_playlist!$G:$H,2,FALSE),"Unspecified")</f>
        <v>Unspecified</v>
      </c>
      <c r="AG142" s="28" t="str">
        <f>IFERROR(INDEX(youtube_playlist!$G$2:$H$285,MATCH(E142,youtube_playlist!$G$2:$G$285,0),MATCH("industry",youtube_playlist!$G$1:$H$1,0)),"Unspecified")</f>
        <v>Unspecified</v>
      </c>
      <c r="AH142" s="36">
        <v>68250</v>
      </c>
    </row>
    <row r="143" spans="1:34" ht="15.75" customHeight="1" x14ac:dyDescent="0.3">
      <c r="A143" s="27" t="s">
        <v>1004</v>
      </c>
      <c r="B143" s="27" t="s">
        <v>30</v>
      </c>
      <c r="C143" s="27" t="s">
        <v>1005</v>
      </c>
      <c r="D143" s="27" t="s">
        <v>1006</v>
      </c>
      <c r="E143" s="28" t="str">
        <f t="shared" si="0"/>
        <v>ugbCdLKD3IY</v>
      </c>
      <c r="F143" s="28" t="str">
        <f t="shared" si="32"/>
        <v>ugbCdLKD3IY</v>
      </c>
      <c r="G143" s="27" t="s">
        <v>1005</v>
      </c>
      <c r="H143" s="29" t="str">
        <f t="shared" si="1"/>
        <v>Executive Espresso</v>
      </c>
      <c r="I143" s="27" t="s">
        <v>33</v>
      </c>
      <c r="J143" s="27" t="s">
        <v>1007</v>
      </c>
      <c r="K143" s="28" t="str">
        <f t="shared" si="14"/>
        <v>Jan 13, 2022</v>
      </c>
      <c r="L143" s="30">
        <f t="shared" si="2"/>
        <v>44574</v>
      </c>
      <c r="M143" s="28">
        <f t="shared" si="24"/>
        <v>13</v>
      </c>
      <c r="N143" s="28">
        <f t="shared" si="4"/>
        <v>1</v>
      </c>
      <c r="O143" s="28">
        <f t="shared" si="5"/>
        <v>2022</v>
      </c>
      <c r="P143" s="28" t="str">
        <f t="shared" si="25"/>
        <v>13</v>
      </c>
      <c r="Q143" s="28">
        <f>ROUNDUP(Table1[[#This Row],[month]]/3,0)</f>
        <v>1</v>
      </c>
      <c r="R143" s="28" t="str">
        <f>_xlfn.CONCAT(Table1[[#This Row],[year]],"-Q",Table1[[#This Row],[Quarter]])</f>
        <v>2022-Q1</v>
      </c>
      <c r="S143" s="28" t="str">
        <f>TEXT(Table1[[#This Row],[dateStr]],"yyyy-mm")</f>
        <v>2022-01</v>
      </c>
      <c r="T143" s="28" t="str">
        <f t="shared" si="26"/>
        <v>January</v>
      </c>
      <c r="U143" s="31">
        <v>16</v>
      </c>
      <c r="V143" s="27" t="s">
        <v>1008</v>
      </c>
      <c r="W143" s="32">
        <f t="shared" si="27"/>
        <v>25022</v>
      </c>
      <c r="X143" s="27" t="s">
        <v>1009</v>
      </c>
      <c r="Y143" s="32">
        <f t="shared" si="28"/>
        <v>454</v>
      </c>
      <c r="Z14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43" s="27" t="s">
        <v>1010</v>
      </c>
      <c r="AB143" s="33">
        <f>Table1[[#This Row],[secs]]/60 + Table1[[#This Row],[mins]] + Table1[[#This Row],[hours]]*60</f>
        <v>46.883333333333333</v>
      </c>
      <c r="AC143" s="34">
        <f t="shared" si="29"/>
        <v>53</v>
      </c>
      <c r="AD143" s="34">
        <f t="shared" si="30"/>
        <v>46</v>
      </c>
      <c r="AE143" s="35">
        <f t="shared" si="31"/>
        <v>0</v>
      </c>
      <c r="AF143" s="28" t="str">
        <f>IFERROR(VLOOKUP(E143,youtube_playlist!$G:$H,2,FALSE),"Unspecified")</f>
        <v>Unspecified</v>
      </c>
      <c r="AG143" s="28" t="str">
        <f>IFERROR(INDEX(youtube_playlist!$G$2:$H$285,MATCH(E143,youtube_playlist!$G$2:$G$285,0),MATCH("industry",youtube_playlist!$G$1:$H$1,0)),"Unspecified")</f>
        <v>Unspecified</v>
      </c>
      <c r="AH143" s="36">
        <v>57595</v>
      </c>
    </row>
    <row r="144" spans="1:34" ht="15.75" customHeight="1" x14ac:dyDescent="0.3">
      <c r="A144" s="27" t="s">
        <v>1011</v>
      </c>
      <c r="B144" s="27" t="s">
        <v>30</v>
      </c>
      <c r="C144" s="27" t="s">
        <v>1012</v>
      </c>
      <c r="D144" s="27" t="s">
        <v>1013</v>
      </c>
      <c r="E144" s="28" t="str">
        <f t="shared" si="0"/>
        <v>_Rgdpf1-0EI</v>
      </c>
      <c r="F144" s="28" t="str">
        <f t="shared" si="32"/>
        <v>_Rgdpf1-0EI</v>
      </c>
      <c r="G144" s="27" t="s">
        <v>1012</v>
      </c>
      <c r="H144" s="29" t="str">
        <f t="shared" si="1"/>
        <v>Executive Espresso</v>
      </c>
      <c r="I144" s="27" t="s">
        <v>33</v>
      </c>
      <c r="J144" s="27" t="s">
        <v>1014</v>
      </c>
      <c r="K144" s="28" t="str">
        <f t="shared" si="14"/>
        <v>Jan 18, 2022</v>
      </c>
      <c r="L144" s="30">
        <f t="shared" si="2"/>
        <v>44579</v>
      </c>
      <c r="M144" s="28">
        <f t="shared" si="24"/>
        <v>18</v>
      </c>
      <c r="N144" s="28">
        <f t="shared" si="4"/>
        <v>1</v>
      </c>
      <c r="O144" s="28">
        <f t="shared" si="5"/>
        <v>2022</v>
      </c>
      <c r="P144" s="28" t="str">
        <f t="shared" si="25"/>
        <v>18</v>
      </c>
      <c r="Q144" s="28">
        <f>ROUNDUP(Table1[[#This Row],[month]]/3,0)</f>
        <v>1</v>
      </c>
      <c r="R144" s="28" t="str">
        <f>_xlfn.CONCAT(Table1[[#This Row],[year]],"-Q",Table1[[#This Row],[Quarter]])</f>
        <v>2022-Q1</v>
      </c>
      <c r="S144" s="28" t="str">
        <f>TEXT(Table1[[#This Row],[dateStr]],"yyyy-mm")</f>
        <v>2022-01</v>
      </c>
      <c r="T144" s="28" t="str">
        <f t="shared" si="26"/>
        <v>January</v>
      </c>
      <c r="U144" s="31">
        <v>83</v>
      </c>
      <c r="V144" s="27" t="s">
        <v>1015</v>
      </c>
      <c r="W144" s="32">
        <f t="shared" si="27"/>
        <v>67941</v>
      </c>
      <c r="X144" s="27" t="s">
        <v>1016</v>
      </c>
      <c r="Y144" s="32">
        <f t="shared" si="28"/>
        <v>1273</v>
      </c>
      <c r="Z14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44" s="27" t="s">
        <v>1017</v>
      </c>
      <c r="AB144" s="33">
        <f>Table1[[#This Row],[secs]]/60 + Table1[[#This Row],[mins]] + Table1[[#This Row],[hours]]*60</f>
        <v>50.483333333333334</v>
      </c>
      <c r="AC144" s="34">
        <f t="shared" si="29"/>
        <v>29</v>
      </c>
      <c r="AD144" s="34">
        <f t="shared" si="30"/>
        <v>50</v>
      </c>
      <c r="AE144" s="35">
        <f t="shared" si="31"/>
        <v>0</v>
      </c>
      <c r="AF144" s="28" t="str">
        <f>IFERROR(VLOOKUP(E144,youtube_playlist!$G:$H,2,FALSE),"Unspecified")</f>
        <v>Unspecified</v>
      </c>
      <c r="AG144" s="28" t="str">
        <f>IFERROR(INDEX(youtube_playlist!$G$2:$H$285,MATCH(E144,youtube_playlist!$G$2:$G$285,0),MATCH("industry",youtube_playlist!$G$1:$H$1,0)),"Unspecified")</f>
        <v>Unspecified</v>
      </c>
      <c r="AH144" s="36">
        <v>56634</v>
      </c>
    </row>
    <row r="145" spans="1:34" ht="15.75" customHeight="1" x14ac:dyDescent="0.3">
      <c r="A145" s="27" t="s">
        <v>1018</v>
      </c>
      <c r="B145" s="27" t="s">
        <v>30</v>
      </c>
      <c r="C145" s="27" t="s">
        <v>1019</v>
      </c>
      <c r="D145" s="27" t="s">
        <v>1020</v>
      </c>
      <c r="E145" s="28" t="str">
        <f t="shared" si="0"/>
        <v>zcpCLhTKQbM</v>
      </c>
      <c r="F145" s="28" t="str">
        <f t="shared" si="32"/>
        <v>zcpCLhTKQbM</v>
      </c>
      <c r="G145" s="27" t="s">
        <v>1019</v>
      </c>
      <c r="H145" s="29" t="str">
        <f t="shared" si="1"/>
        <v>Executive Espresso</v>
      </c>
      <c r="I145" s="27" t="s">
        <v>33</v>
      </c>
      <c r="J145" s="27" t="s">
        <v>1021</v>
      </c>
      <c r="K145" s="28" t="str">
        <f t="shared" si="14"/>
        <v>Jan 19, 2022</v>
      </c>
      <c r="L145" s="30">
        <f t="shared" si="2"/>
        <v>44580</v>
      </c>
      <c r="M145" s="28">
        <f t="shared" si="24"/>
        <v>19</v>
      </c>
      <c r="N145" s="28">
        <f t="shared" si="4"/>
        <v>1</v>
      </c>
      <c r="O145" s="28">
        <f t="shared" si="5"/>
        <v>2022</v>
      </c>
      <c r="P145" s="28" t="str">
        <f t="shared" si="25"/>
        <v>19</v>
      </c>
      <c r="Q145" s="28">
        <f>ROUNDUP(Table1[[#This Row],[month]]/3,0)</f>
        <v>1</v>
      </c>
      <c r="R145" s="28" t="str">
        <f>_xlfn.CONCAT(Table1[[#This Row],[year]],"-Q",Table1[[#This Row],[Quarter]])</f>
        <v>2022-Q1</v>
      </c>
      <c r="S145" s="28" t="str">
        <f>TEXT(Table1[[#This Row],[dateStr]],"yyyy-mm")</f>
        <v>2022-01</v>
      </c>
      <c r="T145" s="28" t="str">
        <f t="shared" si="26"/>
        <v>January</v>
      </c>
      <c r="U145" s="31">
        <v>48</v>
      </c>
      <c r="V145" s="27" t="s">
        <v>1022</v>
      </c>
      <c r="W145" s="32">
        <f t="shared" si="27"/>
        <v>39805</v>
      </c>
      <c r="X145" s="27" t="s">
        <v>1023</v>
      </c>
      <c r="Y145" s="32">
        <f t="shared" si="28"/>
        <v>984</v>
      </c>
      <c r="Z1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45" s="27" t="s">
        <v>1024</v>
      </c>
      <c r="AB145" s="33">
        <f>Table1[[#This Row],[secs]]/60 + Table1[[#This Row],[mins]] + Table1[[#This Row],[hours]]*60</f>
        <v>42.533333333333331</v>
      </c>
      <c r="AC145" s="34">
        <f t="shared" si="29"/>
        <v>32</v>
      </c>
      <c r="AD145" s="34">
        <f t="shared" si="30"/>
        <v>42</v>
      </c>
      <c r="AE145" s="35">
        <f t="shared" si="31"/>
        <v>0</v>
      </c>
      <c r="AF145" s="28" t="str">
        <f>IFERROR(VLOOKUP(E145,youtube_playlist!$G:$H,2,FALSE),"Unspecified")</f>
        <v>Unspecified</v>
      </c>
      <c r="AG145" s="28" t="str">
        <f>IFERROR(INDEX(youtube_playlist!$G$2:$H$285,MATCH(E145,youtube_playlist!$G$2:$G$285,0),MATCH("industry",youtube_playlist!$G$1:$H$1,0)),"Unspecified")</f>
        <v>Unspecified</v>
      </c>
      <c r="AH145" s="36">
        <v>57176</v>
      </c>
    </row>
    <row r="146" spans="1:34" ht="15.75" customHeight="1" x14ac:dyDescent="0.3">
      <c r="A146" s="27" t="s">
        <v>1025</v>
      </c>
      <c r="B146" s="27" t="s">
        <v>30</v>
      </c>
      <c r="C146" s="27" t="s">
        <v>1026</v>
      </c>
      <c r="D146" s="27" t="s">
        <v>1027</v>
      </c>
      <c r="E146" s="28" t="str">
        <f t="shared" si="0"/>
        <v>FCSF-M0Sv2s</v>
      </c>
      <c r="F146" s="28" t="str">
        <f t="shared" si="32"/>
        <v>FCSF-M0Sv2s</v>
      </c>
      <c r="G146" s="27" t="s">
        <v>1026</v>
      </c>
      <c r="H146" s="29" t="str">
        <f t="shared" si="1"/>
        <v>Executive Espresso</v>
      </c>
      <c r="I146" s="27" t="s">
        <v>33</v>
      </c>
      <c r="J146" s="27" t="s">
        <v>1028</v>
      </c>
      <c r="K146" s="28" t="str">
        <f t="shared" si="14"/>
        <v>Jan 21, 2022</v>
      </c>
      <c r="L146" s="30">
        <f t="shared" si="2"/>
        <v>44582</v>
      </c>
      <c r="M146" s="28">
        <f t="shared" si="24"/>
        <v>21</v>
      </c>
      <c r="N146" s="28">
        <f t="shared" si="4"/>
        <v>1</v>
      </c>
      <c r="O146" s="28">
        <f t="shared" si="5"/>
        <v>2022</v>
      </c>
      <c r="P146" s="28" t="str">
        <f t="shared" si="25"/>
        <v>21</v>
      </c>
      <c r="Q146" s="28">
        <f>ROUNDUP(Table1[[#This Row],[month]]/3,0)</f>
        <v>1</v>
      </c>
      <c r="R146" s="28" t="str">
        <f>_xlfn.CONCAT(Table1[[#This Row],[year]],"-Q",Table1[[#This Row],[Quarter]])</f>
        <v>2022-Q1</v>
      </c>
      <c r="S146" s="28" t="str">
        <f>TEXT(Table1[[#This Row],[dateStr]],"yyyy-mm")</f>
        <v>2022-01</v>
      </c>
      <c r="T146" s="28" t="str">
        <f t="shared" si="26"/>
        <v>January</v>
      </c>
      <c r="U146" s="31">
        <v>268</v>
      </c>
      <c r="V146" s="27" t="s">
        <v>1029</v>
      </c>
      <c r="W146" s="32">
        <f t="shared" si="27"/>
        <v>98507</v>
      </c>
      <c r="X146" s="27" t="s">
        <v>1030</v>
      </c>
      <c r="Y146" s="32">
        <f t="shared" si="28"/>
        <v>2061</v>
      </c>
      <c r="Z14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46" s="27" t="s">
        <v>1031</v>
      </c>
      <c r="AB146" s="33">
        <f>Table1[[#This Row],[secs]]/60 + Table1[[#This Row],[mins]] + Table1[[#This Row],[hours]]*60</f>
        <v>34.68333333333333</v>
      </c>
      <c r="AC146" s="34">
        <f t="shared" si="29"/>
        <v>41</v>
      </c>
      <c r="AD146" s="34">
        <f t="shared" si="30"/>
        <v>34</v>
      </c>
      <c r="AE146" s="35">
        <f t="shared" si="31"/>
        <v>0</v>
      </c>
      <c r="AF146" s="28" t="str">
        <f>IFERROR(VLOOKUP(E146,youtube_playlist!$G:$H,2,FALSE),"Unspecified")</f>
        <v>Unspecified</v>
      </c>
      <c r="AG146" s="28" t="str">
        <f>IFERROR(INDEX(youtube_playlist!$G$2:$H$285,MATCH(E146,youtube_playlist!$G$2:$G$285,0),MATCH("industry",youtube_playlist!$G$1:$H$1,0)),"Unspecified")</f>
        <v>Unspecified</v>
      </c>
      <c r="AH146" s="36">
        <v>56708</v>
      </c>
    </row>
    <row r="147" spans="1:34" ht="15.75" customHeight="1" x14ac:dyDescent="0.3">
      <c r="A147" s="27" t="s">
        <v>1032</v>
      </c>
      <c r="B147" s="27" t="s">
        <v>30</v>
      </c>
      <c r="C147" s="27" t="s">
        <v>1033</v>
      </c>
      <c r="D147" s="27" t="s">
        <v>1034</v>
      </c>
      <c r="E147" s="28" t="str">
        <f t="shared" si="0"/>
        <v>RuPZ2SbRGI4</v>
      </c>
      <c r="F147" s="28" t="str">
        <f t="shared" si="32"/>
        <v>RuPZ2SbRGI4</v>
      </c>
      <c r="G147" s="27" t="s">
        <v>1033</v>
      </c>
      <c r="H147" s="29" t="str">
        <f t="shared" si="1"/>
        <v>Executive Espresso</v>
      </c>
      <c r="I147" s="27" t="s">
        <v>33</v>
      </c>
      <c r="J147" s="27" t="s">
        <v>1035</v>
      </c>
      <c r="K147" s="28" t="str">
        <f t="shared" si="14"/>
        <v>Jan 22, 2022</v>
      </c>
      <c r="L147" s="30">
        <f t="shared" si="2"/>
        <v>44583</v>
      </c>
      <c r="M147" s="28">
        <f t="shared" si="24"/>
        <v>22</v>
      </c>
      <c r="N147" s="28">
        <f t="shared" si="4"/>
        <v>1</v>
      </c>
      <c r="O147" s="28">
        <f t="shared" si="5"/>
        <v>2022</v>
      </c>
      <c r="P147" s="28" t="str">
        <f t="shared" si="25"/>
        <v>22</v>
      </c>
      <c r="Q147" s="28">
        <f>ROUNDUP(Table1[[#This Row],[month]]/3,0)</f>
        <v>1</v>
      </c>
      <c r="R147" s="28" t="str">
        <f>_xlfn.CONCAT(Table1[[#This Row],[year]],"-Q",Table1[[#This Row],[Quarter]])</f>
        <v>2022-Q1</v>
      </c>
      <c r="S147" s="28" t="str">
        <f>TEXT(Table1[[#This Row],[dateStr]],"yyyy-mm")</f>
        <v>2022-01</v>
      </c>
      <c r="T147" s="28" t="str">
        <f t="shared" si="26"/>
        <v>January</v>
      </c>
      <c r="U147" s="31">
        <v>307</v>
      </c>
      <c r="V147" s="27" t="s">
        <v>1036</v>
      </c>
      <c r="W147" s="32">
        <f t="shared" si="27"/>
        <v>161976</v>
      </c>
      <c r="X147" s="27" t="s">
        <v>1037</v>
      </c>
      <c r="Y147" s="32">
        <f t="shared" si="28"/>
        <v>2971</v>
      </c>
      <c r="Z14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47" s="27" t="s">
        <v>1038</v>
      </c>
      <c r="AB147" s="33">
        <f>Table1[[#This Row],[secs]]/60 + Table1[[#This Row],[mins]] + Table1[[#This Row],[hours]]*60</f>
        <v>53.93333333333333</v>
      </c>
      <c r="AC147" s="34">
        <f t="shared" si="29"/>
        <v>56</v>
      </c>
      <c r="AD147" s="34">
        <f t="shared" si="30"/>
        <v>53</v>
      </c>
      <c r="AE147" s="35">
        <f t="shared" si="31"/>
        <v>0</v>
      </c>
      <c r="AF147" s="28" t="str">
        <f>IFERROR(VLOOKUP(E147,youtube_playlist!$G:$H,2,FALSE),"Unspecified")</f>
        <v>Unspecified</v>
      </c>
      <c r="AG147" s="28" t="str">
        <f>IFERROR(INDEX(youtube_playlist!$G$2:$H$285,MATCH(E147,youtube_playlist!$G$2:$G$285,0),MATCH("industry",youtube_playlist!$G$1:$H$1,0)),"Unspecified")</f>
        <v>Unspecified</v>
      </c>
      <c r="AH147" s="36">
        <v>63022</v>
      </c>
    </row>
    <row r="148" spans="1:34" ht="15.75" customHeight="1" x14ac:dyDescent="0.3">
      <c r="A148" s="27" t="s">
        <v>1039</v>
      </c>
      <c r="B148" s="27" t="s">
        <v>30</v>
      </c>
      <c r="C148" s="27" t="s">
        <v>1040</v>
      </c>
      <c r="D148" s="27" t="s">
        <v>1041</v>
      </c>
      <c r="E148" s="28" t="str">
        <f t="shared" si="0"/>
        <v>t80IwuvWqMw</v>
      </c>
      <c r="F148" s="28" t="str">
        <f t="shared" si="32"/>
        <v>t80IwuvWqMw</v>
      </c>
      <c r="G148" s="27" t="s">
        <v>1040</v>
      </c>
      <c r="H148" s="29" t="str">
        <f t="shared" si="1"/>
        <v>Executive Espresso</v>
      </c>
      <c r="I148" s="27" t="s">
        <v>33</v>
      </c>
      <c r="J148" s="27" t="s">
        <v>1042</v>
      </c>
      <c r="K148" s="28" t="str">
        <f t="shared" si="14"/>
        <v>Jan 24, 2022</v>
      </c>
      <c r="L148" s="30">
        <f t="shared" si="2"/>
        <v>44585</v>
      </c>
      <c r="M148" s="28">
        <f t="shared" si="24"/>
        <v>24</v>
      </c>
      <c r="N148" s="28">
        <f t="shared" si="4"/>
        <v>1</v>
      </c>
      <c r="O148" s="28">
        <f t="shared" si="5"/>
        <v>2022</v>
      </c>
      <c r="P148" s="28" t="str">
        <f t="shared" si="25"/>
        <v>24</v>
      </c>
      <c r="Q148" s="28">
        <f>ROUNDUP(Table1[[#This Row],[month]]/3,0)</f>
        <v>1</v>
      </c>
      <c r="R148" s="28" t="str">
        <f>_xlfn.CONCAT(Table1[[#This Row],[year]],"-Q",Table1[[#This Row],[Quarter]])</f>
        <v>2022-Q1</v>
      </c>
      <c r="S148" s="28" t="str">
        <f>TEXT(Table1[[#This Row],[dateStr]],"yyyy-mm")</f>
        <v>2022-01</v>
      </c>
      <c r="T148" s="28" t="str">
        <f t="shared" si="26"/>
        <v>January</v>
      </c>
      <c r="U148" s="31">
        <v>177</v>
      </c>
      <c r="V148" s="27" t="s">
        <v>1043</v>
      </c>
      <c r="W148" s="32">
        <f t="shared" si="27"/>
        <v>139700</v>
      </c>
      <c r="X148" s="27" t="s">
        <v>1044</v>
      </c>
      <c r="Y148" s="32">
        <f t="shared" si="28"/>
        <v>3452</v>
      </c>
      <c r="Z14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48" s="27" t="s">
        <v>1045</v>
      </c>
      <c r="AB148" s="33">
        <f>Table1[[#This Row],[secs]]/60 + Table1[[#This Row],[mins]] + Table1[[#This Row],[hours]]*60</f>
        <v>79.666666666666671</v>
      </c>
      <c r="AC148" s="34">
        <f t="shared" si="29"/>
        <v>40</v>
      </c>
      <c r="AD148" s="34">
        <f t="shared" si="30"/>
        <v>19</v>
      </c>
      <c r="AE148" s="35">
        <f t="shared" si="31"/>
        <v>1</v>
      </c>
      <c r="AF148" s="28" t="str">
        <f>IFERROR(VLOOKUP(E148,youtube_playlist!$G:$H,2,FALSE),"Unspecified")</f>
        <v>Unspecified</v>
      </c>
      <c r="AG148" s="28" t="str">
        <f>IFERROR(INDEX(youtube_playlist!$G$2:$H$285,MATCH(E148,youtube_playlist!$G$2:$G$285,0),MATCH("industry",youtube_playlist!$G$1:$H$1,0)),"Unspecified")</f>
        <v>Unspecified</v>
      </c>
      <c r="AH148" s="36">
        <v>63272</v>
      </c>
    </row>
    <row r="149" spans="1:34" ht="15.75" customHeight="1" x14ac:dyDescent="0.3">
      <c r="A149" s="27" t="s">
        <v>1046</v>
      </c>
      <c r="B149" s="27" t="s">
        <v>30</v>
      </c>
      <c r="C149" s="27" t="s">
        <v>1047</v>
      </c>
      <c r="D149" s="27" t="s">
        <v>1048</v>
      </c>
      <c r="E149" s="28" t="str">
        <f t="shared" si="0"/>
        <v>UzmO3DRlLoI</v>
      </c>
      <c r="F149" s="28" t="str">
        <f t="shared" si="32"/>
        <v>UzmO3DRlLoI</v>
      </c>
      <c r="G149" s="27" t="s">
        <v>1047</v>
      </c>
      <c r="H149" s="29" t="str">
        <f t="shared" si="1"/>
        <v>Executive Espresso</v>
      </c>
      <c r="I149" s="27" t="s">
        <v>33</v>
      </c>
      <c r="J149" s="27" t="s">
        <v>1049</v>
      </c>
      <c r="K149" s="28" t="str">
        <f t="shared" si="14"/>
        <v>Jan 26, 2022</v>
      </c>
      <c r="L149" s="30">
        <f t="shared" si="2"/>
        <v>44587</v>
      </c>
      <c r="M149" s="28">
        <f t="shared" si="24"/>
        <v>26</v>
      </c>
      <c r="N149" s="28">
        <f t="shared" si="4"/>
        <v>1</v>
      </c>
      <c r="O149" s="28">
        <f t="shared" si="5"/>
        <v>2022</v>
      </c>
      <c r="P149" s="28" t="str">
        <f t="shared" si="25"/>
        <v>26</v>
      </c>
      <c r="Q149" s="28">
        <f>ROUNDUP(Table1[[#This Row],[month]]/3,0)</f>
        <v>1</v>
      </c>
      <c r="R149" s="28" t="str">
        <f>_xlfn.CONCAT(Table1[[#This Row],[year]],"-Q",Table1[[#This Row],[Quarter]])</f>
        <v>2022-Q1</v>
      </c>
      <c r="S149" s="28" t="str">
        <f>TEXT(Table1[[#This Row],[dateStr]],"yyyy-mm")</f>
        <v>2022-01</v>
      </c>
      <c r="T149" s="28" t="str">
        <f t="shared" si="26"/>
        <v>January</v>
      </c>
      <c r="U149" s="31">
        <v>232</v>
      </c>
      <c r="V149" s="27" t="s">
        <v>1050</v>
      </c>
      <c r="W149" s="32">
        <f t="shared" si="27"/>
        <v>103406</v>
      </c>
      <c r="X149" s="27" t="s">
        <v>1051</v>
      </c>
      <c r="Y149" s="32">
        <f t="shared" si="28"/>
        <v>2514</v>
      </c>
      <c r="Z14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49" s="27" t="s">
        <v>1052</v>
      </c>
      <c r="AB149" s="33">
        <f>Table1[[#This Row],[secs]]/60 + Table1[[#This Row],[mins]] + Table1[[#This Row],[hours]]*60</f>
        <v>29.75</v>
      </c>
      <c r="AC149" s="34">
        <f t="shared" si="29"/>
        <v>45</v>
      </c>
      <c r="AD149" s="34">
        <f t="shared" si="30"/>
        <v>29</v>
      </c>
      <c r="AE149" s="35">
        <f t="shared" si="31"/>
        <v>0</v>
      </c>
      <c r="AF149" s="28" t="str">
        <f>IFERROR(VLOOKUP(E149,youtube_playlist!$G:$H,2,FALSE),"Unspecified")</f>
        <v>Unspecified</v>
      </c>
      <c r="AG149" s="28" t="str">
        <f>IFERROR(INDEX(youtube_playlist!$G$2:$H$285,MATCH(E149,youtube_playlist!$G$2:$G$285,0),MATCH("industry",youtube_playlist!$G$1:$H$1,0)),"Unspecified")</f>
        <v>Unspecified</v>
      </c>
      <c r="AH149" s="36">
        <v>52221</v>
      </c>
    </row>
    <row r="150" spans="1:34" ht="15.75" customHeight="1" x14ac:dyDescent="0.3">
      <c r="A150" s="27" t="s">
        <v>1053</v>
      </c>
      <c r="B150" s="27" t="s">
        <v>30</v>
      </c>
      <c r="C150" s="27" t="s">
        <v>1054</v>
      </c>
      <c r="D150" s="27" t="s">
        <v>1055</v>
      </c>
      <c r="E150" s="28" t="str">
        <f t="shared" si="0"/>
        <v>p3pwAxyMw2k</v>
      </c>
      <c r="F150" s="28" t="str">
        <f t="shared" si="32"/>
        <v>p3pwAxyMw2k</v>
      </c>
      <c r="G150" s="27" t="s">
        <v>1054</v>
      </c>
      <c r="H150" s="29" t="str">
        <f t="shared" si="1"/>
        <v>Executive Espresso</v>
      </c>
      <c r="I150" s="27" t="s">
        <v>33</v>
      </c>
      <c r="J150" s="27" t="s">
        <v>1056</v>
      </c>
      <c r="K150" s="28" t="str">
        <f t="shared" si="14"/>
        <v>Jan 27, 2022</v>
      </c>
      <c r="L150" s="30">
        <f t="shared" si="2"/>
        <v>44588</v>
      </c>
      <c r="M150" s="28">
        <f t="shared" si="24"/>
        <v>27</v>
      </c>
      <c r="N150" s="28">
        <f t="shared" si="4"/>
        <v>1</v>
      </c>
      <c r="O150" s="28">
        <f t="shared" si="5"/>
        <v>2022</v>
      </c>
      <c r="P150" s="28" t="str">
        <f t="shared" si="25"/>
        <v>27</v>
      </c>
      <c r="Q150" s="28">
        <f>ROUNDUP(Table1[[#This Row],[month]]/3,0)</f>
        <v>1</v>
      </c>
      <c r="R150" s="28" t="str">
        <f>_xlfn.CONCAT(Table1[[#This Row],[year]],"-Q",Table1[[#This Row],[Quarter]])</f>
        <v>2022-Q1</v>
      </c>
      <c r="S150" s="28" t="str">
        <f>TEXT(Table1[[#This Row],[dateStr]],"yyyy-mm")</f>
        <v>2022-01</v>
      </c>
      <c r="T150" s="28" t="str">
        <f t="shared" si="26"/>
        <v>January</v>
      </c>
      <c r="U150" s="31">
        <v>257</v>
      </c>
      <c r="V150" s="27" t="s">
        <v>1057</v>
      </c>
      <c r="W150" s="32">
        <f t="shared" si="27"/>
        <v>328713</v>
      </c>
      <c r="X150" s="27" t="s">
        <v>1058</v>
      </c>
      <c r="Y150" s="32">
        <f t="shared" si="28"/>
        <v>3933</v>
      </c>
      <c r="Z15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50" s="27" t="s">
        <v>1059</v>
      </c>
      <c r="AB150" s="33">
        <f>Table1[[#This Row],[secs]]/60 + Table1[[#This Row],[mins]] + Table1[[#This Row],[hours]]*60</f>
        <v>67.033333333333331</v>
      </c>
      <c r="AC150" s="34">
        <f t="shared" si="29"/>
        <v>2</v>
      </c>
      <c r="AD150" s="34">
        <f t="shared" si="30"/>
        <v>7</v>
      </c>
      <c r="AE150" s="35">
        <f t="shared" si="31"/>
        <v>1</v>
      </c>
      <c r="AF150" s="28" t="str">
        <f>IFERROR(VLOOKUP(E150,youtube_playlist!$G:$H,2,FALSE),"Unspecified")</f>
        <v>Unspecified</v>
      </c>
      <c r="AG150" s="28" t="str">
        <f>IFERROR(INDEX(youtube_playlist!$G$2:$H$285,MATCH(E150,youtube_playlist!$G$2:$G$285,0),MATCH("industry",youtube_playlist!$G$1:$H$1,0)),"Unspecified")</f>
        <v>Unspecified</v>
      </c>
      <c r="AH150" s="36">
        <v>60752</v>
      </c>
    </row>
    <row r="151" spans="1:34" ht="15.75" customHeight="1" x14ac:dyDescent="0.3">
      <c r="A151" s="27" t="s">
        <v>1060</v>
      </c>
      <c r="B151" s="27" t="s">
        <v>30</v>
      </c>
      <c r="C151" s="27" t="s">
        <v>1061</v>
      </c>
      <c r="D151" s="27" t="s">
        <v>1062</v>
      </c>
      <c r="E151" s="28" t="str">
        <f t="shared" si="0"/>
        <v>rqtCz-Oc5Jo</v>
      </c>
      <c r="F151" s="28" t="str">
        <f t="shared" si="32"/>
        <v>rqtCz-Oc5Jo</v>
      </c>
      <c r="G151" s="27" t="s">
        <v>1061</v>
      </c>
      <c r="H151" s="29" t="str">
        <f t="shared" si="1"/>
        <v>Executive Espresso</v>
      </c>
      <c r="I151" s="27" t="s">
        <v>33</v>
      </c>
      <c r="J151" s="27" t="s">
        <v>1063</v>
      </c>
      <c r="K151" s="28" t="str">
        <f t="shared" si="14"/>
        <v>Jan 27, 2022</v>
      </c>
      <c r="L151" s="30">
        <f t="shared" si="2"/>
        <v>44588</v>
      </c>
      <c r="M151" s="28">
        <f t="shared" si="24"/>
        <v>27</v>
      </c>
      <c r="N151" s="28">
        <f t="shared" si="4"/>
        <v>1</v>
      </c>
      <c r="O151" s="28">
        <f t="shared" si="5"/>
        <v>2022</v>
      </c>
      <c r="P151" s="28" t="str">
        <f t="shared" si="25"/>
        <v>27</v>
      </c>
      <c r="Q151" s="28">
        <f>ROUNDUP(Table1[[#This Row],[month]]/3,0)</f>
        <v>1</v>
      </c>
      <c r="R151" s="28" t="str">
        <f>_xlfn.CONCAT(Table1[[#This Row],[year]],"-Q",Table1[[#This Row],[Quarter]])</f>
        <v>2022-Q1</v>
      </c>
      <c r="S151" s="28" t="str">
        <f>TEXT(Table1[[#This Row],[dateStr]],"yyyy-mm")</f>
        <v>2022-01</v>
      </c>
      <c r="T151" s="28" t="str">
        <f t="shared" si="26"/>
        <v>January</v>
      </c>
      <c r="U151" s="31">
        <v>7</v>
      </c>
      <c r="V151" s="27" t="s">
        <v>1064</v>
      </c>
      <c r="W151" s="32">
        <f t="shared" si="27"/>
        <v>16010</v>
      </c>
      <c r="X151" s="27" t="s">
        <v>1065</v>
      </c>
      <c r="Y151" s="32">
        <f t="shared" si="28"/>
        <v>303</v>
      </c>
      <c r="Z15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51" s="27" t="s">
        <v>1066</v>
      </c>
      <c r="AB151" s="33">
        <f>Table1[[#This Row],[secs]]/60 + Table1[[#This Row],[mins]] + Table1[[#This Row],[hours]]*60</f>
        <v>68.099999999999994</v>
      </c>
      <c r="AC151" s="34">
        <f t="shared" si="29"/>
        <v>6</v>
      </c>
      <c r="AD151" s="34">
        <f t="shared" si="30"/>
        <v>8</v>
      </c>
      <c r="AE151" s="35">
        <f t="shared" si="31"/>
        <v>1</v>
      </c>
      <c r="AF151" s="28" t="str">
        <f>IFERROR(VLOOKUP(E151,youtube_playlist!$G:$H,2,FALSE),"Unspecified")</f>
        <v>ธนาคารและการเงิน</v>
      </c>
      <c r="AG151" s="28" t="str">
        <f>IFERROR(INDEX(youtube_playlist!$G$2:$H$285,MATCH(E151,youtube_playlist!$G$2:$G$285,0),MATCH("industry",youtube_playlist!$G$1:$H$1,0)),"Unspecified")</f>
        <v>ธนาคารและการเงิน</v>
      </c>
      <c r="AH151" s="36">
        <v>54916</v>
      </c>
    </row>
    <row r="152" spans="1:34" ht="15.75" customHeight="1" x14ac:dyDescent="0.3">
      <c r="A152" s="27" t="s">
        <v>1067</v>
      </c>
      <c r="B152" s="27" t="s">
        <v>30</v>
      </c>
      <c r="C152" s="27" t="s">
        <v>1068</v>
      </c>
      <c r="D152" s="27" t="s">
        <v>1069</v>
      </c>
      <c r="E152" s="28" t="str">
        <f t="shared" si="0"/>
        <v>rxboF-pFysM</v>
      </c>
      <c r="F152" s="28" t="str">
        <f t="shared" si="32"/>
        <v>rxboF-pFysM</v>
      </c>
      <c r="G152" s="27" t="s">
        <v>1068</v>
      </c>
      <c r="H152" s="29" t="str">
        <f t="shared" si="1"/>
        <v>Executive Espresso</v>
      </c>
      <c r="I152" s="27" t="s">
        <v>33</v>
      </c>
      <c r="J152" s="27" t="s">
        <v>1070</v>
      </c>
      <c r="K152" s="28" t="str">
        <f t="shared" si="14"/>
        <v>Jan 28, 2022</v>
      </c>
      <c r="L152" s="30">
        <f t="shared" si="2"/>
        <v>44589</v>
      </c>
      <c r="M152" s="28">
        <f t="shared" si="24"/>
        <v>28</v>
      </c>
      <c r="N152" s="28">
        <f t="shared" si="4"/>
        <v>1</v>
      </c>
      <c r="O152" s="28">
        <f t="shared" si="5"/>
        <v>2022</v>
      </c>
      <c r="P152" s="28" t="str">
        <f t="shared" si="25"/>
        <v>28</v>
      </c>
      <c r="Q152" s="28">
        <f>ROUNDUP(Table1[[#This Row],[month]]/3,0)</f>
        <v>1</v>
      </c>
      <c r="R152" s="28" t="str">
        <f>_xlfn.CONCAT(Table1[[#This Row],[year]],"-Q",Table1[[#This Row],[Quarter]])</f>
        <v>2022-Q1</v>
      </c>
      <c r="S152" s="28" t="str">
        <f>TEXT(Table1[[#This Row],[dateStr]],"yyyy-mm")</f>
        <v>2022-01</v>
      </c>
      <c r="T152" s="28" t="str">
        <f t="shared" si="26"/>
        <v>January</v>
      </c>
      <c r="U152" s="31">
        <v>33</v>
      </c>
      <c r="V152" s="27" t="s">
        <v>1071</v>
      </c>
      <c r="W152" s="32">
        <f t="shared" si="27"/>
        <v>14796</v>
      </c>
      <c r="X152" s="27" t="s">
        <v>1072</v>
      </c>
      <c r="Y152" s="32">
        <f t="shared" si="28"/>
        <v>398</v>
      </c>
      <c r="Z15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52" s="27" t="s">
        <v>1073</v>
      </c>
      <c r="AB152" s="33">
        <f>Table1[[#This Row],[secs]]/60 + Table1[[#This Row],[mins]] + Table1[[#This Row],[hours]]*60</f>
        <v>42.333333333333336</v>
      </c>
      <c r="AC152" s="34">
        <f t="shared" si="29"/>
        <v>20</v>
      </c>
      <c r="AD152" s="34">
        <f t="shared" si="30"/>
        <v>42</v>
      </c>
      <c r="AE152" s="35">
        <f t="shared" si="31"/>
        <v>0</v>
      </c>
      <c r="AF152" s="28" t="str">
        <f>IFERROR(VLOOKUP(E152,youtube_playlist!$G:$H,2,FALSE),"Unspecified")</f>
        <v>Entertainment</v>
      </c>
      <c r="AG152" s="28" t="str">
        <f>IFERROR(INDEX(youtube_playlist!$G$2:$H$285,MATCH(E152,youtube_playlist!$G$2:$G$285,0),MATCH("industry",youtube_playlist!$G$1:$H$1,0)),"Unspecified")</f>
        <v>Entertainment</v>
      </c>
      <c r="AH152" s="36">
        <v>58794</v>
      </c>
    </row>
    <row r="153" spans="1:34" ht="15.75" customHeight="1" x14ac:dyDescent="0.3">
      <c r="A153" s="27" t="s">
        <v>1074</v>
      </c>
      <c r="B153" s="27" t="s">
        <v>30</v>
      </c>
      <c r="C153" s="27" t="s">
        <v>1075</v>
      </c>
      <c r="D153" s="27" t="s">
        <v>1076</v>
      </c>
      <c r="E153" s="28" t="str">
        <f t="shared" si="0"/>
        <v>mBiUXaa7tAc</v>
      </c>
      <c r="F153" s="28" t="str">
        <f t="shared" si="32"/>
        <v>mBiUXaa7tAc</v>
      </c>
      <c r="G153" s="27" t="s">
        <v>1075</v>
      </c>
      <c r="H153" s="29" t="str">
        <f t="shared" si="1"/>
        <v>Executive Espresso</v>
      </c>
      <c r="I153" s="27" t="s">
        <v>33</v>
      </c>
      <c r="J153" s="27" t="s">
        <v>1077</v>
      </c>
      <c r="K153" s="28" t="str">
        <f t="shared" si="14"/>
        <v>Jan 31, 2022</v>
      </c>
      <c r="L153" s="30">
        <f t="shared" si="2"/>
        <v>44592</v>
      </c>
      <c r="M153" s="28">
        <f t="shared" si="24"/>
        <v>31</v>
      </c>
      <c r="N153" s="28">
        <f t="shared" si="4"/>
        <v>1</v>
      </c>
      <c r="O153" s="28">
        <f t="shared" si="5"/>
        <v>2022</v>
      </c>
      <c r="P153" s="28" t="str">
        <f t="shared" si="25"/>
        <v>31</v>
      </c>
      <c r="Q153" s="28">
        <f>ROUNDUP(Table1[[#This Row],[month]]/3,0)</f>
        <v>1</v>
      </c>
      <c r="R153" s="28" t="str">
        <f>_xlfn.CONCAT(Table1[[#This Row],[year]],"-Q",Table1[[#This Row],[Quarter]])</f>
        <v>2022-Q1</v>
      </c>
      <c r="S153" s="28" t="str">
        <f>TEXT(Table1[[#This Row],[dateStr]],"yyyy-mm")</f>
        <v>2022-01</v>
      </c>
      <c r="T153" s="28" t="str">
        <f t="shared" si="26"/>
        <v>January</v>
      </c>
      <c r="U153" s="31">
        <v>99</v>
      </c>
      <c r="V153" s="27" t="s">
        <v>1078</v>
      </c>
      <c r="W153" s="32">
        <f t="shared" si="27"/>
        <v>32139</v>
      </c>
      <c r="X153" s="27" t="s">
        <v>1079</v>
      </c>
      <c r="Y153" s="32">
        <f t="shared" si="28"/>
        <v>630</v>
      </c>
      <c r="Z153" s="3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153" s="27" t="s">
        <v>1080</v>
      </c>
      <c r="AB153" s="33">
        <f>Table1[[#This Row],[secs]]/60 + Table1[[#This Row],[mins]] + Table1[[#This Row],[hours]]*60</f>
        <v>106.9</v>
      </c>
      <c r="AC153" s="34">
        <f t="shared" si="29"/>
        <v>54</v>
      </c>
      <c r="AD153" s="34">
        <f t="shared" si="30"/>
        <v>46</v>
      </c>
      <c r="AE153" s="35">
        <f t="shared" si="31"/>
        <v>1</v>
      </c>
      <c r="AF153" s="28" t="str">
        <f>IFERROR(VLOOKUP(E153,youtube_playlist!$G:$H,2,FALSE),"Unspecified")</f>
        <v>Unspecified</v>
      </c>
      <c r="AG153" s="28" t="str">
        <f>IFERROR(INDEX(youtube_playlist!$G$2:$H$285,MATCH(E153,youtube_playlist!$G$2:$G$285,0),MATCH("industry",youtube_playlist!$G$1:$H$1,0)),"Unspecified")</f>
        <v>Unspecified</v>
      </c>
      <c r="AH153" s="36">
        <v>57563</v>
      </c>
    </row>
    <row r="154" spans="1:34" ht="15.75" customHeight="1" x14ac:dyDescent="0.3">
      <c r="A154" s="27" t="s">
        <v>1081</v>
      </c>
      <c r="B154" s="27" t="s">
        <v>30</v>
      </c>
      <c r="C154" s="27" t="s">
        <v>1082</v>
      </c>
      <c r="D154" s="27" t="s">
        <v>1083</v>
      </c>
      <c r="E154" s="28" t="str">
        <f t="shared" si="0"/>
        <v>3fwd2XLGK-g</v>
      </c>
      <c r="F154" s="28" t="str">
        <f t="shared" si="32"/>
        <v>3fwd2XLGK-g</v>
      </c>
      <c r="G154" s="27" t="s">
        <v>1082</v>
      </c>
      <c r="H154" s="29" t="str">
        <f t="shared" si="1"/>
        <v>Executive Espresso</v>
      </c>
      <c r="I154" s="27" t="s">
        <v>33</v>
      </c>
      <c r="J154" s="27" t="s">
        <v>1084</v>
      </c>
      <c r="K154" s="28" t="str">
        <f t="shared" si="14"/>
        <v>Feb 1, 2022</v>
      </c>
      <c r="L154" s="30">
        <f t="shared" si="2"/>
        <v>44593</v>
      </c>
      <c r="M154" s="28">
        <f t="shared" si="24"/>
        <v>1</v>
      </c>
      <c r="N154" s="28">
        <f t="shared" si="4"/>
        <v>2</v>
      </c>
      <c r="O154" s="28">
        <f t="shared" si="5"/>
        <v>2022</v>
      </c>
      <c r="P154" s="28" t="str">
        <f t="shared" si="25"/>
        <v>1</v>
      </c>
      <c r="Q154" s="28">
        <f>ROUNDUP(Table1[[#This Row],[month]]/3,0)</f>
        <v>1</v>
      </c>
      <c r="R154" s="28" t="str">
        <f>_xlfn.CONCAT(Table1[[#This Row],[year]],"-Q",Table1[[#This Row],[Quarter]])</f>
        <v>2022-Q1</v>
      </c>
      <c r="S154" s="28" t="str">
        <f>TEXT(Table1[[#This Row],[dateStr]],"yyyy-mm")</f>
        <v>2022-02</v>
      </c>
      <c r="T154" s="28" t="str">
        <f t="shared" si="26"/>
        <v>February</v>
      </c>
      <c r="U154" s="31">
        <v>45</v>
      </c>
      <c r="V154" s="27" t="s">
        <v>1085</v>
      </c>
      <c r="W154" s="32">
        <f t="shared" si="27"/>
        <v>31641</v>
      </c>
      <c r="X154" s="27" t="s">
        <v>1086</v>
      </c>
      <c r="Y154" s="32">
        <f t="shared" si="28"/>
        <v>767</v>
      </c>
      <c r="Z15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54" s="27" t="s">
        <v>1087</v>
      </c>
      <c r="AB154" s="33">
        <f>Table1[[#This Row],[secs]]/60 + Table1[[#This Row],[mins]] + Table1[[#This Row],[hours]]*60</f>
        <v>21.35</v>
      </c>
      <c r="AC154" s="34">
        <f t="shared" si="29"/>
        <v>21</v>
      </c>
      <c r="AD154" s="34">
        <f t="shared" si="30"/>
        <v>21</v>
      </c>
      <c r="AE154" s="35">
        <f t="shared" si="31"/>
        <v>0</v>
      </c>
      <c r="AF154" s="28" t="str">
        <f>IFERROR(VLOOKUP(E154,youtube_playlist!$G:$H,2,FALSE),"Unspecified")</f>
        <v>Design</v>
      </c>
      <c r="AG154" s="28" t="str">
        <f>IFERROR(INDEX(youtube_playlist!$G$2:$H$285,MATCH(E154,youtube_playlist!$G$2:$G$285,0),MATCH("industry",youtube_playlist!$G$1:$H$1,0)),"Unspecified")</f>
        <v>Design</v>
      </c>
      <c r="AH154" s="36">
        <v>46937</v>
      </c>
    </row>
    <row r="155" spans="1:34" ht="15.75" customHeight="1" x14ac:dyDescent="0.3">
      <c r="A155" s="27" t="s">
        <v>1088</v>
      </c>
      <c r="B155" s="27" t="s">
        <v>30</v>
      </c>
      <c r="C155" s="27" t="s">
        <v>1089</v>
      </c>
      <c r="D155" s="27" t="s">
        <v>1090</v>
      </c>
      <c r="E155" s="28" t="str">
        <f t="shared" si="0"/>
        <v>k1KIa_Vklq4</v>
      </c>
      <c r="F155" s="28" t="str">
        <f t="shared" si="32"/>
        <v>k1KIa_Vklq4</v>
      </c>
      <c r="G155" s="27" t="s">
        <v>1089</v>
      </c>
      <c r="H155" s="29" t="str">
        <f t="shared" si="1"/>
        <v>Executive Espresso</v>
      </c>
      <c r="I155" s="27" t="s">
        <v>33</v>
      </c>
      <c r="J155" s="27" t="s">
        <v>1091</v>
      </c>
      <c r="K155" s="28" t="str">
        <f t="shared" si="14"/>
        <v>Feb 2, 2022</v>
      </c>
      <c r="L155" s="30">
        <f t="shared" si="2"/>
        <v>44594</v>
      </c>
      <c r="M155" s="28">
        <f t="shared" si="24"/>
        <v>2</v>
      </c>
      <c r="N155" s="28">
        <f t="shared" si="4"/>
        <v>2</v>
      </c>
      <c r="O155" s="28">
        <f t="shared" si="5"/>
        <v>2022</v>
      </c>
      <c r="P155" s="28" t="str">
        <f t="shared" si="25"/>
        <v>2</v>
      </c>
      <c r="Q155" s="28">
        <f>ROUNDUP(Table1[[#This Row],[month]]/3,0)</f>
        <v>1</v>
      </c>
      <c r="R155" s="28" t="str">
        <f>_xlfn.CONCAT(Table1[[#This Row],[year]],"-Q",Table1[[#This Row],[Quarter]])</f>
        <v>2022-Q1</v>
      </c>
      <c r="S155" s="28" t="str">
        <f>TEXT(Table1[[#This Row],[dateStr]],"yyyy-mm")</f>
        <v>2022-02</v>
      </c>
      <c r="T155" s="28" t="str">
        <f t="shared" si="26"/>
        <v>February</v>
      </c>
      <c r="U155" s="31">
        <v>317</v>
      </c>
      <c r="V155" s="27" t="s">
        <v>1092</v>
      </c>
      <c r="W155" s="32">
        <f t="shared" si="27"/>
        <v>56716</v>
      </c>
      <c r="X155" s="27" t="s">
        <v>688</v>
      </c>
      <c r="Y155" s="32">
        <f t="shared" si="28"/>
        <v>1101</v>
      </c>
      <c r="Z15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55" s="27" t="s">
        <v>1093</v>
      </c>
      <c r="AB155" s="33">
        <f>Table1[[#This Row],[secs]]/60 + Table1[[#This Row],[mins]] + Table1[[#This Row],[hours]]*60</f>
        <v>58.833333333333336</v>
      </c>
      <c r="AC155" s="34">
        <f t="shared" si="29"/>
        <v>50</v>
      </c>
      <c r="AD155" s="34">
        <f t="shared" si="30"/>
        <v>58</v>
      </c>
      <c r="AE155" s="35">
        <f t="shared" si="31"/>
        <v>0</v>
      </c>
      <c r="AF155" s="28" t="str">
        <f>IFERROR(VLOOKUP(E155,youtube_playlist!$G:$H,2,FALSE),"Unspecified")</f>
        <v>Unspecified</v>
      </c>
      <c r="AG155" s="28" t="str">
        <f>IFERROR(INDEX(youtube_playlist!$G$2:$H$285,MATCH(E155,youtube_playlist!$G$2:$G$285,0),MATCH("industry",youtube_playlist!$G$1:$H$1,0)),"Unspecified")</f>
        <v>Unspecified</v>
      </c>
      <c r="AH155" s="36">
        <v>67199</v>
      </c>
    </row>
    <row r="156" spans="1:34" ht="15.75" customHeight="1" x14ac:dyDescent="0.3">
      <c r="A156" s="27" t="s">
        <v>1094</v>
      </c>
      <c r="B156" s="27" t="s">
        <v>30</v>
      </c>
      <c r="C156" s="27" t="s">
        <v>1095</v>
      </c>
      <c r="D156" s="27" t="s">
        <v>1096</v>
      </c>
      <c r="E156" s="28" t="str">
        <f t="shared" si="0"/>
        <v>8fbQlQzM7-A</v>
      </c>
      <c r="F156" s="28" t="str">
        <f t="shared" si="32"/>
        <v>8fbQlQzM7-A</v>
      </c>
      <c r="G156" s="27" t="s">
        <v>1095</v>
      </c>
      <c r="H156" s="29" t="str">
        <f t="shared" si="1"/>
        <v>Executive Espresso</v>
      </c>
      <c r="I156" s="27" t="s">
        <v>33</v>
      </c>
      <c r="J156" s="27" t="s">
        <v>1097</v>
      </c>
      <c r="K156" s="28" t="str">
        <f t="shared" si="14"/>
        <v>Feb 4, 2022</v>
      </c>
      <c r="L156" s="30">
        <f t="shared" si="2"/>
        <v>44596</v>
      </c>
      <c r="M156" s="28">
        <f t="shared" si="24"/>
        <v>4</v>
      </c>
      <c r="N156" s="28">
        <f t="shared" si="4"/>
        <v>2</v>
      </c>
      <c r="O156" s="28">
        <f t="shared" si="5"/>
        <v>2022</v>
      </c>
      <c r="P156" s="28" t="str">
        <f t="shared" si="25"/>
        <v>4</v>
      </c>
      <c r="Q156" s="28">
        <f>ROUNDUP(Table1[[#This Row],[month]]/3,0)</f>
        <v>1</v>
      </c>
      <c r="R156" s="28" t="str">
        <f>_xlfn.CONCAT(Table1[[#This Row],[year]],"-Q",Table1[[#This Row],[Quarter]])</f>
        <v>2022-Q1</v>
      </c>
      <c r="S156" s="28" t="str">
        <f>TEXT(Table1[[#This Row],[dateStr]],"yyyy-mm")</f>
        <v>2022-02</v>
      </c>
      <c r="T156" s="28" t="str">
        <f t="shared" si="26"/>
        <v>February</v>
      </c>
      <c r="U156" s="31">
        <v>286</v>
      </c>
      <c r="V156" s="27" t="s">
        <v>1098</v>
      </c>
      <c r="W156" s="32">
        <f t="shared" si="27"/>
        <v>144999</v>
      </c>
      <c r="X156" s="27" t="s">
        <v>1099</v>
      </c>
      <c r="Y156" s="32">
        <f t="shared" si="28"/>
        <v>2825</v>
      </c>
      <c r="Z15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56" s="27" t="s">
        <v>1100</v>
      </c>
      <c r="AB156" s="33">
        <f>Table1[[#This Row],[secs]]/60 + Table1[[#This Row],[mins]] + Table1[[#This Row],[hours]]*60</f>
        <v>20.433333333333334</v>
      </c>
      <c r="AC156" s="34">
        <f t="shared" si="29"/>
        <v>26</v>
      </c>
      <c r="AD156" s="34">
        <f t="shared" si="30"/>
        <v>20</v>
      </c>
      <c r="AE156" s="35">
        <f t="shared" si="31"/>
        <v>0</v>
      </c>
      <c r="AF156" s="28" t="str">
        <f>IFERROR(VLOOKUP(E156,youtube_playlist!$G:$H,2,FALSE),"Unspecified")</f>
        <v>Unspecified</v>
      </c>
      <c r="AG156" s="28" t="str">
        <f>IFERROR(INDEX(youtube_playlist!$G$2:$H$285,MATCH(E156,youtube_playlist!$G$2:$G$285,0),MATCH("industry",youtube_playlist!$G$1:$H$1,0)),"Unspecified")</f>
        <v>Unspecified</v>
      </c>
      <c r="AH156" s="36">
        <v>45657</v>
      </c>
    </row>
    <row r="157" spans="1:34" ht="15.75" customHeight="1" x14ac:dyDescent="0.3">
      <c r="A157" s="27" t="s">
        <v>1101</v>
      </c>
      <c r="B157" s="27" t="s">
        <v>30</v>
      </c>
      <c r="C157" s="27" t="s">
        <v>1102</v>
      </c>
      <c r="D157" s="27" t="s">
        <v>1103</v>
      </c>
      <c r="E157" s="28" t="str">
        <f t="shared" si="0"/>
        <v>GtzNG5qvLKI</v>
      </c>
      <c r="F157" s="28" t="str">
        <f t="shared" si="32"/>
        <v>GtzNG5qvLKI</v>
      </c>
      <c r="G157" s="27" t="s">
        <v>1102</v>
      </c>
      <c r="H157" s="29" t="str">
        <f t="shared" si="1"/>
        <v>Executive Espresso</v>
      </c>
      <c r="I157" s="27" t="s">
        <v>33</v>
      </c>
      <c r="J157" s="27" t="s">
        <v>1104</v>
      </c>
      <c r="K157" s="28" t="str">
        <f t="shared" si="14"/>
        <v>Feb 9, 2022</v>
      </c>
      <c r="L157" s="30">
        <f t="shared" si="2"/>
        <v>44601</v>
      </c>
      <c r="M157" s="28">
        <f t="shared" si="24"/>
        <v>9</v>
      </c>
      <c r="N157" s="28">
        <f t="shared" si="4"/>
        <v>2</v>
      </c>
      <c r="O157" s="28">
        <f t="shared" si="5"/>
        <v>2022</v>
      </c>
      <c r="P157" s="28" t="str">
        <f t="shared" si="25"/>
        <v>9</v>
      </c>
      <c r="Q157" s="28">
        <f>ROUNDUP(Table1[[#This Row],[month]]/3,0)</f>
        <v>1</v>
      </c>
      <c r="R157" s="28" t="str">
        <f>_xlfn.CONCAT(Table1[[#This Row],[year]],"-Q",Table1[[#This Row],[Quarter]])</f>
        <v>2022-Q1</v>
      </c>
      <c r="S157" s="28" t="str">
        <f>TEXT(Table1[[#This Row],[dateStr]],"yyyy-mm")</f>
        <v>2022-02</v>
      </c>
      <c r="T157" s="28" t="str">
        <f t="shared" si="26"/>
        <v>February</v>
      </c>
      <c r="U157" s="31">
        <v>312</v>
      </c>
      <c r="V157" s="27" t="s">
        <v>1105</v>
      </c>
      <c r="W157" s="32">
        <f t="shared" si="27"/>
        <v>306643</v>
      </c>
      <c r="X157" s="27" t="s">
        <v>1106</v>
      </c>
      <c r="Y157" s="32">
        <f t="shared" si="28"/>
        <v>4526</v>
      </c>
      <c r="Z15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57" s="27" t="s">
        <v>1107</v>
      </c>
      <c r="AB157" s="33">
        <f>Table1[[#This Row],[secs]]/60 + Table1[[#This Row],[mins]] + Table1[[#This Row],[hours]]*60</f>
        <v>35.93333333333333</v>
      </c>
      <c r="AC157" s="34">
        <f t="shared" si="29"/>
        <v>56</v>
      </c>
      <c r="AD157" s="34">
        <f t="shared" si="30"/>
        <v>35</v>
      </c>
      <c r="AE157" s="35">
        <f t="shared" si="31"/>
        <v>0</v>
      </c>
      <c r="AF157" s="28" t="str">
        <f>IFERROR(VLOOKUP(E157,youtube_playlist!$G:$H,2,FALSE),"Unspecified")</f>
        <v>Unspecified</v>
      </c>
      <c r="AG157" s="28" t="str">
        <f>IFERROR(INDEX(youtube_playlist!$G$2:$H$285,MATCH(E157,youtube_playlist!$G$2:$G$285,0),MATCH("industry",youtube_playlist!$G$1:$H$1,0)),"Unspecified")</f>
        <v>Unspecified</v>
      </c>
      <c r="AH157" s="36">
        <v>53609</v>
      </c>
    </row>
    <row r="158" spans="1:34" ht="15.75" customHeight="1" x14ac:dyDescent="0.3">
      <c r="A158" s="27" t="s">
        <v>1108</v>
      </c>
      <c r="B158" s="27" t="s">
        <v>30</v>
      </c>
      <c r="C158" s="27" t="s">
        <v>1109</v>
      </c>
      <c r="D158" s="27" t="s">
        <v>1110</v>
      </c>
      <c r="E158" s="28" t="str">
        <f t="shared" si="0"/>
        <v>jzpCMmh69QU</v>
      </c>
      <c r="F158" s="28" t="str">
        <f t="shared" si="32"/>
        <v>jzpCMmh69QU</v>
      </c>
      <c r="G158" s="27" t="s">
        <v>1109</v>
      </c>
      <c r="H158" s="29" t="str">
        <f t="shared" si="1"/>
        <v>Executive Espresso</v>
      </c>
      <c r="I158" s="27" t="s">
        <v>33</v>
      </c>
      <c r="J158" s="27" t="s">
        <v>1111</v>
      </c>
      <c r="K158" s="28" t="str">
        <f t="shared" si="14"/>
        <v>Feb 13, 2022</v>
      </c>
      <c r="L158" s="30">
        <f t="shared" si="2"/>
        <v>44605</v>
      </c>
      <c r="M158" s="28">
        <f t="shared" si="24"/>
        <v>13</v>
      </c>
      <c r="N158" s="28">
        <f t="shared" si="4"/>
        <v>2</v>
      </c>
      <c r="O158" s="28">
        <f t="shared" si="5"/>
        <v>2022</v>
      </c>
      <c r="P158" s="28" t="str">
        <f t="shared" si="25"/>
        <v>13</v>
      </c>
      <c r="Q158" s="28">
        <f>ROUNDUP(Table1[[#This Row],[month]]/3,0)</f>
        <v>1</v>
      </c>
      <c r="R158" s="28" t="str">
        <f>_xlfn.CONCAT(Table1[[#This Row],[year]],"-Q",Table1[[#This Row],[Quarter]])</f>
        <v>2022-Q1</v>
      </c>
      <c r="S158" s="28" t="str">
        <f>TEXT(Table1[[#This Row],[dateStr]],"yyyy-mm")</f>
        <v>2022-02</v>
      </c>
      <c r="T158" s="28" t="str">
        <f t="shared" si="26"/>
        <v>February</v>
      </c>
      <c r="U158" s="31">
        <v>549</v>
      </c>
      <c r="V158" s="27" t="s">
        <v>1112</v>
      </c>
      <c r="W158" s="32">
        <f t="shared" si="27"/>
        <v>215350</v>
      </c>
      <c r="X158" s="27" t="s">
        <v>1113</v>
      </c>
      <c r="Y158" s="32">
        <f t="shared" si="28"/>
        <v>4535</v>
      </c>
      <c r="Z15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58" s="27" t="s">
        <v>1114</v>
      </c>
      <c r="AB158" s="33">
        <f>Table1[[#This Row],[secs]]/60 + Table1[[#This Row],[mins]] + Table1[[#This Row],[hours]]*60</f>
        <v>64.016666666666666</v>
      </c>
      <c r="AC158" s="34">
        <f t="shared" si="29"/>
        <v>1</v>
      </c>
      <c r="AD158" s="34">
        <f t="shared" si="30"/>
        <v>4</v>
      </c>
      <c r="AE158" s="35">
        <f t="shared" si="31"/>
        <v>1</v>
      </c>
      <c r="AF158" s="28" t="str">
        <f>IFERROR(VLOOKUP(E158,youtube_playlist!$G:$H,2,FALSE),"Unspecified")</f>
        <v>Unspecified</v>
      </c>
      <c r="AG158" s="28" t="str">
        <f>IFERROR(INDEX(youtube_playlist!$G$2:$H$285,MATCH(E158,youtube_playlist!$G$2:$G$285,0),MATCH("industry",youtube_playlist!$G$1:$H$1,0)),"Unspecified")</f>
        <v>Unspecified</v>
      </c>
      <c r="AH158" s="36">
        <v>51858</v>
      </c>
    </row>
    <row r="159" spans="1:34" ht="15.75" customHeight="1" x14ac:dyDescent="0.3">
      <c r="A159" s="27" t="s">
        <v>1115</v>
      </c>
      <c r="B159" s="27" t="s">
        <v>30</v>
      </c>
      <c r="C159" s="27" t="s">
        <v>1116</v>
      </c>
      <c r="D159" s="27" t="s">
        <v>1117</v>
      </c>
      <c r="E159" s="28" t="str">
        <f t="shared" si="0"/>
        <v>Mj1PdEp3KeA</v>
      </c>
      <c r="F159" s="28" t="str">
        <f t="shared" si="32"/>
        <v>Mj1PdEp3KeA</v>
      </c>
      <c r="G159" s="27" t="s">
        <v>1116</v>
      </c>
      <c r="H159" s="29" t="str">
        <f t="shared" si="1"/>
        <v>Executive Espresso</v>
      </c>
      <c r="I159" s="27" t="s">
        <v>33</v>
      </c>
      <c r="J159" s="27" t="s">
        <v>1118</v>
      </c>
      <c r="K159" s="28" t="str">
        <f t="shared" si="14"/>
        <v>Mar 5, 2022</v>
      </c>
      <c r="L159" s="30">
        <f t="shared" si="2"/>
        <v>44625</v>
      </c>
      <c r="M159" s="28">
        <f t="shared" si="24"/>
        <v>5</v>
      </c>
      <c r="N159" s="28">
        <f t="shared" si="4"/>
        <v>3</v>
      </c>
      <c r="O159" s="28">
        <f t="shared" si="5"/>
        <v>2022</v>
      </c>
      <c r="P159" s="28" t="str">
        <f t="shared" si="25"/>
        <v>5</v>
      </c>
      <c r="Q159" s="28">
        <f>ROUNDUP(Table1[[#This Row],[month]]/3,0)</f>
        <v>1</v>
      </c>
      <c r="R159" s="28" t="str">
        <f>_xlfn.CONCAT(Table1[[#This Row],[year]],"-Q",Table1[[#This Row],[Quarter]])</f>
        <v>2022-Q1</v>
      </c>
      <c r="S159" s="28" t="str">
        <f>TEXT(Table1[[#This Row],[dateStr]],"yyyy-mm")</f>
        <v>2022-03</v>
      </c>
      <c r="T159" s="28" t="str">
        <f t="shared" si="26"/>
        <v>March</v>
      </c>
      <c r="U159" s="31">
        <v>1687</v>
      </c>
      <c r="V159" s="27" t="s">
        <v>1119</v>
      </c>
      <c r="W159" s="32">
        <f t="shared" si="27"/>
        <v>1343306</v>
      </c>
      <c r="X159" s="27" t="s">
        <v>1120</v>
      </c>
      <c r="Y159" s="32">
        <f t="shared" si="28"/>
        <v>18306</v>
      </c>
      <c r="Z15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59" s="27" t="s">
        <v>1121</v>
      </c>
      <c r="AB159" s="33">
        <f>Table1[[#This Row],[secs]]/60 + Table1[[#This Row],[mins]] + Table1[[#This Row],[hours]]*60</f>
        <v>48.05</v>
      </c>
      <c r="AC159" s="34">
        <f t="shared" si="29"/>
        <v>3</v>
      </c>
      <c r="AD159" s="34">
        <f t="shared" si="30"/>
        <v>48</v>
      </c>
      <c r="AE159" s="35">
        <f t="shared" si="31"/>
        <v>0</v>
      </c>
      <c r="AF159" s="28" t="str">
        <f>IFERROR(VLOOKUP(E159,youtube_playlist!$G:$H,2,FALSE),"Unspecified")</f>
        <v>Unspecified</v>
      </c>
      <c r="AG159" s="28" t="str">
        <f>IFERROR(INDEX(youtube_playlist!$G$2:$H$285,MATCH(E159,youtube_playlist!$G$2:$G$285,0),MATCH("industry",youtube_playlist!$G$1:$H$1,0)),"Unspecified")</f>
        <v>Unspecified</v>
      </c>
      <c r="AH159" s="36">
        <v>49897</v>
      </c>
    </row>
    <row r="160" spans="1:34" ht="15.75" customHeight="1" x14ac:dyDescent="0.3">
      <c r="A160" s="27" t="s">
        <v>1122</v>
      </c>
      <c r="B160" s="27" t="s">
        <v>30</v>
      </c>
      <c r="C160" s="27" t="s">
        <v>1123</v>
      </c>
      <c r="D160" s="27" t="s">
        <v>1124</v>
      </c>
      <c r="E160" s="28" t="str">
        <f t="shared" si="0"/>
        <v>gyBgPCtlwm8</v>
      </c>
      <c r="F160" s="28" t="str">
        <f t="shared" si="32"/>
        <v>gyBgPCtlwm8</v>
      </c>
      <c r="G160" s="27" t="s">
        <v>1123</v>
      </c>
      <c r="H160" s="29" t="str">
        <f t="shared" si="1"/>
        <v>Executive Espresso</v>
      </c>
      <c r="I160" s="27" t="s">
        <v>33</v>
      </c>
      <c r="J160" s="27" t="s">
        <v>1125</v>
      </c>
      <c r="K160" s="28" t="str">
        <f t="shared" si="14"/>
        <v>Mar 7, 2022</v>
      </c>
      <c r="L160" s="30">
        <f t="shared" si="2"/>
        <v>44627</v>
      </c>
      <c r="M160" s="28">
        <f t="shared" si="24"/>
        <v>7</v>
      </c>
      <c r="N160" s="28">
        <f t="shared" si="4"/>
        <v>3</v>
      </c>
      <c r="O160" s="28">
        <f t="shared" si="5"/>
        <v>2022</v>
      </c>
      <c r="P160" s="28" t="str">
        <f t="shared" si="25"/>
        <v>7</v>
      </c>
      <c r="Q160" s="28">
        <f>ROUNDUP(Table1[[#This Row],[month]]/3,0)</f>
        <v>1</v>
      </c>
      <c r="R160" s="28" t="str">
        <f>_xlfn.CONCAT(Table1[[#This Row],[year]],"-Q",Table1[[#This Row],[Quarter]])</f>
        <v>2022-Q1</v>
      </c>
      <c r="S160" s="28" t="str">
        <f>TEXT(Table1[[#This Row],[dateStr]],"yyyy-mm")</f>
        <v>2022-03</v>
      </c>
      <c r="T160" s="28" t="str">
        <f t="shared" si="26"/>
        <v>March</v>
      </c>
      <c r="U160" s="31">
        <v>69</v>
      </c>
      <c r="V160" s="27" t="s">
        <v>1126</v>
      </c>
      <c r="W160" s="32">
        <f t="shared" si="27"/>
        <v>85693</v>
      </c>
      <c r="X160" s="27" t="s">
        <v>1127</v>
      </c>
      <c r="Y160" s="32">
        <f t="shared" si="28"/>
        <v>1651</v>
      </c>
      <c r="Z16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60" s="27" t="s">
        <v>1128</v>
      </c>
      <c r="AB160" s="33">
        <f>Table1[[#This Row],[secs]]/60 + Table1[[#This Row],[mins]] + Table1[[#This Row],[hours]]*60</f>
        <v>28.916666666666668</v>
      </c>
      <c r="AC160" s="34">
        <f t="shared" si="29"/>
        <v>55</v>
      </c>
      <c r="AD160" s="34">
        <f t="shared" si="30"/>
        <v>28</v>
      </c>
      <c r="AE160" s="35">
        <f t="shared" si="31"/>
        <v>0</v>
      </c>
      <c r="AF160" s="28" t="str">
        <f>IFERROR(VLOOKUP(E160,youtube_playlist!$G:$H,2,FALSE),"Unspecified")</f>
        <v>Unspecified</v>
      </c>
      <c r="AG160" s="28" t="str">
        <f>IFERROR(INDEX(youtube_playlist!$G$2:$H$285,MATCH(E160,youtube_playlist!$G$2:$G$285,0),MATCH("industry",youtube_playlist!$G$1:$H$1,0)),"Unspecified")</f>
        <v>Unspecified</v>
      </c>
      <c r="AH160" s="36">
        <v>44093</v>
      </c>
    </row>
    <row r="161" spans="1:34" ht="15.75" customHeight="1" x14ac:dyDescent="0.3">
      <c r="A161" s="27" t="s">
        <v>1129</v>
      </c>
      <c r="B161" s="27" t="s">
        <v>30</v>
      </c>
      <c r="C161" s="27" t="s">
        <v>1130</v>
      </c>
      <c r="D161" s="27" t="s">
        <v>1131</v>
      </c>
      <c r="E161" s="28" t="str">
        <f t="shared" si="0"/>
        <v>W_LMdswAA48</v>
      </c>
      <c r="F161" s="28" t="str">
        <f t="shared" si="32"/>
        <v>W_LMdswAA48</v>
      </c>
      <c r="G161" s="27" t="s">
        <v>1130</v>
      </c>
      <c r="H161" s="29" t="str">
        <f t="shared" si="1"/>
        <v>Executive Espresso</v>
      </c>
      <c r="I161" s="27" t="s">
        <v>33</v>
      </c>
      <c r="J161" s="27" t="s">
        <v>1132</v>
      </c>
      <c r="K161" s="28" t="str">
        <f t="shared" si="14"/>
        <v>Mar 9, 2022</v>
      </c>
      <c r="L161" s="30">
        <f t="shared" si="2"/>
        <v>44629</v>
      </c>
      <c r="M161" s="28">
        <f t="shared" si="24"/>
        <v>9</v>
      </c>
      <c r="N161" s="28">
        <f t="shared" si="4"/>
        <v>3</v>
      </c>
      <c r="O161" s="28">
        <f t="shared" si="5"/>
        <v>2022</v>
      </c>
      <c r="P161" s="28" t="str">
        <f t="shared" si="25"/>
        <v>9</v>
      </c>
      <c r="Q161" s="28">
        <f>ROUNDUP(Table1[[#This Row],[month]]/3,0)</f>
        <v>1</v>
      </c>
      <c r="R161" s="28" t="str">
        <f>_xlfn.CONCAT(Table1[[#This Row],[year]],"-Q",Table1[[#This Row],[Quarter]])</f>
        <v>2022-Q1</v>
      </c>
      <c r="S161" s="28" t="str">
        <f>TEXT(Table1[[#This Row],[dateStr]],"yyyy-mm")</f>
        <v>2022-03</v>
      </c>
      <c r="T161" s="28" t="str">
        <f t="shared" si="26"/>
        <v>March</v>
      </c>
      <c r="U161" s="31">
        <v>54</v>
      </c>
      <c r="V161" s="27" t="s">
        <v>1133</v>
      </c>
      <c r="W161" s="32">
        <f t="shared" si="27"/>
        <v>80809</v>
      </c>
      <c r="X161" s="27" t="s">
        <v>1134</v>
      </c>
      <c r="Y161" s="32">
        <f t="shared" si="28"/>
        <v>1522</v>
      </c>
      <c r="Z16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61" s="27" t="s">
        <v>1135</v>
      </c>
      <c r="AB161" s="33">
        <f>Table1[[#This Row],[secs]]/60 + Table1[[#This Row],[mins]] + Table1[[#This Row],[hours]]*60</f>
        <v>38.18333333333333</v>
      </c>
      <c r="AC161" s="34">
        <f t="shared" si="29"/>
        <v>11</v>
      </c>
      <c r="AD161" s="34">
        <f t="shared" si="30"/>
        <v>38</v>
      </c>
      <c r="AE161" s="35">
        <f t="shared" si="31"/>
        <v>0</v>
      </c>
      <c r="AF161" s="28" t="str">
        <f>IFERROR(VLOOKUP(E161,youtube_playlist!$G:$H,2,FALSE),"Unspecified")</f>
        <v>Unspecified</v>
      </c>
      <c r="AG161" s="28" t="str">
        <f>IFERROR(INDEX(youtube_playlist!$G$2:$H$285,MATCH(E161,youtube_playlist!$G$2:$G$285,0),MATCH("industry",youtube_playlist!$G$1:$H$1,0)),"Unspecified")</f>
        <v>Unspecified</v>
      </c>
      <c r="AH161" s="36">
        <v>47211</v>
      </c>
    </row>
    <row r="162" spans="1:34" ht="15.75" customHeight="1" x14ac:dyDescent="0.3">
      <c r="A162" s="27" t="s">
        <v>1136</v>
      </c>
      <c r="B162" s="27" t="s">
        <v>30</v>
      </c>
      <c r="C162" s="27" t="s">
        <v>1137</v>
      </c>
      <c r="D162" s="27" t="s">
        <v>1138</v>
      </c>
      <c r="E162" s="28" t="str">
        <f t="shared" si="0"/>
        <v>48Ei3K5Iy1A</v>
      </c>
      <c r="F162" s="28" t="str">
        <f t="shared" si="32"/>
        <v>48Ei3K5Iy1A</v>
      </c>
      <c r="G162" s="27" t="s">
        <v>1137</v>
      </c>
      <c r="H162" s="29" t="str">
        <f t="shared" si="1"/>
        <v>Executive Espresso</v>
      </c>
      <c r="I162" s="27" t="s">
        <v>33</v>
      </c>
      <c r="J162" s="27" t="s">
        <v>1139</v>
      </c>
      <c r="K162" s="28" t="str">
        <f t="shared" si="14"/>
        <v>Mar 12, 2022</v>
      </c>
      <c r="L162" s="30">
        <f t="shared" si="2"/>
        <v>44632</v>
      </c>
      <c r="M162" s="28">
        <f t="shared" si="24"/>
        <v>12</v>
      </c>
      <c r="N162" s="28">
        <f t="shared" si="4"/>
        <v>3</v>
      </c>
      <c r="O162" s="28">
        <f t="shared" si="5"/>
        <v>2022</v>
      </c>
      <c r="P162" s="28" t="str">
        <f t="shared" si="25"/>
        <v>12</v>
      </c>
      <c r="Q162" s="28">
        <f>ROUNDUP(Table1[[#This Row],[month]]/3,0)</f>
        <v>1</v>
      </c>
      <c r="R162" s="28" t="str">
        <f>_xlfn.CONCAT(Table1[[#This Row],[year]],"-Q",Table1[[#This Row],[Quarter]])</f>
        <v>2022-Q1</v>
      </c>
      <c r="S162" s="28" t="str">
        <f>TEXT(Table1[[#This Row],[dateStr]],"yyyy-mm")</f>
        <v>2022-03</v>
      </c>
      <c r="T162" s="28" t="str">
        <f t="shared" si="26"/>
        <v>March</v>
      </c>
      <c r="U162" s="31">
        <v>1587</v>
      </c>
      <c r="V162" s="27" t="s">
        <v>1140</v>
      </c>
      <c r="W162" s="32">
        <f t="shared" si="27"/>
        <v>490276</v>
      </c>
      <c r="X162" s="27" t="s">
        <v>1141</v>
      </c>
      <c r="Y162" s="32">
        <f t="shared" si="28"/>
        <v>10066</v>
      </c>
      <c r="Z16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62" s="27" t="s">
        <v>1142</v>
      </c>
      <c r="AB162" s="33">
        <f>Table1[[#This Row],[secs]]/60 + Table1[[#This Row],[mins]] + Table1[[#This Row],[hours]]*60</f>
        <v>34.799999999999997</v>
      </c>
      <c r="AC162" s="34">
        <f t="shared" si="29"/>
        <v>48</v>
      </c>
      <c r="AD162" s="34">
        <f t="shared" si="30"/>
        <v>34</v>
      </c>
      <c r="AE162" s="35">
        <f t="shared" si="31"/>
        <v>0</v>
      </c>
      <c r="AF162" s="28" t="str">
        <f>IFERROR(VLOOKUP(E162,youtube_playlist!$G:$H,2,FALSE),"Unspecified")</f>
        <v>Unspecified</v>
      </c>
      <c r="AG162" s="28" t="str">
        <f>IFERROR(INDEX(youtube_playlist!$G$2:$H$285,MATCH(E162,youtube_playlist!$G$2:$G$285,0),MATCH("industry",youtube_playlist!$G$1:$H$1,0)),"Unspecified")</f>
        <v>Unspecified</v>
      </c>
      <c r="AH162" s="36">
        <v>49544</v>
      </c>
    </row>
    <row r="163" spans="1:34" ht="15.75" customHeight="1" x14ac:dyDescent="0.3">
      <c r="A163" s="27" t="s">
        <v>1143</v>
      </c>
      <c r="B163" s="27" t="s">
        <v>30</v>
      </c>
      <c r="C163" s="27" t="s">
        <v>1144</v>
      </c>
      <c r="D163" s="27" t="s">
        <v>1145</v>
      </c>
      <c r="E163" s="28" t="str">
        <f t="shared" si="0"/>
        <v>gCw-ydcFcCI</v>
      </c>
      <c r="F163" s="28" t="str">
        <f t="shared" si="32"/>
        <v>gCw-ydcFcCI</v>
      </c>
      <c r="G163" s="27" t="s">
        <v>1144</v>
      </c>
      <c r="H163" s="29" t="str">
        <f t="shared" si="1"/>
        <v>Executive Espresso</v>
      </c>
      <c r="I163" s="27" t="s">
        <v>33</v>
      </c>
      <c r="J163" s="27" t="s">
        <v>1146</v>
      </c>
      <c r="K163" s="28" t="str">
        <f t="shared" si="14"/>
        <v>Mar 21, 2022</v>
      </c>
      <c r="L163" s="30">
        <f t="shared" si="2"/>
        <v>44641</v>
      </c>
      <c r="M163" s="28">
        <f t="shared" si="24"/>
        <v>21</v>
      </c>
      <c r="N163" s="28">
        <f t="shared" si="4"/>
        <v>3</v>
      </c>
      <c r="O163" s="28">
        <f t="shared" si="5"/>
        <v>2022</v>
      </c>
      <c r="P163" s="28" t="str">
        <f t="shared" si="25"/>
        <v>21</v>
      </c>
      <c r="Q163" s="28">
        <f>ROUNDUP(Table1[[#This Row],[month]]/3,0)</f>
        <v>1</v>
      </c>
      <c r="R163" s="28" t="str">
        <f>_xlfn.CONCAT(Table1[[#This Row],[year]],"-Q",Table1[[#This Row],[Quarter]])</f>
        <v>2022-Q1</v>
      </c>
      <c r="S163" s="28" t="str">
        <f>TEXT(Table1[[#This Row],[dateStr]],"yyyy-mm")</f>
        <v>2022-03</v>
      </c>
      <c r="T163" s="28" t="str">
        <f t="shared" si="26"/>
        <v>March</v>
      </c>
      <c r="U163" s="31">
        <v>318</v>
      </c>
      <c r="V163" s="27" t="s">
        <v>1147</v>
      </c>
      <c r="W163" s="32">
        <f t="shared" si="27"/>
        <v>457250</v>
      </c>
      <c r="X163" s="27" t="s">
        <v>1148</v>
      </c>
      <c r="Y163" s="32">
        <f t="shared" si="28"/>
        <v>7556</v>
      </c>
      <c r="Z16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63" s="27" t="s">
        <v>1149</v>
      </c>
      <c r="AB163" s="33">
        <f>Table1[[#This Row],[secs]]/60 + Table1[[#This Row],[mins]] + Table1[[#This Row],[hours]]*60</f>
        <v>43.666666666666664</v>
      </c>
      <c r="AC163" s="34">
        <f t="shared" si="29"/>
        <v>40</v>
      </c>
      <c r="AD163" s="34">
        <f t="shared" si="30"/>
        <v>43</v>
      </c>
      <c r="AE163" s="35">
        <f t="shared" si="31"/>
        <v>0</v>
      </c>
      <c r="AF163" s="28" t="str">
        <f>IFERROR(VLOOKUP(E163,youtube_playlist!$G:$H,2,FALSE),"Unspecified")</f>
        <v>Unspecified</v>
      </c>
      <c r="AG163" s="28" t="str">
        <f>IFERROR(INDEX(youtube_playlist!$G$2:$H$285,MATCH(E163,youtube_playlist!$G$2:$G$285,0),MATCH("industry",youtube_playlist!$G$1:$H$1,0)),"Unspecified")</f>
        <v>Unspecified</v>
      </c>
      <c r="AH163" s="36">
        <v>49709</v>
      </c>
    </row>
    <row r="164" spans="1:34" ht="15.75" customHeight="1" x14ac:dyDescent="0.3">
      <c r="A164" s="27" t="s">
        <v>1150</v>
      </c>
      <c r="B164" s="27" t="s">
        <v>30</v>
      </c>
      <c r="C164" s="27" t="s">
        <v>1151</v>
      </c>
      <c r="D164" s="27" t="s">
        <v>1152</v>
      </c>
      <c r="E164" s="28" t="str">
        <f t="shared" si="0"/>
        <v>lwl_PzKooWI</v>
      </c>
      <c r="F164" s="28" t="str">
        <f t="shared" si="32"/>
        <v>lwl_PzKooWI</v>
      </c>
      <c r="G164" s="27" t="s">
        <v>1151</v>
      </c>
      <c r="H164" s="29" t="str">
        <f t="shared" si="1"/>
        <v>Executive Espresso</v>
      </c>
      <c r="I164" s="27" t="s">
        <v>33</v>
      </c>
      <c r="J164" s="27" t="s">
        <v>1153</v>
      </c>
      <c r="K164" s="28" t="str">
        <f t="shared" si="14"/>
        <v>Mar 24, 2022</v>
      </c>
      <c r="L164" s="30">
        <f t="shared" si="2"/>
        <v>44644</v>
      </c>
      <c r="M164" s="28">
        <f t="shared" si="24"/>
        <v>24</v>
      </c>
      <c r="N164" s="28">
        <f t="shared" si="4"/>
        <v>3</v>
      </c>
      <c r="O164" s="28">
        <f t="shared" si="5"/>
        <v>2022</v>
      </c>
      <c r="P164" s="28" t="str">
        <f t="shared" si="25"/>
        <v>24</v>
      </c>
      <c r="Q164" s="28">
        <f>ROUNDUP(Table1[[#This Row],[month]]/3,0)</f>
        <v>1</v>
      </c>
      <c r="R164" s="28" t="str">
        <f>_xlfn.CONCAT(Table1[[#This Row],[year]],"-Q",Table1[[#This Row],[Quarter]])</f>
        <v>2022-Q1</v>
      </c>
      <c r="S164" s="28" t="str">
        <f>TEXT(Table1[[#This Row],[dateStr]],"yyyy-mm")</f>
        <v>2022-03</v>
      </c>
      <c r="T164" s="28" t="str">
        <f t="shared" si="26"/>
        <v>March</v>
      </c>
      <c r="U164" s="31">
        <v>23</v>
      </c>
      <c r="V164" s="27" t="s">
        <v>1154</v>
      </c>
      <c r="W164" s="32">
        <f t="shared" si="27"/>
        <v>40350</v>
      </c>
      <c r="X164" s="27" t="s">
        <v>1155</v>
      </c>
      <c r="Y164" s="32">
        <f t="shared" si="28"/>
        <v>748</v>
      </c>
      <c r="Z16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64" s="27" t="s">
        <v>1156</v>
      </c>
      <c r="AB164" s="33">
        <f>Table1[[#This Row],[secs]]/60 + Table1[[#This Row],[mins]] + Table1[[#This Row],[hours]]*60</f>
        <v>34.25</v>
      </c>
      <c r="AC164" s="34">
        <f t="shared" si="29"/>
        <v>15</v>
      </c>
      <c r="AD164" s="34">
        <f t="shared" si="30"/>
        <v>34</v>
      </c>
      <c r="AE164" s="35">
        <f t="shared" si="31"/>
        <v>0</v>
      </c>
      <c r="AF164" s="28" t="str">
        <f>IFERROR(VLOOKUP(E164,youtube_playlist!$G:$H,2,FALSE),"Unspecified")</f>
        <v>ธนาคารและการเงิน</v>
      </c>
      <c r="AG164" s="28" t="str">
        <f>IFERROR(INDEX(youtube_playlist!$G$2:$H$285,MATCH(E164,youtube_playlist!$G$2:$G$285,0),MATCH("industry",youtube_playlist!$G$1:$H$1,0)),"Unspecified")</f>
        <v>ธนาคารและการเงิน</v>
      </c>
      <c r="AH164" s="36">
        <v>45728</v>
      </c>
    </row>
    <row r="165" spans="1:34" ht="15.75" customHeight="1" x14ac:dyDescent="0.3">
      <c r="A165" s="27" t="s">
        <v>1157</v>
      </c>
      <c r="B165" s="27" t="s">
        <v>30</v>
      </c>
      <c r="C165" s="27" t="s">
        <v>1158</v>
      </c>
      <c r="D165" s="27" t="s">
        <v>1159</v>
      </c>
      <c r="E165" s="28" t="str">
        <f t="shared" si="0"/>
        <v>MwXleZlG_OI</v>
      </c>
      <c r="F165" s="28" t="str">
        <f t="shared" si="32"/>
        <v>MwXleZlG_OI</v>
      </c>
      <c r="G165" s="27" t="s">
        <v>1158</v>
      </c>
      <c r="H165" s="29" t="str">
        <f t="shared" si="1"/>
        <v>Executive Espresso</v>
      </c>
      <c r="I165" s="27" t="s">
        <v>33</v>
      </c>
      <c r="J165" s="27" t="s">
        <v>1160</v>
      </c>
      <c r="K165" s="28" t="str">
        <f t="shared" si="14"/>
        <v>Mar 26, 2022</v>
      </c>
      <c r="L165" s="30">
        <f t="shared" si="2"/>
        <v>44646</v>
      </c>
      <c r="M165" s="28">
        <f t="shared" si="24"/>
        <v>26</v>
      </c>
      <c r="N165" s="28">
        <f t="shared" si="4"/>
        <v>3</v>
      </c>
      <c r="O165" s="28">
        <f t="shared" si="5"/>
        <v>2022</v>
      </c>
      <c r="P165" s="28" t="str">
        <f t="shared" si="25"/>
        <v>26</v>
      </c>
      <c r="Q165" s="28">
        <f>ROUNDUP(Table1[[#This Row],[month]]/3,0)</f>
        <v>1</v>
      </c>
      <c r="R165" s="28" t="str">
        <f>_xlfn.CONCAT(Table1[[#This Row],[year]],"-Q",Table1[[#This Row],[Quarter]])</f>
        <v>2022-Q1</v>
      </c>
      <c r="S165" s="28" t="str">
        <f>TEXT(Table1[[#This Row],[dateStr]],"yyyy-mm")</f>
        <v>2022-03</v>
      </c>
      <c r="T165" s="28" t="str">
        <f t="shared" si="26"/>
        <v>March</v>
      </c>
      <c r="U165" s="31">
        <v>938</v>
      </c>
      <c r="V165" s="27" t="s">
        <v>1161</v>
      </c>
      <c r="W165" s="32">
        <f t="shared" si="27"/>
        <v>697483</v>
      </c>
      <c r="X165" s="27" t="s">
        <v>1162</v>
      </c>
      <c r="Y165" s="32">
        <f t="shared" si="28"/>
        <v>9178</v>
      </c>
      <c r="Z16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65" s="27" t="s">
        <v>1163</v>
      </c>
      <c r="AB165" s="33">
        <f>Table1[[#This Row],[secs]]/60 + Table1[[#This Row],[mins]] + Table1[[#This Row],[hours]]*60</f>
        <v>66.683333333333337</v>
      </c>
      <c r="AC165" s="34">
        <f t="shared" si="29"/>
        <v>41</v>
      </c>
      <c r="AD165" s="34">
        <f t="shared" si="30"/>
        <v>6</v>
      </c>
      <c r="AE165" s="35">
        <f t="shared" si="31"/>
        <v>1</v>
      </c>
      <c r="AF165" s="28" t="str">
        <f>IFERROR(VLOOKUP(E165,youtube_playlist!$G:$H,2,FALSE),"Unspecified")</f>
        <v>ธนาคารและการเงิน</v>
      </c>
      <c r="AG165" s="28" t="str">
        <f>IFERROR(INDEX(youtube_playlist!$G$2:$H$285,MATCH(E165,youtube_playlist!$G$2:$G$285,0),MATCH("industry",youtube_playlist!$G$1:$H$1,0)),"Unspecified")</f>
        <v>ธนาคารและการเงิน</v>
      </c>
      <c r="AH165" s="36">
        <v>49615</v>
      </c>
    </row>
    <row r="166" spans="1:34" ht="15.75" customHeight="1" x14ac:dyDescent="0.3">
      <c r="A166" s="27" t="s">
        <v>1164</v>
      </c>
      <c r="B166" s="27" t="s">
        <v>30</v>
      </c>
      <c r="C166" s="27" t="s">
        <v>1165</v>
      </c>
      <c r="D166" s="27" t="s">
        <v>1166</v>
      </c>
      <c r="E166" s="28" t="str">
        <f t="shared" si="0"/>
        <v>ECw97TH6Rx4</v>
      </c>
      <c r="F166" s="28" t="str">
        <f t="shared" si="32"/>
        <v>ECw97TH6Rx4</v>
      </c>
      <c r="G166" s="27" t="s">
        <v>1165</v>
      </c>
      <c r="H166" s="29" t="str">
        <f t="shared" si="1"/>
        <v>Executive Espresso</v>
      </c>
      <c r="I166" s="27" t="s">
        <v>33</v>
      </c>
      <c r="J166" s="27" t="s">
        <v>1167</v>
      </c>
      <c r="K166" s="28" t="str">
        <f t="shared" si="14"/>
        <v>Mar 30, 2022</v>
      </c>
      <c r="L166" s="30">
        <f t="shared" si="2"/>
        <v>44650</v>
      </c>
      <c r="M166" s="28">
        <f t="shared" si="24"/>
        <v>30</v>
      </c>
      <c r="N166" s="28">
        <f t="shared" si="4"/>
        <v>3</v>
      </c>
      <c r="O166" s="28">
        <f t="shared" si="5"/>
        <v>2022</v>
      </c>
      <c r="P166" s="28" t="str">
        <f t="shared" si="25"/>
        <v>30</v>
      </c>
      <c r="Q166" s="28">
        <f>ROUNDUP(Table1[[#This Row],[month]]/3,0)</f>
        <v>1</v>
      </c>
      <c r="R166" s="28" t="str">
        <f>_xlfn.CONCAT(Table1[[#This Row],[year]],"-Q",Table1[[#This Row],[Quarter]])</f>
        <v>2022-Q1</v>
      </c>
      <c r="S166" s="28" t="str">
        <f>TEXT(Table1[[#This Row],[dateStr]],"yyyy-mm")</f>
        <v>2022-03</v>
      </c>
      <c r="T166" s="28" t="str">
        <f t="shared" si="26"/>
        <v>March</v>
      </c>
      <c r="U166" s="31">
        <v>242</v>
      </c>
      <c r="V166" s="27" t="s">
        <v>1168</v>
      </c>
      <c r="W166" s="32">
        <f t="shared" si="27"/>
        <v>38707</v>
      </c>
      <c r="X166" s="27" t="s">
        <v>1169</v>
      </c>
      <c r="Y166" s="32">
        <f t="shared" si="28"/>
        <v>854</v>
      </c>
      <c r="Z16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66" s="27" t="s">
        <v>1170</v>
      </c>
      <c r="AB166" s="33">
        <f>Table1[[#This Row],[secs]]/60 + Table1[[#This Row],[mins]] + Table1[[#This Row],[hours]]*60</f>
        <v>26.216666666666665</v>
      </c>
      <c r="AC166" s="34">
        <f t="shared" si="29"/>
        <v>13</v>
      </c>
      <c r="AD166" s="34">
        <f t="shared" si="30"/>
        <v>26</v>
      </c>
      <c r="AE166" s="35">
        <f t="shared" si="31"/>
        <v>0</v>
      </c>
      <c r="AF166" s="28" t="str">
        <f>IFERROR(VLOOKUP(E166,youtube_playlist!$G:$H,2,FALSE),"Unspecified")</f>
        <v>Unspecified</v>
      </c>
      <c r="AG166" s="28" t="str">
        <f>IFERROR(INDEX(youtube_playlist!$G$2:$H$285,MATCH(E166,youtube_playlist!$G$2:$G$285,0),MATCH("industry",youtube_playlist!$G$1:$H$1,0)),"Unspecified")</f>
        <v>Unspecified</v>
      </c>
      <c r="AH166" s="36">
        <v>44961</v>
      </c>
    </row>
    <row r="167" spans="1:34" ht="15.75" customHeight="1" x14ac:dyDescent="0.3">
      <c r="A167" s="27" t="s">
        <v>1171</v>
      </c>
      <c r="B167" s="27" t="s">
        <v>30</v>
      </c>
      <c r="C167" s="27" t="s">
        <v>1172</v>
      </c>
      <c r="D167" s="27" t="s">
        <v>1173</v>
      </c>
      <c r="E167" s="28" t="str">
        <f t="shared" si="0"/>
        <v>xehHsHQvT5Q</v>
      </c>
      <c r="F167" s="28" t="str">
        <f t="shared" si="32"/>
        <v>xehHsHQvT5Q</v>
      </c>
      <c r="G167" s="27" t="s">
        <v>1172</v>
      </c>
      <c r="H167" s="29" t="str">
        <f t="shared" si="1"/>
        <v>Executive Espresso</v>
      </c>
      <c r="I167" s="27" t="s">
        <v>33</v>
      </c>
      <c r="J167" s="27" t="s">
        <v>1174</v>
      </c>
      <c r="K167" s="28" t="str">
        <f t="shared" si="14"/>
        <v>Mar 31, 2022</v>
      </c>
      <c r="L167" s="30">
        <f t="shared" si="2"/>
        <v>44651</v>
      </c>
      <c r="M167" s="28">
        <f t="shared" si="24"/>
        <v>31</v>
      </c>
      <c r="N167" s="28">
        <f t="shared" si="4"/>
        <v>3</v>
      </c>
      <c r="O167" s="28">
        <f t="shared" si="5"/>
        <v>2022</v>
      </c>
      <c r="P167" s="28" t="str">
        <f t="shared" si="25"/>
        <v>31</v>
      </c>
      <c r="Q167" s="28">
        <f>ROUNDUP(Table1[[#This Row],[month]]/3,0)</f>
        <v>1</v>
      </c>
      <c r="R167" s="28" t="str">
        <f>_xlfn.CONCAT(Table1[[#This Row],[year]],"-Q",Table1[[#This Row],[Quarter]])</f>
        <v>2022-Q1</v>
      </c>
      <c r="S167" s="28" t="str">
        <f>TEXT(Table1[[#This Row],[dateStr]],"yyyy-mm")</f>
        <v>2022-03</v>
      </c>
      <c r="T167" s="28" t="str">
        <f t="shared" si="26"/>
        <v>March</v>
      </c>
      <c r="U167" s="31">
        <v>819</v>
      </c>
      <c r="V167" s="27" t="s">
        <v>1175</v>
      </c>
      <c r="W167" s="32">
        <f t="shared" si="27"/>
        <v>217504</v>
      </c>
      <c r="X167" s="27" t="s">
        <v>1176</v>
      </c>
      <c r="Y167" s="32">
        <f t="shared" si="28"/>
        <v>5280</v>
      </c>
      <c r="Z16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67" s="27" t="s">
        <v>1177</v>
      </c>
      <c r="AB167" s="33">
        <f>Table1[[#This Row],[secs]]/60 + Table1[[#This Row],[mins]] + Table1[[#This Row],[hours]]*60</f>
        <v>37.299999999999997</v>
      </c>
      <c r="AC167" s="34">
        <f t="shared" si="29"/>
        <v>18</v>
      </c>
      <c r="AD167" s="34">
        <f t="shared" si="30"/>
        <v>37</v>
      </c>
      <c r="AE167" s="35">
        <f t="shared" si="31"/>
        <v>0</v>
      </c>
      <c r="AF167" s="28" t="str">
        <f>IFERROR(VLOOKUP(E167,youtube_playlist!$G:$H,2,FALSE),"Unspecified")</f>
        <v>การศึกษา</v>
      </c>
      <c r="AG167" s="28" t="str">
        <f>IFERROR(INDEX(youtube_playlist!$G$2:$H$285,MATCH(E167,youtube_playlist!$G$2:$G$285,0),MATCH("industry",youtube_playlist!$G$1:$H$1,0)),"Unspecified")</f>
        <v>การศึกษา</v>
      </c>
      <c r="AH167" s="36">
        <v>44453</v>
      </c>
    </row>
    <row r="168" spans="1:34" ht="15.75" customHeight="1" x14ac:dyDescent="0.3">
      <c r="A168" s="27" t="s">
        <v>1178</v>
      </c>
      <c r="B168" s="27" t="s">
        <v>30</v>
      </c>
      <c r="C168" s="27" t="s">
        <v>1179</v>
      </c>
      <c r="D168" s="27" t="s">
        <v>1180</v>
      </c>
      <c r="E168" s="28" t="str">
        <f t="shared" si="0"/>
        <v>pkBY-V_cH2I</v>
      </c>
      <c r="F168" s="28" t="str">
        <f t="shared" si="32"/>
        <v>pkBY-V_cH2I</v>
      </c>
      <c r="G168" s="27" t="s">
        <v>1179</v>
      </c>
      <c r="H168" s="29" t="str">
        <f t="shared" si="1"/>
        <v>The Secret Sauce</v>
      </c>
      <c r="I168" s="27" t="s">
        <v>33</v>
      </c>
      <c r="J168" s="27" t="s">
        <v>1181</v>
      </c>
      <c r="K168" s="28" t="str">
        <f t="shared" si="14"/>
        <v>Apr 3, 2022</v>
      </c>
      <c r="L168" s="30">
        <f t="shared" si="2"/>
        <v>44654</v>
      </c>
      <c r="M168" s="28">
        <f t="shared" si="24"/>
        <v>3</v>
      </c>
      <c r="N168" s="28">
        <f t="shared" si="4"/>
        <v>4</v>
      </c>
      <c r="O168" s="28">
        <f t="shared" si="5"/>
        <v>2022</v>
      </c>
      <c r="P168" s="28" t="str">
        <f t="shared" si="25"/>
        <v>3</v>
      </c>
      <c r="Q168" s="28">
        <f>ROUNDUP(Table1[[#This Row],[month]]/3,0)</f>
        <v>2</v>
      </c>
      <c r="R168" s="28" t="str">
        <f>_xlfn.CONCAT(Table1[[#This Row],[year]],"-Q",Table1[[#This Row],[Quarter]])</f>
        <v>2022-Q2</v>
      </c>
      <c r="S168" s="28" t="str">
        <f>TEXT(Table1[[#This Row],[dateStr]],"yyyy-mm")</f>
        <v>2022-04</v>
      </c>
      <c r="T168" s="28" t="str">
        <f t="shared" si="26"/>
        <v>April</v>
      </c>
      <c r="U168" s="31">
        <v>318</v>
      </c>
      <c r="V168" s="27" t="s">
        <v>1182</v>
      </c>
      <c r="W168" s="32">
        <f t="shared" si="27"/>
        <v>424006</v>
      </c>
      <c r="X168" s="27" t="s">
        <v>1183</v>
      </c>
      <c r="Y168" s="32">
        <f t="shared" si="28"/>
        <v>8595</v>
      </c>
      <c r="Z16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68" s="27" t="s">
        <v>1184</v>
      </c>
      <c r="AB168" s="33">
        <f>Table1[[#This Row],[secs]]/60 + Table1[[#This Row],[mins]] + Table1[[#This Row],[hours]]*60</f>
        <v>64.666666666666671</v>
      </c>
      <c r="AC168" s="34">
        <f t="shared" si="29"/>
        <v>40</v>
      </c>
      <c r="AD168" s="34">
        <f t="shared" si="30"/>
        <v>4</v>
      </c>
      <c r="AE168" s="35">
        <f t="shared" si="31"/>
        <v>1</v>
      </c>
      <c r="AF168" s="28" t="str">
        <f>IFERROR(VLOOKUP(E168,youtube_playlist!$G:$H,2,FALSE),"Unspecified")</f>
        <v>Unspecified</v>
      </c>
      <c r="AG168" s="28" t="str">
        <f>IFERROR(INDEX(youtube_playlist!$G$2:$H$285,MATCH(E168,youtube_playlist!$G$2:$G$285,0),MATCH("industry",youtube_playlist!$G$1:$H$1,0)),"Unspecified")</f>
        <v>Unspecified</v>
      </c>
      <c r="AH168" s="36">
        <v>51493</v>
      </c>
    </row>
    <row r="169" spans="1:34" ht="15.75" customHeight="1" x14ac:dyDescent="0.3">
      <c r="A169" s="27" t="s">
        <v>1185</v>
      </c>
      <c r="B169" s="27" t="s">
        <v>30</v>
      </c>
      <c r="C169" s="27" t="s">
        <v>1186</v>
      </c>
      <c r="D169" s="27" t="s">
        <v>1187</v>
      </c>
      <c r="E169" s="28" t="str">
        <f t="shared" si="0"/>
        <v>HPv-_VbhtTU</v>
      </c>
      <c r="F169" s="28" t="str">
        <f t="shared" si="32"/>
        <v>HPv-_VbhtTU</v>
      </c>
      <c r="G169" s="27" t="s">
        <v>1186</v>
      </c>
      <c r="H169" s="29" t="str">
        <f t="shared" si="1"/>
        <v>Executive Espresso</v>
      </c>
      <c r="I169" s="27" t="s">
        <v>33</v>
      </c>
      <c r="J169" s="27" t="s">
        <v>1188</v>
      </c>
      <c r="K169" s="28" t="str">
        <f t="shared" si="14"/>
        <v>Apr 4, 2022</v>
      </c>
      <c r="L169" s="30">
        <f t="shared" si="2"/>
        <v>44655</v>
      </c>
      <c r="M169" s="28">
        <f t="shared" si="24"/>
        <v>4</v>
      </c>
      <c r="N169" s="28">
        <f t="shared" si="4"/>
        <v>4</v>
      </c>
      <c r="O169" s="28">
        <f t="shared" si="5"/>
        <v>2022</v>
      </c>
      <c r="P169" s="28" t="str">
        <f t="shared" si="25"/>
        <v>4</v>
      </c>
      <c r="Q169" s="28">
        <f>ROUNDUP(Table1[[#This Row],[month]]/3,0)</f>
        <v>2</v>
      </c>
      <c r="R169" s="28" t="str">
        <f>_xlfn.CONCAT(Table1[[#This Row],[year]],"-Q",Table1[[#This Row],[Quarter]])</f>
        <v>2022-Q2</v>
      </c>
      <c r="S169" s="28" t="str">
        <f>TEXT(Table1[[#This Row],[dateStr]],"yyyy-mm")</f>
        <v>2022-04</v>
      </c>
      <c r="T169" s="28" t="str">
        <f t="shared" si="26"/>
        <v>April</v>
      </c>
      <c r="U169" s="31">
        <v>20</v>
      </c>
      <c r="V169" s="27" t="s">
        <v>1189</v>
      </c>
      <c r="W169" s="32">
        <f t="shared" si="27"/>
        <v>38303</v>
      </c>
      <c r="X169" s="27" t="s">
        <v>494</v>
      </c>
      <c r="Y169" s="32">
        <f t="shared" si="28"/>
        <v>693</v>
      </c>
      <c r="Z16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69" s="27" t="s">
        <v>225</v>
      </c>
      <c r="AB169" s="33">
        <f>Table1[[#This Row],[secs]]/60 + Table1[[#This Row],[mins]] + Table1[[#This Row],[hours]]*60</f>
        <v>50.766666666666666</v>
      </c>
      <c r="AC169" s="34">
        <f t="shared" si="29"/>
        <v>46</v>
      </c>
      <c r="AD169" s="34">
        <f t="shared" si="30"/>
        <v>50</v>
      </c>
      <c r="AE169" s="35">
        <f t="shared" si="31"/>
        <v>0</v>
      </c>
      <c r="AF169" s="28" t="str">
        <f>IFERROR(VLOOKUP(E169,youtube_playlist!$G:$H,2,FALSE),"Unspecified")</f>
        <v>Unspecified</v>
      </c>
      <c r="AG169" s="28" t="str">
        <f>IFERROR(INDEX(youtube_playlist!$G$2:$H$285,MATCH(E169,youtube_playlist!$G$2:$G$285,0),MATCH("industry",youtube_playlist!$G$1:$H$1,0)),"Unspecified")</f>
        <v>Unspecified</v>
      </c>
      <c r="AH169" s="36">
        <v>44482</v>
      </c>
    </row>
    <row r="170" spans="1:34" ht="15.75" customHeight="1" x14ac:dyDescent="0.3">
      <c r="A170" s="27" t="s">
        <v>1190</v>
      </c>
      <c r="B170" s="27" t="s">
        <v>30</v>
      </c>
      <c r="C170" s="27" t="s">
        <v>1191</v>
      </c>
      <c r="D170" s="27" t="s">
        <v>1192</v>
      </c>
      <c r="E170" s="28" t="str">
        <f t="shared" si="0"/>
        <v>fnrYmMtniuU</v>
      </c>
      <c r="F170" s="28" t="str">
        <f t="shared" si="32"/>
        <v>fnrYmMtniuU</v>
      </c>
      <c r="G170" s="27" t="s">
        <v>1191</v>
      </c>
      <c r="H170" s="29" t="str">
        <f t="shared" si="1"/>
        <v>Executive Espresso</v>
      </c>
      <c r="I170" s="27" t="s">
        <v>33</v>
      </c>
      <c r="J170" s="27" t="s">
        <v>1193</v>
      </c>
      <c r="K170" s="28" t="str">
        <f t="shared" si="14"/>
        <v>Apr 6, 2022</v>
      </c>
      <c r="L170" s="30">
        <f t="shared" si="2"/>
        <v>44657</v>
      </c>
      <c r="M170" s="28">
        <f t="shared" si="24"/>
        <v>6</v>
      </c>
      <c r="N170" s="28">
        <f t="shared" si="4"/>
        <v>4</v>
      </c>
      <c r="O170" s="28">
        <f t="shared" si="5"/>
        <v>2022</v>
      </c>
      <c r="P170" s="28" t="str">
        <f t="shared" si="25"/>
        <v>6</v>
      </c>
      <c r="Q170" s="28">
        <f>ROUNDUP(Table1[[#This Row],[month]]/3,0)</f>
        <v>2</v>
      </c>
      <c r="R170" s="28" t="str">
        <f>_xlfn.CONCAT(Table1[[#This Row],[year]],"-Q",Table1[[#This Row],[Quarter]])</f>
        <v>2022-Q2</v>
      </c>
      <c r="S170" s="28" t="str">
        <f>TEXT(Table1[[#This Row],[dateStr]],"yyyy-mm")</f>
        <v>2022-04</v>
      </c>
      <c r="T170" s="28" t="str">
        <f t="shared" si="26"/>
        <v>April</v>
      </c>
      <c r="U170" s="31">
        <v>124</v>
      </c>
      <c r="V170" s="27" t="s">
        <v>1194</v>
      </c>
      <c r="W170" s="32">
        <f t="shared" si="27"/>
        <v>49247</v>
      </c>
      <c r="X170" s="27" t="s">
        <v>1195</v>
      </c>
      <c r="Y170" s="32">
        <f t="shared" si="28"/>
        <v>1274</v>
      </c>
      <c r="Z17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70" s="27" t="s">
        <v>1196</v>
      </c>
      <c r="AB170" s="33">
        <f>Table1[[#This Row],[secs]]/60 + Table1[[#This Row],[mins]] + Table1[[#This Row],[hours]]*60</f>
        <v>35.950000000000003</v>
      </c>
      <c r="AC170" s="34">
        <f t="shared" si="29"/>
        <v>57</v>
      </c>
      <c r="AD170" s="34">
        <f t="shared" si="30"/>
        <v>35</v>
      </c>
      <c r="AE170" s="35">
        <f t="shared" si="31"/>
        <v>0</v>
      </c>
      <c r="AF170" s="28" t="str">
        <f>IFERROR(VLOOKUP(E170,youtube_playlist!$G:$H,2,FALSE),"Unspecified")</f>
        <v>Unspecified</v>
      </c>
      <c r="AG170" s="28" t="str">
        <f>IFERROR(INDEX(youtube_playlist!$G$2:$H$285,MATCH(E170,youtube_playlist!$G$2:$G$285,0),MATCH("industry",youtube_playlist!$G$1:$H$1,0)),"Unspecified")</f>
        <v>Unspecified</v>
      </c>
      <c r="AH170" s="36">
        <v>46461</v>
      </c>
    </row>
    <row r="171" spans="1:34" ht="15.75" customHeight="1" x14ac:dyDescent="0.3">
      <c r="A171" s="27" t="s">
        <v>1197</v>
      </c>
      <c r="B171" s="27" t="s">
        <v>30</v>
      </c>
      <c r="C171" s="27" t="s">
        <v>1198</v>
      </c>
      <c r="D171" s="27" t="s">
        <v>1199</v>
      </c>
      <c r="E171" s="28" t="str">
        <f t="shared" si="0"/>
        <v>TK7LHnGpvyY</v>
      </c>
      <c r="F171" s="28" t="str">
        <f t="shared" si="32"/>
        <v>TK7LHnGpvyY</v>
      </c>
      <c r="G171" s="27" t="s">
        <v>1198</v>
      </c>
      <c r="H171" s="29" t="str">
        <f t="shared" si="1"/>
        <v>Executive Espresso</v>
      </c>
      <c r="I171" s="27" t="s">
        <v>33</v>
      </c>
      <c r="J171" s="27" t="s">
        <v>1200</v>
      </c>
      <c r="K171" s="28" t="str">
        <f t="shared" si="14"/>
        <v>Apr 7, 2022</v>
      </c>
      <c r="L171" s="30">
        <f t="shared" si="2"/>
        <v>44658</v>
      </c>
      <c r="M171" s="28">
        <f t="shared" si="24"/>
        <v>7</v>
      </c>
      <c r="N171" s="28">
        <f t="shared" si="4"/>
        <v>4</v>
      </c>
      <c r="O171" s="28">
        <f t="shared" si="5"/>
        <v>2022</v>
      </c>
      <c r="P171" s="28" t="str">
        <f t="shared" si="25"/>
        <v>7</v>
      </c>
      <c r="Q171" s="28">
        <f>ROUNDUP(Table1[[#This Row],[month]]/3,0)</f>
        <v>2</v>
      </c>
      <c r="R171" s="28" t="str">
        <f>_xlfn.CONCAT(Table1[[#This Row],[year]],"-Q",Table1[[#This Row],[Quarter]])</f>
        <v>2022-Q2</v>
      </c>
      <c r="S171" s="28" t="str">
        <f>TEXT(Table1[[#This Row],[dateStr]],"yyyy-mm")</f>
        <v>2022-04</v>
      </c>
      <c r="T171" s="28" t="str">
        <f t="shared" si="26"/>
        <v>April</v>
      </c>
      <c r="U171" s="31">
        <v>4</v>
      </c>
      <c r="V171" s="27" t="s">
        <v>1201</v>
      </c>
      <c r="W171" s="32">
        <f t="shared" si="27"/>
        <v>23975</v>
      </c>
      <c r="X171" s="27" t="s">
        <v>1202</v>
      </c>
      <c r="Y171" s="32">
        <f t="shared" si="28"/>
        <v>489</v>
      </c>
      <c r="Z17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71" s="27" t="s">
        <v>1203</v>
      </c>
      <c r="AB171" s="33">
        <f>Table1[[#This Row],[secs]]/60 + Table1[[#This Row],[mins]] + Table1[[#This Row],[hours]]*60</f>
        <v>60.266666666666666</v>
      </c>
      <c r="AC171" s="34">
        <f t="shared" si="29"/>
        <v>16</v>
      </c>
      <c r="AD171" s="34">
        <f t="shared" si="30"/>
        <v>0</v>
      </c>
      <c r="AE171" s="35">
        <f t="shared" si="31"/>
        <v>1</v>
      </c>
      <c r="AF171" s="28" t="str">
        <f>IFERROR(VLOOKUP(E171,youtube_playlist!$G:$H,2,FALSE),"Unspecified")</f>
        <v>Unspecified</v>
      </c>
      <c r="AG171" s="28" t="str">
        <f>IFERROR(INDEX(youtube_playlist!$G$2:$H$285,MATCH(E171,youtube_playlist!$G$2:$G$285,0),MATCH("industry",youtube_playlist!$G$1:$H$1,0)),"Unspecified")</f>
        <v>Unspecified</v>
      </c>
      <c r="AH171" s="36">
        <v>49043</v>
      </c>
    </row>
    <row r="172" spans="1:34" ht="15.75" customHeight="1" x14ac:dyDescent="0.3">
      <c r="A172" s="27" t="s">
        <v>1204</v>
      </c>
      <c r="B172" s="27" t="s">
        <v>30</v>
      </c>
      <c r="C172" s="27" t="s">
        <v>1205</v>
      </c>
      <c r="D172" s="27" t="s">
        <v>1206</v>
      </c>
      <c r="E172" s="28" t="str">
        <f t="shared" si="0"/>
        <v>wFSSDVQc3M8</v>
      </c>
      <c r="F172" s="28" t="str">
        <f t="shared" si="32"/>
        <v>wFSSDVQc3M8</v>
      </c>
      <c r="G172" s="27" t="s">
        <v>1205</v>
      </c>
      <c r="H172" s="29" t="str">
        <f t="shared" si="1"/>
        <v>Executive Espresso</v>
      </c>
      <c r="I172" s="27" t="s">
        <v>33</v>
      </c>
      <c r="J172" s="27" t="s">
        <v>1207</v>
      </c>
      <c r="K172" s="28" t="str">
        <f t="shared" si="14"/>
        <v>Apr 12, 2022</v>
      </c>
      <c r="L172" s="30">
        <f t="shared" si="2"/>
        <v>44663</v>
      </c>
      <c r="M172" s="28">
        <f t="shared" si="24"/>
        <v>12</v>
      </c>
      <c r="N172" s="28">
        <f t="shared" si="4"/>
        <v>4</v>
      </c>
      <c r="O172" s="28">
        <f t="shared" si="5"/>
        <v>2022</v>
      </c>
      <c r="P172" s="28" t="str">
        <f t="shared" si="25"/>
        <v>12</v>
      </c>
      <c r="Q172" s="28">
        <f>ROUNDUP(Table1[[#This Row],[month]]/3,0)</f>
        <v>2</v>
      </c>
      <c r="R172" s="28" t="str">
        <f>_xlfn.CONCAT(Table1[[#This Row],[year]],"-Q",Table1[[#This Row],[Quarter]])</f>
        <v>2022-Q2</v>
      </c>
      <c r="S172" s="28" t="str">
        <f>TEXT(Table1[[#This Row],[dateStr]],"yyyy-mm")</f>
        <v>2022-04</v>
      </c>
      <c r="T172" s="28" t="str">
        <f t="shared" si="26"/>
        <v>April</v>
      </c>
      <c r="U172" s="31">
        <v>1427</v>
      </c>
      <c r="V172" s="27" t="s">
        <v>1208</v>
      </c>
      <c r="W172" s="32">
        <f t="shared" si="27"/>
        <v>682023</v>
      </c>
      <c r="X172" s="27" t="s">
        <v>1209</v>
      </c>
      <c r="Y172" s="32">
        <f t="shared" si="28"/>
        <v>8086</v>
      </c>
      <c r="Z17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72" s="27" t="s">
        <v>1210</v>
      </c>
      <c r="AB172" s="33">
        <f>Table1[[#This Row],[secs]]/60 + Table1[[#This Row],[mins]] + Table1[[#This Row],[hours]]*60</f>
        <v>68.349999999999994</v>
      </c>
      <c r="AC172" s="34">
        <f t="shared" si="29"/>
        <v>21</v>
      </c>
      <c r="AD172" s="34">
        <f t="shared" si="30"/>
        <v>8</v>
      </c>
      <c r="AE172" s="35">
        <f t="shared" si="31"/>
        <v>1</v>
      </c>
      <c r="AF172" s="28" t="str">
        <f>IFERROR(VLOOKUP(E172,youtube_playlist!$G:$H,2,FALSE),"Unspecified")</f>
        <v>Unspecified</v>
      </c>
      <c r="AG172" s="28" t="str">
        <f>IFERROR(INDEX(youtube_playlist!$G$2:$H$285,MATCH(E172,youtube_playlist!$G$2:$G$285,0),MATCH("industry",youtube_playlist!$G$1:$H$1,0)),"Unspecified")</f>
        <v>Unspecified</v>
      </c>
      <c r="AH172" s="36">
        <v>49524</v>
      </c>
    </row>
    <row r="173" spans="1:34" ht="15.75" customHeight="1" x14ac:dyDescent="0.3">
      <c r="A173" s="27" t="s">
        <v>1211</v>
      </c>
      <c r="B173" s="27" t="s">
        <v>30</v>
      </c>
      <c r="C173" s="27" t="s">
        <v>1212</v>
      </c>
      <c r="D173" s="27" t="s">
        <v>1213</v>
      </c>
      <c r="E173" s="28" t="str">
        <f t="shared" si="0"/>
        <v>DcBQQUQoSlk</v>
      </c>
      <c r="F173" s="28" t="str">
        <f t="shared" si="32"/>
        <v>DcBQQUQoSlk</v>
      </c>
      <c r="G173" s="27" t="s">
        <v>1212</v>
      </c>
      <c r="H173" s="29" t="str">
        <f t="shared" si="1"/>
        <v>Executive Espresso</v>
      </c>
      <c r="I173" s="27" t="s">
        <v>33</v>
      </c>
      <c r="J173" s="27" t="s">
        <v>1214</v>
      </c>
      <c r="K173" s="28" t="str">
        <f t="shared" si="14"/>
        <v>Apr 19, 2022</v>
      </c>
      <c r="L173" s="30">
        <f t="shared" si="2"/>
        <v>44670</v>
      </c>
      <c r="M173" s="28">
        <f t="shared" si="24"/>
        <v>19</v>
      </c>
      <c r="N173" s="28">
        <f t="shared" si="4"/>
        <v>4</v>
      </c>
      <c r="O173" s="28">
        <f t="shared" si="5"/>
        <v>2022</v>
      </c>
      <c r="P173" s="28" t="str">
        <f t="shared" si="25"/>
        <v>19</v>
      </c>
      <c r="Q173" s="28">
        <f>ROUNDUP(Table1[[#This Row],[month]]/3,0)</f>
        <v>2</v>
      </c>
      <c r="R173" s="28" t="str">
        <f>_xlfn.CONCAT(Table1[[#This Row],[year]],"-Q",Table1[[#This Row],[Quarter]])</f>
        <v>2022-Q2</v>
      </c>
      <c r="S173" s="28" t="str">
        <f>TEXT(Table1[[#This Row],[dateStr]],"yyyy-mm")</f>
        <v>2022-04</v>
      </c>
      <c r="T173" s="28" t="str">
        <f t="shared" si="26"/>
        <v>April</v>
      </c>
      <c r="U173" s="31">
        <v>71</v>
      </c>
      <c r="V173" s="27" t="s">
        <v>1215</v>
      </c>
      <c r="W173" s="32">
        <f t="shared" si="27"/>
        <v>100224</v>
      </c>
      <c r="X173" s="27" t="s">
        <v>1216</v>
      </c>
      <c r="Y173" s="32">
        <f t="shared" si="28"/>
        <v>2276</v>
      </c>
      <c r="Z17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73" s="27" t="s">
        <v>1217</v>
      </c>
      <c r="AB173" s="33">
        <f>Table1[[#This Row],[secs]]/60 + Table1[[#This Row],[mins]] + Table1[[#This Row],[hours]]*60</f>
        <v>34.93333333333333</v>
      </c>
      <c r="AC173" s="34">
        <f t="shared" si="29"/>
        <v>56</v>
      </c>
      <c r="AD173" s="34">
        <f t="shared" si="30"/>
        <v>34</v>
      </c>
      <c r="AE173" s="35">
        <f t="shared" si="31"/>
        <v>0</v>
      </c>
      <c r="AF173" s="28" t="str">
        <f>IFERROR(VLOOKUP(E173,youtube_playlist!$G:$H,2,FALSE),"Unspecified")</f>
        <v>Unspecified</v>
      </c>
      <c r="AG173" s="28" t="str">
        <f>IFERROR(INDEX(youtube_playlist!$G$2:$H$285,MATCH(E173,youtube_playlist!$G$2:$G$285,0),MATCH("industry",youtube_playlist!$G$1:$H$1,0)),"Unspecified")</f>
        <v>Unspecified</v>
      </c>
      <c r="AH173" s="36">
        <v>39488</v>
      </c>
    </row>
    <row r="174" spans="1:34" ht="15.75" customHeight="1" x14ac:dyDescent="0.3">
      <c r="A174" s="27" t="s">
        <v>1218</v>
      </c>
      <c r="B174" s="27" t="s">
        <v>30</v>
      </c>
      <c r="C174" s="27" t="s">
        <v>1219</v>
      </c>
      <c r="D174" s="27" t="s">
        <v>1220</v>
      </c>
      <c r="E174" s="28" t="str">
        <f t="shared" si="0"/>
        <v>fxMlDQU1Tvk</v>
      </c>
      <c r="F174" s="28" t="str">
        <f t="shared" si="32"/>
        <v>fxMlDQU1Tvk</v>
      </c>
      <c r="G174" s="27" t="s">
        <v>1219</v>
      </c>
      <c r="H174" s="29" t="str">
        <f t="shared" si="1"/>
        <v>Executive Espresso</v>
      </c>
      <c r="I174" s="27" t="s">
        <v>33</v>
      </c>
      <c r="J174" s="27" t="s">
        <v>1221</v>
      </c>
      <c r="K174" s="28" t="str">
        <f t="shared" si="14"/>
        <v>Apr 25, 2022</v>
      </c>
      <c r="L174" s="30">
        <f t="shared" si="2"/>
        <v>44676</v>
      </c>
      <c r="M174" s="28">
        <f t="shared" si="24"/>
        <v>25</v>
      </c>
      <c r="N174" s="28">
        <f t="shared" si="4"/>
        <v>4</v>
      </c>
      <c r="O174" s="28">
        <f t="shared" si="5"/>
        <v>2022</v>
      </c>
      <c r="P174" s="28" t="str">
        <f t="shared" si="25"/>
        <v>25</v>
      </c>
      <c r="Q174" s="28">
        <f>ROUNDUP(Table1[[#This Row],[month]]/3,0)</f>
        <v>2</v>
      </c>
      <c r="R174" s="28" t="str">
        <f>_xlfn.CONCAT(Table1[[#This Row],[year]],"-Q",Table1[[#This Row],[Quarter]])</f>
        <v>2022-Q2</v>
      </c>
      <c r="S174" s="28" t="str">
        <f>TEXT(Table1[[#This Row],[dateStr]],"yyyy-mm")</f>
        <v>2022-04</v>
      </c>
      <c r="T174" s="28" t="str">
        <f t="shared" si="26"/>
        <v>April</v>
      </c>
      <c r="U174" s="31">
        <v>46</v>
      </c>
      <c r="V174" s="27" t="s">
        <v>1222</v>
      </c>
      <c r="W174" s="32">
        <f t="shared" si="27"/>
        <v>20998</v>
      </c>
      <c r="X174" s="27" t="s">
        <v>1223</v>
      </c>
      <c r="Y174" s="32">
        <f t="shared" si="28"/>
        <v>534</v>
      </c>
      <c r="Z17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74" s="27" t="s">
        <v>1224</v>
      </c>
      <c r="AB174" s="33">
        <f>Table1[[#This Row],[secs]]/60 + Table1[[#This Row],[mins]] + Table1[[#This Row],[hours]]*60</f>
        <v>47.083333333333336</v>
      </c>
      <c r="AC174" s="34">
        <f t="shared" si="29"/>
        <v>5</v>
      </c>
      <c r="AD174" s="34">
        <f t="shared" si="30"/>
        <v>47</v>
      </c>
      <c r="AE174" s="35">
        <f t="shared" si="31"/>
        <v>0</v>
      </c>
      <c r="AF174" s="28" t="str">
        <f>IFERROR(VLOOKUP(E174,youtube_playlist!$G:$H,2,FALSE),"Unspecified")</f>
        <v>Unspecified</v>
      </c>
      <c r="AG174" s="28" t="str">
        <f>IFERROR(INDEX(youtube_playlist!$G$2:$H$285,MATCH(E174,youtube_playlist!$G$2:$G$285,0),MATCH("industry",youtube_playlist!$G$1:$H$1,0)),"Unspecified")</f>
        <v>Unspecified</v>
      </c>
      <c r="AH174" s="36">
        <v>38030</v>
      </c>
    </row>
    <row r="175" spans="1:34" ht="15.75" customHeight="1" x14ac:dyDescent="0.3">
      <c r="A175" s="27" t="s">
        <v>1225</v>
      </c>
      <c r="B175" s="27" t="s">
        <v>30</v>
      </c>
      <c r="C175" s="27" t="s">
        <v>1226</v>
      </c>
      <c r="D175" s="27" t="s">
        <v>1227</v>
      </c>
      <c r="E175" s="28" t="str">
        <f t="shared" si="0"/>
        <v>r-FBuFOGURc</v>
      </c>
      <c r="F175" s="28" t="str">
        <f t="shared" si="32"/>
        <v>r-FBuFOGURc</v>
      </c>
      <c r="G175" s="27" t="s">
        <v>1226</v>
      </c>
      <c r="H175" s="29" t="str">
        <f t="shared" si="1"/>
        <v>Executive Espresso</v>
      </c>
      <c r="I175" s="27" t="s">
        <v>33</v>
      </c>
      <c r="J175" s="27" t="s">
        <v>1228</v>
      </c>
      <c r="K175" s="28" t="str">
        <f t="shared" si="14"/>
        <v>Apr 28, 2022</v>
      </c>
      <c r="L175" s="30">
        <f t="shared" si="2"/>
        <v>44679</v>
      </c>
      <c r="M175" s="28">
        <f t="shared" si="24"/>
        <v>28</v>
      </c>
      <c r="N175" s="28">
        <f t="shared" si="4"/>
        <v>4</v>
      </c>
      <c r="O175" s="28">
        <f t="shared" si="5"/>
        <v>2022</v>
      </c>
      <c r="P175" s="28" t="str">
        <f t="shared" si="25"/>
        <v>28</v>
      </c>
      <c r="Q175" s="28">
        <f>ROUNDUP(Table1[[#This Row],[month]]/3,0)</f>
        <v>2</v>
      </c>
      <c r="R175" s="28" t="str">
        <f>_xlfn.CONCAT(Table1[[#This Row],[year]],"-Q",Table1[[#This Row],[Quarter]])</f>
        <v>2022-Q2</v>
      </c>
      <c r="S175" s="28" t="str">
        <f>TEXT(Table1[[#This Row],[dateStr]],"yyyy-mm")</f>
        <v>2022-04</v>
      </c>
      <c r="T175" s="28" t="str">
        <f t="shared" si="26"/>
        <v>April</v>
      </c>
      <c r="U175" s="31">
        <v>182</v>
      </c>
      <c r="V175" s="27" t="s">
        <v>1229</v>
      </c>
      <c r="W175" s="32">
        <f t="shared" si="27"/>
        <v>176592</v>
      </c>
      <c r="X175" s="27" t="s">
        <v>1230</v>
      </c>
      <c r="Y175" s="32">
        <f t="shared" si="28"/>
        <v>3417</v>
      </c>
      <c r="Z17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75" s="27" t="s">
        <v>1231</v>
      </c>
      <c r="AB175" s="33">
        <f>Table1[[#This Row],[secs]]/60 + Table1[[#This Row],[mins]] + Table1[[#This Row],[hours]]*60</f>
        <v>30.366666666666667</v>
      </c>
      <c r="AC175" s="34">
        <f t="shared" si="29"/>
        <v>22</v>
      </c>
      <c r="AD175" s="34">
        <f t="shared" si="30"/>
        <v>30</v>
      </c>
      <c r="AE175" s="35">
        <f t="shared" si="31"/>
        <v>0</v>
      </c>
      <c r="AF175" s="28" t="str">
        <f>IFERROR(VLOOKUP(E175,youtube_playlist!$G:$H,2,FALSE),"Unspecified")</f>
        <v>Unspecified</v>
      </c>
      <c r="AG175" s="28" t="str">
        <f>IFERROR(INDEX(youtube_playlist!$G$2:$H$285,MATCH(E175,youtube_playlist!$G$2:$G$285,0),MATCH("industry",youtube_playlist!$G$1:$H$1,0)),"Unspecified")</f>
        <v>Unspecified</v>
      </c>
      <c r="AH175" s="36">
        <v>40692</v>
      </c>
    </row>
    <row r="176" spans="1:34" ht="15.75" customHeight="1" x14ac:dyDescent="0.3">
      <c r="A176" s="27" t="s">
        <v>1232</v>
      </c>
      <c r="B176" s="27" t="s">
        <v>30</v>
      </c>
      <c r="C176" s="27" t="s">
        <v>1233</v>
      </c>
      <c r="D176" s="27" t="s">
        <v>1234</v>
      </c>
      <c r="E176" s="28" t="str">
        <f t="shared" si="0"/>
        <v>30DHJ7Hrbow</v>
      </c>
      <c r="F176" s="28" t="str">
        <f t="shared" si="32"/>
        <v>30DHJ7Hrbow</v>
      </c>
      <c r="G176" s="27" t="s">
        <v>1233</v>
      </c>
      <c r="H176" s="29" t="str">
        <f t="shared" si="1"/>
        <v>Executive Espresso</v>
      </c>
      <c r="I176" s="27" t="s">
        <v>33</v>
      </c>
      <c r="J176" s="27" t="s">
        <v>1235</v>
      </c>
      <c r="K176" s="28" t="str">
        <f t="shared" si="14"/>
        <v>Apr 30, 2022</v>
      </c>
      <c r="L176" s="30">
        <f t="shared" si="2"/>
        <v>44681</v>
      </c>
      <c r="M176" s="28">
        <f t="shared" si="24"/>
        <v>30</v>
      </c>
      <c r="N176" s="28">
        <f t="shared" si="4"/>
        <v>4</v>
      </c>
      <c r="O176" s="28">
        <f t="shared" si="5"/>
        <v>2022</v>
      </c>
      <c r="P176" s="28" t="str">
        <f t="shared" si="25"/>
        <v>30</v>
      </c>
      <c r="Q176" s="28">
        <f>ROUNDUP(Table1[[#This Row],[month]]/3,0)</f>
        <v>2</v>
      </c>
      <c r="R176" s="28" t="str">
        <f>_xlfn.CONCAT(Table1[[#This Row],[year]],"-Q",Table1[[#This Row],[Quarter]])</f>
        <v>2022-Q2</v>
      </c>
      <c r="S176" s="28" t="str">
        <f>TEXT(Table1[[#This Row],[dateStr]],"yyyy-mm")</f>
        <v>2022-04</v>
      </c>
      <c r="T176" s="28" t="str">
        <f t="shared" si="26"/>
        <v>April</v>
      </c>
      <c r="U176" s="31">
        <v>274</v>
      </c>
      <c r="V176" s="27" t="s">
        <v>1236</v>
      </c>
      <c r="W176" s="32">
        <f t="shared" si="27"/>
        <v>178531</v>
      </c>
      <c r="X176" s="27" t="s">
        <v>1237</v>
      </c>
      <c r="Y176" s="32">
        <f t="shared" si="28"/>
        <v>2792</v>
      </c>
      <c r="Z17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76" s="27" t="s">
        <v>1238</v>
      </c>
      <c r="AB176" s="33">
        <f>Table1[[#This Row],[secs]]/60 + Table1[[#This Row],[mins]] + Table1[[#This Row],[hours]]*60</f>
        <v>22.25</v>
      </c>
      <c r="AC176" s="34">
        <f t="shared" si="29"/>
        <v>15</v>
      </c>
      <c r="AD176" s="34">
        <f t="shared" si="30"/>
        <v>22</v>
      </c>
      <c r="AE176" s="35">
        <f t="shared" si="31"/>
        <v>0</v>
      </c>
      <c r="AF176" s="28" t="str">
        <f>IFERROR(VLOOKUP(E176,youtube_playlist!$G:$H,2,FALSE),"Unspecified")</f>
        <v>Unspecified</v>
      </c>
      <c r="AG176" s="28" t="str">
        <f>IFERROR(INDEX(youtube_playlist!$G$2:$H$285,MATCH(E176,youtube_playlist!$G$2:$G$285,0),MATCH("industry",youtube_playlist!$G$1:$H$1,0)),"Unspecified")</f>
        <v>Unspecified</v>
      </c>
      <c r="AH176" s="36">
        <v>36982</v>
      </c>
    </row>
    <row r="177" spans="1:34" ht="15.75" customHeight="1" x14ac:dyDescent="0.3">
      <c r="A177" s="27" t="s">
        <v>1239</v>
      </c>
      <c r="B177" s="27" t="s">
        <v>30</v>
      </c>
      <c r="C177" s="27" t="s">
        <v>1240</v>
      </c>
      <c r="D177" s="27" t="s">
        <v>1241</v>
      </c>
      <c r="E177" s="28" t="str">
        <f t="shared" si="0"/>
        <v>jAiInLQtJAs</v>
      </c>
      <c r="F177" s="28" t="str">
        <f t="shared" si="32"/>
        <v>jAiInLQtJAs</v>
      </c>
      <c r="G177" s="27" t="s">
        <v>1240</v>
      </c>
      <c r="H177" s="29" t="str">
        <f t="shared" si="1"/>
        <v>Executive Espresso</v>
      </c>
      <c r="I177" s="27" t="s">
        <v>33</v>
      </c>
      <c r="J177" s="27" t="s">
        <v>1242</v>
      </c>
      <c r="K177" s="28" t="str">
        <f t="shared" si="14"/>
        <v>May 4, 2022</v>
      </c>
      <c r="L177" s="30">
        <f t="shared" si="2"/>
        <v>44685</v>
      </c>
      <c r="M177" s="28">
        <f t="shared" si="24"/>
        <v>4</v>
      </c>
      <c r="N177" s="28">
        <f t="shared" si="4"/>
        <v>5</v>
      </c>
      <c r="O177" s="28">
        <f t="shared" si="5"/>
        <v>2022</v>
      </c>
      <c r="P177" s="28" t="str">
        <f t="shared" si="25"/>
        <v>4</v>
      </c>
      <c r="Q177" s="28">
        <f>ROUNDUP(Table1[[#This Row],[month]]/3,0)</f>
        <v>2</v>
      </c>
      <c r="R177" s="28" t="str">
        <f>_xlfn.CONCAT(Table1[[#This Row],[year]],"-Q",Table1[[#This Row],[Quarter]])</f>
        <v>2022-Q2</v>
      </c>
      <c r="S177" s="28" t="str">
        <f>TEXT(Table1[[#This Row],[dateStr]],"yyyy-mm")</f>
        <v>2022-05</v>
      </c>
      <c r="T177" s="28" t="str">
        <f t="shared" si="26"/>
        <v>May</v>
      </c>
      <c r="U177" s="31">
        <v>99</v>
      </c>
      <c r="V177" s="27" t="s">
        <v>1243</v>
      </c>
      <c r="W177" s="32">
        <f t="shared" si="27"/>
        <v>33326</v>
      </c>
      <c r="X177" s="27" t="s">
        <v>1244</v>
      </c>
      <c r="Y177" s="32">
        <f t="shared" si="28"/>
        <v>646</v>
      </c>
      <c r="Z17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77" s="27" t="s">
        <v>1245</v>
      </c>
      <c r="AB177" s="33">
        <f>Table1[[#This Row],[secs]]/60 + Table1[[#This Row],[mins]] + Table1[[#This Row],[hours]]*60</f>
        <v>18.583333333333332</v>
      </c>
      <c r="AC177" s="34">
        <f t="shared" si="29"/>
        <v>35</v>
      </c>
      <c r="AD177" s="34">
        <f t="shared" si="30"/>
        <v>18</v>
      </c>
      <c r="AE177" s="35">
        <f t="shared" si="31"/>
        <v>0</v>
      </c>
      <c r="AF177" s="28" t="str">
        <f>IFERROR(VLOOKUP(E177,youtube_playlist!$G:$H,2,FALSE),"Unspecified")</f>
        <v>Unspecified</v>
      </c>
      <c r="AG177" s="28" t="str">
        <f>IFERROR(INDEX(youtube_playlist!$G$2:$H$285,MATCH(E177,youtube_playlist!$G$2:$G$285,0),MATCH("industry",youtube_playlist!$G$1:$H$1,0)),"Unspecified")</f>
        <v>Unspecified</v>
      </c>
      <c r="AH177" s="36">
        <v>36364</v>
      </c>
    </row>
    <row r="178" spans="1:34" ht="15.75" customHeight="1" x14ac:dyDescent="0.3">
      <c r="A178" s="27" t="s">
        <v>1246</v>
      </c>
      <c r="B178" s="27" t="s">
        <v>30</v>
      </c>
      <c r="C178" s="27" t="s">
        <v>1247</v>
      </c>
      <c r="D178" s="27" t="s">
        <v>1248</v>
      </c>
      <c r="E178" s="28" t="str">
        <f t="shared" si="0"/>
        <v>wUNsnDn4xPY</v>
      </c>
      <c r="F178" s="28" t="str">
        <f t="shared" si="32"/>
        <v>wUNsnDn4xPY</v>
      </c>
      <c r="G178" s="27" t="s">
        <v>1247</v>
      </c>
      <c r="H178" s="29" t="str">
        <f t="shared" si="1"/>
        <v>Executive Espresso</v>
      </c>
      <c r="I178" s="27" t="s">
        <v>33</v>
      </c>
      <c r="J178" s="27" t="s">
        <v>1249</v>
      </c>
      <c r="K178" s="28" t="str">
        <f t="shared" si="14"/>
        <v>May 9, 2022</v>
      </c>
      <c r="L178" s="30">
        <f t="shared" si="2"/>
        <v>44690</v>
      </c>
      <c r="M178" s="28">
        <f t="shared" si="24"/>
        <v>9</v>
      </c>
      <c r="N178" s="28">
        <f t="shared" si="4"/>
        <v>5</v>
      </c>
      <c r="O178" s="28">
        <f t="shared" si="5"/>
        <v>2022</v>
      </c>
      <c r="P178" s="28" t="str">
        <f t="shared" si="25"/>
        <v>9</v>
      </c>
      <c r="Q178" s="28">
        <f>ROUNDUP(Table1[[#This Row],[month]]/3,0)</f>
        <v>2</v>
      </c>
      <c r="R178" s="28" t="str">
        <f>_xlfn.CONCAT(Table1[[#This Row],[year]],"-Q",Table1[[#This Row],[Quarter]])</f>
        <v>2022-Q2</v>
      </c>
      <c r="S178" s="28" t="str">
        <f>TEXT(Table1[[#This Row],[dateStr]],"yyyy-mm")</f>
        <v>2022-05</v>
      </c>
      <c r="T178" s="28" t="str">
        <f t="shared" si="26"/>
        <v>May</v>
      </c>
      <c r="U178" s="31">
        <v>151</v>
      </c>
      <c r="V178" s="27" t="s">
        <v>1250</v>
      </c>
      <c r="W178" s="32">
        <f t="shared" si="27"/>
        <v>101348</v>
      </c>
      <c r="X178" s="27" t="s">
        <v>1251</v>
      </c>
      <c r="Y178" s="32">
        <f t="shared" si="28"/>
        <v>2484</v>
      </c>
      <c r="Z17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178" s="27" t="s">
        <v>1252</v>
      </c>
      <c r="AB178" s="33">
        <f>Table1[[#This Row],[secs]]/60 + Table1[[#This Row],[mins]] + Table1[[#This Row],[hours]]*60</f>
        <v>73.766666666666666</v>
      </c>
      <c r="AC178" s="34">
        <f t="shared" si="29"/>
        <v>46</v>
      </c>
      <c r="AD178" s="34">
        <f t="shared" si="30"/>
        <v>13</v>
      </c>
      <c r="AE178" s="35">
        <f t="shared" si="31"/>
        <v>1</v>
      </c>
      <c r="AF178" s="28" t="str">
        <f>IFERROR(VLOOKUP(E178,youtube_playlist!$G:$H,2,FALSE),"Unspecified")</f>
        <v>Unspecified</v>
      </c>
      <c r="AG178" s="28" t="str">
        <f>IFERROR(INDEX(youtube_playlist!$G$2:$H$285,MATCH(E178,youtube_playlist!$G$2:$G$285,0),MATCH("industry",youtube_playlist!$G$1:$H$1,0)),"Unspecified")</f>
        <v>Unspecified</v>
      </c>
      <c r="AH178" s="36">
        <v>43769</v>
      </c>
    </row>
    <row r="179" spans="1:34" ht="15.75" customHeight="1" x14ac:dyDescent="0.3">
      <c r="A179" s="27" t="s">
        <v>1253</v>
      </c>
      <c r="B179" s="27" t="s">
        <v>30</v>
      </c>
      <c r="C179" s="27" t="s">
        <v>1254</v>
      </c>
      <c r="D179" s="27" t="s">
        <v>1255</v>
      </c>
      <c r="E179" s="28" t="str">
        <f t="shared" si="0"/>
        <v>kWIFYX4LKHw</v>
      </c>
      <c r="F179" s="28" t="str">
        <f t="shared" si="32"/>
        <v>kWIFYX4LKHw</v>
      </c>
      <c r="G179" s="27" t="s">
        <v>1254</v>
      </c>
      <c r="H179" s="29" t="str">
        <f t="shared" si="1"/>
        <v>Executive Espresso</v>
      </c>
      <c r="I179" s="27" t="s">
        <v>33</v>
      </c>
      <c r="J179" s="27" t="s">
        <v>1256</v>
      </c>
      <c r="K179" s="28" t="str">
        <f t="shared" si="14"/>
        <v>May 10, 2022</v>
      </c>
      <c r="L179" s="30">
        <f t="shared" si="2"/>
        <v>44691</v>
      </c>
      <c r="M179" s="28">
        <f t="shared" si="24"/>
        <v>10</v>
      </c>
      <c r="N179" s="28">
        <f t="shared" si="4"/>
        <v>5</v>
      </c>
      <c r="O179" s="28">
        <f t="shared" si="5"/>
        <v>2022</v>
      </c>
      <c r="P179" s="28" t="str">
        <f t="shared" si="25"/>
        <v>10</v>
      </c>
      <c r="Q179" s="28">
        <f>ROUNDUP(Table1[[#This Row],[month]]/3,0)</f>
        <v>2</v>
      </c>
      <c r="R179" s="28" t="str">
        <f>_xlfn.CONCAT(Table1[[#This Row],[year]],"-Q",Table1[[#This Row],[Quarter]])</f>
        <v>2022-Q2</v>
      </c>
      <c r="S179" s="28" t="str">
        <f>TEXT(Table1[[#This Row],[dateStr]],"yyyy-mm")</f>
        <v>2022-05</v>
      </c>
      <c r="T179" s="28" t="str">
        <f t="shared" si="26"/>
        <v>May</v>
      </c>
      <c r="U179" s="31">
        <v>196</v>
      </c>
      <c r="V179" s="27" t="s">
        <v>1257</v>
      </c>
      <c r="W179" s="32">
        <f t="shared" si="27"/>
        <v>75342</v>
      </c>
      <c r="X179" s="27" t="s">
        <v>1258</v>
      </c>
      <c r="Y179" s="32">
        <f t="shared" si="28"/>
        <v>1781</v>
      </c>
      <c r="Z17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79" s="27" t="s">
        <v>1259</v>
      </c>
      <c r="AB179" s="33">
        <f>Table1[[#This Row],[secs]]/60 + Table1[[#This Row],[mins]] + Table1[[#This Row],[hours]]*60</f>
        <v>45.35</v>
      </c>
      <c r="AC179" s="34">
        <f t="shared" si="29"/>
        <v>21</v>
      </c>
      <c r="AD179" s="34">
        <f t="shared" si="30"/>
        <v>45</v>
      </c>
      <c r="AE179" s="35">
        <f t="shared" si="31"/>
        <v>0</v>
      </c>
      <c r="AF179" s="28" t="str">
        <f>IFERROR(VLOOKUP(E179,youtube_playlist!$G:$H,2,FALSE),"Unspecified")</f>
        <v>Unspecified</v>
      </c>
      <c r="AG179" s="28" t="str">
        <f>IFERROR(INDEX(youtube_playlist!$G$2:$H$285,MATCH(E179,youtube_playlist!$G$2:$G$285,0),MATCH("industry",youtube_playlist!$G$1:$H$1,0)),"Unspecified")</f>
        <v>Unspecified</v>
      </c>
      <c r="AH179" s="36">
        <v>35747</v>
      </c>
    </row>
    <row r="180" spans="1:34" ht="15.75" customHeight="1" x14ac:dyDescent="0.3">
      <c r="A180" s="27" t="s">
        <v>1260</v>
      </c>
      <c r="B180" s="27" t="s">
        <v>30</v>
      </c>
      <c r="C180" s="27" t="s">
        <v>1261</v>
      </c>
      <c r="D180" s="27" t="s">
        <v>1262</v>
      </c>
      <c r="E180" s="28" t="str">
        <f t="shared" si="0"/>
        <v>wDs69FolBVc</v>
      </c>
      <c r="F180" s="28" t="str">
        <f t="shared" si="32"/>
        <v>wDs69FolBVc</v>
      </c>
      <c r="G180" s="27" t="s">
        <v>1261</v>
      </c>
      <c r="H180" s="29" t="str">
        <f t="shared" si="1"/>
        <v>Executive Espresso</v>
      </c>
      <c r="I180" s="27" t="s">
        <v>33</v>
      </c>
      <c r="J180" s="27" t="s">
        <v>1263</v>
      </c>
      <c r="K180" s="28" t="str">
        <f t="shared" si="14"/>
        <v>May 17, 2022</v>
      </c>
      <c r="L180" s="30">
        <f t="shared" si="2"/>
        <v>44698</v>
      </c>
      <c r="M180" s="28">
        <f t="shared" si="24"/>
        <v>17</v>
      </c>
      <c r="N180" s="28">
        <f t="shared" si="4"/>
        <v>5</v>
      </c>
      <c r="O180" s="28">
        <f t="shared" si="5"/>
        <v>2022</v>
      </c>
      <c r="P180" s="28" t="str">
        <f t="shared" si="25"/>
        <v>17</v>
      </c>
      <c r="Q180" s="28">
        <f>ROUNDUP(Table1[[#This Row],[month]]/3,0)</f>
        <v>2</v>
      </c>
      <c r="R180" s="28" t="str">
        <f>_xlfn.CONCAT(Table1[[#This Row],[year]],"-Q",Table1[[#This Row],[Quarter]])</f>
        <v>2022-Q2</v>
      </c>
      <c r="S180" s="28" t="str">
        <f>TEXT(Table1[[#This Row],[dateStr]],"yyyy-mm")</f>
        <v>2022-05</v>
      </c>
      <c r="T180" s="28" t="str">
        <f t="shared" si="26"/>
        <v>May</v>
      </c>
      <c r="U180" s="31">
        <v>48</v>
      </c>
      <c r="V180" s="27" t="s">
        <v>1264</v>
      </c>
      <c r="W180" s="32">
        <f t="shared" si="27"/>
        <v>87773</v>
      </c>
      <c r="X180" s="27" t="s">
        <v>1265</v>
      </c>
      <c r="Y180" s="32">
        <f t="shared" si="28"/>
        <v>1627</v>
      </c>
      <c r="Z18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80" s="27" t="s">
        <v>1266</v>
      </c>
      <c r="AB180" s="33">
        <f>Table1[[#This Row],[secs]]/60 + Table1[[#This Row],[mins]] + Table1[[#This Row],[hours]]*60</f>
        <v>37.833333333333336</v>
      </c>
      <c r="AC180" s="34">
        <f t="shared" si="29"/>
        <v>50</v>
      </c>
      <c r="AD180" s="34">
        <f t="shared" si="30"/>
        <v>37</v>
      </c>
      <c r="AE180" s="35">
        <f t="shared" si="31"/>
        <v>0</v>
      </c>
      <c r="AF180" s="28" t="str">
        <f>IFERROR(VLOOKUP(E180,youtube_playlist!$G:$H,2,FALSE),"Unspecified")</f>
        <v>Unspecified</v>
      </c>
      <c r="AG180" s="28" t="str">
        <f>IFERROR(INDEX(youtube_playlist!$G$2:$H$285,MATCH(E180,youtube_playlist!$G$2:$G$285,0),MATCH("industry",youtube_playlist!$G$1:$H$1,0)),"Unspecified")</f>
        <v>Unspecified</v>
      </c>
      <c r="AH180" s="36">
        <v>34516</v>
      </c>
    </row>
    <row r="181" spans="1:34" ht="15.75" customHeight="1" x14ac:dyDescent="0.3">
      <c r="A181" s="27" t="s">
        <v>1267</v>
      </c>
      <c r="B181" s="27" t="s">
        <v>30</v>
      </c>
      <c r="C181" s="27" t="s">
        <v>1268</v>
      </c>
      <c r="D181" s="27" t="s">
        <v>1269</v>
      </c>
      <c r="E181" s="28" t="str">
        <f t="shared" si="0"/>
        <v>OoLpusEybEc</v>
      </c>
      <c r="F181" s="28" t="str">
        <f t="shared" si="32"/>
        <v>OoLpusEybEc</v>
      </c>
      <c r="G181" s="27" t="s">
        <v>1268</v>
      </c>
      <c r="H181" s="29" t="str">
        <f t="shared" si="1"/>
        <v>Executive Espresso</v>
      </c>
      <c r="I181" s="27" t="s">
        <v>33</v>
      </c>
      <c r="J181" s="27" t="s">
        <v>1270</v>
      </c>
      <c r="K181" s="28" t="str">
        <f t="shared" si="14"/>
        <v>May 21, 2022</v>
      </c>
      <c r="L181" s="30">
        <f t="shared" si="2"/>
        <v>44702</v>
      </c>
      <c r="M181" s="28">
        <f t="shared" si="24"/>
        <v>21</v>
      </c>
      <c r="N181" s="28">
        <f t="shared" si="4"/>
        <v>5</v>
      </c>
      <c r="O181" s="28">
        <f t="shared" si="5"/>
        <v>2022</v>
      </c>
      <c r="P181" s="28" t="str">
        <f t="shared" si="25"/>
        <v>21</v>
      </c>
      <c r="Q181" s="28">
        <f>ROUNDUP(Table1[[#This Row],[month]]/3,0)</f>
        <v>2</v>
      </c>
      <c r="R181" s="28" t="str">
        <f>_xlfn.CONCAT(Table1[[#This Row],[year]],"-Q",Table1[[#This Row],[Quarter]])</f>
        <v>2022-Q2</v>
      </c>
      <c r="S181" s="28" t="str">
        <f>TEXT(Table1[[#This Row],[dateStr]],"yyyy-mm")</f>
        <v>2022-05</v>
      </c>
      <c r="T181" s="28" t="str">
        <f t="shared" si="26"/>
        <v>May</v>
      </c>
      <c r="U181" s="31">
        <v>39</v>
      </c>
      <c r="V181" s="27" t="s">
        <v>1271</v>
      </c>
      <c r="W181" s="32">
        <f t="shared" si="27"/>
        <v>49429</v>
      </c>
      <c r="X181" s="27" t="s">
        <v>1272</v>
      </c>
      <c r="Y181" s="32">
        <f t="shared" si="28"/>
        <v>1169</v>
      </c>
      <c r="Z18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81" s="27" t="s">
        <v>1273</v>
      </c>
      <c r="AB181" s="33">
        <f>Table1[[#This Row],[secs]]/60 + Table1[[#This Row],[mins]] + Table1[[#This Row],[hours]]*60</f>
        <v>54.55</v>
      </c>
      <c r="AC181" s="34">
        <f t="shared" si="29"/>
        <v>33</v>
      </c>
      <c r="AD181" s="34">
        <f t="shared" si="30"/>
        <v>54</v>
      </c>
      <c r="AE181" s="35">
        <f t="shared" si="31"/>
        <v>0</v>
      </c>
      <c r="AF181" s="28" t="str">
        <f>IFERROR(VLOOKUP(E181,youtube_playlist!$G:$H,2,FALSE),"Unspecified")</f>
        <v>Unspecified</v>
      </c>
      <c r="AG181" s="28" t="str">
        <f>IFERROR(INDEX(youtube_playlist!$G$2:$H$285,MATCH(E181,youtube_playlist!$G$2:$G$285,0),MATCH("industry",youtube_playlist!$G$1:$H$1,0)),"Unspecified")</f>
        <v>Unspecified</v>
      </c>
      <c r="AH181" s="36">
        <v>36616</v>
      </c>
    </row>
    <row r="182" spans="1:34" ht="15.75" customHeight="1" x14ac:dyDescent="0.3">
      <c r="A182" s="27" t="s">
        <v>1274</v>
      </c>
      <c r="B182" s="27" t="s">
        <v>30</v>
      </c>
      <c r="C182" s="27" t="s">
        <v>1275</v>
      </c>
      <c r="D182" s="27" t="s">
        <v>1276</v>
      </c>
      <c r="E182" s="28" t="str">
        <f t="shared" si="0"/>
        <v>lZBW0GWuukA</v>
      </c>
      <c r="F182" s="28" t="str">
        <f t="shared" si="32"/>
        <v>lZBW0GWuukA</v>
      </c>
      <c r="G182" s="27" t="s">
        <v>1275</v>
      </c>
      <c r="H182" s="29" t="str">
        <f t="shared" si="1"/>
        <v>Executive Espresso</v>
      </c>
      <c r="I182" s="27" t="s">
        <v>33</v>
      </c>
      <c r="J182" s="27" t="s">
        <v>1277</v>
      </c>
      <c r="K182" s="28" t="str">
        <f t="shared" si="14"/>
        <v>May 24, 2022</v>
      </c>
      <c r="L182" s="30">
        <f t="shared" si="2"/>
        <v>44705</v>
      </c>
      <c r="M182" s="28">
        <f t="shared" si="24"/>
        <v>24</v>
      </c>
      <c r="N182" s="28">
        <f t="shared" si="4"/>
        <v>5</v>
      </c>
      <c r="O182" s="28">
        <f t="shared" si="5"/>
        <v>2022</v>
      </c>
      <c r="P182" s="28" t="str">
        <f t="shared" si="25"/>
        <v>24</v>
      </c>
      <c r="Q182" s="28">
        <f>ROUNDUP(Table1[[#This Row],[month]]/3,0)</f>
        <v>2</v>
      </c>
      <c r="R182" s="28" t="str">
        <f>_xlfn.CONCAT(Table1[[#This Row],[year]],"-Q",Table1[[#This Row],[Quarter]])</f>
        <v>2022-Q2</v>
      </c>
      <c r="S182" s="28" t="str">
        <f>TEXT(Table1[[#This Row],[dateStr]],"yyyy-mm")</f>
        <v>2022-05</v>
      </c>
      <c r="T182" s="28" t="str">
        <f t="shared" si="26"/>
        <v>May</v>
      </c>
      <c r="U182" s="31">
        <v>186</v>
      </c>
      <c r="V182" s="27" t="s">
        <v>1278</v>
      </c>
      <c r="W182" s="32">
        <f t="shared" si="27"/>
        <v>93491</v>
      </c>
      <c r="X182" s="27" t="s">
        <v>1279</v>
      </c>
      <c r="Y182" s="32">
        <f t="shared" si="28"/>
        <v>2207</v>
      </c>
      <c r="Z18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82" s="27" t="s">
        <v>1280</v>
      </c>
      <c r="AB182" s="33">
        <f>Table1[[#This Row],[secs]]/60 + Table1[[#This Row],[mins]] + Table1[[#This Row],[hours]]*60</f>
        <v>29.833333333333332</v>
      </c>
      <c r="AC182" s="34">
        <f t="shared" si="29"/>
        <v>50</v>
      </c>
      <c r="AD182" s="34">
        <f t="shared" si="30"/>
        <v>29</v>
      </c>
      <c r="AE182" s="35">
        <f t="shared" si="31"/>
        <v>0</v>
      </c>
      <c r="AF182" s="28" t="str">
        <f>IFERROR(VLOOKUP(E182,youtube_playlist!$G:$H,2,FALSE),"Unspecified")</f>
        <v>Unspecified</v>
      </c>
      <c r="AG182" s="28" t="str">
        <f>IFERROR(INDEX(youtube_playlist!$G$2:$H$285,MATCH(E182,youtube_playlist!$G$2:$G$285,0),MATCH("industry",youtube_playlist!$G$1:$H$1,0)),"Unspecified")</f>
        <v>Unspecified</v>
      </c>
      <c r="AH182" s="36">
        <v>38466</v>
      </c>
    </row>
    <row r="183" spans="1:34" ht="15.75" customHeight="1" x14ac:dyDescent="0.3">
      <c r="A183" s="27" t="s">
        <v>1281</v>
      </c>
      <c r="B183" s="27" t="s">
        <v>30</v>
      </c>
      <c r="C183" s="27" t="s">
        <v>1282</v>
      </c>
      <c r="D183" s="27" t="s">
        <v>1283</v>
      </c>
      <c r="E183" s="28" t="str">
        <f t="shared" si="0"/>
        <v>mwMCwEmzfcA</v>
      </c>
      <c r="F183" s="28" t="str">
        <f t="shared" si="32"/>
        <v>mwMCwEmzfcA</v>
      </c>
      <c r="G183" s="27" t="s">
        <v>1282</v>
      </c>
      <c r="H183" s="29" t="str">
        <f t="shared" si="1"/>
        <v>Executive Espresso</v>
      </c>
      <c r="I183" s="27" t="s">
        <v>33</v>
      </c>
      <c r="J183" s="27" t="s">
        <v>1284</v>
      </c>
      <c r="K183" s="28" t="str">
        <f t="shared" si="14"/>
        <v>Jun 8, 2022</v>
      </c>
      <c r="L183" s="30">
        <f t="shared" si="2"/>
        <v>44720</v>
      </c>
      <c r="M183" s="28">
        <f t="shared" si="24"/>
        <v>8</v>
      </c>
      <c r="N183" s="28">
        <f t="shared" si="4"/>
        <v>6</v>
      </c>
      <c r="O183" s="28">
        <f t="shared" si="5"/>
        <v>2022</v>
      </c>
      <c r="P183" s="28" t="str">
        <f t="shared" si="25"/>
        <v>8</v>
      </c>
      <c r="Q183" s="28">
        <f>ROUNDUP(Table1[[#This Row],[month]]/3,0)</f>
        <v>2</v>
      </c>
      <c r="R183" s="28" t="str">
        <f>_xlfn.CONCAT(Table1[[#This Row],[year]],"-Q",Table1[[#This Row],[Quarter]])</f>
        <v>2022-Q2</v>
      </c>
      <c r="S183" s="28" t="str">
        <f>TEXT(Table1[[#This Row],[dateStr]],"yyyy-mm")</f>
        <v>2022-06</v>
      </c>
      <c r="T183" s="28" t="str">
        <f t="shared" si="26"/>
        <v>June</v>
      </c>
      <c r="U183" s="31">
        <v>530</v>
      </c>
      <c r="V183" s="27" t="s">
        <v>1285</v>
      </c>
      <c r="W183" s="32">
        <f t="shared" si="27"/>
        <v>264651</v>
      </c>
      <c r="X183" s="27" t="s">
        <v>1286</v>
      </c>
      <c r="Y183" s="32">
        <f t="shared" si="28"/>
        <v>5357</v>
      </c>
      <c r="Z18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83" s="27" t="s">
        <v>1287</v>
      </c>
      <c r="AB183" s="33">
        <f>Table1[[#This Row],[secs]]/60 + Table1[[#This Row],[mins]] + Table1[[#This Row],[hours]]*60</f>
        <v>42.233333333333334</v>
      </c>
      <c r="AC183" s="34">
        <f t="shared" si="29"/>
        <v>14</v>
      </c>
      <c r="AD183" s="34">
        <f t="shared" si="30"/>
        <v>42</v>
      </c>
      <c r="AE183" s="35">
        <f t="shared" si="31"/>
        <v>0</v>
      </c>
      <c r="AF183" s="28" t="str">
        <f>IFERROR(VLOOKUP(E183,youtube_playlist!$G:$H,2,FALSE),"Unspecified")</f>
        <v>รถยนต์</v>
      </c>
      <c r="AG183" s="28" t="str">
        <f>IFERROR(INDEX(youtube_playlist!$G$2:$H$285,MATCH(E183,youtube_playlist!$G$2:$G$285,0),MATCH("industry",youtube_playlist!$G$1:$H$1,0)),"Unspecified")</f>
        <v>รถยนต์</v>
      </c>
      <c r="AH183" s="36">
        <v>34874</v>
      </c>
    </row>
    <row r="184" spans="1:34" ht="15.75" customHeight="1" x14ac:dyDescent="0.3">
      <c r="A184" s="27" t="s">
        <v>1288</v>
      </c>
      <c r="B184" s="27" t="s">
        <v>30</v>
      </c>
      <c r="C184" s="27" t="s">
        <v>1289</v>
      </c>
      <c r="D184" s="27" t="s">
        <v>1290</v>
      </c>
      <c r="E184" s="28" t="str">
        <f t="shared" si="0"/>
        <v>nDDfdufPabM</v>
      </c>
      <c r="F184" s="28" t="str">
        <f t="shared" si="32"/>
        <v>nDDfdufPabM</v>
      </c>
      <c r="G184" s="27" t="s">
        <v>1289</v>
      </c>
      <c r="H184" s="29" t="str">
        <f t="shared" si="1"/>
        <v>Executive Espresso</v>
      </c>
      <c r="I184" s="27" t="s">
        <v>33</v>
      </c>
      <c r="J184" s="27" t="s">
        <v>1291</v>
      </c>
      <c r="K184" s="28" t="str">
        <f t="shared" si="14"/>
        <v>Jun 10, 2022</v>
      </c>
      <c r="L184" s="30">
        <f t="shared" si="2"/>
        <v>44722</v>
      </c>
      <c r="M184" s="28">
        <f t="shared" si="24"/>
        <v>10</v>
      </c>
      <c r="N184" s="28">
        <f t="shared" si="4"/>
        <v>6</v>
      </c>
      <c r="O184" s="28">
        <f t="shared" si="5"/>
        <v>2022</v>
      </c>
      <c r="P184" s="28" t="str">
        <f t="shared" si="25"/>
        <v>10</v>
      </c>
      <c r="Q184" s="28">
        <f>ROUNDUP(Table1[[#This Row],[month]]/3,0)</f>
        <v>2</v>
      </c>
      <c r="R184" s="28" t="str">
        <f>_xlfn.CONCAT(Table1[[#This Row],[year]],"-Q",Table1[[#This Row],[Quarter]])</f>
        <v>2022-Q2</v>
      </c>
      <c r="S184" s="28" t="str">
        <f>TEXT(Table1[[#This Row],[dateStr]],"yyyy-mm")</f>
        <v>2022-06</v>
      </c>
      <c r="T184" s="28" t="str">
        <f t="shared" si="26"/>
        <v>June</v>
      </c>
      <c r="U184" s="31">
        <v>261</v>
      </c>
      <c r="V184" s="27" t="s">
        <v>1292</v>
      </c>
      <c r="W184" s="32">
        <f t="shared" si="27"/>
        <v>173229</v>
      </c>
      <c r="X184" s="27" t="s">
        <v>1293</v>
      </c>
      <c r="Y184" s="32">
        <f t="shared" si="28"/>
        <v>3358</v>
      </c>
      <c r="Z18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84" s="27" t="s">
        <v>1294</v>
      </c>
      <c r="AB184" s="33">
        <f>Table1[[#This Row],[secs]]/60 + Table1[[#This Row],[mins]] + Table1[[#This Row],[hours]]*60</f>
        <v>36.049999999999997</v>
      </c>
      <c r="AC184" s="34">
        <f t="shared" si="29"/>
        <v>3</v>
      </c>
      <c r="AD184" s="34">
        <f t="shared" si="30"/>
        <v>36</v>
      </c>
      <c r="AE184" s="35">
        <f t="shared" si="31"/>
        <v>0</v>
      </c>
      <c r="AF184" s="28" t="str">
        <f>IFERROR(VLOOKUP(E184,youtube_playlist!$G:$H,2,FALSE),"Unspecified")</f>
        <v>Unspecified</v>
      </c>
      <c r="AG184" s="28" t="str">
        <f>IFERROR(INDEX(youtube_playlist!$G$2:$H$285,MATCH(E184,youtube_playlist!$G$2:$G$285,0),MATCH("industry",youtube_playlist!$G$1:$H$1,0)),"Unspecified")</f>
        <v>Unspecified</v>
      </c>
      <c r="AH184" s="36">
        <v>37545</v>
      </c>
    </row>
    <row r="185" spans="1:34" ht="15.75" customHeight="1" x14ac:dyDescent="0.3">
      <c r="A185" s="27" t="s">
        <v>1295</v>
      </c>
      <c r="B185" s="27" t="s">
        <v>30</v>
      </c>
      <c r="C185" s="27" t="s">
        <v>1296</v>
      </c>
      <c r="D185" s="27" t="s">
        <v>1297</v>
      </c>
      <c r="E185" s="28" t="str">
        <f t="shared" si="0"/>
        <v>_iMd-98sHFM</v>
      </c>
      <c r="F185" s="28" t="str">
        <f t="shared" si="32"/>
        <v>_iMd-98sHFM</v>
      </c>
      <c r="G185" s="27" t="s">
        <v>1296</v>
      </c>
      <c r="H185" s="29" t="str">
        <f t="shared" si="1"/>
        <v>Executive Espresso</v>
      </c>
      <c r="I185" s="27" t="s">
        <v>33</v>
      </c>
      <c r="J185" s="27" t="s">
        <v>1298</v>
      </c>
      <c r="K185" s="28" t="str">
        <f t="shared" si="14"/>
        <v>Jun 14, 2022</v>
      </c>
      <c r="L185" s="30">
        <f t="shared" si="2"/>
        <v>44726</v>
      </c>
      <c r="M185" s="28">
        <f t="shared" si="24"/>
        <v>14</v>
      </c>
      <c r="N185" s="28">
        <f t="shared" si="4"/>
        <v>6</v>
      </c>
      <c r="O185" s="28">
        <f t="shared" si="5"/>
        <v>2022</v>
      </c>
      <c r="P185" s="28" t="str">
        <f t="shared" si="25"/>
        <v>14</v>
      </c>
      <c r="Q185" s="28">
        <f>ROUNDUP(Table1[[#This Row],[month]]/3,0)</f>
        <v>2</v>
      </c>
      <c r="R185" s="28" t="str">
        <f>_xlfn.CONCAT(Table1[[#This Row],[year]],"-Q",Table1[[#This Row],[Quarter]])</f>
        <v>2022-Q2</v>
      </c>
      <c r="S185" s="28" t="str">
        <f>TEXT(Table1[[#This Row],[dateStr]],"yyyy-mm")</f>
        <v>2022-06</v>
      </c>
      <c r="T185" s="28" t="str">
        <f t="shared" si="26"/>
        <v>June</v>
      </c>
      <c r="U185" s="31">
        <v>27</v>
      </c>
      <c r="V185" s="27" t="s">
        <v>1299</v>
      </c>
      <c r="W185" s="32">
        <f t="shared" si="27"/>
        <v>65024</v>
      </c>
      <c r="X185" s="27" t="s">
        <v>1300</v>
      </c>
      <c r="Y185" s="32">
        <f t="shared" si="28"/>
        <v>1480</v>
      </c>
      <c r="Z18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85" s="27" t="s">
        <v>1301</v>
      </c>
      <c r="AB185" s="33">
        <f>Table1[[#This Row],[secs]]/60 + Table1[[#This Row],[mins]] + Table1[[#This Row],[hours]]*60</f>
        <v>26.266666666666666</v>
      </c>
      <c r="AC185" s="34">
        <f t="shared" si="29"/>
        <v>16</v>
      </c>
      <c r="AD185" s="34">
        <f t="shared" si="30"/>
        <v>26</v>
      </c>
      <c r="AE185" s="35">
        <f t="shared" si="31"/>
        <v>0</v>
      </c>
      <c r="AF185" s="28" t="str">
        <f>IFERROR(VLOOKUP(E185,youtube_playlist!$G:$H,2,FALSE),"Unspecified")</f>
        <v>Unspecified</v>
      </c>
      <c r="AG185" s="28" t="str">
        <f>IFERROR(INDEX(youtube_playlist!$G$2:$H$285,MATCH(E185,youtube_playlist!$G$2:$G$285,0),MATCH("industry",youtube_playlist!$G$1:$H$1,0)),"Unspecified")</f>
        <v>Unspecified</v>
      </c>
      <c r="AH185" s="36">
        <v>35081</v>
      </c>
    </row>
    <row r="186" spans="1:34" ht="15.75" customHeight="1" x14ac:dyDescent="0.3">
      <c r="A186" s="27" t="s">
        <v>1302</v>
      </c>
      <c r="B186" s="27" t="s">
        <v>30</v>
      </c>
      <c r="C186" s="27" t="s">
        <v>1303</v>
      </c>
      <c r="D186" s="27" t="s">
        <v>1304</v>
      </c>
      <c r="E186" s="28" t="str">
        <f t="shared" si="0"/>
        <v>y05PgL4y84M</v>
      </c>
      <c r="F186" s="28" t="str">
        <f t="shared" si="32"/>
        <v>y05PgL4y84M</v>
      </c>
      <c r="G186" s="27" t="s">
        <v>1303</v>
      </c>
      <c r="H186" s="29" t="str">
        <f t="shared" si="1"/>
        <v>Executive Espresso</v>
      </c>
      <c r="I186" s="27" t="s">
        <v>33</v>
      </c>
      <c r="J186" s="27" t="s">
        <v>1305</v>
      </c>
      <c r="K186" s="28" t="str">
        <f t="shared" si="14"/>
        <v>Jun 16, 2022</v>
      </c>
      <c r="L186" s="30">
        <f t="shared" si="2"/>
        <v>44728</v>
      </c>
      <c r="M186" s="28">
        <f t="shared" si="24"/>
        <v>16</v>
      </c>
      <c r="N186" s="28">
        <f t="shared" si="4"/>
        <v>6</v>
      </c>
      <c r="O186" s="28">
        <f t="shared" si="5"/>
        <v>2022</v>
      </c>
      <c r="P186" s="28" t="str">
        <f t="shared" si="25"/>
        <v>16</v>
      </c>
      <c r="Q186" s="28">
        <f>ROUNDUP(Table1[[#This Row],[month]]/3,0)</f>
        <v>2</v>
      </c>
      <c r="R186" s="28" t="str">
        <f>_xlfn.CONCAT(Table1[[#This Row],[year]],"-Q",Table1[[#This Row],[Quarter]])</f>
        <v>2022-Q2</v>
      </c>
      <c r="S186" s="28" t="str">
        <f>TEXT(Table1[[#This Row],[dateStr]],"yyyy-mm")</f>
        <v>2022-06</v>
      </c>
      <c r="T186" s="28" t="str">
        <f t="shared" si="26"/>
        <v>June</v>
      </c>
      <c r="U186" s="31">
        <v>128</v>
      </c>
      <c r="V186" s="27" t="s">
        <v>1306</v>
      </c>
      <c r="W186" s="32">
        <f t="shared" si="27"/>
        <v>33266</v>
      </c>
      <c r="X186" s="27" t="s">
        <v>1307</v>
      </c>
      <c r="Y186" s="32">
        <f t="shared" si="28"/>
        <v>990</v>
      </c>
      <c r="Z18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86" s="27" t="s">
        <v>1308</v>
      </c>
      <c r="AB186" s="33">
        <f>Table1[[#This Row],[secs]]/60 + Table1[[#This Row],[mins]] + Table1[[#This Row],[hours]]*60</f>
        <v>47.883333333333333</v>
      </c>
      <c r="AC186" s="34">
        <f t="shared" si="29"/>
        <v>53</v>
      </c>
      <c r="AD186" s="34">
        <f t="shared" si="30"/>
        <v>47</v>
      </c>
      <c r="AE186" s="35">
        <f t="shared" si="31"/>
        <v>0</v>
      </c>
      <c r="AF186" s="28" t="str">
        <f>IFERROR(VLOOKUP(E186,youtube_playlist!$G:$H,2,FALSE),"Unspecified")</f>
        <v>Unspecified</v>
      </c>
      <c r="AG186" s="28" t="str">
        <f>IFERROR(INDEX(youtube_playlist!$G$2:$H$285,MATCH(E186,youtube_playlist!$G$2:$G$285,0),MATCH("industry",youtube_playlist!$G$1:$H$1,0)),"Unspecified")</f>
        <v>Unspecified</v>
      </c>
      <c r="AH186" s="36">
        <v>36269</v>
      </c>
    </row>
    <row r="187" spans="1:34" ht="15.75" customHeight="1" x14ac:dyDescent="0.3">
      <c r="A187" s="27" t="s">
        <v>1309</v>
      </c>
      <c r="B187" s="27" t="s">
        <v>30</v>
      </c>
      <c r="C187" s="27" t="s">
        <v>1310</v>
      </c>
      <c r="D187" s="27" t="s">
        <v>1311</v>
      </c>
      <c r="E187" s="28" t="str">
        <f t="shared" si="0"/>
        <v>sYEGuzVgLt4</v>
      </c>
      <c r="F187" s="28" t="str">
        <f t="shared" si="32"/>
        <v>sYEGuzVgLt4</v>
      </c>
      <c r="G187" s="27" t="s">
        <v>1310</v>
      </c>
      <c r="H187" s="29" t="str">
        <f t="shared" si="1"/>
        <v>Executive Espresso</v>
      </c>
      <c r="I187" s="27" t="s">
        <v>33</v>
      </c>
      <c r="J187" s="27" t="s">
        <v>1312</v>
      </c>
      <c r="K187" s="28" t="str">
        <f t="shared" si="14"/>
        <v>Jun 17, 2022</v>
      </c>
      <c r="L187" s="30">
        <f t="shared" si="2"/>
        <v>44729</v>
      </c>
      <c r="M187" s="28">
        <f t="shared" si="24"/>
        <v>17</v>
      </c>
      <c r="N187" s="28">
        <f t="shared" si="4"/>
        <v>6</v>
      </c>
      <c r="O187" s="28">
        <f t="shared" si="5"/>
        <v>2022</v>
      </c>
      <c r="P187" s="28" t="str">
        <f t="shared" si="25"/>
        <v>17</v>
      </c>
      <c r="Q187" s="28">
        <f>ROUNDUP(Table1[[#This Row],[month]]/3,0)</f>
        <v>2</v>
      </c>
      <c r="R187" s="28" t="str">
        <f>_xlfn.CONCAT(Table1[[#This Row],[year]],"-Q",Table1[[#This Row],[Quarter]])</f>
        <v>2022-Q2</v>
      </c>
      <c r="S187" s="28" t="str">
        <f>TEXT(Table1[[#This Row],[dateStr]],"yyyy-mm")</f>
        <v>2022-06</v>
      </c>
      <c r="T187" s="28" t="str">
        <f t="shared" si="26"/>
        <v>June</v>
      </c>
      <c r="U187" s="31">
        <v>414</v>
      </c>
      <c r="V187" s="27" t="s">
        <v>1313</v>
      </c>
      <c r="W187" s="32">
        <f t="shared" si="27"/>
        <v>222765</v>
      </c>
      <c r="X187" s="27" t="s">
        <v>1314</v>
      </c>
      <c r="Y187" s="32">
        <f t="shared" si="28"/>
        <v>5487</v>
      </c>
      <c r="Z18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87" s="27" t="s">
        <v>1280</v>
      </c>
      <c r="AB187" s="33">
        <f>Table1[[#This Row],[secs]]/60 + Table1[[#This Row],[mins]] + Table1[[#This Row],[hours]]*60</f>
        <v>29.833333333333332</v>
      </c>
      <c r="AC187" s="34">
        <f t="shared" si="29"/>
        <v>50</v>
      </c>
      <c r="AD187" s="34">
        <f t="shared" si="30"/>
        <v>29</v>
      </c>
      <c r="AE187" s="35">
        <f t="shared" si="31"/>
        <v>0</v>
      </c>
      <c r="AF187" s="28" t="str">
        <f>IFERROR(VLOOKUP(E187,youtube_playlist!$G:$H,2,FALSE),"Unspecified")</f>
        <v>Unspecified</v>
      </c>
      <c r="AG187" s="28" t="str">
        <f>IFERROR(INDEX(youtube_playlist!$G$2:$H$285,MATCH(E187,youtube_playlist!$G$2:$G$285,0),MATCH("industry",youtube_playlist!$G$1:$H$1,0)),"Unspecified")</f>
        <v>Unspecified</v>
      </c>
      <c r="AH187" s="36">
        <v>38535</v>
      </c>
    </row>
    <row r="188" spans="1:34" ht="15.75" customHeight="1" x14ac:dyDescent="0.3">
      <c r="A188" s="27" t="s">
        <v>1315</v>
      </c>
      <c r="B188" s="27" t="s">
        <v>30</v>
      </c>
      <c r="C188" s="27" t="s">
        <v>1316</v>
      </c>
      <c r="D188" s="27" t="s">
        <v>1317</v>
      </c>
      <c r="E188" s="28" t="str">
        <f t="shared" si="0"/>
        <v>0UgGhaUQ09I</v>
      </c>
      <c r="F188" s="28" t="str">
        <f t="shared" si="32"/>
        <v>0UgGhaUQ09I</v>
      </c>
      <c r="G188" s="27" t="s">
        <v>1316</v>
      </c>
      <c r="H188" s="29" t="str">
        <f t="shared" si="1"/>
        <v>Executive Espresso</v>
      </c>
      <c r="I188" s="27" t="s">
        <v>33</v>
      </c>
      <c r="J188" s="27" t="s">
        <v>1318</v>
      </c>
      <c r="K188" s="28" t="str">
        <f t="shared" si="14"/>
        <v>Jun 23, 2022</v>
      </c>
      <c r="L188" s="30">
        <f t="shared" si="2"/>
        <v>44735</v>
      </c>
      <c r="M188" s="28">
        <f t="shared" si="24"/>
        <v>23</v>
      </c>
      <c r="N188" s="28">
        <f t="shared" si="4"/>
        <v>6</v>
      </c>
      <c r="O188" s="28">
        <f t="shared" si="5"/>
        <v>2022</v>
      </c>
      <c r="P188" s="28" t="str">
        <f t="shared" si="25"/>
        <v>23</v>
      </c>
      <c r="Q188" s="28">
        <f>ROUNDUP(Table1[[#This Row],[month]]/3,0)</f>
        <v>2</v>
      </c>
      <c r="R188" s="28" t="str">
        <f>_xlfn.CONCAT(Table1[[#This Row],[year]],"-Q",Table1[[#This Row],[Quarter]])</f>
        <v>2022-Q2</v>
      </c>
      <c r="S188" s="28" t="str">
        <f>TEXT(Table1[[#This Row],[dateStr]],"yyyy-mm")</f>
        <v>2022-06</v>
      </c>
      <c r="T188" s="28" t="str">
        <f t="shared" si="26"/>
        <v>June</v>
      </c>
      <c r="U188" s="31">
        <v>107</v>
      </c>
      <c r="V188" s="27" t="s">
        <v>1319</v>
      </c>
      <c r="W188" s="32">
        <f t="shared" si="27"/>
        <v>53712</v>
      </c>
      <c r="X188" s="27" t="s">
        <v>1320</v>
      </c>
      <c r="Y188" s="32">
        <f t="shared" si="28"/>
        <v>1246</v>
      </c>
      <c r="Z18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88" s="27" t="s">
        <v>1321</v>
      </c>
      <c r="AB188" s="33">
        <f>Table1[[#This Row],[secs]]/60 + Table1[[#This Row],[mins]] + Table1[[#This Row],[hours]]*60</f>
        <v>44.233333333333334</v>
      </c>
      <c r="AC188" s="34">
        <f t="shared" si="29"/>
        <v>14</v>
      </c>
      <c r="AD188" s="34">
        <f t="shared" si="30"/>
        <v>44</v>
      </c>
      <c r="AE188" s="35">
        <f t="shared" si="31"/>
        <v>0</v>
      </c>
      <c r="AF188" s="28" t="str">
        <f>IFERROR(VLOOKUP(E188,youtube_playlist!$G:$H,2,FALSE),"Unspecified")</f>
        <v>Unspecified</v>
      </c>
      <c r="AG188" s="28" t="str">
        <f>IFERROR(INDEX(youtube_playlist!$G$2:$H$285,MATCH(E188,youtube_playlist!$G$2:$G$285,0),MATCH("industry",youtube_playlist!$G$1:$H$1,0)),"Unspecified")</f>
        <v>Unspecified</v>
      </c>
      <c r="AH188" s="36">
        <v>35269</v>
      </c>
    </row>
    <row r="189" spans="1:34" ht="15.75" customHeight="1" x14ac:dyDescent="0.3">
      <c r="A189" s="27" t="s">
        <v>1322</v>
      </c>
      <c r="B189" s="27" t="s">
        <v>30</v>
      </c>
      <c r="C189" s="27" t="s">
        <v>1323</v>
      </c>
      <c r="D189" s="27" t="s">
        <v>1324</v>
      </c>
      <c r="E189" s="28" t="str">
        <f t="shared" si="0"/>
        <v>xWu7ZB8oeN0</v>
      </c>
      <c r="F189" s="28" t="str">
        <f t="shared" si="32"/>
        <v>xWu7ZB8oeN0</v>
      </c>
      <c r="G189" s="27" t="s">
        <v>1323</v>
      </c>
      <c r="H189" s="29" t="str">
        <f t="shared" si="1"/>
        <v>Executive Espresso</v>
      </c>
      <c r="I189" s="27" t="s">
        <v>33</v>
      </c>
      <c r="J189" s="27" t="s">
        <v>1325</v>
      </c>
      <c r="K189" s="28" t="str">
        <f t="shared" si="14"/>
        <v>Jul 4, 2022</v>
      </c>
      <c r="L189" s="30">
        <f t="shared" si="2"/>
        <v>44746</v>
      </c>
      <c r="M189" s="28">
        <f t="shared" si="24"/>
        <v>4</v>
      </c>
      <c r="N189" s="28">
        <f t="shared" si="4"/>
        <v>7</v>
      </c>
      <c r="O189" s="28">
        <f t="shared" si="5"/>
        <v>2022</v>
      </c>
      <c r="P189" s="28" t="str">
        <f t="shared" si="25"/>
        <v>4</v>
      </c>
      <c r="Q189" s="28">
        <f>ROUNDUP(Table1[[#This Row],[month]]/3,0)</f>
        <v>3</v>
      </c>
      <c r="R189" s="28" t="str">
        <f>_xlfn.CONCAT(Table1[[#This Row],[year]],"-Q",Table1[[#This Row],[Quarter]])</f>
        <v>2022-Q3</v>
      </c>
      <c r="S189" s="28" t="str">
        <f>TEXT(Table1[[#This Row],[dateStr]],"yyyy-mm")</f>
        <v>2022-07</v>
      </c>
      <c r="T189" s="28" t="str">
        <f t="shared" si="26"/>
        <v>July</v>
      </c>
      <c r="U189" s="31">
        <v>111</v>
      </c>
      <c r="V189" s="27" t="s">
        <v>1326</v>
      </c>
      <c r="W189" s="32">
        <f t="shared" si="27"/>
        <v>109735</v>
      </c>
      <c r="X189" s="27" t="s">
        <v>1327</v>
      </c>
      <c r="Y189" s="32">
        <f t="shared" si="28"/>
        <v>2468</v>
      </c>
      <c r="Z18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89" s="27" t="s">
        <v>1328</v>
      </c>
      <c r="AB189" s="33">
        <f>Table1[[#This Row],[secs]]/60 + Table1[[#This Row],[mins]] + Table1[[#This Row],[hours]]*60</f>
        <v>42.616666666666667</v>
      </c>
      <c r="AC189" s="34">
        <f t="shared" si="29"/>
        <v>37</v>
      </c>
      <c r="AD189" s="34">
        <f t="shared" si="30"/>
        <v>42</v>
      </c>
      <c r="AE189" s="35">
        <f t="shared" si="31"/>
        <v>0</v>
      </c>
      <c r="AF189" s="28" t="str">
        <f>IFERROR(VLOOKUP(E189,youtube_playlist!$G:$H,2,FALSE),"Unspecified")</f>
        <v>Unspecified</v>
      </c>
      <c r="AG189" s="28" t="str">
        <f>IFERROR(INDEX(youtube_playlist!$G$2:$H$285,MATCH(E189,youtube_playlist!$G$2:$G$285,0),MATCH("industry",youtube_playlist!$G$1:$H$1,0)),"Unspecified")</f>
        <v>Unspecified</v>
      </c>
      <c r="AH189" s="36">
        <v>34899</v>
      </c>
    </row>
    <row r="190" spans="1:34" ht="15.75" customHeight="1" x14ac:dyDescent="0.3">
      <c r="A190" s="27" t="s">
        <v>1329</v>
      </c>
      <c r="B190" s="27" t="s">
        <v>30</v>
      </c>
      <c r="C190" s="27" t="s">
        <v>1330</v>
      </c>
      <c r="D190" s="27" t="s">
        <v>1331</v>
      </c>
      <c r="E190" s="28" t="str">
        <f t="shared" si="0"/>
        <v>8knLSz5P7PU</v>
      </c>
      <c r="F190" s="28" t="str">
        <f t="shared" si="32"/>
        <v>8knLSz5P7PU</v>
      </c>
      <c r="G190" s="27" t="s">
        <v>1330</v>
      </c>
      <c r="H190" s="29" t="str">
        <f t="shared" si="1"/>
        <v>Executive Espresso</v>
      </c>
      <c r="I190" s="27" t="s">
        <v>33</v>
      </c>
      <c r="J190" s="27" t="s">
        <v>1332</v>
      </c>
      <c r="K190" s="28" t="str">
        <f t="shared" si="14"/>
        <v>Jul 5, 2022</v>
      </c>
      <c r="L190" s="30">
        <f t="shared" si="2"/>
        <v>44747</v>
      </c>
      <c r="M190" s="28">
        <f t="shared" si="24"/>
        <v>5</v>
      </c>
      <c r="N190" s="28">
        <f t="shared" si="4"/>
        <v>7</v>
      </c>
      <c r="O190" s="28">
        <f t="shared" si="5"/>
        <v>2022</v>
      </c>
      <c r="P190" s="28" t="str">
        <f t="shared" si="25"/>
        <v>5</v>
      </c>
      <c r="Q190" s="28">
        <f>ROUNDUP(Table1[[#This Row],[month]]/3,0)</f>
        <v>3</v>
      </c>
      <c r="R190" s="28" t="str">
        <f>_xlfn.CONCAT(Table1[[#This Row],[year]],"-Q",Table1[[#This Row],[Quarter]])</f>
        <v>2022-Q3</v>
      </c>
      <c r="S190" s="28" t="str">
        <f>TEXT(Table1[[#This Row],[dateStr]],"yyyy-mm")</f>
        <v>2022-07</v>
      </c>
      <c r="T190" s="28" t="str">
        <f t="shared" si="26"/>
        <v>July</v>
      </c>
      <c r="U190" s="31">
        <v>34</v>
      </c>
      <c r="V190" s="27" t="s">
        <v>1333</v>
      </c>
      <c r="W190" s="32">
        <f t="shared" si="27"/>
        <v>39998</v>
      </c>
      <c r="X190" s="27" t="s">
        <v>1334</v>
      </c>
      <c r="Y190" s="32">
        <f t="shared" si="28"/>
        <v>923</v>
      </c>
      <c r="Z19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90" s="27" t="s">
        <v>1335</v>
      </c>
      <c r="AB190" s="33">
        <f>Table1[[#This Row],[secs]]/60 + Table1[[#This Row],[mins]] + Table1[[#This Row],[hours]]*60</f>
        <v>39.733333333333334</v>
      </c>
      <c r="AC190" s="34">
        <f t="shared" si="29"/>
        <v>44</v>
      </c>
      <c r="AD190" s="34">
        <f t="shared" si="30"/>
        <v>39</v>
      </c>
      <c r="AE190" s="35">
        <f t="shared" si="31"/>
        <v>0</v>
      </c>
      <c r="AF190" s="28" t="str">
        <f>IFERROR(VLOOKUP(E190,youtube_playlist!$G:$H,2,FALSE),"Unspecified")</f>
        <v>Unspecified</v>
      </c>
      <c r="AG190" s="28" t="str">
        <f>IFERROR(INDEX(youtube_playlist!$G$2:$H$285,MATCH(E190,youtube_playlist!$G$2:$G$285,0),MATCH("industry",youtube_playlist!$G$1:$H$1,0)),"Unspecified")</f>
        <v>Unspecified</v>
      </c>
      <c r="AH190" s="36">
        <v>32408</v>
      </c>
    </row>
    <row r="191" spans="1:34" ht="15.75" customHeight="1" x14ac:dyDescent="0.3">
      <c r="A191" s="27" t="s">
        <v>1336</v>
      </c>
      <c r="B191" s="27" t="s">
        <v>30</v>
      </c>
      <c r="C191" s="27" t="s">
        <v>1337</v>
      </c>
      <c r="D191" s="27" t="s">
        <v>1338</v>
      </c>
      <c r="E191" s="28" t="str">
        <f t="shared" si="0"/>
        <v>yN8fjgL7zO4</v>
      </c>
      <c r="F191" s="28" t="str">
        <f t="shared" si="32"/>
        <v>yN8fjgL7zO4</v>
      </c>
      <c r="G191" s="27" t="s">
        <v>1337</v>
      </c>
      <c r="H191" s="29" t="str">
        <f t="shared" si="1"/>
        <v>Executive Espresso</v>
      </c>
      <c r="I191" s="27" t="s">
        <v>33</v>
      </c>
      <c r="J191" s="27" t="s">
        <v>1339</v>
      </c>
      <c r="K191" s="28" t="str">
        <f t="shared" si="14"/>
        <v>Jul 7, 2022</v>
      </c>
      <c r="L191" s="30">
        <f t="shared" si="2"/>
        <v>44749</v>
      </c>
      <c r="M191" s="28">
        <f t="shared" si="24"/>
        <v>7</v>
      </c>
      <c r="N191" s="28">
        <f t="shared" si="4"/>
        <v>7</v>
      </c>
      <c r="O191" s="28">
        <f t="shared" si="5"/>
        <v>2022</v>
      </c>
      <c r="P191" s="28" t="str">
        <f t="shared" si="25"/>
        <v>7</v>
      </c>
      <c r="Q191" s="28">
        <f>ROUNDUP(Table1[[#This Row],[month]]/3,0)</f>
        <v>3</v>
      </c>
      <c r="R191" s="28" t="str">
        <f>_xlfn.CONCAT(Table1[[#This Row],[year]],"-Q",Table1[[#This Row],[Quarter]])</f>
        <v>2022-Q3</v>
      </c>
      <c r="S191" s="28" t="str">
        <f>TEXT(Table1[[#This Row],[dateStr]],"yyyy-mm")</f>
        <v>2022-07</v>
      </c>
      <c r="T191" s="28" t="str">
        <f t="shared" si="26"/>
        <v>July</v>
      </c>
      <c r="U191" s="31">
        <v>212</v>
      </c>
      <c r="V191" s="27" t="s">
        <v>1340</v>
      </c>
      <c r="W191" s="32">
        <f t="shared" si="27"/>
        <v>117683</v>
      </c>
      <c r="X191" s="27" t="s">
        <v>1341</v>
      </c>
      <c r="Y191" s="32">
        <f t="shared" si="28"/>
        <v>1973</v>
      </c>
      <c r="Z19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91" s="27" t="s">
        <v>1342</v>
      </c>
      <c r="AB191" s="33">
        <f>Table1[[#This Row],[secs]]/60 + Table1[[#This Row],[mins]] + Table1[[#This Row],[hours]]*60</f>
        <v>19.816666666666666</v>
      </c>
      <c r="AC191" s="34">
        <f t="shared" si="29"/>
        <v>49</v>
      </c>
      <c r="AD191" s="34">
        <f t="shared" si="30"/>
        <v>19</v>
      </c>
      <c r="AE191" s="35">
        <f t="shared" si="31"/>
        <v>0</v>
      </c>
      <c r="AF191" s="28" t="str">
        <f>IFERROR(VLOOKUP(E191,youtube_playlist!$G:$H,2,FALSE),"Unspecified")</f>
        <v>Unspecified</v>
      </c>
      <c r="AG191" s="28" t="str">
        <f>IFERROR(INDEX(youtube_playlist!$G$2:$H$285,MATCH(E191,youtube_playlist!$G$2:$G$285,0),MATCH("industry",youtube_playlist!$G$1:$H$1,0)),"Unspecified")</f>
        <v>Unspecified</v>
      </c>
      <c r="AH191" s="36">
        <v>26710</v>
      </c>
    </row>
    <row r="192" spans="1:34" ht="15.75" customHeight="1" x14ac:dyDescent="0.3">
      <c r="A192" s="27" t="s">
        <v>1343</v>
      </c>
      <c r="B192" s="27" t="s">
        <v>30</v>
      </c>
      <c r="C192" s="27" t="s">
        <v>1344</v>
      </c>
      <c r="D192" s="27" t="s">
        <v>1345</v>
      </c>
      <c r="E192" s="28" t="str">
        <f t="shared" si="0"/>
        <v>cXqF_l1K-sw</v>
      </c>
      <c r="F192" s="28" t="str">
        <f t="shared" si="32"/>
        <v>cXqF_l1K-sw</v>
      </c>
      <c r="G192" s="27" t="s">
        <v>1344</v>
      </c>
      <c r="H192" s="29" t="str">
        <f t="shared" si="1"/>
        <v>Executive Espresso</v>
      </c>
      <c r="I192" s="27" t="s">
        <v>33</v>
      </c>
      <c r="J192" s="27" t="s">
        <v>1346</v>
      </c>
      <c r="K192" s="28" t="str">
        <f t="shared" si="14"/>
        <v>Jul 9, 2022</v>
      </c>
      <c r="L192" s="30">
        <f t="shared" si="2"/>
        <v>44751</v>
      </c>
      <c r="M192" s="28">
        <f t="shared" si="24"/>
        <v>9</v>
      </c>
      <c r="N192" s="28">
        <f t="shared" si="4"/>
        <v>7</v>
      </c>
      <c r="O192" s="28">
        <f t="shared" si="5"/>
        <v>2022</v>
      </c>
      <c r="P192" s="28" t="str">
        <f t="shared" si="25"/>
        <v>9</v>
      </c>
      <c r="Q192" s="28">
        <f>ROUNDUP(Table1[[#This Row],[month]]/3,0)</f>
        <v>3</v>
      </c>
      <c r="R192" s="28" t="str">
        <f>_xlfn.CONCAT(Table1[[#This Row],[year]],"-Q",Table1[[#This Row],[Quarter]])</f>
        <v>2022-Q3</v>
      </c>
      <c r="S192" s="28" t="str">
        <f>TEXT(Table1[[#This Row],[dateStr]],"yyyy-mm")</f>
        <v>2022-07</v>
      </c>
      <c r="T192" s="28" t="str">
        <f t="shared" si="26"/>
        <v>July</v>
      </c>
      <c r="U192" s="31">
        <v>1194</v>
      </c>
      <c r="V192" s="27" t="s">
        <v>1347</v>
      </c>
      <c r="W192" s="32">
        <f t="shared" si="27"/>
        <v>635934</v>
      </c>
      <c r="X192" s="27" t="s">
        <v>1348</v>
      </c>
      <c r="Y192" s="32">
        <f t="shared" si="28"/>
        <v>9294</v>
      </c>
      <c r="Z19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92" s="27" t="s">
        <v>1349</v>
      </c>
      <c r="AB192" s="33">
        <f>Table1[[#This Row],[secs]]/60 + Table1[[#This Row],[mins]] + Table1[[#This Row],[hours]]*60</f>
        <v>28.666666666666668</v>
      </c>
      <c r="AC192" s="34">
        <f t="shared" si="29"/>
        <v>40</v>
      </c>
      <c r="AD192" s="34">
        <f t="shared" si="30"/>
        <v>28</v>
      </c>
      <c r="AE192" s="35">
        <f t="shared" si="31"/>
        <v>0</v>
      </c>
      <c r="AF192" s="28" t="str">
        <f>IFERROR(VLOOKUP(E192,youtube_playlist!$G:$H,2,FALSE),"Unspecified")</f>
        <v>Unspecified</v>
      </c>
      <c r="AG192" s="28" t="str">
        <f>IFERROR(INDEX(youtube_playlist!$G$2:$H$285,MATCH(E192,youtube_playlist!$G$2:$G$285,0),MATCH("industry",youtube_playlist!$G$1:$H$1,0)),"Unspecified")</f>
        <v>Unspecified</v>
      </c>
      <c r="AH192" s="36">
        <v>34954</v>
      </c>
    </row>
    <row r="193" spans="1:34" ht="15.75" customHeight="1" x14ac:dyDescent="0.3">
      <c r="A193" s="27" t="s">
        <v>1350</v>
      </c>
      <c r="B193" s="27" t="s">
        <v>30</v>
      </c>
      <c r="C193" s="27" t="s">
        <v>1351</v>
      </c>
      <c r="D193" s="27" t="s">
        <v>1352</v>
      </c>
      <c r="E193" s="28" t="str">
        <f t="shared" si="0"/>
        <v>F8CnTPHH9CA</v>
      </c>
      <c r="F193" s="28" t="str">
        <f t="shared" si="32"/>
        <v>F8CnTPHH9CA</v>
      </c>
      <c r="G193" s="27" t="s">
        <v>1351</v>
      </c>
      <c r="H193" s="29" t="str">
        <f t="shared" si="1"/>
        <v>Executive Espresso</v>
      </c>
      <c r="I193" s="27" t="s">
        <v>33</v>
      </c>
      <c r="J193" s="27" t="s">
        <v>1353</v>
      </c>
      <c r="K193" s="28" t="str">
        <f t="shared" si="14"/>
        <v>Jul 14, 2022</v>
      </c>
      <c r="L193" s="30">
        <f t="shared" si="2"/>
        <v>44756</v>
      </c>
      <c r="M193" s="28">
        <f t="shared" si="24"/>
        <v>14</v>
      </c>
      <c r="N193" s="28">
        <f t="shared" si="4"/>
        <v>7</v>
      </c>
      <c r="O193" s="28">
        <f t="shared" si="5"/>
        <v>2022</v>
      </c>
      <c r="P193" s="28" t="str">
        <f t="shared" si="25"/>
        <v>14</v>
      </c>
      <c r="Q193" s="28">
        <f>ROUNDUP(Table1[[#This Row],[month]]/3,0)</f>
        <v>3</v>
      </c>
      <c r="R193" s="28" t="str">
        <f>_xlfn.CONCAT(Table1[[#This Row],[year]],"-Q",Table1[[#This Row],[Quarter]])</f>
        <v>2022-Q3</v>
      </c>
      <c r="S193" s="28" t="str">
        <f>TEXT(Table1[[#This Row],[dateStr]],"yyyy-mm")</f>
        <v>2022-07</v>
      </c>
      <c r="T193" s="28" t="str">
        <f t="shared" si="26"/>
        <v>July</v>
      </c>
      <c r="U193" s="31">
        <v>44</v>
      </c>
      <c r="V193" s="27" t="s">
        <v>1354</v>
      </c>
      <c r="W193" s="32">
        <f t="shared" si="27"/>
        <v>32658</v>
      </c>
      <c r="X193" s="27" t="s">
        <v>1355</v>
      </c>
      <c r="Y193" s="32">
        <f t="shared" si="28"/>
        <v>651</v>
      </c>
      <c r="Z19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93" s="27" t="s">
        <v>1356</v>
      </c>
      <c r="AB193" s="33">
        <f>Table1[[#This Row],[secs]]/60 + Table1[[#This Row],[mins]] + Table1[[#This Row],[hours]]*60</f>
        <v>21.45</v>
      </c>
      <c r="AC193" s="34">
        <f t="shared" si="29"/>
        <v>27</v>
      </c>
      <c r="AD193" s="34">
        <f t="shared" si="30"/>
        <v>21</v>
      </c>
      <c r="AE193" s="35">
        <f t="shared" si="31"/>
        <v>0</v>
      </c>
      <c r="AF193" s="28" t="str">
        <f>IFERROR(VLOOKUP(E193,youtube_playlist!$G:$H,2,FALSE),"Unspecified")</f>
        <v>Unspecified</v>
      </c>
      <c r="AG193" s="28" t="str">
        <f>IFERROR(INDEX(youtube_playlist!$G$2:$H$285,MATCH(E193,youtube_playlist!$G$2:$G$285,0),MATCH("industry",youtube_playlist!$G$1:$H$1,0)),"Unspecified")</f>
        <v>Unspecified</v>
      </c>
      <c r="AH193" s="36">
        <v>24820</v>
      </c>
    </row>
    <row r="194" spans="1:34" ht="15.75" customHeight="1" x14ac:dyDescent="0.3">
      <c r="A194" s="27" t="s">
        <v>1357</v>
      </c>
      <c r="B194" s="27" t="s">
        <v>30</v>
      </c>
      <c r="C194" s="27" t="s">
        <v>1358</v>
      </c>
      <c r="D194" s="27" t="s">
        <v>1359</v>
      </c>
      <c r="E194" s="28" t="str">
        <f t="shared" si="0"/>
        <v>8I-ecrHzQxo</v>
      </c>
      <c r="F194" s="28" t="str">
        <f t="shared" si="32"/>
        <v>8I-ecrHzQxo</v>
      </c>
      <c r="G194" s="27" t="s">
        <v>1358</v>
      </c>
      <c r="H194" s="29" t="str">
        <f t="shared" si="1"/>
        <v>Executive Espresso</v>
      </c>
      <c r="I194" s="27" t="s">
        <v>33</v>
      </c>
      <c r="J194" s="27" t="s">
        <v>1360</v>
      </c>
      <c r="K194" s="28" t="str">
        <f t="shared" si="14"/>
        <v>Jul 15, 2022</v>
      </c>
      <c r="L194" s="30">
        <f t="shared" si="2"/>
        <v>44757</v>
      </c>
      <c r="M194" s="28">
        <f t="shared" ref="M194:M256" si="33">DAY(L194)</f>
        <v>15</v>
      </c>
      <c r="N194" s="28">
        <f t="shared" si="4"/>
        <v>7</v>
      </c>
      <c r="O194" s="28">
        <f t="shared" si="5"/>
        <v>2022</v>
      </c>
      <c r="P194" s="28" t="str">
        <f t="shared" ref="P194:P256" si="34">TEXT(L194,"d")</f>
        <v>15</v>
      </c>
      <c r="Q194" s="28">
        <f>ROUNDUP(Table1[[#This Row],[month]]/3,0)</f>
        <v>3</v>
      </c>
      <c r="R194" s="28" t="str">
        <f>_xlfn.CONCAT(Table1[[#This Row],[year]],"-Q",Table1[[#This Row],[Quarter]])</f>
        <v>2022-Q3</v>
      </c>
      <c r="S194" s="28" t="str">
        <f>TEXT(Table1[[#This Row],[dateStr]],"yyyy-mm")</f>
        <v>2022-07</v>
      </c>
      <c r="T194" s="28" t="str">
        <f t="shared" ref="T194:T256" si="35">TEXT(L194,"mmmm")</f>
        <v>July</v>
      </c>
      <c r="U194" s="31">
        <v>253</v>
      </c>
      <c r="V194" s="27" t="s">
        <v>1361</v>
      </c>
      <c r="W194" s="32">
        <f t="shared" ref="W194:W256" si="36">VALUE(SUBSTITUTE(V194," views",""))</f>
        <v>137455</v>
      </c>
      <c r="X194" s="27" t="s">
        <v>1362</v>
      </c>
      <c r="Y194" s="32">
        <f t="shared" ref="Y194:Y257" si="37">VALUE(SUBSTITUTE(SUBSTITUTE(X194,"like this video along with ","")," other people",""))</f>
        <v>2143</v>
      </c>
      <c r="Z19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94" s="27" t="s">
        <v>1363</v>
      </c>
      <c r="AB194" s="33">
        <f>Table1[[#This Row],[secs]]/60 + Table1[[#This Row],[mins]] + Table1[[#This Row],[hours]]*60</f>
        <v>14.4</v>
      </c>
      <c r="AC194" s="34">
        <f t="shared" ref="AC194:AC257" si="38">VALUE(RIGHT(AA194,2))</f>
        <v>24</v>
      </c>
      <c r="AD194" s="34">
        <f t="shared" ref="AD194:AD257" si="39">VALUE(LEFT(RIGHT(AA194,5),SEARCH(":",RIGHT(AA194,5))-1))</f>
        <v>14</v>
      </c>
      <c r="AE194" s="35">
        <f t="shared" ref="AE194:AE257" si="40">VALUE(IF(LEN(AA194)&gt;5,LEFT(AA194,SEARCH(":",AA194)-1),0))</f>
        <v>0</v>
      </c>
      <c r="AF194" s="28" t="str">
        <f>IFERROR(VLOOKUP(E194,youtube_playlist!$G:$H,2,FALSE),"Unspecified")</f>
        <v>Unspecified</v>
      </c>
      <c r="AG194" s="28" t="str">
        <f>IFERROR(INDEX(youtube_playlist!$G$2:$H$285,MATCH(E194,youtube_playlist!$G$2:$G$285,0),MATCH("industry",youtube_playlist!$G$1:$H$1,0)),"Unspecified")</f>
        <v>Unspecified</v>
      </c>
      <c r="AH194" s="36">
        <v>22684</v>
      </c>
    </row>
    <row r="195" spans="1:34" ht="15.75" customHeight="1" x14ac:dyDescent="0.3">
      <c r="A195" s="27" t="s">
        <v>1364</v>
      </c>
      <c r="B195" s="27" t="s">
        <v>30</v>
      </c>
      <c r="C195" s="27" t="s">
        <v>1365</v>
      </c>
      <c r="D195" s="27" t="s">
        <v>1366</v>
      </c>
      <c r="E195" s="28" t="str">
        <f t="shared" si="0"/>
        <v>ThU2D8armkg</v>
      </c>
      <c r="F195" s="28" t="str">
        <f t="shared" ref="F195:F256" si="41">MID(D195,33,11)</f>
        <v>ThU2D8armkg</v>
      </c>
      <c r="G195" s="27" t="s">
        <v>1365</v>
      </c>
      <c r="H195" s="29" t="str">
        <f t="shared" si="1"/>
        <v>Executive Espresso</v>
      </c>
      <c r="I195" s="27" t="s">
        <v>33</v>
      </c>
      <c r="J195" s="27" t="s">
        <v>1367</v>
      </c>
      <c r="K195" s="28" t="str">
        <f t="shared" si="14"/>
        <v>Jul 18, 2022</v>
      </c>
      <c r="L195" s="30">
        <f t="shared" si="2"/>
        <v>44760</v>
      </c>
      <c r="M195" s="28">
        <f t="shared" si="33"/>
        <v>18</v>
      </c>
      <c r="N195" s="28">
        <f t="shared" si="4"/>
        <v>7</v>
      </c>
      <c r="O195" s="28">
        <f t="shared" si="5"/>
        <v>2022</v>
      </c>
      <c r="P195" s="28" t="str">
        <f t="shared" si="34"/>
        <v>18</v>
      </c>
      <c r="Q195" s="28">
        <f>ROUNDUP(Table1[[#This Row],[month]]/3,0)</f>
        <v>3</v>
      </c>
      <c r="R195" s="28" t="str">
        <f>_xlfn.CONCAT(Table1[[#This Row],[year]],"-Q",Table1[[#This Row],[Quarter]])</f>
        <v>2022-Q3</v>
      </c>
      <c r="S195" s="28" t="str">
        <f>TEXT(Table1[[#This Row],[dateStr]],"yyyy-mm")</f>
        <v>2022-07</v>
      </c>
      <c r="T195" s="28" t="str">
        <f t="shared" si="35"/>
        <v>July</v>
      </c>
      <c r="U195" s="31">
        <v>55</v>
      </c>
      <c r="V195" s="27" t="s">
        <v>1368</v>
      </c>
      <c r="W195" s="32">
        <f t="shared" si="36"/>
        <v>70886</v>
      </c>
      <c r="X195" s="27" t="s">
        <v>1320</v>
      </c>
      <c r="Y195" s="32">
        <f t="shared" si="37"/>
        <v>1246</v>
      </c>
      <c r="Z19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95" s="27" t="s">
        <v>1369</v>
      </c>
      <c r="AB195" s="33">
        <f>Table1[[#This Row],[secs]]/60 + Table1[[#This Row],[mins]] + Table1[[#This Row],[hours]]*60</f>
        <v>25.35</v>
      </c>
      <c r="AC195" s="34">
        <f t="shared" si="38"/>
        <v>21</v>
      </c>
      <c r="AD195" s="34">
        <f t="shared" si="39"/>
        <v>25</v>
      </c>
      <c r="AE195" s="35">
        <f t="shared" si="40"/>
        <v>0</v>
      </c>
      <c r="AF195" s="28" t="str">
        <f>IFERROR(VLOOKUP(E195,youtube_playlist!$G:$H,2,FALSE),"Unspecified")</f>
        <v>Unspecified</v>
      </c>
      <c r="AG195" s="28" t="str">
        <f>IFERROR(INDEX(youtube_playlist!$G$2:$H$285,MATCH(E195,youtube_playlist!$G$2:$G$285,0),MATCH("industry",youtube_playlist!$G$1:$H$1,0)),"Unspecified")</f>
        <v>Unspecified</v>
      </c>
      <c r="AH195" s="36">
        <v>26428</v>
      </c>
    </row>
    <row r="196" spans="1:34" ht="15.75" customHeight="1" x14ac:dyDescent="0.3">
      <c r="A196" s="27" t="s">
        <v>1370</v>
      </c>
      <c r="B196" s="27" t="s">
        <v>30</v>
      </c>
      <c r="C196" s="27" t="s">
        <v>1371</v>
      </c>
      <c r="D196" s="27" t="s">
        <v>1372</v>
      </c>
      <c r="E196" s="28" t="str">
        <f t="shared" si="0"/>
        <v>FKVc2o8ghhc</v>
      </c>
      <c r="F196" s="28" t="str">
        <f t="shared" si="41"/>
        <v>FKVc2o8ghhc</v>
      </c>
      <c r="G196" s="27" t="s">
        <v>1371</v>
      </c>
      <c r="H196" s="29" t="str">
        <f t="shared" si="1"/>
        <v>Executive Espresso</v>
      </c>
      <c r="I196" s="27" t="s">
        <v>33</v>
      </c>
      <c r="J196" s="27" t="s">
        <v>1373</v>
      </c>
      <c r="K196" s="28" t="str">
        <f t="shared" si="14"/>
        <v>Jul 20, 2022</v>
      </c>
      <c r="L196" s="30">
        <f t="shared" si="2"/>
        <v>44762</v>
      </c>
      <c r="M196" s="28">
        <f t="shared" si="33"/>
        <v>20</v>
      </c>
      <c r="N196" s="28">
        <f t="shared" si="4"/>
        <v>7</v>
      </c>
      <c r="O196" s="28">
        <f t="shared" si="5"/>
        <v>2022</v>
      </c>
      <c r="P196" s="28" t="str">
        <f t="shared" si="34"/>
        <v>20</v>
      </c>
      <c r="Q196" s="28">
        <f>ROUNDUP(Table1[[#This Row],[month]]/3,0)</f>
        <v>3</v>
      </c>
      <c r="R196" s="28" t="str">
        <f>_xlfn.CONCAT(Table1[[#This Row],[year]],"-Q",Table1[[#This Row],[Quarter]])</f>
        <v>2022-Q3</v>
      </c>
      <c r="S196" s="28" t="str">
        <f>TEXT(Table1[[#This Row],[dateStr]],"yyyy-mm")</f>
        <v>2022-07</v>
      </c>
      <c r="T196" s="28" t="str">
        <f t="shared" si="35"/>
        <v>July</v>
      </c>
      <c r="U196" s="31">
        <v>57</v>
      </c>
      <c r="V196" s="27" t="s">
        <v>1374</v>
      </c>
      <c r="W196" s="32">
        <f t="shared" si="36"/>
        <v>43077</v>
      </c>
      <c r="X196" s="27" t="s">
        <v>1375</v>
      </c>
      <c r="Y196" s="32">
        <f t="shared" si="37"/>
        <v>967</v>
      </c>
      <c r="Z19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196" s="27" t="s">
        <v>1376</v>
      </c>
      <c r="AB196" s="33">
        <f>Table1[[#This Row],[secs]]/60 + Table1[[#This Row],[mins]] + Table1[[#This Row],[hours]]*60</f>
        <v>28.733333333333334</v>
      </c>
      <c r="AC196" s="34">
        <f t="shared" si="38"/>
        <v>44</v>
      </c>
      <c r="AD196" s="34">
        <f t="shared" si="39"/>
        <v>28</v>
      </c>
      <c r="AE196" s="35">
        <f t="shared" si="40"/>
        <v>0</v>
      </c>
      <c r="AF196" s="28" t="str">
        <f>IFERROR(VLOOKUP(E196,youtube_playlist!$G:$H,2,FALSE),"Unspecified")</f>
        <v>Unspecified</v>
      </c>
      <c r="AG196" s="28" t="str">
        <f>IFERROR(INDEX(youtube_playlist!$G$2:$H$285,MATCH(E196,youtube_playlist!$G$2:$G$285,0),MATCH("industry",youtube_playlist!$G$1:$H$1,0)),"Unspecified")</f>
        <v>Unspecified</v>
      </c>
      <c r="AH196" s="36">
        <v>25720</v>
      </c>
    </row>
    <row r="197" spans="1:34" ht="15.75" customHeight="1" x14ac:dyDescent="0.3">
      <c r="A197" s="27" t="s">
        <v>1377</v>
      </c>
      <c r="B197" s="27" t="s">
        <v>30</v>
      </c>
      <c r="C197" s="27" t="s">
        <v>1378</v>
      </c>
      <c r="D197" s="27" t="s">
        <v>1379</v>
      </c>
      <c r="E197" s="28" t="str">
        <f t="shared" si="0"/>
        <v>rorKVg742M0</v>
      </c>
      <c r="F197" s="28" t="str">
        <f t="shared" si="41"/>
        <v>rorKVg742M0</v>
      </c>
      <c r="G197" s="27" t="s">
        <v>1378</v>
      </c>
      <c r="H197" s="29" t="str">
        <f t="shared" si="1"/>
        <v>Executive Espresso</v>
      </c>
      <c r="I197" s="27" t="s">
        <v>33</v>
      </c>
      <c r="J197" s="27" t="s">
        <v>1380</v>
      </c>
      <c r="K197" s="28" t="str">
        <f t="shared" si="14"/>
        <v>Jul 24, 2022</v>
      </c>
      <c r="L197" s="30">
        <f t="shared" si="2"/>
        <v>44766</v>
      </c>
      <c r="M197" s="28">
        <f t="shared" si="33"/>
        <v>24</v>
      </c>
      <c r="N197" s="28">
        <f t="shared" si="4"/>
        <v>7</v>
      </c>
      <c r="O197" s="28">
        <f t="shared" si="5"/>
        <v>2022</v>
      </c>
      <c r="P197" s="28" t="str">
        <f t="shared" si="34"/>
        <v>24</v>
      </c>
      <c r="Q197" s="28">
        <f>ROUNDUP(Table1[[#This Row],[month]]/3,0)</f>
        <v>3</v>
      </c>
      <c r="R197" s="28" t="str">
        <f>_xlfn.CONCAT(Table1[[#This Row],[year]],"-Q",Table1[[#This Row],[Quarter]])</f>
        <v>2022-Q3</v>
      </c>
      <c r="S197" s="28" t="str">
        <f>TEXT(Table1[[#This Row],[dateStr]],"yyyy-mm")</f>
        <v>2022-07</v>
      </c>
      <c r="T197" s="28" t="str">
        <f t="shared" si="35"/>
        <v>July</v>
      </c>
      <c r="U197" s="31">
        <v>78</v>
      </c>
      <c r="V197" s="27" t="s">
        <v>1381</v>
      </c>
      <c r="W197" s="32">
        <f t="shared" si="36"/>
        <v>40735</v>
      </c>
      <c r="X197" s="27" t="s">
        <v>1382</v>
      </c>
      <c r="Y197" s="32">
        <f t="shared" si="37"/>
        <v>916</v>
      </c>
      <c r="Z19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97" s="27" t="s">
        <v>1177</v>
      </c>
      <c r="AB197" s="33">
        <f>Table1[[#This Row],[secs]]/60 + Table1[[#This Row],[mins]] + Table1[[#This Row],[hours]]*60</f>
        <v>37.299999999999997</v>
      </c>
      <c r="AC197" s="34">
        <f t="shared" si="38"/>
        <v>18</v>
      </c>
      <c r="AD197" s="34">
        <f t="shared" si="39"/>
        <v>37</v>
      </c>
      <c r="AE197" s="35">
        <f t="shared" si="40"/>
        <v>0</v>
      </c>
      <c r="AF197" s="28" t="str">
        <f>IFERROR(VLOOKUP(E197,youtube_playlist!$G:$H,2,FALSE),"Unspecified")</f>
        <v>Unspecified</v>
      </c>
      <c r="AG197" s="28" t="str">
        <f>IFERROR(INDEX(youtube_playlist!$G$2:$H$285,MATCH(E197,youtube_playlist!$G$2:$G$285,0),MATCH("industry",youtube_playlist!$G$1:$H$1,0)),"Unspecified")</f>
        <v>Unspecified</v>
      </c>
      <c r="AH197" s="36">
        <v>23916</v>
      </c>
    </row>
    <row r="198" spans="1:34" ht="15.75" customHeight="1" x14ac:dyDescent="0.3">
      <c r="A198" s="27" t="s">
        <v>1383</v>
      </c>
      <c r="B198" s="27" t="s">
        <v>30</v>
      </c>
      <c r="C198" s="27" t="s">
        <v>1384</v>
      </c>
      <c r="D198" s="27" t="s">
        <v>1385</v>
      </c>
      <c r="E198" s="28" t="str">
        <f t="shared" si="0"/>
        <v>BdTW-mf0PL0</v>
      </c>
      <c r="F198" s="28" t="str">
        <f t="shared" si="41"/>
        <v>BdTW-mf0PL0</v>
      </c>
      <c r="G198" s="27" t="s">
        <v>1384</v>
      </c>
      <c r="H198" s="29" t="str">
        <f t="shared" si="1"/>
        <v>Executive Espresso</v>
      </c>
      <c r="I198" s="27" t="s">
        <v>33</v>
      </c>
      <c r="J198" s="27" t="s">
        <v>1386</v>
      </c>
      <c r="K198" s="28" t="str">
        <f t="shared" si="14"/>
        <v>Jul 25, 2022</v>
      </c>
      <c r="L198" s="30">
        <f t="shared" si="2"/>
        <v>44767</v>
      </c>
      <c r="M198" s="28">
        <f t="shared" si="33"/>
        <v>25</v>
      </c>
      <c r="N198" s="28">
        <f t="shared" si="4"/>
        <v>7</v>
      </c>
      <c r="O198" s="28">
        <f t="shared" si="5"/>
        <v>2022</v>
      </c>
      <c r="P198" s="28" t="str">
        <f t="shared" si="34"/>
        <v>25</v>
      </c>
      <c r="Q198" s="28">
        <f>ROUNDUP(Table1[[#This Row],[month]]/3,0)</f>
        <v>3</v>
      </c>
      <c r="R198" s="28" t="str">
        <f>_xlfn.CONCAT(Table1[[#This Row],[year]],"-Q",Table1[[#This Row],[Quarter]])</f>
        <v>2022-Q3</v>
      </c>
      <c r="S198" s="28" t="str">
        <f>TEXT(Table1[[#This Row],[dateStr]],"yyyy-mm")</f>
        <v>2022-07</v>
      </c>
      <c r="T198" s="28" t="str">
        <f t="shared" si="35"/>
        <v>July</v>
      </c>
      <c r="U198" s="31">
        <v>10</v>
      </c>
      <c r="V198" s="27" t="s">
        <v>1387</v>
      </c>
      <c r="W198" s="32">
        <f t="shared" si="36"/>
        <v>21479</v>
      </c>
      <c r="X198" s="27" t="s">
        <v>1388</v>
      </c>
      <c r="Y198" s="32">
        <f t="shared" si="37"/>
        <v>447</v>
      </c>
      <c r="Z19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98" s="27" t="s">
        <v>1389</v>
      </c>
      <c r="AB198" s="33">
        <f>Table1[[#This Row],[secs]]/60 + Table1[[#This Row],[mins]] + Table1[[#This Row],[hours]]*60</f>
        <v>38.616666666666667</v>
      </c>
      <c r="AC198" s="34">
        <f t="shared" si="38"/>
        <v>37</v>
      </c>
      <c r="AD198" s="34">
        <f t="shared" si="39"/>
        <v>38</v>
      </c>
      <c r="AE198" s="35">
        <f t="shared" si="40"/>
        <v>0</v>
      </c>
      <c r="AF198" s="28" t="str">
        <f>IFERROR(VLOOKUP(E198,youtube_playlist!$G:$H,2,FALSE),"Unspecified")</f>
        <v>Unspecified</v>
      </c>
      <c r="AG198" s="28" t="str">
        <f>IFERROR(INDEX(youtube_playlist!$G$2:$H$285,MATCH(E198,youtube_playlist!$G$2:$G$285,0),MATCH("industry",youtube_playlist!$G$1:$H$1,0)),"Unspecified")</f>
        <v>Unspecified</v>
      </c>
      <c r="AH198" s="36">
        <v>26481</v>
      </c>
    </row>
    <row r="199" spans="1:34" ht="15.75" customHeight="1" x14ac:dyDescent="0.3">
      <c r="A199" s="27" t="s">
        <v>1390</v>
      </c>
      <c r="B199" s="27" t="s">
        <v>30</v>
      </c>
      <c r="C199" s="27" t="s">
        <v>1391</v>
      </c>
      <c r="D199" s="27" t="s">
        <v>1392</v>
      </c>
      <c r="E199" s="28" t="str">
        <f t="shared" si="0"/>
        <v>lx-s1fPygRM</v>
      </c>
      <c r="F199" s="28" t="str">
        <f t="shared" si="41"/>
        <v>lx-s1fPygRM</v>
      </c>
      <c r="G199" s="27" t="s">
        <v>1391</v>
      </c>
      <c r="H199" s="29" t="str">
        <f t="shared" si="1"/>
        <v>Executive Espresso</v>
      </c>
      <c r="I199" s="27" t="s">
        <v>33</v>
      </c>
      <c r="J199" s="27" t="s">
        <v>1393</v>
      </c>
      <c r="K199" s="28" t="str">
        <f t="shared" si="14"/>
        <v>Jul 28, 2022</v>
      </c>
      <c r="L199" s="30">
        <f t="shared" si="2"/>
        <v>44770</v>
      </c>
      <c r="M199" s="28">
        <f t="shared" si="33"/>
        <v>28</v>
      </c>
      <c r="N199" s="28">
        <f t="shared" si="4"/>
        <v>7</v>
      </c>
      <c r="O199" s="28">
        <f t="shared" si="5"/>
        <v>2022</v>
      </c>
      <c r="P199" s="28" t="str">
        <f t="shared" si="34"/>
        <v>28</v>
      </c>
      <c r="Q199" s="28">
        <f>ROUNDUP(Table1[[#This Row],[month]]/3,0)</f>
        <v>3</v>
      </c>
      <c r="R199" s="28" t="str">
        <f>_xlfn.CONCAT(Table1[[#This Row],[year]],"-Q",Table1[[#This Row],[Quarter]])</f>
        <v>2022-Q3</v>
      </c>
      <c r="S199" s="28" t="str">
        <f>TEXT(Table1[[#This Row],[dateStr]],"yyyy-mm")</f>
        <v>2022-07</v>
      </c>
      <c r="T199" s="28" t="str">
        <f t="shared" si="35"/>
        <v>July</v>
      </c>
      <c r="U199" s="31">
        <v>74</v>
      </c>
      <c r="V199" s="27" t="s">
        <v>1394</v>
      </c>
      <c r="W199" s="32">
        <f t="shared" si="36"/>
        <v>56070</v>
      </c>
      <c r="X199" s="27" t="s">
        <v>1395</v>
      </c>
      <c r="Y199" s="32">
        <f t="shared" si="37"/>
        <v>1606</v>
      </c>
      <c r="Z19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199" s="27" t="s">
        <v>1396</v>
      </c>
      <c r="AB199" s="33">
        <f>Table1[[#This Row],[secs]]/60 + Table1[[#This Row],[mins]] + Table1[[#This Row],[hours]]*60</f>
        <v>51.95</v>
      </c>
      <c r="AC199" s="34">
        <f t="shared" si="38"/>
        <v>57</v>
      </c>
      <c r="AD199" s="34">
        <f t="shared" si="39"/>
        <v>51</v>
      </c>
      <c r="AE199" s="35">
        <f t="shared" si="40"/>
        <v>0</v>
      </c>
      <c r="AF199" s="28" t="str">
        <f>IFERROR(VLOOKUP(E199,youtube_playlist!$G:$H,2,FALSE),"Unspecified")</f>
        <v>Unspecified</v>
      </c>
      <c r="AG199" s="28" t="str">
        <f>IFERROR(INDEX(youtube_playlist!$G$2:$H$285,MATCH(E199,youtube_playlist!$G$2:$G$285,0),MATCH("industry",youtube_playlist!$G$1:$H$1,0)),"Unspecified")</f>
        <v>Unspecified</v>
      </c>
      <c r="AH199" s="36">
        <v>28647</v>
      </c>
    </row>
    <row r="200" spans="1:34" ht="15.75" customHeight="1" x14ac:dyDescent="0.3">
      <c r="A200" s="27" t="s">
        <v>1397</v>
      </c>
      <c r="B200" s="27" t="s">
        <v>30</v>
      </c>
      <c r="C200" s="27" t="s">
        <v>1398</v>
      </c>
      <c r="D200" s="27" t="s">
        <v>1399</v>
      </c>
      <c r="E200" s="28" t="str">
        <f t="shared" si="0"/>
        <v>XCRPH1zyhXI</v>
      </c>
      <c r="F200" s="28" t="str">
        <f t="shared" si="41"/>
        <v>XCRPH1zyhXI</v>
      </c>
      <c r="G200" s="27" t="s">
        <v>1398</v>
      </c>
      <c r="H200" s="29" t="str">
        <f t="shared" si="1"/>
        <v>Executive Espresso</v>
      </c>
      <c r="I200" s="27" t="s">
        <v>33</v>
      </c>
      <c r="J200" s="27" t="s">
        <v>1400</v>
      </c>
      <c r="K200" s="28" t="str">
        <f t="shared" si="14"/>
        <v>Jul 29, 2022</v>
      </c>
      <c r="L200" s="30">
        <f t="shared" si="2"/>
        <v>44771</v>
      </c>
      <c r="M200" s="28">
        <f t="shared" si="33"/>
        <v>29</v>
      </c>
      <c r="N200" s="28">
        <f t="shared" si="4"/>
        <v>7</v>
      </c>
      <c r="O200" s="28">
        <f t="shared" si="5"/>
        <v>2022</v>
      </c>
      <c r="P200" s="28" t="str">
        <f t="shared" si="34"/>
        <v>29</v>
      </c>
      <c r="Q200" s="28">
        <f>ROUNDUP(Table1[[#This Row],[month]]/3,0)</f>
        <v>3</v>
      </c>
      <c r="R200" s="28" t="str">
        <f>_xlfn.CONCAT(Table1[[#This Row],[year]],"-Q",Table1[[#This Row],[Quarter]])</f>
        <v>2022-Q3</v>
      </c>
      <c r="S200" s="28" t="str">
        <f>TEXT(Table1[[#This Row],[dateStr]],"yyyy-mm")</f>
        <v>2022-07</v>
      </c>
      <c r="T200" s="28" t="str">
        <f t="shared" si="35"/>
        <v>July</v>
      </c>
      <c r="U200" s="31">
        <v>687</v>
      </c>
      <c r="V200" s="27" t="s">
        <v>1401</v>
      </c>
      <c r="W200" s="32">
        <f t="shared" si="36"/>
        <v>160460</v>
      </c>
      <c r="X200" s="27" t="s">
        <v>1402</v>
      </c>
      <c r="Y200" s="32">
        <f t="shared" si="37"/>
        <v>4201</v>
      </c>
      <c r="Z20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00" s="27" t="s">
        <v>1403</v>
      </c>
      <c r="AB200" s="33">
        <f>Table1[[#This Row],[secs]]/60 + Table1[[#This Row],[mins]] + Table1[[#This Row],[hours]]*60</f>
        <v>26.966666666666665</v>
      </c>
      <c r="AC200" s="34">
        <f t="shared" si="38"/>
        <v>58</v>
      </c>
      <c r="AD200" s="34">
        <f t="shared" si="39"/>
        <v>26</v>
      </c>
      <c r="AE200" s="35">
        <f t="shared" si="40"/>
        <v>0</v>
      </c>
      <c r="AF200" s="28" t="str">
        <f>IFERROR(VLOOKUP(E200,youtube_playlist!$G:$H,2,FALSE),"Unspecified")</f>
        <v>Unspecified</v>
      </c>
      <c r="AG200" s="28" t="str">
        <f>IFERROR(INDEX(youtube_playlist!$G$2:$H$285,MATCH(E200,youtube_playlist!$G$2:$G$285,0),MATCH("industry",youtube_playlist!$G$1:$H$1,0)),"Unspecified")</f>
        <v>Unspecified</v>
      </c>
      <c r="AH200" s="36">
        <v>22454</v>
      </c>
    </row>
    <row r="201" spans="1:34" ht="15.75" customHeight="1" x14ac:dyDescent="0.3">
      <c r="A201" s="27" t="s">
        <v>1404</v>
      </c>
      <c r="B201" s="27" t="s">
        <v>30</v>
      </c>
      <c r="C201" s="27" t="s">
        <v>1405</v>
      </c>
      <c r="D201" s="27" t="s">
        <v>1406</v>
      </c>
      <c r="E201" s="28" t="str">
        <f t="shared" si="0"/>
        <v>KtVswWxWuZ0</v>
      </c>
      <c r="F201" s="28" t="str">
        <f t="shared" si="41"/>
        <v>KtVswWxWuZ0</v>
      </c>
      <c r="G201" s="27" t="s">
        <v>1405</v>
      </c>
      <c r="H201" s="29" t="str">
        <f t="shared" si="1"/>
        <v>Executive Espresso</v>
      </c>
      <c r="I201" s="27" t="s">
        <v>33</v>
      </c>
      <c r="J201" s="27" t="s">
        <v>1407</v>
      </c>
      <c r="K201" s="28" t="str">
        <f t="shared" si="14"/>
        <v>Jul 30, 2022</v>
      </c>
      <c r="L201" s="30">
        <f t="shared" si="2"/>
        <v>44772</v>
      </c>
      <c r="M201" s="28">
        <f t="shared" si="33"/>
        <v>30</v>
      </c>
      <c r="N201" s="28">
        <f t="shared" si="4"/>
        <v>7</v>
      </c>
      <c r="O201" s="28">
        <f t="shared" si="5"/>
        <v>2022</v>
      </c>
      <c r="P201" s="28" t="str">
        <f t="shared" si="34"/>
        <v>30</v>
      </c>
      <c r="Q201" s="28">
        <f>ROUNDUP(Table1[[#This Row],[month]]/3,0)</f>
        <v>3</v>
      </c>
      <c r="R201" s="28" t="str">
        <f>_xlfn.CONCAT(Table1[[#This Row],[year]],"-Q",Table1[[#This Row],[Quarter]])</f>
        <v>2022-Q3</v>
      </c>
      <c r="S201" s="28" t="str">
        <f>TEXT(Table1[[#This Row],[dateStr]],"yyyy-mm")</f>
        <v>2022-07</v>
      </c>
      <c r="T201" s="28" t="str">
        <f t="shared" si="35"/>
        <v>July</v>
      </c>
      <c r="U201" s="31">
        <v>497</v>
      </c>
      <c r="V201" s="27" t="s">
        <v>1408</v>
      </c>
      <c r="W201" s="32">
        <f t="shared" si="36"/>
        <v>328256</v>
      </c>
      <c r="X201" s="27" t="s">
        <v>1409</v>
      </c>
      <c r="Y201" s="32">
        <f t="shared" si="37"/>
        <v>6231</v>
      </c>
      <c r="Z20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01" s="27" t="s">
        <v>1410</v>
      </c>
      <c r="AB201" s="33">
        <f>Table1[[#This Row],[secs]]/60 + Table1[[#This Row],[mins]] + Table1[[#This Row],[hours]]*60</f>
        <v>67.566666666666663</v>
      </c>
      <c r="AC201" s="34">
        <f t="shared" si="38"/>
        <v>34</v>
      </c>
      <c r="AD201" s="34">
        <f t="shared" si="39"/>
        <v>7</v>
      </c>
      <c r="AE201" s="35">
        <f t="shared" si="40"/>
        <v>1</v>
      </c>
      <c r="AF201" s="28" t="str">
        <f>IFERROR(VLOOKUP(E201,youtube_playlist!$G:$H,2,FALSE),"Unspecified")</f>
        <v>Unspecified</v>
      </c>
      <c r="AG201" s="28" t="str">
        <f>IFERROR(INDEX(youtube_playlist!$G$2:$H$285,MATCH(E201,youtube_playlist!$G$2:$G$285,0),MATCH("industry",youtube_playlist!$G$1:$H$1,0)),"Unspecified")</f>
        <v>Unspecified</v>
      </c>
      <c r="AH201" s="36">
        <v>34793</v>
      </c>
    </row>
    <row r="202" spans="1:34" ht="15.75" customHeight="1" x14ac:dyDescent="0.3">
      <c r="A202" s="27" t="s">
        <v>1411</v>
      </c>
      <c r="B202" s="27" t="s">
        <v>30</v>
      </c>
      <c r="C202" s="27" t="s">
        <v>1412</v>
      </c>
      <c r="D202" s="27" t="s">
        <v>1413</v>
      </c>
      <c r="E202" s="28" t="str">
        <f t="shared" si="0"/>
        <v>wQMgSIaqgTc</v>
      </c>
      <c r="F202" s="28" t="str">
        <f t="shared" si="41"/>
        <v>wQMgSIaqgTc</v>
      </c>
      <c r="G202" s="27" t="s">
        <v>1412</v>
      </c>
      <c r="H202" s="29" t="str">
        <f t="shared" si="1"/>
        <v>Executive Espresso</v>
      </c>
      <c r="I202" s="27" t="s">
        <v>33</v>
      </c>
      <c r="J202" s="27" t="s">
        <v>1414</v>
      </c>
      <c r="K202" s="28" t="str">
        <f t="shared" si="14"/>
        <v>Aug 2, 2022</v>
      </c>
      <c r="L202" s="30">
        <f t="shared" si="2"/>
        <v>44775</v>
      </c>
      <c r="M202" s="28">
        <f t="shared" si="33"/>
        <v>2</v>
      </c>
      <c r="N202" s="28">
        <f t="shared" si="4"/>
        <v>8</v>
      </c>
      <c r="O202" s="28">
        <f t="shared" si="5"/>
        <v>2022</v>
      </c>
      <c r="P202" s="28" t="str">
        <f t="shared" si="34"/>
        <v>2</v>
      </c>
      <c r="Q202" s="28">
        <f>ROUNDUP(Table1[[#This Row],[month]]/3,0)</f>
        <v>3</v>
      </c>
      <c r="R202" s="28" t="str">
        <f>_xlfn.CONCAT(Table1[[#This Row],[year]],"-Q",Table1[[#This Row],[Quarter]])</f>
        <v>2022-Q3</v>
      </c>
      <c r="S202" s="28" t="str">
        <f>TEXT(Table1[[#This Row],[dateStr]],"yyyy-mm")</f>
        <v>2022-08</v>
      </c>
      <c r="T202" s="28" t="str">
        <f t="shared" si="35"/>
        <v>August</v>
      </c>
      <c r="U202" s="31">
        <v>648</v>
      </c>
      <c r="V202" s="27" t="s">
        <v>1415</v>
      </c>
      <c r="W202" s="32">
        <f t="shared" si="36"/>
        <v>372008</v>
      </c>
      <c r="X202" s="27" t="s">
        <v>1416</v>
      </c>
      <c r="Y202" s="32">
        <f t="shared" si="37"/>
        <v>6559</v>
      </c>
      <c r="Z20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02" s="27" t="s">
        <v>1417</v>
      </c>
      <c r="AB202" s="33">
        <f>Table1[[#This Row],[secs]]/60 + Table1[[#This Row],[mins]] + Table1[[#This Row],[hours]]*60</f>
        <v>41.68333333333333</v>
      </c>
      <c r="AC202" s="34">
        <f t="shared" si="38"/>
        <v>41</v>
      </c>
      <c r="AD202" s="34">
        <f t="shared" si="39"/>
        <v>41</v>
      </c>
      <c r="AE202" s="35">
        <f t="shared" si="40"/>
        <v>0</v>
      </c>
      <c r="AF202" s="28" t="str">
        <f>IFERROR(VLOOKUP(E202,youtube_playlist!$G:$H,2,FALSE),"Unspecified")</f>
        <v>Unspecified</v>
      </c>
      <c r="AG202" s="28" t="str">
        <f>IFERROR(INDEX(youtube_playlist!$G$2:$H$285,MATCH(E202,youtube_playlist!$G$2:$G$285,0),MATCH("industry",youtube_playlist!$G$1:$H$1,0)),"Unspecified")</f>
        <v>Unspecified</v>
      </c>
      <c r="AH202" s="36">
        <v>26451</v>
      </c>
    </row>
    <row r="203" spans="1:34" ht="15.75" customHeight="1" x14ac:dyDescent="0.3">
      <c r="A203" s="27" t="s">
        <v>1418</v>
      </c>
      <c r="B203" s="27" t="s">
        <v>30</v>
      </c>
      <c r="C203" s="27" t="s">
        <v>1419</v>
      </c>
      <c r="D203" s="27" t="s">
        <v>1420</v>
      </c>
      <c r="E203" s="28" t="str">
        <f t="shared" si="0"/>
        <v>WsrGi2bMorQ</v>
      </c>
      <c r="F203" s="28" t="str">
        <f t="shared" si="41"/>
        <v>WsrGi2bMorQ</v>
      </c>
      <c r="G203" s="27" t="s">
        <v>1419</v>
      </c>
      <c r="H203" s="29" t="str">
        <f t="shared" si="1"/>
        <v>Executive Espresso</v>
      </c>
      <c r="I203" s="27" t="s">
        <v>33</v>
      </c>
      <c r="J203" s="27" t="s">
        <v>1421</v>
      </c>
      <c r="K203" s="28" t="str">
        <f t="shared" si="14"/>
        <v>Aug 4, 2022</v>
      </c>
      <c r="L203" s="30">
        <f t="shared" si="2"/>
        <v>44777</v>
      </c>
      <c r="M203" s="28">
        <f t="shared" si="33"/>
        <v>4</v>
      </c>
      <c r="N203" s="28">
        <f t="shared" si="4"/>
        <v>8</v>
      </c>
      <c r="O203" s="28">
        <f t="shared" si="5"/>
        <v>2022</v>
      </c>
      <c r="P203" s="28" t="str">
        <f t="shared" si="34"/>
        <v>4</v>
      </c>
      <c r="Q203" s="28">
        <f>ROUNDUP(Table1[[#This Row],[month]]/3,0)</f>
        <v>3</v>
      </c>
      <c r="R203" s="28" t="str">
        <f>_xlfn.CONCAT(Table1[[#This Row],[year]],"-Q",Table1[[#This Row],[Quarter]])</f>
        <v>2022-Q3</v>
      </c>
      <c r="S203" s="28" t="str">
        <f>TEXT(Table1[[#This Row],[dateStr]],"yyyy-mm")</f>
        <v>2022-08</v>
      </c>
      <c r="T203" s="28" t="str">
        <f t="shared" si="35"/>
        <v>August</v>
      </c>
      <c r="U203" s="31">
        <v>856</v>
      </c>
      <c r="V203" s="27" t="s">
        <v>1422</v>
      </c>
      <c r="W203" s="32">
        <f t="shared" si="36"/>
        <v>257133</v>
      </c>
      <c r="X203" s="27" t="s">
        <v>1423</v>
      </c>
      <c r="Y203" s="32">
        <f t="shared" si="37"/>
        <v>5310</v>
      </c>
      <c r="Z20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03" s="27" t="s">
        <v>1424</v>
      </c>
      <c r="AB203" s="33">
        <f>Table1[[#This Row],[secs]]/60 + Table1[[#This Row],[mins]] + Table1[[#This Row],[hours]]*60</f>
        <v>48.616666666666667</v>
      </c>
      <c r="AC203" s="34">
        <f t="shared" si="38"/>
        <v>37</v>
      </c>
      <c r="AD203" s="34">
        <f t="shared" si="39"/>
        <v>48</v>
      </c>
      <c r="AE203" s="35">
        <f t="shared" si="40"/>
        <v>0</v>
      </c>
      <c r="AF203" s="28" t="str">
        <f>IFERROR(VLOOKUP(E203,youtube_playlist!$G:$H,2,FALSE),"Unspecified")</f>
        <v>Unspecified</v>
      </c>
      <c r="AG203" s="28" t="str">
        <f>IFERROR(INDEX(youtube_playlist!$G$2:$H$285,MATCH(E203,youtube_playlist!$G$2:$G$285,0),MATCH("industry",youtube_playlist!$G$1:$H$1,0)),"Unspecified")</f>
        <v>Unspecified</v>
      </c>
      <c r="AH203" s="36">
        <v>29149</v>
      </c>
    </row>
    <row r="204" spans="1:34" ht="15.75" customHeight="1" x14ac:dyDescent="0.3">
      <c r="A204" s="27" t="s">
        <v>1425</v>
      </c>
      <c r="B204" s="27" t="s">
        <v>30</v>
      </c>
      <c r="C204" s="27" t="s">
        <v>1426</v>
      </c>
      <c r="D204" s="27" t="s">
        <v>1427</v>
      </c>
      <c r="E204" s="28" t="str">
        <f t="shared" si="0"/>
        <v>azkeIma44ec</v>
      </c>
      <c r="F204" s="28" t="str">
        <f t="shared" si="41"/>
        <v>azkeIma44ec</v>
      </c>
      <c r="G204" s="27" t="s">
        <v>1426</v>
      </c>
      <c r="H204" s="29" t="str">
        <f t="shared" si="1"/>
        <v>Executive Espresso</v>
      </c>
      <c r="I204" s="27" t="s">
        <v>33</v>
      </c>
      <c r="J204" s="27" t="s">
        <v>1428</v>
      </c>
      <c r="K204" s="28" t="str">
        <f t="shared" si="14"/>
        <v>Aug 5, 2022</v>
      </c>
      <c r="L204" s="30">
        <f t="shared" si="2"/>
        <v>44778</v>
      </c>
      <c r="M204" s="28">
        <f t="shared" si="33"/>
        <v>5</v>
      </c>
      <c r="N204" s="28">
        <f t="shared" si="4"/>
        <v>8</v>
      </c>
      <c r="O204" s="28">
        <f t="shared" si="5"/>
        <v>2022</v>
      </c>
      <c r="P204" s="28" t="str">
        <f t="shared" si="34"/>
        <v>5</v>
      </c>
      <c r="Q204" s="28">
        <f>ROUNDUP(Table1[[#This Row],[month]]/3,0)</f>
        <v>3</v>
      </c>
      <c r="R204" s="28" t="str">
        <f>_xlfn.CONCAT(Table1[[#This Row],[year]],"-Q",Table1[[#This Row],[Quarter]])</f>
        <v>2022-Q3</v>
      </c>
      <c r="S204" s="28" t="str">
        <f>TEXT(Table1[[#This Row],[dateStr]],"yyyy-mm")</f>
        <v>2022-08</v>
      </c>
      <c r="T204" s="28" t="str">
        <f t="shared" si="35"/>
        <v>August</v>
      </c>
      <c r="U204" s="31">
        <v>878</v>
      </c>
      <c r="V204" s="27" t="s">
        <v>1429</v>
      </c>
      <c r="W204" s="32">
        <f t="shared" si="36"/>
        <v>317840</v>
      </c>
      <c r="X204" s="27" t="s">
        <v>1430</v>
      </c>
      <c r="Y204" s="32">
        <f t="shared" si="37"/>
        <v>5585</v>
      </c>
      <c r="Z20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04" s="27" t="s">
        <v>1431</v>
      </c>
      <c r="AB204" s="33">
        <f>Table1[[#This Row],[secs]]/60 + Table1[[#This Row],[mins]] + Table1[[#This Row],[hours]]*60</f>
        <v>33.083333333333336</v>
      </c>
      <c r="AC204" s="34">
        <f t="shared" si="38"/>
        <v>5</v>
      </c>
      <c r="AD204" s="34">
        <f t="shared" si="39"/>
        <v>33</v>
      </c>
      <c r="AE204" s="35">
        <f t="shared" si="40"/>
        <v>0</v>
      </c>
      <c r="AF204" s="28" t="str">
        <f>IFERROR(VLOOKUP(E204,youtube_playlist!$G:$H,2,FALSE),"Unspecified")</f>
        <v>Unspecified</v>
      </c>
      <c r="AG204" s="28" t="str">
        <f>IFERROR(INDEX(youtube_playlist!$G$2:$H$285,MATCH(E204,youtube_playlist!$G$2:$G$285,0),MATCH("industry",youtube_playlist!$G$1:$H$1,0)),"Unspecified")</f>
        <v>Unspecified</v>
      </c>
      <c r="AH204" s="36">
        <v>24397</v>
      </c>
    </row>
    <row r="205" spans="1:34" ht="15.75" customHeight="1" x14ac:dyDescent="0.3">
      <c r="A205" s="27" t="s">
        <v>1432</v>
      </c>
      <c r="B205" s="27" t="s">
        <v>30</v>
      </c>
      <c r="C205" s="27" t="s">
        <v>1433</v>
      </c>
      <c r="D205" s="27" t="s">
        <v>1434</v>
      </c>
      <c r="E205" s="28" t="str">
        <f t="shared" si="0"/>
        <v>kkW0xucXCU8</v>
      </c>
      <c r="F205" s="28" t="str">
        <f t="shared" si="41"/>
        <v>kkW0xucXCU8</v>
      </c>
      <c r="G205" s="27" t="s">
        <v>1433</v>
      </c>
      <c r="H205" s="29" t="str">
        <f t="shared" si="1"/>
        <v>Executive Espresso</v>
      </c>
      <c r="I205" s="27" t="s">
        <v>33</v>
      </c>
      <c r="J205" s="27" t="s">
        <v>1435</v>
      </c>
      <c r="K205" s="28" t="str">
        <f t="shared" si="14"/>
        <v>Aug 9, 2022</v>
      </c>
      <c r="L205" s="30">
        <f t="shared" si="2"/>
        <v>44782</v>
      </c>
      <c r="M205" s="28">
        <f t="shared" si="33"/>
        <v>9</v>
      </c>
      <c r="N205" s="28">
        <f t="shared" si="4"/>
        <v>8</v>
      </c>
      <c r="O205" s="28">
        <f t="shared" si="5"/>
        <v>2022</v>
      </c>
      <c r="P205" s="28" t="str">
        <f t="shared" si="34"/>
        <v>9</v>
      </c>
      <c r="Q205" s="28">
        <f>ROUNDUP(Table1[[#This Row],[month]]/3,0)</f>
        <v>3</v>
      </c>
      <c r="R205" s="28" t="str">
        <f>_xlfn.CONCAT(Table1[[#This Row],[year]],"-Q",Table1[[#This Row],[Quarter]])</f>
        <v>2022-Q3</v>
      </c>
      <c r="S205" s="28" t="str">
        <f>TEXT(Table1[[#This Row],[dateStr]],"yyyy-mm")</f>
        <v>2022-08</v>
      </c>
      <c r="T205" s="28" t="str">
        <f t="shared" si="35"/>
        <v>August</v>
      </c>
      <c r="U205" s="31">
        <v>399</v>
      </c>
      <c r="V205" s="27" t="s">
        <v>1436</v>
      </c>
      <c r="W205" s="32">
        <f t="shared" si="36"/>
        <v>425567</v>
      </c>
      <c r="X205" s="27" t="s">
        <v>1437</v>
      </c>
      <c r="Y205" s="32">
        <f t="shared" si="37"/>
        <v>6477</v>
      </c>
      <c r="Z20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05" s="27" t="s">
        <v>1438</v>
      </c>
      <c r="AB205" s="33">
        <f>Table1[[#This Row],[secs]]/60 + Table1[[#This Row],[mins]] + Table1[[#This Row],[hours]]*60</f>
        <v>67.616666666666674</v>
      </c>
      <c r="AC205" s="34">
        <f t="shared" si="38"/>
        <v>37</v>
      </c>
      <c r="AD205" s="34">
        <f t="shared" si="39"/>
        <v>7</v>
      </c>
      <c r="AE205" s="35">
        <f t="shared" si="40"/>
        <v>1</v>
      </c>
      <c r="AF205" s="28" t="str">
        <f>IFERROR(VLOOKUP(E205,youtube_playlist!$G:$H,2,FALSE),"Unspecified")</f>
        <v>Unspecified</v>
      </c>
      <c r="AG205" s="28" t="str">
        <f>IFERROR(INDEX(youtube_playlist!$G$2:$H$285,MATCH(E205,youtube_playlist!$G$2:$G$285,0),MATCH("industry",youtube_playlist!$G$1:$H$1,0)),"Unspecified")</f>
        <v>Unspecified</v>
      </c>
      <c r="AH205" s="36">
        <v>32537</v>
      </c>
    </row>
    <row r="206" spans="1:34" ht="15.75" customHeight="1" x14ac:dyDescent="0.3">
      <c r="A206" s="27" t="s">
        <v>1439</v>
      </c>
      <c r="B206" s="27" t="s">
        <v>30</v>
      </c>
      <c r="C206" s="27" t="s">
        <v>1440</v>
      </c>
      <c r="D206" s="27" t="s">
        <v>1441</v>
      </c>
      <c r="E206" s="28" t="str">
        <f t="shared" si="0"/>
        <v>B-o0wOKJOFw</v>
      </c>
      <c r="F206" s="28" t="str">
        <f t="shared" si="41"/>
        <v>B-o0wOKJOFw</v>
      </c>
      <c r="G206" s="27" t="s">
        <v>1440</v>
      </c>
      <c r="H206" s="29" t="str">
        <f t="shared" si="1"/>
        <v>Executive Espresso</v>
      </c>
      <c r="I206" s="27" t="s">
        <v>33</v>
      </c>
      <c r="J206" s="27" t="s">
        <v>1442</v>
      </c>
      <c r="K206" s="28" t="str">
        <f t="shared" si="14"/>
        <v>Aug 11, 2022</v>
      </c>
      <c r="L206" s="30">
        <f t="shared" si="2"/>
        <v>44784</v>
      </c>
      <c r="M206" s="28">
        <f t="shared" si="33"/>
        <v>11</v>
      </c>
      <c r="N206" s="28">
        <f t="shared" si="4"/>
        <v>8</v>
      </c>
      <c r="O206" s="28">
        <f t="shared" si="5"/>
        <v>2022</v>
      </c>
      <c r="P206" s="28" t="str">
        <f t="shared" si="34"/>
        <v>11</v>
      </c>
      <c r="Q206" s="28">
        <f>ROUNDUP(Table1[[#This Row],[month]]/3,0)</f>
        <v>3</v>
      </c>
      <c r="R206" s="28" t="str">
        <f>_xlfn.CONCAT(Table1[[#This Row],[year]],"-Q",Table1[[#This Row],[Quarter]])</f>
        <v>2022-Q3</v>
      </c>
      <c r="S206" s="28" t="str">
        <f>TEXT(Table1[[#This Row],[dateStr]],"yyyy-mm")</f>
        <v>2022-08</v>
      </c>
      <c r="T206" s="28" t="str">
        <f t="shared" si="35"/>
        <v>August</v>
      </c>
      <c r="U206" s="31">
        <v>463</v>
      </c>
      <c r="V206" s="27" t="s">
        <v>1443</v>
      </c>
      <c r="W206" s="32">
        <f t="shared" si="36"/>
        <v>363129</v>
      </c>
      <c r="X206" s="27" t="s">
        <v>1444</v>
      </c>
      <c r="Y206" s="32">
        <f t="shared" si="37"/>
        <v>3990</v>
      </c>
      <c r="Z20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06" s="27" t="s">
        <v>1445</v>
      </c>
      <c r="AB206" s="33">
        <f>Table1[[#This Row],[secs]]/60 + Table1[[#This Row],[mins]] + Table1[[#This Row],[hours]]*60</f>
        <v>80.683333333333337</v>
      </c>
      <c r="AC206" s="34">
        <f t="shared" si="38"/>
        <v>41</v>
      </c>
      <c r="AD206" s="34">
        <f t="shared" si="39"/>
        <v>20</v>
      </c>
      <c r="AE206" s="35">
        <f t="shared" si="40"/>
        <v>1</v>
      </c>
      <c r="AF206" s="28" t="str">
        <f>IFERROR(VLOOKUP(E206,youtube_playlist!$G:$H,2,FALSE),"Unspecified")</f>
        <v>Unspecified</v>
      </c>
      <c r="AG206" s="28" t="str">
        <f>IFERROR(INDEX(youtube_playlist!$G$2:$H$285,MATCH(E206,youtube_playlist!$G$2:$G$285,0),MATCH("industry",youtube_playlist!$G$1:$H$1,0)),"Unspecified")</f>
        <v>Unspecified</v>
      </c>
      <c r="AH206" s="36">
        <v>28624</v>
      </c>
    </row>
    <row r="207" spans="1:34" ht="15.75" customHeight="1" x14ac:dyDescent="0.3">
      <c r="A207" s="27" t="s">
        <v>1446</v>
      </c>
      <c r="B207" s="27" t="s">
        <v>30</v>
      </c>
      <c r="C207" s="27" t="s">
        <v>1447</v>
      </c>
      <c r="D207" s="27" t="s">
        <v>1448</v>
      </c>
      <c r="E207" s="28" t="str">
        <f t="shared" si="0"/>
        <v>8lDjdQD-vFU</v>
      </c>
      <c r="F207" s="28" t="str">
        <f t="shared" si="41"/>
        <v>8lDjdQD-vFU</v>
      </c>
      <c r="G207" s="27" t="s">
        <v>1447</v>
      </c>
      <c r="H207" s="29" t="str">
        <f t="shared" si="1"/>
        <v>Executive Espresso</v>
      </c>
      <c r="I207" s="27" t="s">
        <v>33</v>
      </c>
      <c r="J207" s="27" t="s">
        <v>1449</v>
      </c>
      <c r="K207" s="28" t="str">
        <f t="shared" si="14"/>
        <v>Aug 12, 2022</v>
      </c>
      <c r="L207" s="30">
        <f t="shared" si="2"/>
        <v>44785</v>
      </c>
      <c r="M207" s="28">
        <f t="shared" si="33"/>
        <v>12</v>
      </c>
      <c r="N207" s="28">
        <f t="shared" si="4"/>
        <v>8</v>
      </c>
      <c r="O207" s="28">
        <f t="shared" si="5"/>
        <v>2022</v>
      </c>
      <c r="P207" s="28" t="str">
        <f t="shared" si="34"/>
        <v>12</v>
      </c>
      <c r="Q207" s="28">
        <f>ROUNDUP(Table1[[#This Row],[month]]/3,0)</f>
        <v>3</v>
      </c>
      <c r="R207" s="28" t="str">
        <f>_xlfn.CONCAT(Table1[[#This Row],[year]],"-Q",Table1[[#This Row],[Quarter]])</f>
        <v>2022-Q3</v>
      </c>
      <c r="S207" s="28" t="str">
        <f>TEXT(Table1[[#This Row],[dateStr]],"yyyy-mm")</f>
        <v>2022-08</v>
      </c>
      <c r="T207" s="28" t="str">
        <f t="shared" si="35"/>
        <v>August</v>
      </c>
      <c r="U207" s="31">
        <v>290</v>
      </c>
      <c r="V207" s="27" t="s">
        <v>1450</v>
      </c>
      <c r="W207" s="32">
        <f t="shared" si="36"/>
        <v>159913</v>
      </c>
      <c r="X207" s="27" t="s">
        <v>1451</v>
      </c>
      <c r="Y207" s="32">
        <f t="shared" si="37"/>
        <v>2958</v>
      </c>
      <c r="Z20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07" s="27" t="s">
        <v>1452</v>
      </c>
      <c r="AB207" s="33">
        <f>Table1[[#This Row],[secs]]/60 + Table1[[#This Row],[mins]] + Table1[[#This Row],[hours]]*60</f>
        <v>36.866666666666667</v>
      </c>
      <c r="AC207" s="34">
        <f t="shared" si="38"/>
        <v>52</v>
      </c>
      <c r="AD207" s="34">
        <f t="shared" si="39"/>
        <v>36</v>
      </c>
      <c r="AE207" s="35">
        <f t="shared" si="40"/>
        <v>0</v>
      </c>
      <c r="AF207" s="28" t="str">
        <f>IFERROR(VLOOKUP(E207,youtube_playlist!$G:$H,2,FALSE),"Unspecified")</f>
        <v>Unspecified</v>
      </c>
      <c r="AG207" s="28" t="str">
        <f>IFERROR(INDEX(youtube_playlist!$G$2:$H$285,MATCH(E207,youtube_playlist!$G$2:$G$285,0),MATCH("industry",youtube_playlist!$G$1:$H$1,0)),"Unspecified")</f>
        <v>Unspecified</v>
      </c>
      <c r="AH207" s="36">
        <v>21445</v>
      </c>
    </row>
    <row r="208" spans="1:34" ht="15.75" customHeight="1" x14ac:dyDescent="0.3">
      <c r="A208" s="27" t="s">
        <v>1453</v>
      </c>
      <c r="B208" s="27" t="s">
        <v>30</v>
      </c>
      <c r="C208" s="27" t="s">
        <v>1454</v>
      </c>
      <c r="D208" s="27" t="s">
        <v>1455</v>
      </c>
      <c r="E208" s="28" t="str">
        <f t="shared" si="0"/>
        <v>QILIOC89Q1E</v>
      </c>
      <c r="F208" s="28" t="str">
        <f t="shared" si="41"/>
        <v>QILIOC89Q1E</v>
      </c>
      <c r="G208" s="27" t="s">
        <v>1454</v>
      </c>
      <c r="H208" s="29" t="str">
        <f t="shared" si="1"/>
        <v>Executive Espresso</v>
      </c>
      <c r="I208" s="27" t="s">
        <v>33</v>
      </c>
      <c r="J208" s="27" t="s">
        <v>1456</v>
      </c>
      <c r="K208" s="28" t="str">
        <f t="shared" si="14"/>
        <v>Aug 16, 2022</v>
      </c>
      <c r="L208" s="30">
        <f t="shared" si="2"/>
        <v>44789</v>
      </c>
      <c r="M208" s="28">
        <f t="shared" si="33"/>
        <v>16</v>
      </c>
      <c r="N208" s="28">
        <f t="shared" si="4"/>
        <v>8</v>
      </c>
      <c r="O208" s="28">
        <f t="shared" si="5"/>
        <v>2022</v>
      </c>
      <c r="P208" s="28" t="str">
        <f t="shared" si="34"/>
        <v>16</v>
      </c>
      <c r="Q208" s="28">
        <f>ROUNDUP(Table1[[#This Row],[month]]/3,0)</f>
        <v>3</v>
      </c>
      <c r="R208" s="28" t="str">
        <f>_xlfn.CONCAT(Table1[[#This Row],[year]],"-Q",Table1[[#This Row],[Quarter]])</f>
        <v>2022-Q3</v>
      </c>
      <c r="S208" s="28" t="str">
        <f>TEXT(Table1[[#This Row],[dateStr]],"yyyy-mm")</f>
        <v>2022-08</v>
      </c>
      <c r="T208" s="28" t="str">
        <f t="shared" si="35"/>
        <v>August</v>
      </c>
      <c r="U208" s="31">
        <v>156</v>
      </c>
      <c r="V208" s="27" t="s">
        <v>1457</v>
      </c>
      <c r="W208" s="32">
        <f t="shared" si="36"/>
        <v>127958</v>
      </c>
      <c r="X208" s="27" t="s">
        <v>1458</v>
      </c>
      <c r="Y208" s="32">
        <f t="shared" si="37"/>
        <v>2256</v>
      </c>
      <c r="Z20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08" s="27" t="s">
        <v>1459</v>
      </c>
      <c r="AB208" s="33">
        <f>Table1[[#This Row],[secs]]/60 + Table1[[#This Row],[mins]] + Table1[[#This Row],[hours]]*60</f>
        <v>31.1</v>
      </c>
      <c r="AC208" s="34">
        <f t="shared" si="38"/>
        <v>6</v>
      </c>
      <c r="AD208" s="34">
        <f t="shared" si="39"/>
        <v>31</v>
      </c>
      <c r="AE208" s="35">
        <f t="shared" si="40"/>
        <v>0</v>
      </c>
      <c r="AF208" s="28" t="str">
        <f>IFERROR(VLOOKUP(E208,youtube_playlist!$G:$H,2,FALSE),"Unspecified")</f>
        <v>Unspecified</v>
      </c>
      <c r="AG208" s="28" t="str">
        <f>IFERROR(INDEX(youtube_playlist!$G$2:$H$285,MATCH(E208,youtube_playlist!$G$2:$G$285,0),MATCH("industry",youtube_playlist!$G$1:$H$1,0)),"Unspecified")</f>
        <v>Unspecified</v>
      </c>
      <c r="AH208" s="36">
        <v>24453</v>
      </c>
    </row>
    <row r="209" spans="1:34" ht="15.75" customHeight="1" x14ac:dyDescent="0.3">
      <c r="A209" s="27" t="s">
        <v>1460</v>
      </c>
      <c r="B209" s="27" t="s">
        <v>30</v>
      </c>
      <c r="C209" s="27" t="s">
        <v>1461</v>
      </c>
      <c r="D209" s="27" t="s">
        <v>1462</v>
      </c>
      <c r="E209" s="28" t="str">
        <f t="shared" si="0"/>
        <v>MZtfBCDZqhU</v>
      </c>
      <c r="F209" s="28" t="str">
        <f t="shared" si="41"/>
        <v>MZtfBCDZqhU</v>
      </c>
      <c r="G209" s="27" t="s">
        <v>1461</v>
      </c>
      <c r="H209" s="29" t="str">
        <f t="shared" si="1"/>
        <v>Executive Espresso</v>
      </c>
      <c r="I209" s="27" t="s">
        <v>33</v>
      </c>
      <c r="J209" s="27" t="s">
        <v>1463</v>
      </c>
      <c r="K209" s="28" t="str">
        <f t="shared" si="14"/>
        <v>Aug 23, 2022</v>
      </c>
      <c r="L209" s="30">
        <f t="shared" si="2"/>
        <v>44796</v>
      </c>
      <c r="M209" s="28">
        <f t="shared" si="33"/>
        <v>23</v>
      </c>
      <c r="N209" s="28">
        <f t="shared" si="4"/>
        <v>8</v>
      </c>
      <c r="O209" s="28">
        <f t="shared" si="5"/>
        <v>2022</v>
      </c>
      <c r="P209" s="28" t="str">
        <f t="shared" si="34"/>
        <v>23</v>
      </c>
      <c r="Q209" s="28">
        <f>ROUNDUP(Table1[[#This Row],[month]]/3,0)</f>
        <v>3</v>
      </c>
      <c r="R209" s="28" t="str">
        <f>_xlfn.CONCAT(Table1[[#This Row],[year]],"-Q",Table1[[#This Row],[Quarter]])</f>
        <v>2022-Q3</v>
      </c>
      <c r="S209" s="28" t="str">
        <f>TEXT(Table1[[#This Row],[dateStr]],"yyyy-mm")</f>
        <v>2022-08</v>
      </c>
      <c r="T209" s="28" t="str">
        <f t="shared" si="35"/>
        <v>August</v>
      </c>
      <c r="U209" s="31">
        <v>323</v>
      </c>
      <c r="V209" s="27" t="s">
        <v>1464</v>
      </c>
      <c r="W209" s="32">
        <f t="shared" si="36"/>
        <v>112533</v>
      </c>
      <c r="X209" s="27" t="s">
        <v>1465</v>
      </c>
      <c r="Y209" s="32">
        <f t="shared" si="37"/>
        <v>2111</v>
      </c>
      <c r="Z20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09" s="27" t="s">
        <v>1466</v>
      </c>
      <c r="AB209" s="33">
        <f>Table1[[#This Row],[secs]]/60 + Table1[[#This Row],[mins]] + Table1[[#This Row],[hours]]*60</f>
        <v>27.6</v>
      </c>
      <c r="AC209" s="34">
        <f t="shared" si="38"/>
        <v>36</v>
      </c>
      <c r="AD209" s="34">
        <f t="shared" si="39"/>
        <v>27</v>
      </c>
      <c r="AE209" s="35">
        <f t="shared" si="40"/>
        <v>0</v>
      </c>
      <c r="AF209" s="28" t="str">
        <f>IFERROR(VLOOKUP(E209,youtube_playlist!$G:$H,2,FALSE),"Unspecified")</f>
        <v>Unspecified</v>
      </c>
      <c r="AG209" s="28" t="str">
        <f>IFERROR(INDEX(youtube_playlist!$G$2:$H$285,MATCH(E209,youtube_playlist!$G$2:$G$285,0),MATCH("industry",youtube_playlist!$G$1:$H$1,0)),"Unspecified")</f>
        <v>Unspecified</v>
      </c>
      <c r="AH209" s="36">
        <v>24187</v>
      </c>
    </row>
    <row r="210" spans="1:34" ht="15.75" customHeight="1" x14ac:dyDescent="0.3">
      <c r="A210" s="27" t="s">
        <v>1467</v>
      </c>
      <c r="B210" s="27" t="s">
        <v>30</v>
      </c>
      <c r="C210" s="27" t="s">
        <v>1468</v>
      </c>
      <c r="D210" s="27" t="s">
        <v>1469</v>
      </c>
      <c r="E210" s="28" t="str">
        <f t="shared" si="0"/>
        <v>b8EJM5UllAk</v>
      </c>
      <c r="F210" s="28" t="str">
        <f t="shared" si="41"/>
        <v>b8EJM5UllAk</v>
      </c>
      <c r="G210" s="27" t="s">
        <v>1468</v>
      </c>
      <c r="H210" s="29" t="str">
        <f t="shared" si="1"/>
        <v>Executive Espresso</v>
      </c>
      <c r="I210" s="27" t="s">
        <v>33</v>
      </c>
      <c r="J210" s="27" t="s">
        <v>1470</v>
      </c>
      <c r="K210" s="28" t="str">
        <f t="shared" si="14"/>
        <v>Sep 8, 2022</v>
      </c>
      <c r="L210" s="30">
        <f t="shared" si="2"/>
        <v>44812</v>
      </c>
      <c r="M210" s="28">
        <f t="shared" si="33"/>
        <v>8</v>
      </c>
      <c r="N210" s="28">
        <f t="shared" si="4"/>
        <v>9</v>
      </c>
      <c r="O210" s="28">
        <f t="shared" si="5"/>
        <v>2022</v>
      </c>
      <c r="P210" s="28" t="str">
        <f t="shared" si="34"/>
        <v>8</v>
      </c>
      <c r="Q210" s="28">
        <f>ROUNDUP(Table1[[#This Row],[month]]/3,0)</f>
        <v>3</v>
      </c>
      <c r="R210" s="28" t="str">
        <f>_xlfn.CONCAT(Table1[[#This Row],[year]],"-Q",Table1[[#This Row],[Quarter]])</f>
        <v>2022-Q3</v>
      </c>
      <c r="S210" s="28" t="str">
        <f>TEXT(Table1[[#This Row],[dateStr]],"yyyy-mm")</f>
        <v>2022-09</v>
      </c>
      <c r="T210" s="28" t="str">
        <f t="shared" si="35"/>
        <v>September</v>
      </c>
      <c r="U210" s="31">
        <v>373</v>
      </c>
      <c r="V210" s="27" t="s">
        <v>1471</v>
      </c>
      <c r="W210" s="32">
        <f t="shared" si="36"/>
        <v>107326</v>
      </c>
      <c r="X210" s="27" t="s">
        <v>1472</v>
      </c>
      <c r="Y210" s="32">
        <f t="shared" si="37"/>
        <v>1842</v>
      </c>
      <c r="Z21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10" s="27" t="s">
        <v>1473</v>
      </c>
      <c r="AB210" s="33">
        <f>Table1[[#This Row],[secs]]/60 + Table1[[#This Row],[mins]] + Table1[[#This Row],[hours]]*60</f>
        <v>23.833333333333332</v>
      </c>
      <c r="AC210" s="34">
        <f t="shared" si="38"/>
        <v>50</v>
      </c>
      <c r="AD210" s="34">
        <f t="shared" si="39"/>
        <v>23</v>
      </c>
      <c r="AE210" s="35">
        <f t="shared" si="40"/>
        <v>0</v>
      </c>
      <c r="AF210" s="28" t="str">
        <f>IFERROR(VLOOKUP(E210,youtube_playlist!$G:$H,2,FALSE),"Unspecified")</f>
        <v>Unspecified</v>
      </c>
      <c r="AG210" s="28" t="str">
        <f>IFERROR(INDEX(youtube_playlist!$G$2:$H$285,MATCH(E210,youtube_playlist!$G$2:$G$285,0),MATCH("industry",youtube_playlist!$G$1:$H$1,0)),"Unspecified")</f>
        <v>Unspecified</v>
      </c>
      <c r="AH210" s="36">
        <v>18794</v>
      </c>
    </row>
    <row r="211" spans="1:34" ht="15.75" customHeight="1" x14ac:dyDescent="0.3">
      <c r="A211" s="27" t="s">
        <v>1474</v>
      </c>
      <c r="B211" s="27" t="s">
        <v>30</v>
      </c>
      <c r="C211" s="27" t="s">
        <v>1475</v>
      </c>
      <c r="D211" s="27" t="s">
        <v>1476</v>
      </c>
      <c r="E211" s="28" t="str">
        <f t="shared" si="0"/>
        <v>Ev6dfOQ4B7I</v>
      </c>
      <c r="F211" s="28" t="str">
        <f t="shared" si="41"/>
        <v>Ev6dfOQ4B7I</v>
      </c>
      <c r="G211" s="27" t="s">
        <v>1475</v>
      </c>
      <c r="H211" s="29" t="str">
        <f t="shared" si="1"/>
        <v>Executive Espresso</v>
      </c>
      <c r="I211" s="27" t="s">
        <v>33</v>
      </c>
      <c r="J211" s="27" t="s">
        <v>1477</v>
      </c>
      <c r="K211" s="28" t="str">
        <f t="shared" si="14"/>
        <v>Sep 14, 2022</v>
      </c>
      <c r="L211" s="30">
        <f t="shared" si="2"/>
        <v>44818</v>
      </c>
      <c r="M211" s="28">
        <f t="shared" si="33"/>
        <v>14</v>
      </c>
      <c r="N211" s="28">
        <f t="shared" si="4"/>
        <v>9</v>
      </c>
      <c r="O211" s="28">
        <f t="shared" si="5"/>
        <v>2022</v>
      </c>
      <c r="P211" s="28" t="str">
        <f t="shared" si="34"/>
        <v>14</v>
      </c>
      <c r="Q211" s="28">
        <f>ROUNDUP(Table1[[#This Row],[month]]/3,0)</f>
        <v>3</v>
      </c>
      <c r="R211" s="28" t="str">
        <f>_xlfn.CONCAT(Table1[[#This Row],[year]],"-Q",Table1[[#This Row],[Quarter]])</f>
        <v>2022-Q3</v>
      </c>
      <c r="S211" s="28" t="str">
        <f>TEXT(Table1[[#This Row],[dateStr]],"yyyy-mm")</f>
        <v>2022-09</v>
      </c>
      <c r="T211" s="28" t="str">
        <f t="shared" si="35"/>
        <v>September</v>
      </c>
      <c r="U211" s="31">
        <v>234</v>
      </c>
      <c r="V211" s="27" t="s">
        <v>1478</v>
      </c>
      <c r="W211" s="32">
        <f t="shared" si="36"/>
        <v>101114</v>
      </c>
      <c r="X211" s="27" t="s">
        <v>1479</v>
      </c>
      <c r="Y211" s="32">
        <f t="shared" si="37"/>
        <v>2383</v>
      </c>
      <c r="Z21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11" s="27" t="s">
        <v>655</v>
      </c>
      <c r="AB211" s="33">
        <f>Table1[[#This Row],[secs]]/60 + Table1[[#This Row],[mins]] + Table1[[#This Row],[hours]]*60</f>
        <v>25.466666666666665</v>
      </c>
      <c r="AC211" s="34">
        <f t="shared" si="38"/>
        <v>28</v>
      </c>
      <c r="AD211" s="34">
        <f t="shared" si="39"/>
        <v>25</v>
      </c>
      <c r="AE211" s="35">
        <f t="shared" si="40"/>
        <v>0</v>
      </c>
      <c r="AF211" s="28" t="str">
        <f>IFERROR(VLOOKUP(E211,youtube_playlist!$G:$H,2,FALSE),"Unspecified")</f>
        <v>Unspecified</v>
      </c>
      <c r="AG211" s="28" t="str">
        <f>IFERROR(INDEX(youtube_playlist!$G$2:$H$285,MATCH(E211,youtube_playlist!$G$2:$G$285,0),MATCH("industry",youtube_playlist!$G$1:$H$1,0)),"Unspecified")</f>
        <v>Unspecified</v>
      </c>
      <c r="AH211" s="36">
        <v>20377</v>
      </c>
    </row>
    <row r="212" spans="1:34" ht="15.75" customHeight="1" x14ac:dyDescent="0.3">
      <c r="A212" s="27" t="s">
        <v>1480</v>
      </c>
      <c r="B212" s="27" t="s">
        <v>30</v>
      </c>
      <c r="C212" s="27" t="s">
        <v>1481</v>
      </c>
      <c r="D212" s="27" t="s">
        <v>1482</v>
      </c>
      <c r="E212" s="28" t="str">
        <f t="shared" si="0"/>
        <v>_tqIYkIjRmM</v>
      </c>
      <c r="F212" s="28" t="str">
        <f t="shared" si="41"/>
        <v>_tqIYkIjRmM</v>
      </c>
      <c r="G212" s="27" t="s">
        <v>1481</v>
      </c>
      <c r="H212" s="29" t="str">
        <f t="shared" si="1"/>
        <v>Executive Espresso</v>
      </c>
      <c r="I212" s="27" t="s">
        <v>33</v>
      </c>
      <c r="J212" s="27" t="s">
        <v>1483</v>
      </c>
      <c r="K212" s="28" t="str">
        <f t="shared" si="14"/>
        <v>Sep 16, 2022</v>
      </c>
      <c r="L212" s="30">
        <f t="shared" si="2"/>
        <v>44820</v>
      </c>
      <c r="M212" s="28">
        <f t="shared" si="33"/>
        <v>16</v>
      </c>
      <c r="N212" s="28">
        <f t="shared" si="4"/>
        <v>9</v>
      </c>
      <c r="O212" s="28">
        <f t="shared" si="5"/>
        <v>2022</v>
      </c>
      <c r="P212" s="28" t="str">
        <f t="shared" si="34"/>
        <v>16</v>
      </c>
      <c r="Q212" s="28">
        <f>ROUNDUP(Table1[[#This Row],[month]]/3,0)</f>
        <v>3</v>
      </c>
      <c r="R212" s="28" t="str">
        <f>_xlfn.CONCAT(Table1[[#This Row],[year]],"-Q",Table1[[#This Row],[Quarter]])</f>
        <v>2022-Q3</v>
      </c>
      <c r="S212" s="28" t="str">
        <f>TEXT(Table1[[#This Row],[dateStr]],"yyyy-mm")</f>
        <v>2022-09</v>
      </c>
      <c r="T212" s="28" t="str">
        <f t="shared" si="35"/>
        <v>September</v>
      </c>
      <c r="U212" s="31">
        <v>260</v>
      </c>
      <c r="V212" s="27" t="s">
        <v>1484</v>
      </c>
      <c r="W212" s="32">
        <f t="shared" si="36"/>
        <v>146802</v>
      </c>
      <c r="X212" s="27" t="s">
        <v>1485</v>
      </c>
      <c r="Y212" s="32">
        <f t="shared" si="37"/>
        <v>2844</v>
      </c>
      <c r="Z21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12" s="27" t="s">
        <v>1486</v>
      </c>
      <c r="AB212" s="33">
        <f>Table1[[#This Row],[secs]]/60 + Table1[[#This Row],[mins]] + Table1[[#This Row],[hours]]*60</f>
        <v>23.7</v>
      </c>
      <c r="AC212" s="34">
        <f t="shared" si="38"/>
        <v>42</v>
      </c>
      <c r="AD212" s="34">
        <f t="shared" si="39"/>
        <v>23</v>
      </c>
      <c r="AE212" s="35">
        <f t="shared" si="40"/>
        <v>0</v>
      </c>
      <c r="AF212" s="28" t="str">
        <f>IFERROR(VLOOKUP(E212,youtube_playlist!$G:$H,2,FALSE),"Unspecified")</f>
        <v>Unspecified</v>
      </c>
      <c r="AG212" s="28" t="str">
        <f>IFERROR(INDEX(youtube_playlist!$G$2:$H$285,MATCH(E212,youtube_playlist!$G$2:$G$285,0),MATCH("industry",youtube_playlist!$G$1:$H$1,0)),"Unspecified")</f>
        <v>Unspecified</v>
      </c>
      <c r="AH212" s="36">
        <v>16804</v>
      </c>
    </row>
    <row r="213" spans="1:34" ht="15.75" customHeight="1" x14ac:dyDescent="0.3">
      <c r="A213" s="27" t="s">
        <v>1487</v>
      </c>
      <c r="B213" s="27" t="s">
        <v>30</v>
      </c>
      <c r="C213" s="27" t="s">
        <v>1488</v>
      </c>
      <c r="D213" s="27" t="s">
        <v>1489</v>
      </c>
      <c r="E213" s="28" t="str">
        <f t="shared" si="0"/>
        <v>qiiIH1KMMGI</v>
      </c>
      <c r="F213" s="28" t="str">
        <f t="shared" si="41"/>
        <v>qiiIH1KMMGI</v>
      </c>
      <c r="G213" s="27" t="s">
        <v>1488</v>
      </c>
      <c r="H213" s="29" t="str">
        <f t="shared" si="1"/>
        <v>Executive Espresso</v>
      </c>
      <c r="I213" s="27" t="s">
        <v>33</v>
      </c>
      <c r="J213" s="27" t="s">
        <v>1490</v>
      </c>
      <c r="K213" s="28" t="str">
        <f t="shared" si="14"/>
        <v>Sep 18, 2022</v>
      </c>
      <c r="L213" s="30">
        <f t="shared" si="2"/>
        <v>44822</v>
      </c>
      <c r="M213" s="28">
        <f t="shared" si="33"/>
        <v>18</v>
      </c>
      <c r="N213" s="28">
        <f t="shared" si="4"/>
        <v>9</v>
      </c>
      <c r="O213" s="28">
        <f t="shared" si="5"/>
        <v>2022</v>
      </c>
      <c r="P213" s="28" t="str">
        <f t="shared" si="34"/>
        <v>18</v>
      </c>
      <c r="Q213" s="28">
        <f>ROUNDUP(Table1[[#This Row],[month]]/3,0)</f>
        <v>3</v>
      </c>
      <c r="R213" s="28" t="str">
        <f>_xlfn.CONCAT(Table1[[#This Row],[year]],"-Q",Table1[[#This Row],[Quarter]])</f>
        <v>2022-Q3</v>
      </c>
      <c r="S213" s="28" t="str">
        <f>TEXT(Table1[[#This Row],[dateStr]],"yyyy-mm")</f>
        <v>2022-09</v>
      </c>
      <c r="T213" s="28" t="str">
        <f t="shared" si="35"/>
        <v>September</v>
      </c>
      <c r="U213" s="31">
        <v>11</v>
      </c>
      <c r="V213" s="27" t="s">
        <v>1491</v>
      </c>
      <c r="W213" s="32">
        <f t="shared" si="36"/>
        <v>22162</v>
      </c>
      <c r="X213" s="27" t="s">
        <v>1492</v>
      </c>
      <c r="Y213" s="32">
        <f t="shared" si="37"/>
        <v>424</v>
      </c>
      <c r="Z21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13" s="27" t="s">
        <v>1493</v>
      </c>
      <c r="AB213" s="33">
        <f>Table1[[#This Row],[secs]]/60 + Table1[[#This Row],[mins]] + Table1[[#This Row],[hours]]*60</f>
        <v>33.016666666666666</v>
      </c>
      <c r="AC213" s="34">
        <f t="shared" si="38"/>
        <v>1</v>
      </c>
      <c r="AD213" s="34">
        <f t="shared" si="39"/>
        <v>33</v>
      </c>
      <c r="AE213" s="35">
        <f t="shared" si="40"/>
        <v>0</v>
      </c>
      <c r="AF213" s="28" t="str">
        <f>IFERROR(VLOOKUP(E213,youtube_playlist!$G:$H,2,FALSE),"Unspecified")</f>
        <v>Unspecified</v>
      </c>
      <c r="AG213" s="28" t="str">
        <f>IFERROR(INDEX(youtube_playlist!$G$2:$H$285,MATCH(E213,youtube_playlist!$G$2:$G$285,0),MATCH("industry",youtube_playlist!$G$1:$H$1,0)),"Unspecified")</f>
        <v>Unspecified</v>
      </c>
      <c r="AH213" s="36">
        <v>17455</v>
      </c>
    </row>
    <row r="214" spans="1:34" ht="15.75" customHeight="1" x14ac:dyDescent="0.3">
      <c r="A214" s="27" t="s">
        <v>1494</v>
      </c>
      <c r="B214" s="27" t="s">
        <v>30</v>
      </c>
      <c r="C214" s="27" t="s">
        <v>1495</v>
      </c>
      <c r="D214" s="27" t="s">
        <v>1496</v>
      </c>
      <c r="E214" s="28" t="str">
        <f t="shared" si="0"/>
        <v>HNx5qDcaJhw</v>
      </c>
      <c r="F214" s="28" t="str">
        <f t="shared" si="41"/>
        <v>HNx5qDcaJhw</v>
      </c>
      <c r="G214" s="27" t="s">
        <v>1495</v>
      </c>
      <c r="H214" s="29" t="str">
        <f t="shared" si="1"/>
        <v>Executive Espresso</v>
      </c>
      <c r="I214" s="27" t="s">
        <v>33</v>
      </c>
      <c r="J214" s="27" t="s">
        <v>1497</v>
      </c>
      <c r="K214" s="28" t="str">
        <f t="shared" si="14"/>
        <v>Sep 30, 2022</v>
      </c>
      <c r="L214" s="30">
        <f t="shared" si="2"/>
        <v>44834</v>
      </c>
      <c r="M214" s="28">
        <f t="shared" si="33"/>
        <v>30</v>
      </c>
      <c r="N214" s="28">
        <f t="shared" si="4"/>
        <v>9</v>
      </c>
      <c r="O214" s="28">
        <f t="shared" si="5"/>
        <v>2022</v>
      </c>
      <c r="P214" s="28" t="str">
        <f t="shared" si="34"/>
        <v>30</v>
      </c>
      <c r="Q214" s="28">
        <f>ROUNDUP(Table1[[#This Row],[month]]/3,0)</f>
        <v>3</v>
      </c>
      <c r="R214" s="28" t="str">
        <f>_xlfn.CONCAT(Table1[[#This Row],[year]],"-Q",Table1[[#This Row],[Quarter]])</f>
        <v>2022-Q3</v>
      </c>
      <c r="S214" s="28" t="str">
        <f>TEXT(Table1[[#This Row],[dateStr]],"yyyy-mm")</f>
        <v>2022-09</v>
      </c>
      <c r="T214" s="28" t="str">
        <f t="shared" si="35"/>
        <v>September</v>
      </c>
      <c r="U214" s="31">
        <v>140</v>
      </c>
      <c r="V214" s="27" t="s">
        <v>1498</v>
      </c>
      <c r="W214" s="32">
        <f t="shared" si="36"/>
        <v>61452</v>
      </c>
      <c r="X214" s="27" t="s">
        <v>1499</v>
      </c>
      <c r="Y214" s="32">
        <f t="shared" si="37"/>
        <v>1159</v>
      </c>
      <c r="Z21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14" s="27" t="s">
        <v>1500</v>
      </c>
      <c r="AB214" s="33">
        <f>Table1[[#This Row],[secs]]/60 + Table1[[#This Row],[mins]] + Table1[[#This Row],[hours]]*60</f>
        <v>32.56666666666667</v>
      </c>
      <c r="AC214" s="34">
        <f t="shared" si="38"/>
        <v>34</v>
      </c>
      <c r="AD214" s="34">
        <f t="shared" si="39"/>
        <v>32</v>
      </c>
      <c r="AE214" s="35">
        <f t="shared" si="40"/>
        <v>0</v>
      </c>
      <c r="AF214" s="28" t="str">
        <f>IFERROR(VLOOKUP(E214,youtube_playlist!$G:$H,2,FALSE),"Unspecified")</f>
        <v>Unspecified</v>
      </c>
      <c r="AG214" s="28" t="str">
        <f>IFERROR(INDEX(youtube_playlist!$G$2:$H$285,MATCH(E214,youtube_playlist!$G$2:$G$285,0),MATCH("industry",youtube_playlist!$G$1:$H$1,0)),"Unspecified")</f>
        <v>Unspecified</v>
      </c>
      <c r="AH214" s="36">
        <v>16517</v>
      </c>
    </row>
    <row r="215" spans="1:34" ht="15.75" customHeight="1" x14ac:dyDescent="0.3">
      <c r="A215" s="27" t="s">
        <v>1501</v>
      </c>
      <c r="B215" s="27" t="s">
        <v>30</v>
      </c>
      <c r="C215" s="27" t="s">
        <v>1502</v>
      </c>
      <c r="D215" s="27" t="s">
        <v>1503</v>
      </c>
      <c r="E215" s="28" t="str">
        <f t="shared" si="0"/>
        <v>T3BPHT5WDW4</v>
      </c>
      <c r="F215" s="28" t="str">
        <f t="shared" si="41"/>
        <v>T3BPHT5WDW4</v>
      </c>
      <c r="G215" s="27" t="s">
        <v>1502</v>
      </c>
      <c r="H215" s="29" t="str">
        <f t="shared" si="1"/>
        <v>Executive Espresso</v>
      </c>
      <c r="I215" s="27" t="s">
        <v>33</v>
      </c>
      <c r="J215" s="27" t="s">
        <v>1504</v>
      </c>
      <c r="K215" s="28" t="str">
        <f t="shared" si="14"/>
        <v>Oct 6, 2022</v>
      </c>
      <c r="L215" s="30">
        <f t="shared" si="2"/>
        <v>44840</v>
      </c>
      <c r="M215" s="28">
        <f t="shared" si="33"/>
        <v>6</v>
      </c>
      <c r="N215" s="28">
        <f t="shared" si="4"/>
        <v>10</v>
      </c>
      <c r="O215" s="28">
        <f t="shared" si="5"/>
        <v>2022</v>
      </c>
      <c r="P215" s="28" t="str">
        <f t="shared" si="34"/>
        <v>6</v>
      </c>
      <c r="Q215" s="28">
        <f>ROUNDUP(Table1[[#This Row],[month]]/3,0)</f>
        <v>4</v>
      </c>
      <c r="R215" s="28" t="str">
        <f>_xlfn.CONCAT(Table1[[#This Row],[year]],"-Q",Table1[[#This Row],[Quarter]])</f>
        <v>2022-Q4</v>
      </c>
      <c r="S215" s="28" t="str">
        <f>TEXT(Table1[[#This Row],[dateStr]],"yyyy-mm")</f>
        <v>2022-10</v>
      </c>
      <c r="T215" s="28" t="str">
        <f t="shared" si="35"/>
        <v>October</v>
      </c>
      <c r="U215" s="31">
        <v>85</v>
      </c>
      <c r="V215" s="27" t="s">
        <v>1505</v>
      </c>
      <c r="W215" s="32">
        <f t="shared" si="36"/>
        <v>59158</v>
      </c>
      <c r="X215" s="27" t="s">
        <v>1506</v>
      </c>
      <c r="Y215" s="32">
        <f t="shared" si="37"/>
        <v>1233</v>
      </c>
      <c r="Z21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15" s="27" t="s">
        <v>1507</v>
      </c>
      <c r="AB215" s="33">
        <f>Table1[[#This Row],[secs]]/60 + Table1[[#This Row],[mins]] + Table1[[#This Row],[hours]]*60</f>
        <v>34.299999999999997</v>
      </c>
      <c r="AC215" s="34">
        <f t="shared" si="38"/>
        <v>18</v>
      </c>
      <c r="AD215" s="34">
        <f t="shared" si="39"/>
        <v>34</v>
      </c>
      <c r="AE215" s="35">
        <f t="shared" si="40"/>
        <v>0</v>
      </c>
      <c r="AF215" s="28" t="str">
        <f>IFERROR(VLOOKUP(E215,youtube_playlist!$G:$H,2,FALSE),"Unspecified")</f>
        <v>Unspecified</v>
      </c>
      <c r="AG215" s="28" t="str">
        <f>IFERROR(INDEX(youtube_playlist!$G$2:$H$285,MATCH(E215,youtube_playlist!$G$2:$G$285,0),MATCH("industry",youtube_playlist!$G$1:$H$1,0)),"Unspecified")</f>
        <v>Unspecified</v>
      </c>
      <c r="AH215" s="36">
        <v>15969</v>
      </c>
    </row>
    <row r="216" spans="1:34" ht="15.75" customHeight="1" x14ac:dyDescent="0.3">
      <c r="A216" s="27" t="s">
        <v>1508</v>
      </c>
      <c r="B216" s="27" t="s">
        <v>30</v>
      </c>
      <c r="C216" s="27" t="s">
        <v>1509</v>
      </c>
      <c r="D216" s="27" t="s">
        <v>1510</v>
      </c>
      <c r="E216" s="28" t="str">
        <f t="shared" si="0"/>
        <v>MM41V2Gxpv4</v>
      </c>
      <c r="F216" s="28" t="str">
        <f t="shared" si="41"/>
        <v>MM41V2Gxpv4</v>
      </c>
      <c r="G216" s="27" t="s">
        <v>1509</v>
      </c>
      <c r="H216" s="29" t="str">
        <f t="shared" si="1"/>
        <v>Executive Espresso</v>
      </c>
      <c r="I216" s="27" t="s">
        <v>33</v>
      </c>
      <c r="J216" s="27" t="s">
        <v>1511</v>
      </c>
      <c r="K216" s="28" t="str">
        <f t="shared" si="14"/>
        <v>Oct 7, 2022</v>
      </c>
      <c r="L216" s="30">
        <f t="shared" si="2"/>
        <v>44841</v>
      </c>
      <c r="M216" s="28">
        <f t="shared" si="33"/>
        <v>7</v>
      </c>
      <c r="N216" s="28">
        <f t="shared" si="4"/>
        <v>10</v>
      </c>
      <c r="O216" s="28">
        <f t="shared" si="5"/>
        <v>2022</v>
      </c>
      <c r="P216" s="28" t="str">
        <f t="shared" si="34"/>
        <v>7</v>
      </c>
      <c r="Q216" s="28">
        <f>ROUNDUP(Table1[[#This Row],[month]]/3,0)</f>
        <v>4</v>
      </c>
      <c r="R216" s="28" t="str">
        <f>_xlfn.CONCAT(Table1[[#This Row],[year]],"-Q",Table1[[#This Row],[Quarter]])</f>
        <v>2022-Q4</v>
      </c>
      <c r="S216" s="28" t="str">
        <f>TEXT(Table1[[#This Row],[dateStr]],"yyyy-mm")</f>
        <v>2022-10</v>
      </c>
      <c r="T216" s="28" t="str">
        <f t="shared" si="35"/>
        <v>October</v>
      </c>
      <c r="U216" s="31">
        <v>10</v>
      </c>
      <c r="V216" s="27" t="s">
        <v>1512</v>
      </c>
      <c r="W216" s="32">
        <f t="shared" si="36"/>
        <v>20324</v>
      </c>
      <c r="X216" s="27" t="s">
        <v>1513</v>
      </c>
      <c r="Y216" s="32">
        <f t="shared" si="37"/>
        <v>388</v>
      </c>
      <c r="Z21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16" s="27" t="s">
        <v>1514</v>
      </c>
      <c r="AB216" s="33">
        <f>Table1[[#This Row],[secs]]/60 + Table1[[#This Row],[mins]] + Table1[[#This Row],[hours]]*60</f>
        <v>22.85</v>
      </c>
      <c r="AC216" s="34">
        <f t="shared" si="38"/>
        <v>51</v>
      </c>
      <c r="AD216" s="34">
        <f t="shared" si="39"/>
        <v>22</v>
      </c>
      <c r="AE216" s="35">
        <f t="shared" si="40"/>
        <v>0</v>
      </c>
      <c r="AF216" s="28" t="str">
        <f>IFERROR(VLOOKUP(E216,youtube_playlist!$G:$H,2,FALSE),"Unspecified")</f>
        <v>Unspecified</v>
      </c>
      <c r="AG216" s="28" t="str">
        <f>IFERROR(INDEX(youtube_playlist!$G$2:$H$285,MATCH(E216,youtube_playlist!$G$2:$G$285,0),MATCH("industry",youtube_playlist!$G$1:$H$1,0)),"Unspecified")</f>
        <v>Unspecified</v>
      </c>
      <c r="AH216" s="36">
        <v>15528</v>
      </c>
    </row>
    <row r="217" spans="1:34" ht="15.75" customHeight="1" x14ac:dyDescent="0.3">
      <c r="A217" s="27" t="s">
        <v>1515</v>
      </c>
      <c r="B217" s="27" t="s">
        <v>30</v>
      </c>
      <c r="C217" s="27" t="s">
        <v>1516</v>
      </c>
      <c r="D217" s="27" t="s">
        <v>1517</v>
      </c>
      <c r="E217" s="28" t="str">
        <f t="shared" si="0"/>
        <v>gfFtjKy-MXE</v>
      </c>
      <c r="F217" s="28" t="str">
        <f t="shared" si="41"/>
        <v>gfFtjKy-MXE</v>
      </c>
      <c r="G217" s="27" t="s">
        <v>1516</v>
      </c>
      <c r="H217" s="29" t="str">
        <f t="shared" si="1"/>
        <v>Executive Espresso</v>
      </c>
      <c r="I217" s="27" t="s">
        <v>33</v>
      </c>
      <c r="J217" s="27" t="s">
        <v>1518</v>
      </c>
      <c r="K217" s="28" t="str">
        <f t="shared" si="14"/>
        <v>Oct 10, 2022</v>
      </c>
      <c r="L217" s="30">
        <f t="shared" si="2"/>
        <v>44844</v>
      </c>
      <c r="M217" s="28">
        <f t="shared" si="33"/>
        <v>10</v>
      </c>
      <c r="N217" s="28">
        <f t="shared" si="4"/>
        <v>10</v>
      </c>
      <c r="O217" s="28">
        <f t="shared" si="5"/>
        <v>2022</v>
      </c>
      <c r="P217" s="28" t="str">
        <f t="shared" si="34"/>
        <v>10</v>
      </c>
      <c r="Q217" s="28">
        <f>ROUNDUP(Table1[[#This Row],[month]]/3,0)</f>
        <v>4</v>
      </c>
      <c r="R217" s="28" t="str">
        <f>_xlfn.CONCAT(Table1[[#This Row],[year]],"-Q",Table1[[#This Row],[Quarter]])</f>
        <v>2022-Q4</v>
      </c>
      <c r="S217" s="28" t="str">
        <f>TEXT(Table1[[#This Row],[dateStr]],"yyyy-mm")</f>
        <v>2022-10</v>
      </c>
      <c r="T217" s="28" t="str">
        <f t="shared" si="35"/>
        <v>October</v>
      </c>
      <c r="U217" s="31">
        <v>143</v>
      </c>
      <c r="V217" s="27" t="s">
        <v>1519</v>
      </c>
      <c r="W217" s="32">
        <f t="shared" si="36"/>
        <v>80960</v>
      </c>
      <c r="X217" s="27" t="s">
        <v>1520</v>
      </c>
      <c r="Y217" s="32">
        <f t="shared" si="37"/>
        <v>2481</v>
      </c>
      <c r="Z21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17" s="27" t="s">
        <v>1521</v>
      </c>
      <c r="AB217" s="33">
        <f>Table1[[#This Row],[secs]]/60 + Table1[[#This Row],[mins]] + Table1[[#This Row],[hours]]*60</f>
        <v>20.95</v>
      </c>
      <c r="AC217" s="34">
        <f t="shared" si="38"/>
        <v>57</v>
      </c>
      <c r="AD217" s="34">
        <f t="shared" si="39"/>
        <v>20</v>
      </c>
      <c r="AE217" s="35">
        <f t="shared" si="40"/>
        <v>0</v>
      </c>
      <c r="AF217" s="28" t="str">
        <f>IFERROR(VLOOKUP(E217,youtube_playlist!$G:$H,2,FALSE),"Unspecified")</f>
        <v>Unspecified</v>
      </c>
      <c r="AG217" s="28" t="str">
        <f>IFERROR(INDEX(youtube_playlist!$G$2:$H$285,MATCH(E217,youtube_playlist!$G$2:$G$285,0),MATCH("industry",youtube_playlist!$G$1:$H$1,0)),"Unspecified")</f>
        <v>Unspecified</v>
      </c>
      <c r="AH217" s="36">
        <v>15983</v>
      </c>
    </row>
    <row r="218" spans="1:34" ht="15.75" customHeight="1" x14ac:dyDescent="0.3">
      <c r="A218" s="27" t="s">
        <v>1522</v>
      </c>
      <c r="B218" s="27" t="s">
        <v>30</v>
      </c>
      <c r="C218" s="27" t="s">
        <v>1523</v>
      </c>
      <c r="D218" s="27" t="s">
        <v>1524</v>
      </c>
      <c r="E218" s="28" t="str">
        <f t="shared" si="0"/>
        <v>-78vDnRvKxM</v>
      </c>
      <c r="F218" s="28" t="str">
        <f t="shared" si="41"/>
        <v>-78vDnRvKxM</v>
      </c>
      <c r="G218" s="27" t="s">
        <v>1523</v>
      </c>
      <c r="H218" s="29" t="str">
        <f t="shared" si="1"/>
        <v>Executive Espresso</v>
      </c>
      <c r="I218" s="27" t="s">
        <v>33</v>
      </c>
      <c r="J218" s="27" t="s">
        <v>1525</v>
      </c>
      <c r="K218" s="28" t="str">
        <f t="shared" si="14"/>
        <v>Oct 16, 2022</v>
      </c>
      <c r="L218" s="30">
        <f t="shared" si="2"/>
        <v>44850</v>
      </c>
      <c r="M218" s="28">
        <f t="shared" si="33"/>
        <v>16</v>
      </c>
      <c r="N218" s="28">
        <f t="shared" si="4"/>
        <v>10</v>
      </c>
      <c r="O218" s="28">
        <f t="shared" si="5"/>
        <v>2022</v>
      </c>
      <c r="P218" s="28" t="str">
        <f t="shared" si="34"/>
        <v>16</v>
      </c>
      <c r="Q218" s="28">
        <f>ROUNDUP(Table1[[#This Row],[month]]/3,0)</f>
        <v>4</v>
      </c>
      <c r="R218" s="28" t="str">
        <f>_xlfn.CONCAT(Table1[[#This Row],[year]],"-Q",Table1[[#This Row],[Quarter]])</f>
        <v>2022-Q4</v>
      </c>
      <c r="S218" s="28" t="str">
        <f>TEXT(Table1[[#This Row],[dateStr]],"yyyy-mm")</f>
        <v>2022-10</v>
      </c>
      <c r="T218" s="28" t="str">
        <f t="shared" si="35"/>
        <v>October</v>
      </c>
      <c r="U218" s="31">
        <v>220</v>
      </c>
      <c r="V218" s="27" t="s">
        <v>1526</v>
      </c>
      <c r="W218" s="32">
        <f t="shared" si="36"/>
        <v>225379</v>
      </c>
      <c r="X218" s="27" t="s">
        <v>1527</v>
      </c>
      <c r="Y218" s="32">
        <f t="shared" si="37"/>
        <v>4458</v>
      </c>
      <c r="Z2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18" s="27" t="s">
        <v>385</v>
      </c>
      <c r="AB218" s="33">
        <f>Table1[[#This Row],[secs]]/60 + Table1[[#This Row],[mins]] + Table1[[#This Row],[hours]]*60</f>
        <v>40.5</v>
      </c>
      <c r="AC218" s="34">
        <f t="shared" si="38"/>
        <v>30</v>
      </c>
      <c r="AD218" s="34">
        <f t="shared" si="39"/>
        <v>40</v>
      </c>
      <c r="AE218" s="35">
        <f t="shared" si="40"/>
        <v>0</v>
      </c>
      <c r="AF218" s="28" t="str">
        <f>IFERROR(VLOOKUP(E218,youtube_playlist!$G:$H,2,FALSE),"Unspecified")</f>
        <v>Unspecified</v>
      </c>
      <c r="AG218" s="28" t="str">
        <f>IFERROR(INDEX(youtube_playlist!$G$2:$H$285,MATCH(E218,youtube_playlist!$G$2:$G$285,0),MATCH("industry",youtube_playlist!$G$1:$H$1,0)),"Unspecified")</f>
        <v>Unspecified</v>
      </c>
      <c r="AH218" s="36">
        <v>19480</v>
      </c>
    </row>
    <row r="219" spans="1:34" ht="15.75" customHeight="1" x14ac:dyDescent="0.3">
      <c r="A219" s="27" t="s">
        <v>1528</v>
      </c>
      <c r="B219" s="27" t="s">
        <v>30</v>
      </c>
      <c r="C219" s="27" t="s">
        <v>1529</v>
      </c>
      <c r="D219" s="27" t="s">
        <v>1530</v>
      </c>
      <c r="E219" s="28" t="str">
        <f t="shared" si="0"/>
        <v>D0Yr1D7X-nw</v>
      </c>
      <c r="F219" s="28" t="str">
        <f t="shared" si="41"/>
        <v>D0Yr1D7X-nw</v>
      </c>
      <c r="G219" s="27" t="s">
        <v>1529</v>
      </c>
      <c r="H219" s="29" t="str">
        <f t="shared" si="1"/>
        <v>Executive Espresso</v>
      </c>
      <c r="I219" s="27" t="s">
        <v>33</v>
      </c>
      <c r="J219" s="27" t="s">
        <v>1531</v>
      </c>
      <c r="K219" s="28" t="str">
        <f t="shared" si="14"/>
        <v>Oct 20, 2022</v>
      </c>
      <c r="L219" s="30">
        <f t="shared" si="2"/>
        <v>44854</v>
      </c>
      <c r="M219" s="28">
        <f t="shared" si="33"/>
        <v>20</v>
      </c>
      <c r="N219" s="28">
        <f t="shared" si="4"/>
        <v>10</v>
      </c>
      <c r="O219" s="28">
        <f t="shared" si="5"/>
        <v>2022</v>
      </c>
      <c r="P219" s="28" t="str">
        <f t="shared" si="34"/>
        <v>20</v>
      </c>
      <c r="Q219" s="28">
        <f>ROUNDUP(Table1[[#This Row],[month]]/3,0)</f>
        <v>4</v>
      </c>
      <c r="R219" s="28" t="str">
        <f>_xlfn.CONCAT(Table1[[#This Row],[year]],"-Q",Table1[[#This Row],[Quarter]])</f>
        <v>2022-Q4</v>
      </c>
      <c r="S219" s="28" t="str">
        <f>TEXT(Table1[[#This Row],[dateStr]],"yyyy-mm")</f>
        <v>2022-10</v>
      </c>
      <c r="T219" s="28" t="str">
        <f t="shared" si="35"/>
        <v>October</v>
      </c>
      <c r="U219" s="31">
        <v>849</v>
      </c>
      <c r="V219" s="27" t="s">
        <v>1532</v>
      </c>
      <c r="W219" s="32">
        <f t="shared" si="36"/>
        <v>218535</v>
      </c>
      <c r="X219" s="27" t="s">
        <v>1533</v>
      </c>
      <c r="Y219" s="32">
        <f t="shared" si="37"/>
        <v>3292</v>
      </c>
      <c r="Z21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19" s="27" t="s">
        <v>1534</v>
      </c>
      <c r="AB219" s="33">
        <f>Table1[[#This Row],[secs]]/60 + Table1[[#This Row],[mins]] + Table1[[#This Row],[hours]]*60</f>
        <v>36.333333333333336</v>
      </c>
      <c r="AC219" s="34">
        <f t="shared" si="38"/>
        <v>20</v>
      </c>
      <c r="AD219" s="34">
        <f t="shared" si="39"/>
        <v>36</v>
      </c>
      <c r="AE219" s="35">
        <f t="shared" si="40"/>
        <v>0</v>
      </c>
      <c r="AF219" s="28" t="str">
        <f>IFERROR(VLOOKUP(E219,youtube_playlist!$G:$H,2,FALSE),"Unspecified")</f>
        <v>Unspecified</v>
      </c>
      <c r="AG219" s="28" t="str">
        <f>IFERROR(INDEX(youtube_playlist!$G$2:$H$285,MATCH(E219,youtube_playlist!$G$2:$G$285,0),MATCH("industry",youtube_playlist!$G$1:$H$1,0)),"Unspecified")</f>
        <v>Unspecified</v>
      </c>
      <c r="AH219" s="36">
        <v>14181</v>
      </c>
    </row>
    <row r="220" spans="1:34" ht="15.75" customHeight="1" x14ac:dyDescent="0.3">
      <c r="A220" s="27" t="s">
        <v>1535</v>
      </c>
      <c r="B220" s="27" t="s">
        <v>30</v>
      </c>
      <c r="C220" s="27" t="s">
        <v>1536</v>
      </c>
      <c r="D220" s="27" t="s">
        <v>1537</v>
      </c>
      <c r="E220" s="28" t="str">
        <f t="shared" si="0"/>
        <v>d16HyKeY-IU</v>
      </c>
      <c r="F220" s="28" t="str">
        <f t="shared" si="41"/>
        <v>d16HyKeY-IU</v>
      </c>
      <c r="G220" s="27" t="s">
        <v>1536</v>
      </c>
      <c r="H220" s="29" t="str">
        <f t="shared" si="1"/>
        <v>Executive Espresso</v>
      </c>
      <c r="I220" s="27" t="s">
        <v>33</v>
      </c>
      <c r="J220" s="27" t="s">
        <v>1538</v>
      </c>
      <c r="K220" s="28" t="str">
        <f t="shared" si="14"/>
        <v>Oct 21, 2022</v>
      </c>
      <c r="L220" s="30">
        <f t="shared" si="2"/>
        <v>44855</v>
      </c>
      <c r="M220" s="28">
        <f t="shared" si="33"/>
        <v>21</v>
      </c>
      <c r="N220" s="28">
        <f t="shared" si="4"/>
        <v>10</v>
      </c>
      <c r="O220" s="28">
        <f t="shared" si="5"/>
        <v>2022</v>
      </c>
      <c r="P220" s="28" t="str">
        <f t="shared" si="34"/>
        <v>21</v>
      </c>
      <c r="Q220" s="28">
        <f>ROUNDUP(Table1[[#This Row],[month]]/3,0)</f>
        <v>4</v>
      </c>
      <c r="R220" s="28" t="str">
        <f>_xlfn.CONCAT(Table1[[#This Row],[year]],"-Q",Table1[[#This Row],[Quarter]])</f>
        <v>2022-Q4</v>
      </c>
      <c r="S220" s="28" t="str">
        <f>TEXT(Table1[[#This Row],[dateStr]],"yyyy-mm")</f>
        <v>2022-10</v>
      </c>
      <c r="T220" s="28" t="str">
        <f t="shared" si="35"/>
        <v>October</v>
      </c>
      <c r="U220" s="31">
        <v>307</v>
      </c>
      <c r="V220" s="27" t="s">
        <v>1539</v>
      </c>
      <c r="W220" s="32">
        <f t="shared" si="36"/>
        <v>109185</v>
      </c>
      <c r="X220" s="27" t="s">
        <v>1540</v>
      </c>
      <c r="Y220" s="32">
        <f t="shared" si="37"/>
        <v>2019</v>
      </c>
      <c r="Z22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20" s="27" t="s">
        <v>1541</v>
      </c>
      <c r="AB220" s="33">
        <f>Table1[[#This Row],[secs]]/60 + Table1[[#This Row],[mins]] + Table1[[#This Row],[hours]]*60</f>
        <v>67.3</v>
      </c>
      <c r="AC220" s="34">
        <f t="shared" si="38"/>
        <v>18</v>
      </c>
      <c r="AD220" s="34">
        <f t="shared" si="39"/>
        <v>7</v>
      </c>
      <c r="AE220" s="35">
        <f t="shared" si="40"/>
        <v>1</v>
      </c>
      <c r="AF220" s="28" t="str">
        <f>IFERROR(VLOOKUP(E220,youtube_playlist!$G:$H,2,FALSE),"Unspecified")</f>
        <v>Unspecified</v>
      </c>
      <c r="AG220" s="28" t="str">
        <f>IFERROR(INDEX(youtube_playlist!$G$2:$H$285,MATCH(E220,youtube_playlist!$G$2:$G$285,0),MATCH("industry",youtube_playlist!$G$1:$H$1,0)),"Unspecified")</f>
        <v>Unspecified</v>
      </c>
      <c r="AH220" s="36">
        <v>16117</v>
      </c>
    </row>
    <row r="221" spans="1:34" ht="15.75" customHeight="1" x14ac:dyDescent="0.3">
      <c r="A221" s="27" t="s">
        <v>1542</v>
      </c>
      <c r="B221" s="27" t="s">
        <v>30</v>
      </c>
      <c r="C221" s="27" t="s">
        <v>1543</v>
      </c>
      <c r="D221" s="27" t="s">
        <v>1544</v>
      </c>
      <c r="E221" s="28" t="str">
        <f t="shared" si="0"/>
        <v>5zGa9h_s8kw</v>
      </c>
      <c r="F221" s="28" t="str">
        <f t="shared" si="41"/>
        <v>5zGa9h_s8kw</v>
      </c>
      <c r="G221" s="27" t="s">
        <v>1543</v>
      </c>
      <c r="H221" s="29" t="str">
        <f t="shared" si="1"/>
        <v>Executive Espresso</v>
      </c>
      <c r="I221" s="27" t="s">
        <v>33</v>
      </c>
      <c r="J221" s="27" t="s">
        <v>1545</v>
      </c>
      <c r="K221" s="28" t="str">
        <f t="shared" si="14"/>
        <v>Oct 23, 2022</v>
      </c>
      <c r="L221" s="30">
        <f t="shared" si="2"/>
        <v>44857</v>
      </c>
      <c r="M221" s="28">
        <f t="shared" si="33"/>
        <v>23</v>
      </c>
      <c r="N221" s="28">
        <f t="shared" si="4"/>
        <v>10</v>
      </c>
      <c r="O221" s="28">
        <f t="shared" si="5"/>
        <v>2022</v>
      </c>
      <c r="P221" s="28" t="str">
        <f t="shared" si="34"/>
        <v>23</v>
      </c>
      <c r="Q221" s="28">
        <f>ROUNDUP(Table1[[#This Row],[month]]/3,0)</f>
        <v>4</v>
      </c>
      <c r="R221" s="28" t="str">
        <f>_xlfn.CONCAT(Table1[[#This Row],[year]],"-Q",Table1[[#This Row],[Quarter]])</f>
        <v>2022-Q4</v>
      </c>
      <c r="S221" s="28" t="str">
        <f>TEXT(Table1[[#This Row],[dateStr]],"yyyy-mm")</f>
        <v>2022-10</v>
      </c>
      <c r="T221" s="28" t="str">
        <f t="shared" si="35"/>
        <v>October</v>
      </c>
      <c r="U221" s="31">
        <v>67</v>
      </c>
      <c r="V221" s="27" t="s">
        <v>1546</v>
      </c>
      <c r="W221" s="32">
        <f t="shared" si="36"/>
        <v>20629</v>
      </c>
      <c r="X221" s="27" t="s">
        <v>1547</v>
      </c>
      <c r="Y221" s="32">
        <f t="shared" si="37"/>
        <v>437</v>
      </c>
      <c r="Z22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21" s="27" t="s">
        <v>1548</v>
      </c>
      <c r="AB221" s="33">
        <f>Table1[[#This Row],[secs]]/60 + Table1[[#This Row],[mins]] + Table1[[#This Row],[hours]]*60</f>
        <v>29.65</v>
      </c>
      <c r="AC221" s="34">
        <f t="shared" si="38"/>
        <v>39</v>
      </c>
      <c r="AD221" s="34">
        <f t="shared" si="39"/>
        <v>29</v>
      </c>
      <c r="AE221" s="35">
        <f t="shared" si="40"/>
        <v>0</v>
      </c>
      <c r="AF221" s="28" t="str">
        <f>IFERROR(VLOOKUP(E221,youtube_playlist!$G:$H,2,FALSE),"Unspecified")</f>
        <v>Unspecified</v>
      </c>
      <c r="AG221" s="28" t="str">
        <f>IFERROR(INDEX(youtube_playlist!$G$2:$H$285,MATCH(E221,youtube_playlist!$G$2:$G$285,0),MATCH("industry",youtube_playlist!$G$1:$H$1,0)),"Unspecified")</f>
        <v>Unspecified</v>
      </c>
      <c r="AH221" s="36">
        <v>12555</v>
      </c>
    </row>
    <row r="222" spans="1:34" ht="15.75" customHeight="1" x14ac:dyDescent="0.3">
      <c r="A222" s="27" t="s">
        <v>1549</v>
      </c>
      <c r="B222" s="27" t="s">
        <v>30</v>
      </c>
      <c r="C222" s="27" t="s">
        <v>1550</v>
      </c>
      <c r="D222" s="27" t="s">
        <v>1551</v>
      </c>
      <c r="E222" s="28" t="str">
        <f t="shared" si="0"/>
        <v>6QlBTCdWEws</v>
      </c>
      <c r="F222" s="28" t="str">
        <f t="shared" si="41"/>
        <v>6QlBTCdWEws</v>
      </c>
      <c r="G222" s="27" t="s">
        <v>1550</v>
      </c>
      <c r="H222" s="29" t="str">
        <f t="shared" si="1"/>
        <v>Executive Espresso</v>
      </c>
      <c r="I222" s="27" t="s">
        <v>33</v>
      </c>
      <c r="J222" s="27" t="s">
        <v>1552</v>
      </c>
      <c r="K222" s="28" t="str">
        <f t="shared" si="14"/>
        <v>Oct 29, 2022</v>
      </c>
      <c r="L222" s="30">
        <f t="shared" si="2"/>
        <v>44863</v>
      </c>
      <c r="M222" s="28">
        <f t="shared" si="33"/>
        <v>29</v>
      </c>
      <c r="N222" s="28">
        <f t="shared" si="4"/>
        <v>10</v>
      </c>
      <c r="O222" s="28">
        <f t="shared" si="5"/>
        <v>2022</v>
      </c>
      <c r="P222" s="28" t="str">
        <f t="shared" si="34"/>
        <v>29</v>
      </c>
      <c r="Q222" s="28">
        <f>ROUNDUP(Table1[[#This Row],[month]]/3,0)</f>
        <v>4</v>
      </c>
      <c r="R222" s="28" t="str">
        <f>_xlfn.CONCAT(Table1[[#This Row],[year]],"-Q",Table1[[#This Row],[Quarter]])</f>
        <v>2022-Q4</v>
      </c>
      <c r="S222" s="28" t="str">
        <f>TEXT(Table1[[#This Row],[dateStr]],"yyyy-mm")</f>
        <v>2022-10</v>
      </c>
      <c r="T222" s="28" t="str">
        <f t="shared" si="35"/>
        <v>October</v>
      </c>
      <c r="U222" s="31">
        <v>929</v>
      </c>
      <c r="V222" s="27" t="s">
        <v>1553</v>
      </c>
      <c r="W222" s="32">
        <f t="shared" si="36"/>
        <v>231187</v>
      </c>
      <c r="X222" s="27" t="s">
        <v>1554</v>
      </c>
      <c r="Y222" s="32">
        <f t="shared" si="37"/>
        <v>4071</v>
      </c>
      <c r="Z22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22" s="27" t="s">
        <v>1555</v>
      </c>
      <c r="AB222" s="33">
        <f>Table1[[#This Row],[secs]]/60 + Table1[[#This Row],[mins]] + Table1[[#This Row],[hours]]*60</f>
        <v>33.93333333333333</v>
      </c>
      <c r="AC222" s="34">
        <f t="shared" si="38"/>
        <v>56</v>
      </c>
      <c r="AD222" s="34">
        <f t="shared" si="39"/>
        <v>33</v>
      </c>
      <c r="AE222" s="35">
        <f t="shared" si="40"/>
        <v>0</v>
      </c>
      <c r="AF222" s="28" t="str">
        <f>IFERROR(VLOOKUP(E222,youtube_playlist!$G:$H,2,FALSE),"Unspecified")</f>
        <v>Unspecified</v>
      </c>
      <c r="AG222" s="28" t="str">
        <f>IFERROR(INDEX(youtube_playlist!$G$2:$H$285,MATCH(E222,youtube_playlist!$G$2:$G$285,0),MATCH("industry",youtube_playlist!$G$1:$H$1,0)),"Unspecified")</f>
        <v>Unspecified</v>
      </c>
      <c r="AH222" s="36">
        <v>11585</v>
      </c>
    </row>
    <row r="223" spans="1:34" ht="15.75" customHeight="1" x14ac:dyDescent="0.3">
      <c r="A223" s="27" t="s">
        <v>1556</v>
      </c>
      <c r="B223" s="27" t="s">
        <v>30</v>
      </c>
      <c r="C223" s="27" t="s">
        <v>1557</v>
      </c>
      <c r="D223" s="27" t="s">
        <v>1558</v>
      </c>
      <c r="E223" s="28" t="str">
        <f t="shared" si="0"/>
        <v>7hHuym2c2Oc</v>
      </c>
      <c r="F223" s="28" t="str">
        <f t="shared" si="41"/>
        <v>7hHuym2c2Oc</v>
      </c>
      <c r="G223" s="27" t="s">
        <v>1557</v>
      </c>
      <c r="H223" s="29" t="str">
        <f t="shared" si="1"/>
        <v>Executive Espresso</v>
      </c>
      <c r="I223" s="27" t="s">
        <v>33</v>
      </c>
      <c r="J223" s="27" t="s">
        <v>1559</v>
      </c>
      <c r="K223" s="28" t="str">
        <f t="shared" si="14"/>
        <v>Nov 4, 2022</v>
      </c>
      <c r="L223" s="30">
        <f t="shared" si="2"/>
        <v>44869</v>
      </c>
      <c r="M223" s="28">
        <f t="shared" si="33"/>
        <v>4</v>
      </c>
      <c r="N223" s="28">
        <f t="shared" si="4"/>
        <v>11</v>
      </c>
      <c r="O223" s="28">
        <f t="shared" si="5"/>
        <v>2022</v>
      </c>
      <c r="P223" s="28" t="str">
        <f t="shared" si="34"/>
        <v>4</v>
      </c>
      <c r="Q223" s="28">
        <f>ROUNDUP(Table1[[#This Row],[month]]/3,0)</f>
        <v>4</v>
      </c>
      <c r="R223" s="28" t="str">
        <f>_xlfn.CONCAT(Table1[[#This Row],[year]],"-Q",Table1[[#This Row],[Quarter]])</f>
        <v>2022-Q4</v>
      </c>
      <c r="S223" s="28" t="str">
        <f>TEXT(Table1[[#This Row],[dateStr]],"yyyy-mm")</f>
        <v>2022-11</v>
      </c>
      <c r="T223" s="28" t="str">
        <f t="shared" si="35"/>
        <v>November</v>
      </c>
      <c r="U223" s="31">
        <v>95</v>
      </c>
      <c r="V223" s="27" t="s">
        <v>1560</v>
      </c>
      <c r="W223" s="32">
        <f t="shared" si="36"/>
        <v>53271</v>
      </c>
      <c r="X223" s="27" t="s">
        <v>1561</v>
      </c>
      <c r="Y223" s="32">
        <f t="shared" si="37"/>
        <v>1200</v>
      </c>
      <c r="Z22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23" s="27" t="s">
        <v>606</v>
      </c>
      <c r="AB223" s="33">
        <f>Table1[[#This Row],[secs]]/60 + Table1[[#This Row],[mins]] + Table1[[#This Row],[hours]]*60</f>
        <v>30.85</v>
      </c>
      <c r="AC223" s="34">
        <f t="shared" si="38"/>
        <v>51</v>
      </c>
      <c r="AD223" s="34">
        <f t="shared" si="39"/>
        <v>30</v>
      </c>
      <c r="AE223" s="35">
        <f t="shared" si="40"/>
        <v>0</v>
      </c>
      <c r="AF223" s="28" t="str">
        <f>IFERROR(VLOOKUP(E223,youtube_playlist!$G:$H,2,FALSE),"Unspecified")</f>
        <v>Unspecified</v>
      </c>
      <c r="AG223" s="28" t="str">
        <f>IFERROR(INDEX(youtube_playlist!$G$2:$H$285,MATCH(E223,youtube_playlist!$G$2:$G$285,0),MATCH("industry",youtube_playlist!$G$1:$H$1,0)),"Unspecified")</f>
        <v>Unspecified</v>
      </c>
      <c r="AH223" s="36">
        <v>12975</v>
      </c>
    </row>
    <row r="224" spans="1:34" ht="15.75" customHeight="1" x14ac:dyDescent="0.3">
      <c r="A224" s="27" t="s">
        <v>1562</v>
      </c>
      <c r="B224" s="27" t="s">
        <v>30</v>
      </c>
      <c r="C224" s="27" t="s">
        <v>1563</v>
      </c>
      <c r="D224" s="27" t="s">
        <v>1564</v>
      </c>
      <c r="E224" s="28" t="str">
        <f t="shared" si="0"/>
        <v>RhmAzZEPpzg</v>
      </c>
      <c r="F224" s="28" t="str">
        <f t="shared" si="41"/>
        <v>RhmAzZEPpzg</v>
      </c>
      <c r="G224" s="27" t="s">
        <v>1563</v>
      </c>
      <c r="H224" s="29" t="str">
        <f t="shared" si="1"/>
        <v>Executive Espresso</v>
      </c>
      <c r="I224" s="27" t="s">
        <v>33</v>
      </c>
      <c r="J224" s="27" t="s">
        <v>1565</v>
      </c>
      <c r="K224" s="28" t="str">
        <f t="shared" si="14"/>
        <v>Nov 7, 2022</v>
      </c>
      <c r="L224" s="30">
        <f t="shared" si="2"/>
        <v>44872</v>
      </c>
      <c r="M224" s="28">
        <f t="shared" si="33"/>
        <v>7</v>
      </c>
      <c r="N224" s="28">
        <f t="shared" si="4"/>
        <v>11</v>
      </c>
      <c r="O224" s="28">
        <f t="shared" si="5"/>
        <v>2022</v>
      </c>
      <c r="P224" s="28" t="str">
        <f t="shared" si="34"/>
        <v>7</v>
      </c>
      <c r="Q224" s="28">
        <f>ROUNDUP(Table1[[#This Row],[month]]/3,0)</f>
        <v>4</v>
      </c>
      <c r="R224" s="28" t="str">
        <f>_xlfn.CONCAT(Table1[[#This Row],[year]],"-Q",Table1[[#This Row],[Quarter]])</f>
        <v>2022-Q4</v>
      </c>
      <c r="S224" s="28" t="str">
        <f>TEXT(Table1[[#This Row],[dateStr]],"yyyy-mm")</f>
        <v>2022-11</v>
      </c>
      <c r="T224" s="28" t="str">
        <f t="shared" si="35"/>
        <v>November</v>
      </c>
      <c r="U224" s="31">
        <v>58</v>
      </c>
      <c r="V224" s="27" t="s">
        <v>1566</v>
      </c>
      <c r="W224" s="32">
        <f t="shared" si="36"/>
        <v>31325</v>
      </c>
      <c r="X224" s="27" t="s">
        <v>1567</v>
      </c>
      <c r="Y224" s="32">
        <f t="shared" si="37"/>
        <v>653</v>
      </c>
      <c r="Z22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24" s="27" t="s">
        <v>1568</v>
      </c>
      <c r="AB224" s="33">
        <f>Table1[[#This Row],[secs]]/60 + Table1[[#This Row],[mins]] + Table1[[#This Row],[hours]]*60</f>
        <v>68.5</v>
      </c>
      <c r="AC224" s="34">
        <f t="shared" si="38"/>
        <v>30</v>
      </c>
      <c r="AD224" s="34">
        <f t="shared" si="39"/>
        <v>8</v>
      </c>
      <c r="AE224" s="35">
        <f t="shared" si="40"/>
        <v>1</v>
      </c>
      <c r="AF224" s="28" t="str">
        <f>IFERROR(VLOOKUP(E224,youtube_playlist!$G:$H,2,FALSE),"Unspecified")</f>
        <v>Unspecified</v>
      </c>
      <c r="AG224" s="28" t="str">
        <f>IFERROR(INDEX(youtube_playlist!$G$2:$H$285,MATCH(E224,youtube_playlist!$G$2:$G$285,0),MATCH("industry",youtube_playlist!$G$1:$H$1,0)),"Unspecified")</f>
        <v>Unspecified</v>
      </c>
      <c r="AH224" s="36">
        <v>12857</v>
      </c>
    </row>
    <row r="225" spans="1:34" ht="15.75" customHeight="1" x14ac:dyDescent="0.3">
      <c r="A225" s="27" t="s">
        <v>1569</v>
      </c>
      <c r="B225" s="27" t="s">
        <v>30</v>
      </c>
      <c r="C225" s="27" t="s">
        <v>1570</v>
      </c>
      <c r="D225" s="27" t="s">
        <v>1571</v>
      </c>
      <c r="E225" s="28" t="str">
        <f t="shared" si="0"/>
        <v>RZgpttoPIQo</v>
      </c>
      <c r="F225" s="28" t="str">
        <f t="shared" si="41"/>
        <v>RZgpttoPIQo</v>
      </c>
      <c r="G225" s="27" t="s">
        <v>1570</v>
      </c>
      <c r="H225" s="29" t="str">
        <f t="shared" si="1"/>
        <v>Executive Espresso</v>
      </c>
      <c r="I225" s="27" t="s">
        <v>33</v>
      </c>
      <c r="J225" s="27" t="s">
        <v>1572</v>
      </c>
      <c r="K225" s="28" t="str">
        <f t="shared" si="14"/>
        <v>Nov 8, 2022</v>
      </c>
      <c r="L225" s="30">
        <f t="shared" si="2"/>
        <v>44873</v>
      </c>
      <c r="M225" s="28">
        <f t="shared" si="33"/>
        <v>8</v>
      </c>
      <c r="N225" s="28">
        <f t="shared" si="4"/>
        <v>11</v>
      </c>
      <c r="O225" s="28">
        <f t="shared" si="5"/>
        <v>2022</v>
      </c>
      <c r="P225" s="28" t="str">
        <f t="shared" si="34"/>
        <v>8</v>
      </c>
      <c r="Q225" s="28">
        <f>ROUNDUP(Table1[[#This Row],[month]]/3,0)</f>
        <v>4</v>
      </c>
      <c r="R225" s="28" t="str">
        <f>_xlfn.CONCAT(Table1[[#This Row],[year]],"-Q",Table1[[#This Row],[Quarter]])</f>
        <v>2022-Q4</v>
      </c>
      <c r="S225" s="28" t="str">
        <f>TEXT(Table1[[#This Row],[dateStr]],"yyyy-mm")</f>
        <v>2022-11</v>
      </c>
      <c r="T225" s="28" t="str">
        <f t="shared" si="35"/>
        <v>November</v>
      </c>
      <c r="U225" s="31">
        <v>26</v>
      </c>
      <c r="V225" s="27" t="s">
        <v>1573</v>
      </c>
      <c r="W225" s="32">
        <f t="shared" si="36"/>
        <v>43866</v>
      </c>
      <c r="X225" s="27" t="s">
        <v>1574</v>
      </c>
      <c r="Y225" s="32">
        <f t="shared" si="37"/>
        <v>1022</v>
      </c>
      <c r="Z22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25" s="27" t="s">
        <v>1575</v>
      </c>
      <c r="AB225" s="33">
        <f>Table1[[#This Row],[secs]]/60 + Table1[[#This Row],[mins]] + Table1[[#This Row],[hours]]*60</f>
        <v>35.833333333333336</v>
      </c>
      <c r="AC225" s="34">
        <f t="shared" si="38"/>
        <v>50</v>
      </c>
      <c r="AD225" s="34">
        <f t="shared" si="39"/>
        <v>35</v>
      </c>
      <c r="AE225" s="35">
        <f t="shared" si="40"/>
        <v>0</v>
      </c>
      <c r="AF225" s="28" t="str">
        <f>IFERROR(VLOOKUP(E225,youtube_playlist!$G:$H,2,FALSE),"Unspecified")</f>
        <v>Unspecified</v>
      </c>
      <c r="AG225" s="28" t="str">
        <f>IFERROR(INDEX(youtube_playlist!$G$2:$H$285,MATCH(E225,youtube_playlist!$G$2:$G$285,0),MATCH("industry",youtube_playlist!$G$1:$H$1,0)),"Unspecified")</f>
        <v>Unspecified</v>
      </c>
      <c r="AH225" s="36">
        <v>12423</v>
      </c>
    </row>
    <row r="226" spans="1:34" ht="15.75" customHeight="1" x14ac:dyDescent="0.3">
      <c r="A226" s="27" t="s">
        <v>1576</v>
      </c>
      <c r="B226" s="27" t="s">
        <v>30</v>
      </c>
      <c r="C226" s="27" t="s">
        <v>1577</v>
      </c>
      <c r="D226" s="27" t="s">
        <v>1578</v>
      </c>
      <c r="E226" s="28" t="str">
        <f t="shared" si="0"/>
        <v>sc9a6ZwXqP0</v>
      </c>
      <c r="F226" s="28" t="str">
        <f t="shared" si="41"/>
        <v>sc9a6ZwXqP0</v>
      </c>
      <c r="G226" s="27" t="s">
        <v>1577</v>
      </c>
      <c r="H226" s="29" t="str">
        <f t="shared" si="1"/>
        <v>Executive Espresso</v>
      </c>
      <c r="I226" s="27" t="s">
        <v>33</v>
      </c>
      <c r="J226" s="27" t="s">
        <v>1579</v>
      </c>
      <c r="K226" s="28" t="str">
        <f t="shared" si="14"/>
        <v>Nov 9, 2022</v>
      </c>
      <c r="L226" s="30">
        <f t="shared" si="2"/>
        <v>44874</v>
      </c>
      <c r="M226" s="28">
        <f t="shared" si="33"/>
        <v>9</v>
      </c>
      <c r="N226" s="28">
        <f t="shared" si="4"/>
        <v>11</v>
      </c>
      <c r="O226" s="28">
        <f t="shared" si="5"/>
        <v>2022</v>
      </c>
      <c r="P226" s="28" t="str">
        <f t="shared" si="34"/>
        <v>9</v>
      </c>
      <c r="Q226" s="28">
        <f>ROUNDUP(Table1[[#This Row],[month]]/3,0)</f>
        <v>4</v>
      </c>
      <c r="R226" s="28" t="str">
        <f>_xlfn.CONCAT(Table1[[#This Row],[year]],"-Q",Table1[[#This Row],[Quarter]])</f>
        <v>2022-Q4</v>
      </c>
      <c r="S226" s="28" t="str">
        <f>TEXT(Table1[[#This Row],[dateStr]],"yyyy-mm")</f>
        <v>2022-11</v>
      </c>
      <c r="T226" s="28" t="str">
        <f t="shared" si="35"/>
        <v>November</v>
      </c>
      <c r="U226" s="31">
        <v>67</v>
      </c>
      <c r="V226" s="27" t="s">
        <v>1580</v>
      </c>
      <c r="W226" s="32">
        <f t="shared" si="36"/>
        <v>26868</v>
      </c>
      <c r="X226" s="27" t="s">
        <v>1581</v>
      </c>
      <c r="Y226" s="32">
        <f t="shared" si="37"/>
        <v>627</v>
      </c>
      <c r="Z22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26" s="27" t="s">
        <v>1582</v>
      </c>
      <c r="AB226" s="33">
        <f>Table1[[#This Row],[secs]]/60 + Table1[[#This Row],[mins]] + Table1[[#This Row],[hours]]*60</f>
        <v>66.38333333333334</v>
      </c>
      <c r="AC226" s="34">
        <f t="shared" si="38"/>
        <v>23</v>
      </c>
      <c r="AD226" s="34">
        <f t="shared" si="39"/>
        <v>6</v>
      </c>
      <c r="AE226" s="35">
        <f t="shared" si="40"/>
        <v>1</v>
      </c>
      <c r="AF226" s="28" t="str">
        <f>IFERROR(VLOOKUP(E226,youtube_playlist!$G:$H,2,FALSE),"Unspecified")</f>
        <v>Unspecified</v>
      </c>
      <c r="AG226" s="28" t="str">
        <f>IFERROR(INDEX(youtube_playlist!$G$2:$H$285,MATCH(E226,youtube_playlist!$G$2:$G$285,0),MATCH("industry",youtube_playlist!$G$1:$H$1,0)),"Unspecified")</f>
        <v>Unspecified</v>
      </c>
      <c r="AH226" s="36">
        <v>10854</v>
      </c>
    </row>
    <row r="227" spans="1:34" ht="15.75" customHeight="1" x14ac:dyDescent="0.3">
      <c r="A227" s="27" t="s">
        <v>1583</v>
      </c>
      <c r="B227" s="27" t="s">
        <v>1584</v>
      </c>
      <c r="C227" s="27" t="s">
        <v>1585</v>
      </c>
      <c r="D227" s="27" t="s">
        <v>1586</v>
      </c>
      <c r="E227" s="28" t="str">
        <f t="shared" si="0"/>
        <v>fladWERrGhI</v>
      </c>
      <c r="F227" s="28" t="str">
        <f t="shared" si="41"/>
        <v>fladWERrGhI</v>
      </c>
      <c r="G227" s="27" t="s">
        <v>1585</v>
      </c>
      <c r="H227" s="29" t="str">
        <f t="shared" si="1"/>
        <v>Executive Espresso</v>
      </c>
      <c r="I227" s="27" t="s">
        <v>1587</v>
      </c>
      <c r="J227" s="27" t="s">
        <v>1588</v>
      </c>
      <c r="K227" s="28" t="str">
        <f t="shared" si="14"/>
        <v>Dec 24, 2020</v>
      </c>
      <c r="L227" s="30">
        <f t="shared" si="2"/>
        <v>44189</v>
      </c>
      <c r="M227" s="28">
        <f t="shared" si="33"/>
        <v>24</v>
      </c>
      <c r="N227" s="28">
        <f t="shared" si="4"/>
        <v>12</v>
      </c>
      <c r="O227" s="28">
        <f t="shared" si="5"/>
        <v>2020</v>
      </c>
      <c r="P227" s="28" t="str">
        <f t="shared" si="34"/>
        <v>24</v>
      </c>
      <c r="Q227" s="28">
        <f>ROUNDUP(Table1[[#This Row],[month]]/3,0)</f>
        <v>4</v>
      </c>
      <c r="R227" s="28" t="str">
        <f>_xlfn.CONCAT(Table1[[#This Row],[year]],"-Q",Table1[[#This Row],[Quarter]])</f>
        <v>2020-Q4</v>
      </c>
      <c r="S227" s="28" t="str">
        <f>TEXT(Table1[[#This Row],[dateStr]],"yyyy-mm")</f>
        <v>2020-12</v>
      </c>
      <c r="T227" s="28" t="str">
        <f t="shared" si="35"/>
        <v>December</v>
      </c>
      <c r="U227" s="31">
        <v>8</v>
      </c>
      <c r="V227" s="27" t="s">
        <v>1589</v>
      </c>
      <c r="W227" s="32">
        <f t="shared" si="36"/>
        <v>24303</v>
      </c>
      <c r="X227" s="27" t="s">
        <v>1590</v>
      </c>
      <c r="Y227" s="32">
        <f t="shared" si="37"/>
        <v>545</v>
      </c>
      <c r="Z22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27" s="27" t="s">
        <v>1591</v>
      </c>
      <c r="AB227" s="33">
        <f>Table1[[#This Row],[secs]]/60 + Table1[[#This Row],[mins]] + Table1[[#This Row],[hours]]*60</f>
        <v>29.033333333333335</v>
      </c>
      <c r="AC227" s="34">
        <f t="shared" si="38"/>
        <v>2</v>
      </c>
      <c r="AD227" s="34">
        <f t="shared" si="39"/>
        <v>29</v>
      </c>
      <c r="AE227" s="35">
        <f t="shared" si="40"/>
        <v>0</v>
      </c>
      <c r="AF227" s="28" t="str">
        <f>IFERROR(VLOOKUP(E227,youtube_playlist!$G:$H,2,FALSE),"Unspecified")</f>
        <v>Unspecified</v>
      </c>
      <c r="AG227" s="28" t="str">
        <f>IFERROR(INDEX(youtube_playlist!$G$2:$H$285,MATCH(E227,youtube_playlist!$G$2:$G$285,0),MATCH("industry",youtube_playlist!$G$1:$H$1,0)),"Unspecified")</f>
        <v>Unspecified</v>
      </c>
      <c r="AH227" s="36">
        <v>33736</v>
      </c>
    </row>
    <row r="228" spans="1:34" ht="15.75" customHeight="1" x14ac:dyDescent="0.3">
      <c r="A228" s="27" t="s">
        <v>1592</v>
      </c>
      <c r="B228" s="27" t="s">
        <v>1584</v>
      </c>
      <c r="C228" s="27" t="s">
        <v>1593</v>
      </c>
      <c r="D228" s="27" t="s">
        <v>1594</v>
      </c>
      <c r="E228" s="28" t="str">
        <f t="shared" si="0"/>
        <v>6bq1QnPkTWc</v>
      </c>
      <c r="F228" s="28" t="str">
        <f t="shared" si="41"/>
        <v>6bq1QnPkTWc</v>
      </c>
      <c r="G228" s="27" t="s">
        <v>1593</v>
      </c>
      <c r="H228" s="29" t="str">
        <f t="shared" si="1"/>
        <v>Executive Espresso</v>
      </c>
      <c r="I228" s="27" t="s">
        <v>1587</v>
      </c>
      <c r="J228" s="27" t="s">
        <v>1595</v>
      </c>
      <c r="K228" s="28" t="str">
        <f t="shared" si="14"/>
        <v>Dec 21, 2020</v>
      </c>
      <c r="L228" s="30">
        <f t="shared" si="2"/>
        <v>44186</v>
      </c>
      <c r="M228" s="28">
        <f t="shared" si="33"/>
        <v>21</v>
      </c>
      <c r="N228" s="28">
        <f t="shared" si="4"/>
        <v>12</v>
      </c>
      <c r="O228" s="28">
        <f t="shared" si="5"/>
        <v>2020</v>
      </c>
      <c r="P228" s="28" t="str">
        <f t="shared" si="34"/>
        <v>21</v>
      </c>
      <c r="Q228" s="28">
        <f>ROUNDUP(Table1[[#This Row],[month]]/3,0)</f>
        <v>4</v>
      </c>
      <c r="R228" s="28" t="str">
        <f>_xlfn.CONCAT(Table1[[#This Row],[year]],"-Q",Table1[[#This Row],[Quarter]])</f>
        <v>2020-Q4</v>
      </c>
      <c r="S228" s="28" t="str">
        <f>TEXT(Table1[[#This Row],[dateStr]],"yyyy-mm")</f>
        <v>2020-12</v>
      </c>
      <c r="T228" s="28" t="str">
        <f t="shared" si="35"/>
        <v>December</v>
      </c>
      <c r="U228" s="31">
        <v>20</v>
      </c>
      <c r="V228" s="27" t="s">
        <v>1596</v>
      </c>
      <c r="W228" s="32">
        <f t="shared" si="36"/>
        <v>18316</v>
      </c>
      <c r="X228" s="27" t="s">
        <v>1597</v>
      </c>
      <c r="Y228" s="32">
        <f t="shared" si="37"/>
        <v>392</v>
      </c>
      <c r="Z22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28" s="27" t="s">
        <v>1598</v>
      </c>
      <c r="AB228" s="33">
        <f>Table1[[#This Row],[secs]]/60 + Table1[[#This Row],[mins]] + Table1[[#This Row],[hours]]*60</f>
        <v>27.233333333333334</v>
      </c>
      <c r="AC228" s="34">
        <f t="shared" si="38"/>
        <v>14</v>
      </c>
      <c r="AD228" s="34">
        <f t="shared" si="39"/>
        <v>27</v>
      </c>
      <c r="AE228" s="35">
        <f t="shared" si="40"/>
        <v>0</v>
      </c>
      <c r="AF228" s="28" t="str">
        <f>IFERROR(VLOOKUP(E228,youtube_playlist!$G:$H,2,FALSE),"Unspecified")</f>
        <v>Unspecified</v>
      </c>
      <c r="AG228" s="28" t="str">
        <f>IFERROR(INDEX(youtube_playlist!$G$2:$H$285,MATCH(E228,youtube_playlist!$G$2:$G$285,0),MATCH("industry",youtube_playlist!$G$1:$H$1,0)),"Unspecified")</f>
        <v>Unspecified</v>
      </c>
      <c r="AH228" s="36">
        <v>35952</v>
      </c>
    </row>
    <row r="229" spans="1:34" ht="15.75" customHeight="1" x14ac:dyDescent="0.3">
      <c r="A229" s="27" t="s">
        <v>1599</v>
      </c>
      <c r="B229" s="27" t="s">
        <v>1584</v>
      </c>
      <c r="C229" s="27" t="s">
        <v>1600</v>
      </c>
      <c r="D229" s="27" t="s">
        <v>1601</v>
      </c>
      <c r="E229" s="28" t="str">
        <f t="shared" si="0"/>
        <v>jbh8it3STzc</v>
      </c>
      <c r="F229" s="28" t="str">
        <f t="shared" si="41"/>
        <v>jbh8it3STzc</v>
      </c>
      <c r="G229" s="27" t="s">
        <v>1600</v>
      </c>
      <c r="H229" s="29" t="str">
        <f t="shared" si="1"/>
        <v>Executive Espresso</v>
      </c>
      <c r="I229" s="27" t="s">
        <v>1587</v>
      </c>
      <c r="J229" s="27" t="s">
        <v>1602</v>
      </c>
      <c r="K229" s="28" t="str">
        <f t="shared" si="14"/>
        <v>Dec 19, 2020</v>
      </c>
      <c r="L229" s="30">
        <f t="shared" si="2"/>
        <v>44184</v>
      </c>
      <c r="M229" s="28">
        <f t="shared" si="33"/>
        <v>19</v>
      </c>
      <c r="N229" s="28">
        <f t="shared" si="4"/>
        <v>12</v>
      </c>
      <c r="O229" s="28">
        <f t="shared" si="5"/>
        <v>2020</v>
      </c>
      <c r="P229" s="28" t="str">
        <f t="shared" si="34"/>
        <v>19</v>
      </c>
      <c r="Q229" s="28">
        <f>ROUNDUP(Table1[[#This Row],[month]]/3,0)</f>
        <v>4</v>
      </c>
      <c r="R229" s="28" t="str">
        <f>_xlfn.CONCAT(Table1[[#This Row],[year]],"-Q",Table1[[#This Row],[Quarter]])</f>
        <v>2020-Q4</v>
      </c>
      <c r="S229" s="28" t="str">
        <f>TEXT(Table1[[#This Row],[dateStr]],"yyyy-mm")</f>
        <v>2020-12</v>
      </c>
      <c r="T229" s="28" t="str">
        <f t="shared" si="35"/>
        <v>December</v>
      </c>
      <c r="U229" s="31">
        <v>36</v>
      </c>
      <c r="V229" s="27" t="s">
        <v>1603</v>
      </c>
      <c r="W229" s="32">
        <f t="shared" si="36"/>
        <v>52033</v>
      </c>
      <c r="X229" s="27" t="s">
        <v>1604</v>
      </c>
      <c r="Y229" s="32">
        <f t="shared" si="37"/>
        <v>1217</v>
      </c>
      <c r="Z22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29" s="27" t="s">
        <v>1231</v>
      </c>
      <c r="AB229" s="33">
        <f>Table1[[#This Row],[secs]]/60 + Table1[[#This Row],[mins]] + Table1[[#This Row],[hours]]*60</f>
        <v>30.366666666666667</v>
      </c>
      <c r="AC229" s="34">
        <f t="shared" si="38"/>
        <v>22</v>
      </c>
      <c r="AD229" s="34">
        <f t="shared" si="39"/>
        <v>30</v>
      </c>
      <c r="AE229" s="35">
        <f t="shared" si="40"/>
        <v>0</v>
      </c>
      <c r="AF229" s="28" t="str">
        <f>IFERROR(VLOOKUP(E229,youtube_playlist!$G:$H,2,FALSE),"Unspecified")</f>
        <v>Unspecified</v>
      </c>
      <c r="AG229" s="28" t="str">
        <f>IFERROR(INDEX(youtube_playlist!$G$2:$H$285,MATCH(E229,youtube_playlist!$G$2:$G$285,0),MATCH("industry",youtube_playlist!$G$1:$H$1,0)),"Unspecified")</f>
        <v>Unspecified</v>
      </c>
      <c r="AH229" s="36">
        <v>36332</v>
      </c>
    </row>
    <row r="230" spans="1:34" ht="15.75" customHeight="1" x14ac:dyDescent="0.3">
      <c r="A230" s="27" t="s">
        <v>1605</v>
      </c>
      <c r="B230" s="27" t="s">
        <v>1584</v>
      </c>
      <c r="C230" s="27" t="s">
        <v>1606</v>
      </c>
      <c r="D230" s="27" t="s">
        <v>1607</v>
      </c>
      <c r="E230" s="28" t="str">
        <f t="shared" si="0"/>
        <v>Fbcvmv0VJQM</v>
      </c>
      <c r="F230" s="28" t="str">
        <f t="shared" si="41"/>
        <v>Fbcvmv0VJQM</v>
      </c>
      <c r="G230" s="27" t="s">
        <v>1606</v>
      </c>
      <c r="H230" s="29" t="str">
        <f t="shared" si="1"/>
        <v>Executive Espresso</v>
      </c>
      <c r="I230" s="27" t="s">
        <v>1587</v>
      </c>
      <c r="J230" s="27" t="s">
        <v>1608</v>
      </c>
      <c r="K230" s="28" t="str">
        <f t="shared" si="14"/>
        <v>Dec 18, 2020</v>
      </c>
      <c r="L230" s="30">
        <f t="shared" si="2"/>
        <v>44183</v>
      </c>
      <c r="M230" s="28">
        <f t="shared" si="33"/>
        <v>18</v>
      </c>
      <c r="N230" s="28">
        <f t="shared" si="4"/>
        <v>12</v>
      </c>
      <c r="O230" s="28">
        <f t="shared" si="5"/>
        <v>2020</v>
      </c>
      <c r="P230" s="28" t="str">
        <f t="shared" si="34"/>
        <v>18</v>
      </c>
      <c r="Q230" s="28">
        <f>ROUNDUP(Table1[[#This Row],[month]]/3,0)</f>
        <v>4</v>
      </c>
      <c r="R230" s="28" t="str">
        <f>_xlfn.CONCAT(Table1[[#This Row],[year]],"-Q",Table1[[#This Row],[Quarter]])</f>
        <v>2020-Q4</v>
      </c>
      <c r="S230" s="28" t="str">
        <f>TEXT(Table1[[#This Row],[dateStr]],"yyyy-mm")</f>
        <v>2020-12</v>
      </c>
      <c r="T230" s="28" t="str">
        <f t="shared" si="35"/>
        <v>December</v>
      </c>
      <c r="U230" s="31">
        <v>202</v>
      </c>
      <c r="V230" s="27" t="s">
        <v>1609</v>
      </c>
      <c r="W230" s="32">
        <f t="shared" si="36"/>
        <v>218091</v>
      </c>
      <c r="X230" s="27" t="s">
        <v>1610</v>
      </c>
      <c r="Y230" s="32">
        <f t="shared" si="37"/>
        <v>5161</v>
      </c>
      <c r="Z23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30" s="27" t="s">
        <v>1611</v>
      </c>
      <c r="AB230" s="33">
        <f>Table1[[#This Row],[secs]]/60 + Table1[[#This Row],[mins]] + Table1[[#This Row],[hours]]*60</f>
        <v>53.75</v>
      </c>
      <c r="AC230" s="34">
        <f t="shared" si="38"/>
        <v>45</v>
      </c>
      <c r="AD230" s="34">
        <f t="shared" si="39"/>
        <v>53</v>
      </c>
      <c r="AE230" s="35">
        <f t="shared" si="40"/>
        <v>0</v>
      </c>
      <c r="AF230" s="28" t="str">
        <f>IFERROR(VLOOKUP(E230,youtube_playlist!$G:$H,2,FALSE),"Unspecified")</f>
        <v>Unspecified</v>
      </c>
      <c r="AG230" s="28" t="str">
        <f>IFERROR(INDEX(youtube_playlist!$G$2:$H$285,MATCH(E230,youtube_playlist!$G$2:$G$285,0),MATCH("industry",youtube_playlist!$G$1:$H$1,0)),"Unspecified")</f>
        <v>Unspecified</v>
      </c>
      <c r="AH230" s="36">
        <v>41722</v>
      </c>
    </row>
    <row r="231" spans="1:34" ht="15.75" customHeight="1" x14ac:dyDescent="0.3">
      <c r="A231" s="27" t="s">
        <v>1612</v>
      </c>
      <c r="B231" s="27" t="s">
        <v>1584</v>
      </c>
      <c r="C231" s="27" t="s">
        <v>1613</v>
      </c>
      <c r="D231" s="27" t="s">
        <v>1614</v>
      </c>
      <c r="E231" s="28" t="str">
        <f t="shared" si="0"/>
        <v>7mLT6J9uCwc</v>
      </c>
      <c r="F231" s="28" t="str">
        <f t="shared" si="41"/>
        <v>7mLT6J9uCwc</v>
      </c>
      <c r="G231" s="27" t="s">
        <v>1613</v>
      </c>
      <c r="H231" s="29" t="str">
        <f t="shared" si="1"/>
        <v>Executive Espresso</v>
      </c>
      <c r="I231" s="27" t="s">
        <v>1587</v>
      </c>
      <c r="J231" s="27" t="s">
        <v>1615</v>
      </c>
      <c r="K231" s="28" t="str">
        <f t="shared" si="14"/>
        <v>Dec 17, 2020</v>
      </c>
      <c r="L231" s="30">
        <f t="shared" si="2"/>
        <v>44182</v>
      </c>
      <c r="M231" s="28">
        <f t="shared" si="33"/>
        <v>17</v>
      </c>
      <c r="N231" s="28">
        <f t="shared" si="4"/>
        <v>12</v>
      </c>
      <c r="O231" s="28">
        <f t="shared" si="5"/>
        <v>2020</v>
      </c>
      <c r="P231" s="28" t="str">
        <f t="shared" si="34"/>
        <v>17</v>
      </c>
      <c r="Q231" s="28">
        <f>ROUNDUP(Table1[[#This Row],[month]]/3,0)</f>
        <v>4</v>
      </c>
      <c r="R231" s="28" t="str">
        <f>_xlfn.CONCAT(Table1[[#This Row],[year]],"-Q",Table1[[#This Row],[Quarter]])</f>
        <v>2020-Q4</v>
      </c>
      <c r="S231" s="28" t="str">
        <f>TEXT(Table1[[#This Row],[dateStr]],"yyyy-mm")</f>
        <v>2020-12</v>
      </c>
      <c r="T231" s="28" t="str">
        <f t="shared" si="35"/>
        <v>December</v>
      </c>
      <c r="U231" s="31">
        <v>3</v>
      </c>
      <c r="V231" s="27" t="s">
        <v>1616</v>
      </c>
      <c r="W231" s="32">
        <f t="shared" si="36"/>
        <v>12652</v>
      </c>
      <c r="X231" s="27" t="s">
        <v>1617</v>
      </c>
      <c r="Y231" s="32">
        <f t="shared" si="37"/>
        <v>232</v>
      </c>
      <c r="Z23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31" s="27" t="s">
        <v>1618</v>
      </c>
      <c r="AB231" s="33">
        <f>Table1[[#This Row],[secs]]/60 + Table1[[#This Row],[mins]] + Table1[[#This Row],[hours]]*60</f>
        <v>51.55</v>
      </c>
      <c r="AC231" s="34">
        <f t="shared" si="38"/>
        <v>33</v>
      </c>
      <c r="AD231" s="34">
        <f t="shared" si="39"/>
        <v>51</v>
      </c>
      <c r="AE231" s="35">
        <f t="shared" si="40"/>
        <v>0</v>
      </c>
      <c r="AF231" s="28" t="str">
        <f>IFERROR(VLOOKUP(E231,youtube_playlist!$G:$H,2,FALSE),"Unspecified")</f>
        <v>Unspecified</v>
      </c>
      <c r="AG231" s="28" t="str">
        <f>IFERROR(INDEX(youtube_playlist!$G$2:$H$285,MATCH(E231,youtube_playlist!$G$2:$G$285,0),MATCH("industry",youtube_playlist!$G$1:$H$1,0)),"Unspecified")</f>
        <v>Unspecified</v>
      </c>
      <c r="AH231" s="36">
        <v>36092</v>
      </c>
    </row>
    <row r="232" spans="1:34" ht="15.75" customHeight="1" x14ac:dyDescent="0.3">
      <c r="A232" s="27" t="s">
        <v>1619</v>
      </c>
      <c r="B232" s="27" t="s">
        <v>1584</v>
      </c>
      <c r="C232" s="27" t="s">
        <v>1620</v>
      </c>
      <c r="D232" s="27" t="s">
        <v>1621</v>
      </c>
      <c r="E232" s="28" t="str">
        <f t="shared" si="0"/>
        <v>gVH5fluFjQM</v>
      </c>
      <c r="F232" s="28" t="str">
        <f t="shared" si="41"/>
        <v>gVH5fluFjQM</v>
      </c>
      <c r="G232" s="27" t="s">
        <v>1620</v>
      </c>
      <c r="H232" s="29" t="str">
        <f t="shared" si="1"/>
        <v>Executive Espresso</v>
      </c>
      <c r="I232" s="27" t="s">
        <v>1587</v>
      </c>
      <c r="J232" s="27" t="s">
        <v>1622</v>
      </c>
      <c r="K232" s="28" t="str">
        <f t="shared" si="14"/>
        <v>Dec 15, 2020</v>
      </c>
      <c r="L232" s="30">
        <f t="shared" si="2"/>
        <v>44180</v>
      </c>
      <c r="M232" s="28">
        <f t="shared" si="33"/>
        <v>15</v>
      </c>
      <c r="N232" s="28">
        <f t="shared" si="4"/>
        <v>12</v>
      </c>
      <c r="O232" s="28">
        <f t="shared" si="5"/>
        <v>2020</v>
      </c>
      <c r="P232" s="28" t="str">
        <f t="shared" si="34"/>
        <v>15</v>
      </c>
      <c r="Q232" s="28">
        <f>ROUNDUP(Table1[[#This Row],[month]]/3,0)</f>
        <v>4</v>
      </c>
      <c r="R232" s="28" t="str">
        <f>_xlfn.CONCAT(Table1[[#This Row],[year]],"-Q",Table1[[#This Row],[Quarter]])</f>
        <v>2020-Q4</v>
      </c>
      <c r="S232" s="28" t="str">
        <f>TEXT(Table1[[#This Row],[dateStr]],"yyyy-mm")</f>
        <v>2020-12</v>
      </c>
      <c r="T232" s="28" t="str">
        <f t="shared" si="35"/>
        <v>December</v>
      </c>
      <c r="U232" s="31">
        <v>96</v>
      </c>
      <c r="V232" s="27" t="s">
        <v>1623</v>
      </c>
      <c r="W232" s="32">
        <f t="shared" si="36"/>
        <v>60562</v>
      </c>
      <c r="X232" s="27" t="s">
        <v>549</v>
      </c>
      <c r="Y232" s="32">
        <f t="shared" si="37"/>
        <v>1043</v>
      </c>
      <c r="Z23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32" s="27" t="s">
        <v>1624</v>
      </c>
      <c r="AB232" s="33">
        <f>Table1[[#This Row],[secs]]/60 + Table1[[#This Row],[mins]] + Table1[[#This Row],[hours]]*60</f>
        <v>84.283333333333331</v>
      </c>
      <c r="AC232" s="34">
        <f t="shared" si="38"/>
        <v>17</v>
      </c>
      <c r="AD232" s="34">
        <f t="shared" si="39"/>
        <v>24</v>
      </c>
      <c r="AE232" s="35">
        <f t="shared" si="40"/>
        <v>1</v>
      </c>
      <c r="AF232" s="28" t="str">
        <f>IFERROR(VLOOKUP(E232,youtube_playlist!$G:$H,2,FALSE),"Unspecified")</f>
        <v>ผู้นำภาครัฐ</v>
      </c>
      <c r="AG232" s="28" t="str">
        <f>IFERROR(INDEX(youtube_playlist!$G$2:$H$285,MATCH(E232,youtube_playlist!$G$2:$G$285,0),MATCH("industry",youtube_playlist!$G$1:$H$1,0)),"Unspecified")</f>
        <v>ผู้นำภาครัฐ</v>
      </c>
      <c r="AH232" s="36">
        <v>37957</v>
      </c>
    </row>
    <row r="233" spans="1:34" ht="15.75" customHeight="1" x14ac:dyDescent="0.3">
      <c r="A233" s="27" t="s">
        <v>1625</v>
      </c>
      <c r="B233" s="27" t="s">
        <v>1584</v>
      </c>
      <c r="C233" s="27" t="s">
        <v>1626</v>
      </c>
      <c r="D233" s="27" t="s">
        <v>1627</v>
      </c>
      <c r="E233" s="28" t="str">
        <f t="shared" si="0"/>
        <v>II1BussN4xc</v>
      </c>
      <c r="F233" s="28" t="str">
        <f t="shared" si="41"/>
        <v>II1BussN4xc</v>
      </c>
      <c r="G233" s="27" t="s">
        <v>1626</v>
      </c>
      <c r="H233" s="29" t="str">
        <f t="shared" si="1"/>
        <v>Executive Espresso</v>
      </c>
      <c r="I233" s="27" t="s">
        <v>1587</v>
      </c>
      <c r="J233" s="27" t="s">
        <v>1628</v>
      </c>
      <c r="K233" s="28" t="str">
        <f t="shared" si="14"/>
        <v>Dec 14, 2020</v>
      </c>
      <c r="L233" s="30">
        <f t="shared" si="2"/>
        <v>44179</v>
      </c>
      <c r="M233" s="28">
        <f t="shared" si="33"/>
        <v>14</v>
      </c>
      <c r="N233" s="28">
        <f t="shared" si="4"/>
        <v>12</v>
      </c>
      <c r="O233" s="28">
        <f t="shared" si="5"/>
        <v>2020</v>
      </c>
      <c r="P233" s="28" t="str">
        <f t="shared" si="34"/>
        <v>14</v>
      </c>
      <c r="Q233" s="28">
        <f>ROUNDUP(Table1[[#This Row],[month]]/3,0)</f>
        <v>4</v>
      </c>
      <c r="R233" s="28" t="str">
        <f>_xlfn.CONCAT(Table1[[#This Row],[year]],"-Q",Table1[[#This Row],[Quarter]])</f>
        <v>2020-Q4</v>
      </c>
      <c r="S233" s="28" t="str">
        <f>TEXT(Table1[[#This Row],[dateStr]],"yyyy-mm")</f>
        <v>2020-12</v>
      </c>
      <c r="T233" s="28" t="str">
        <f t="shared" si="35"/>
        <v>December</v>
      </c>
      <c r="U233" s="31">
        <v>8</v>
      </c>
      <c r="V233" s="27" t="s">
        <v>1629</v>
      </c>
      <c r="W233" s="32">
        <f t="shared" si="36"/>
        <v>2244</v>
      </c>
      <c r="X233" s="27" t="s">
        <v>1630</v>
      </c>
      <c r="Y233" s="32">
        <f t="shared" si="37"/>
        <v>50</v>
      </c>
      <c r="Z23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33" s="27" t="s">
        <v>1631</v>
      </c>
      <c r="AB233" s="33">
        <f>Table1[[#This Row],[secs]]/60 + Table1[[#This Row],[mins]] + Table1[[#This Row],[hours]]*60</f>
        <v>74.25</v>
      </c>
      <c r="AC233" s="34">
        <f t="shared" si="38"/>
        <v>15</v>
      </c>
      <c r="AD233" s="34">
        <f t="shared" si="39"/>
        <v>14</v>
      </c>
      <c r="AE233" s="35">
        <f t="shared" si="40"/>
        <v>1</v>
      </c>
      <c r="AF233" s="28" t="str">
        <f>IFERROR(VLOOKUP(E233,youtube_playlist!$G:$H,2,FALSE),"Unspecified")</f>
        <v>ผู้นำภาครัฐ</v>
      </c>
      <c r="AG233" s="28" t="str">
        <f>IFERROR(INDEX(youtube_playlist!$G$2:$H$285,MATCH(E233,youtube_playlist!$G$2:$G$285,0),MATCH("industry",youtube_playlist!$G$1:$H$1,0)),"Unspecified")</f>
        <v>ผู้นำภาครัฐ</v>
      </c>
      <c r="AH233" s="36">
        <v>33994</v>
      </c>
    </row>
    <row r="234" spans="1:34" ht="15.75" customHeight="1" x14ac:dyDescent="0.3">
      <c r="A234" s="27" t="s">
        <v>1632</v>
      </c>
      <c r="B234" s="27" t="s">
        <v>1584</v>
      </c>
      <c r="C234" s="27" t="s">
        <v>1633</v>
      </c>
      <c r="D234" s="27" t="s">
        <v>1634</v>
      </c>
      <c r="E234" s="28" t="str">
        <f t="shared" si="0"/>
        <v>YBmcC1rpjCI</v>
      </c>
      <c r="F234" s="28" t="str">
        <f t="shared" si="41"/>
        <v>YBmcC1rpjCI</v>
      </c>
      <c r="G234" s="27" t="s">
        <v>1633</v>
      </c>
      <c r="H234" s="29" t="str">
        <f t="shared" si="1"/>
        <v>Executive Espresso</v>
      </c>
      <c r="I234" s="27" t="s">
        <v>1587</v>
      </c>
      <c r="J234" s="27" t="s">
        <v>1635</v>
      </c>
      <c r="K234" s="28" t="str">
        <f t="shared" si="14"/>
        <v>Dec 4, 2020</v>
      </c>
      <c r="L234" s="30">
        <f t="shared" si="2"/>
        <v>44169</v>
      </c>
      <c r="M234" s="28">
        <f t="shared" si="33"/>
        <v>4</v>
      </c>
      <c r="N234" s="28">
        <f t="shared" si="4"/>
        <v>12</v>
      </c>
      <c r="O234" s="28">
        <f t="shared" si="5"/>
        <v>2020</v>
      </c>
      <c r="P234" s="28" t="str">
        <f t="shared" si="34"/>
        <v>4</v>
      </c>
      <c r="Q234" s="28">
        <f>ROUNDUP(Table1[[#This Row],[month]]/3,0)</f>
        <v>4</v>
      </c>
      <c r="R234" s="28" t="str">
        <f>_xlfn.CONCAT(Table1[[#This Row],[year]],"-Q",Table1[[#This Row],[Quarter]])</f>
        <v>2020-Q4</v>
      </c>
      <c r="S234" s="28" t="str">
        <f>TEXT(Table1[[#This Row],[dateStr]],"yyyy-mm")</f>
        <v>2020-12</v>
      </c>
      <c r="T234" s="28" t="str">
        <f t="shared" si="35"/>
        <v>December</v>
      </c>
      <c r="U234" s="31">
        <v>89</v>
      </c>
      <c r="V234" s="27" t="s">
        <v>1636</v>
      </c>
      <c r="W234" s="32">
        <f t="shared" si="36"/>
        <v>33226</v>
      </c>
      <c r="X234" s="27" t="s">
        <v>1637</v>
      </c>
      <c r="Y234" s="32">
        <f t="shared" si="37"/>
        <v>561</v>
      </c>
      <c r="Z23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34" s="27" t="s">
        <v>1638</v>
      </c>
      <c r="AB234" s="33">
        <f>Table1[[#This Row],[secs]]/60 + Table1[[#This Row],[mins]] + Table1[[#This Row],[hours]]*60</f>
        <v>30.483333333333334</v>
      </c>
      <c r="AC234" s="34">
        <f t="shared" si="38"/>
        <v>29</v>
      </c>
      <c r="AD234" s="34">
        <f t="shared" si="39"/>
        <v>30</v>
      </c>
      <c r="AE234" s="35">
        <f t="shared" si="40"/>
        <v>0</v>
      </c>
      <c r="AF234" s="28" t="str">
        <f>IFERROR(VLOOKUP(E234,youtube_playlist!$G:$H,2,FALSE),"Unspecified")</f>
        <v>Unspecified</v>
      </c>
      <c r="AG234" s="28" t="str">
        <f>IFERROR(INDEX(youtube_playlist!$G$2:$H$285,MATCH(E234,youtube_playlist!$G$2:$G$285,0),MATCH("industry",youtube_playlist!$G$1:$H$1,0)),"Unspecified")</f>
        <v>Unspecified</v>
      </c>
      <c r="AH234" s="36">
        <v>36415</v>
      </c>
    </row>
    <row r="235" spans="1:34" ht="15.75" customHeight="1" x14ac:dyDescent="0.3">
      <c r="A235" s="27" t="s">
        <v>1639</v>
      </c>
      <c r="B235" s="27" t="s">
        <v>1584</v>
      </c>
      <c r="C235" s="27" t="s">
        <v>1640</v>
      </c>
      <c r="D235" s="27" t="s">
        <v>1641</v>
      </c>
      <c r="E235" s="28" t="str">
        <f t="shared" si="0"/>
        <v>ySc6serDPz8</v>
      </c>
      <c r="F235" s="28" t="str">
        <f t="shared" si="41"/>
        <v>ySc6serDPz8</v>
      </c>
      <c r="G235" s="27" t="s">
        <v>1640</v>
      </c>
      <c r="H235" s="29" t="str">
        <f t="shared" si="1"/>
        <v>Executive Espresso</v>
      </c>
      <c r="I235" s="27" t="s">
        <v>1587</v>
      </c>
      <c r="J235" s="27" t="s">
        <v>1642</v>
      </c>
      <c r="K235" s="28" t="str">
        <f t="shared" si="14"/>
        <v>Dec 1, 2020</v>
      </c>
      <c r="L235" s="30">
        <f t="shared" si="2"/>
        <v>44166</v>
      </c>
      <c r="M235" s="28">
        <f t="shared" si="33"/>
        <v>1</v>
      </c>
      <c r="N235" s="28">
        <f t="shared" si="4"/>
        <v>12</v>
      </c>
      <c r="O235" s="28">
        <f t="shared" si="5"/>
        <v>2020</v>
      </c>
      <c r="P235" s="28" t="str">
        <f t="shared" si="34"/>
        <v>1</v>
      </c>
      <c r="Q235" s="28">
        <f>ROUNDUP(Table1[[#This Row],[month]]/3,0)</f>
        <v>4</v>
      </c>
      <c r="R235" s="28" t="str">
        <f>_xlfn.CONCAT(Table1[[#This Row],[year]],"-Q",Table1[[#This Row],[Quarter]])</f>
        <v>2020-Q4</v>
      </c>
      <c r="S235" s="28" t="str">
        <f>TEXT(Table1[[#This Row],[dateStr]],"yyyy-mm")</f>
        <v>2020-12</v>
      </c>
      <c r="T235" s="28" t="str">
        <f t="shared" si="35"/>
        <v>December</v>
      </c>
      <c r="U235" s="31">
        <v>849</v>
      </c>
      <c r="V235" s="27" t="s">
        <v>1643</v>
      </c>
      <c r="W235" s="32">
        <f t="shared" si="36"/>
        <v>51548</v>
      </c>
      <c r="X235" s="27" t="s">
        <v>1644</v>
      </c>
      <c r="Y235" s="32">
        <f t="shared" si="37"/>
        <v>1087</v>
      </c>
      <c r="Z23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35" s="27" t="s">
        <v>1645</v>
      </c>
      <c r="AB235" s="33">
        <f>Table1[[#This Row],[secs]]/60 + Table1[[#This Row],[mins]] + Table1[[#This Row],[hours]]*60</f>
        <v>29.516666666666666</v>
      </c>
      <c r="AC235" s="34">
        <f t="shared" si="38"/>
        <v>31</v>
      </c>
      <c r="AD235" s="34">
        <f t="shared" si="39"/>
        <v>29</v>
      </c>
      <c r="AE235" s="35">
        <f t="shared" si="40"/>
        <v>0</v>
      </c>
      <c r="AF235" s="28" t="str">
        <f>IFERROR(VLOOKUP(E235,youtube_playlist!$G:$H,2,FALSE),"Unspecified")</f>
        <v>Unspecified</v>
      </c>
      <c r="AG235" s="28" t="str">
        <f>IFERROR(INDEX(youtube_playlist!$G$2:$H$285,MATCH(E235,youtube_playlist!$G$2:$G$285,0),MATCH("industry",youtube_playlist!$G$1:$H$1,0)),"Unspecified")</f>
        <v>Unspecified</v>
      </c>
      <c r="AH235" s="36">
        <v>34796</v>
      </c>
    </row>
    <row r="236" spans="1:34" ht="15.75" customHeight="1" x14ac:dyDescent="0.3">
      <c r="A236" s="27" t="s">
        <v>1646</v>
      </c>
      <c r="B236" s="27" t="s">
        <v>1584</v>
      </c>
      <c r="C236" s="27" t="s">
        <v>1647</v>
      </c>
      <c r="D236" s="27" t="s">
        <v>1648</v>
      </c>
      <c r="E236" s="28" t="str">
        <f t="shared" si="0"/>
        <v>kW04cBDnsPE</v>
      </c>
      <c r="F236" s="28" t="str">
        <f t="shared" si="41"/>
        <v>kW04cBDnsPE</v>
      </c>
      <c r="G236" s="27" t="s">
        <v>1647</v>
      </c>
      <c r="H236" s="29" t="str">
        <f t="shared" si="1"/>
        <v>Executive Espresso</v>
      </c>
      <c r="I236" s="27" t="s">
        <v>1587</v>
      </c>
      <c r="J236" s="27" t="s">
        <v>1649</v>
      </c>
      <c r="K236" s="28" t="str">
        <f t="shared" si="14"/>
        <v>Nov 30, 2020</v>
      </c>
      <c r="L236" s="30">
        <f t="shared" si="2"/>
        <v>44165</v>
      </c>
      <c r="M236" s="28">
        <f t="shared" si="33"/>
        <v>30</v>
      </c>
      <c r="N236" s="28">
        <f t="shared" si="4"/>
        <v>11</v>
      </c>
      <c r="O236" s="28">
        <f t="shared" si="5"/>
        <v>2020</v>
      </c>
      <c r="P236" s="28" t="str">
        <f t="shared" si="34"/>
        <v>30</v>
      </c>
      <c r="Q236" s="28">
        <f>ROUNDUP(Table1[[#This Row],[month]]/3,0)</f>
        <v>4</v>
      </c>
      <c r="R236" s="28" t="str">
        <f>_xlfn.CONCAT(Table1[[#This Row],[year]],"-Q",Table1[[#This Row],[Quarter]])</f>
        <v>2020-Q4</v>
      </c>
      <c r="S236" s="28" t="str">
        <f>TEXT(Table1[[#This Row],[dateStr]],"yyyy-mm")</f>
        <v>2020-11</v>
      </c>
      <c r="T236" s="28" t="str">
        <f t="shared" si="35"/>
        <v>November</v>
      </c>
      <c r="U236" s="31">
        <v>10</v>
      </c>
      <c r="V236" s="27" t="s">
        <v>1650</v>
      </c>
      <c r="W236" s="32">
        <f t="shared" si="36"/>
        <v>10961</v>
      </c>
      <c r="X236" s="27" t="s">
        <v>1651</v>
      </c>
      <c r="Y236" s="32">
        <f t="shared" si="37"/>
        <v>154</v>
      </c>
      <c r="Z23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36" s="27" t="s">
        <v>1652</v>
      </c>
      <c r="AB236" s="33">
        <f>Table1[[#This Row],[secs]]/60 + Table1[[#This Row],[mins]] + Table1[[#This Row],[hours]]*60</f>
        <v>22.5</v>
      </c>
      <c r="AC236" s="34">
        <f t="shared" si="38"/>
        <v>30</v>
      </c>
      <c r="AD236" s="34">
        <f t="shared" si="39"/>
        <v>22</v>
      </c>
      <c r="AE236" s="35">
        <f t="shared" si="40"/>
        <v>0</v>
      </c>
      <c r="AF236" s="28" t="str">
        <f>IFERROR(VLOOKUP(E236,youtube_playlist!$G:$H,2,FALSE),"Unspecified")</f>
        <v>Unspecified</v>
      </c>
      <c r="AG236" s="28" t="str">
        <f>IFERROR(INDEX(youtube_playlist!$G$2:$H$285,MATCH(E236,youtube_playlist!$G$2:$G$285,0),MATCH("industry",youtube_playlist!$G$1:$H$1,0)),"Unspecified")</f>
        <v>Unspecified</v>
      </c>
      <c r="AH236" s="36">
        <v>33646</v>
      </c>
    </row>
    <row r="237" spans="1:34" ht="15.75" customHeight="1" x14ac:dyDescent="0.3">
      <c r="A237" s="27" t="s">
        <v>1653</v>
      </c>
      <c r="B237" s="27" t="s">
        <v>1584</v>
      </c>
      <c r="C237" s="27" t="s">
        <v>1654</v>
      </c>
      <c r="D237" s="27" t="s">
        <v>1655</v>
      </c>
      <c r="E237" s="28" t="str">
        <f t="shared" si="0"/>
        <v>C-FHciWlavY</v>
      </c>
      <c r="F237" s="28" t="str">
        <f t="shared" si="41"/>
        <v>C-FHciWlavY</v>
      </c>
      <c r="G237" s="27" t="s">
        <v>1654</v>
      </c>
      <c r="H237" s="29" t="str">
        <f t="shared" si="1"/>
        <v>Executive Espresso</v>
      </c>
      <c r="I237" s="27" t="s">
        <v>1587</v>
      </c>
      <c r="J237" s="27" t="s">
        <v>1656</v>
      </c>
      <c r="K237" s="28" t="str">
        <f t="shared" si="14"/>
        <v>Nov 18, 2020</v>
      </c>
      <c r="L237" s="30">
        <f t="shared" si="2"/>
        <v>44153</v>
      </c>
      <c r="M237" s="28">
        <f t="shared" si="33"/>
        <v>18</v>
      </c>
      <c r="N237" s="28">
        <f t="shared" si="4"/>
        <v>11</v>
      </c>
      <c r="O237" s="28">
        <f t="shared" si="5"/>
        <v>2020</v>
      </c>
      <c r="P237" s="28" t="str">
        <f t="shared" si="34"/>
        <v>18</v>
      </c>
      <c r="Q237" s="28">
        <f>ROUNDUP(Table1[[#This Row],[month]]/3,0)</f>
        <v>4</v>
      </c>
      <c r="R237" s="28" t="str">
        <f>_xlfn.CONCAT(Table1[[#This Row],[year]],"-Q",Table1[[#This Row],[Quarter]])</f>
        <v>2020-Q4</v>
      </c>
      <c r="S237" s="28" t="str">
        <f>TEXT(Table1[[#This Row],[dateStr]],"yyyy-mm")</f>
        <v>2020-11</v>
      </c>
      <c r="T237" s="28" t="str">
        <f t="shared" si="35"/>
        <v>November</v>
      </c>
      <c r="U237" s="31">
        <v>25</v>
      </c>
      <c r="V237" s="27" t="s">
        <v>1657</v>
      </c>
      <c r="W237" s="32">
        <f t="shared" si="36"/>
        <v>15419</v>
      </c>
      <c r="X237" s="27" t="s">
        <v>1658</v>
      </c>
      <c r="Y237" s="32">
        <f t="shared" si="37"/>
        <v>381</v>
      </c>
      <c r="Z23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37" s="27" t="s">
        <v>1659</v>
      </c>
      <c r="AB237" s="33">
        <f>Table1[[#This Row],[secs]]/60 + Table1[[#This Row],[mins]] + Table1[[#This Row],[hours]]*60</f>
        <v>24.266666666666666</v>
      </c>
      <c r="AC237" s="34">
        <f t="shared" si="38"/>
        <v>16</v>
      </c>
      <c r="AD237" s="34">
        <f t="shared" si="39"/>
        <v>24</v>
      </c>
      <c r="AE237" s="35">
        <f t="shared" si="40"/>
        <v>0</v>
      </c>
      <c r="AF237" s="28" t="str">
        <f>IFERROR(VLOOKUP(E237,youtube_playlist!$G:$H,2,FALSE),"Unspecified")</f>
        <v>Unspecified</v>
      </c>
      <c r="AG237" s="28" t="str">
        <f>IFERROR(INDEX(youtube_playlist!$G$2:$H$285,MATCH(E237,youtube_playlist!$G$2:$G$285,0),MATCH("industry",youtube_playlist!$G$1:$H$1,0)),"Unspecified")</f>
        <v>Unspecified</v>
      </c>
      <c r="AH237" s="36">
        <v>34265</v>
      </c>
    </row>
    <row r="238" spans="1:34" ht="15.75" customHeight="1" x14ac:dyDescent="0.3">
      <c r="A238" s="27" t="s">
        <v>1660</v>
      </c>
      <c r="B238" s="27" t="s">
        <v>1584</v>
      </c>
      <c r="C238" s="27" t="s">
        <v>1661</v>
      </c>
      <c r="D238" s="27" t="s">
        <v>1662</v>
      </c>
      <c r="E238" s="28" t="str">
        <f t="shared" si="0"/>
        <v>JpYjpCheIeY</v>
      </c>
      <c r="F238" s="28" t="str">
        <f t="shared" si="41"/>
        <v>JpYjpCheIeY</v>
      </c>
      <c r="G238" s="27" t="s">
        <v>1661</v>
      </c>
      <c r="H238" s="29" t="str">
        <f t="shared" si="1"/>
        <v>Executive Espresso</v>
      </c>
      <c r="I238" s="27" t="s">
        <v>1587</v>
      </c>
      <c r="J238" s="27" t="s">
        <v>1663</v>
      </c>
      <c r="K238" s="28" t="str">
        <f t="shared" si="14"/>
        <v>Nov 15, 2020</v>
      </c>
      <c r="L238" s="30">
        <f t="shared" si="2"/>
        <v>44150</v>
      </c>
      <c r="M238" s="28">
        <f t="shared" si="33"/>
        <v>15</v>
      </c>
      <c r="N238" s="28">
        <f t="shared" si="4"/>
        <v>11</v>
      </c>
      <c r="O238" s="28">
        <f t="shared" si="5"/>
        <v>2020</v>
      </c>
      <c r="P238" s="28" t="str">
        <f t="shared" si="34"/>
        <v>15</v>
      </c>
      <c r="Q238" s="28">
        <f>ROUNDUP(Table1[[#This Row],[month]]/3,0)</f>
        <v>4</v>
      </c>
      <c r="R238" s="28" t="str">
        <f>_xlfn.CONCAT(Table1[[#This Row],[year]],"-Q",Table1[[#This Row],[Quarter]])</f>
        <v>2020-Q4</v>
      </c>
      <c r="S238" s="28" t="str">
        <f>TEXT(Table1[[#This Row],[dateStr]],"yyyy-mm")</f>
        <v>2020-11</v>
      </c>
      <c r="T238" s="28" t="str">
        <f t="shared" si="35"/>
        <v>November</v>
      </c>
      <c r="U238" s="31">
        <v>232</v>
      </c>
      <c r="V238" s="27" t="s">
        <v>1664</v>
      </c>
      <c r="W238" s="32">
        <f t="shared" si="36"/>
        <v>45334</v>
      </c>
      <c r="X238" s="27" t="s">
        <v>1665</v>
      </c>
      <c r="Y238" s="32">
        <f t="shared" si="37"/>
        <v>1069</v>
      </c>
      <c r="Z23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38" s="27" t="s">
        <v>1666</v>
      </c>
      <c r="AB238" s="33">
        <f>Table1[[#This Row],[secs]]/60 + Table1[[#This Row],[mins]] + Table1[[#This Row],[hours]]*60</f>
        <v>37.616666666666667</v>
      </c>
      <c r="AC238" s="34">
        <f t="shared" si="38"/>
        <v>37</v>
      </c>
      <c r="AD238" s="34">
        <f t="shared" si="39"/>
        <v>37</v>
      </c>
      <c r="AE238" s="35">
        <f t="shared" si="40"/>
        <v>0</v>
      </c>
      <c r="AF238" s="28" t="str">
        <f>IFERROR(VLOOKUP(E238,youtube_playlist!$G:$H,2,FALSE),"Unspecified")</f>
        <v>Unspecified</v>
      </c>
      <c r="AG238" s="28" t="str">
        <f>IFERROR(INDEX(youtube_playlist!$G$2:$H$285,MATCH(E238,youtube_playlist!$G$2:$G$285,0),MATCH("industry",youtube_playlist!$G$1:$H$1,0)),"Unspecified")</f>
        <v>Unspecified</v>
      </c>
      <c r="AH238" s="36">
        <v>35961</v>
      </c>
    </row>
    <row r="239" spans="1:34" ht="15.75" customHeight="1" x14ac:dyDescent="0.3">
      <c r="A239" s="27" t="s">
        <v>1667</v>
      </c>
      <c r="B239" s="27" t="s">
        <v>1584</v>
      </c>
      <c r="C239" s="27" t="s">
        <v>1668</v>
      </c>
      <c r="D239" s="27" t="s">
        <v>1669</v>
      </c>
      <c r="E239" s="28" t="str">
        <f t="shared" si="0"/>
        <v>pp6xhfqjpYc</v>
      </c>
      <c r="F239" s="28" t="str">
        <f t="shared" si="41"/>
        <v>pp6xhfqjpYc</v>
      </c>
      <c r="G239" s="27" t="s">
        <v>1668</v>
      </c>
      <c r="H239" s="29" t="str">
        <f t="shared" si="1"/>
        <v>Executive Espresso</v>
      </c>
      <c r="I239" s="27" t="s">
        <v>1587</v>
      </c>
      <c r="J239" s="27" t="s">
        <v>1670</v>
      </c>
      <c r="K239" s="28" t="str">
        <f t="shared" si="14"/>
        <v>Nov 14, 2020</v>
      </c>
      <c r="L239" s="30">
        <f t="shared" si="2"/>
        <v>44149</v>
      </c>
      <c r="M239" s="28">
        <f t="shared" si="33"/>
        <v>14</v>
      </c>
      <c r="N239" s="28">
        <f t="shared" si="4"/>
        <v>11</v>
      </c>
      <c r="O239" s="28">
        <f t="shared" si="5"/>
        <v>2020</v>
      </c>
      <c r="P239" s="28" t="str">
        <f t="shared" si="34"/>
        <v>14</v>
      </c>
      <c r="Q239" s="28">
        <f>ROUNDUP(Table1[[#This Row],[month]]/3,0)</f>
        <v>4</v>
      </c>
      <c r="R239" s="28" t="str">
        <f>_xlfn.CONCAT(Table1[[#This Row],[year]],"-Q",Table1[[#This Row],[Quarter]])</f>
        <v>2020-Q4</v>
      </c>
      <c r="S239" s="28" t="str">
        <f>TEXT(Table1[[#This Row],[dateStr]],"yyyy-mm")</f>
        <v>2020-11</v>
      </c>
      <c r="T239" s="28" t="str">
        <f t="shared" si="35"/>
        <v>November</v>
      </c>
      <c r="U239" s="31">
        <v>9</v>
      </c>
      <c r="V239" s="27" t="s">
        <v>1671</v>
      </c>
      <c r="W239" s="32">
        <f t="shared" si="36"/>
        <v>9414</v>
      </c>
      <c r="X239" s="27" t="s">
        <v>1672</v>
      </c>
      <c r="Y239" s="32">
        <f t="shared" si="37"/>
        <v>191</v>
      </c>
      <c r="Z23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39" s="27" t="s">
        <v>1673</v>
      </c>
      <c r="AB239" s="33">
        <f>Table1[[#This Row],[secs]]/60 + Table1[[#This Row],[mins]] + Table1[[#This Row],[hours]]*60</f>
        <v>20.3</v>
      </c>
      <c r="AC239" s="34">
        <f t="shared" si="38"/>
        <v>18</v>
      </c>
      <c r="AD239" s="34">
        <f t="shared" si="39"/>
        <v>20</v>
      </c>
      <c r="AE239" s="35">
        <f t="shared" si="40"/>
        <v>0</v>
      </c>
      <c r="AF239" s="28" t="str">
        <f>IFERROR(VLOOKUP(E239,youtube_playlist!$G:$H,2,FALSE),"Unspecified")</f>
        <v>Unspecified</v>
      </c>
      <c r="AG239" s="28" t="str">
        <f>IFERROR(INDEX(youtube_playlist!$G$2:$H$285,MATCH(E239,youtube_playlist!$G$2:$G$285,0),MATCH("industry",youtube_playlist!$G$1:$H$1,0)),"Unspecified")</f>
        <v>Unspecified</v>
      </c>
      <c r="AH239" s="36">
        <v>34187</v>
      </c>
    </row>
    <row r="240" spans="1:34" ht="15.75" customHeight="1" x14ac:dyDescent="0.3">
      <c r="A240" s="27" t="s">
        <v>1674</v>
      </c>
      <c r="B240" s="27" t="s">
        <v>1584</v>
      </c>
      <c r="C240" s="27" t="s">
        <v>1675</v>
      </c>
      <c r="D240" s="27" t="s">
        <v>1676</v>
      </c>
      <c r="E240" s="28" t="str">
        <f t="shared" si="0"/>
        <v>uGGZ7Q1pWv4</v>
      </c>
      <c r="F240" s="28" t="str">
        <f t="shared" si="41"/>
        <v>uGGZ7Q1pWv4</v>
      </c>
      <c r="G240" s="27" t="s">
        <v>1675</v>
      </c>
      <c r="H240" s="29" t="str">
        <f t="shared" si="1"/>
        <v>Executive Espresso</v>
      </c>
      <c r="I240" s="27" t="s">
        <v>1587</v>
      </c>
      <c r="J240" s="27" t="s">
        <v>1677</v>
      </c>
      <c r="K240" s="28" t="str">
        <f t="shared" si="14"/>
        <v>Nov 13, 2020</v>
      </c>
      <c r="L240" s="30">
        <f t="shared" si="2"/>
        <v>44148</v>
      </c>
      <c r="M240" s="28">
        <f t="shared" si="33"/>
        <v>13</v>
      </c>
      <c r="N240" s="28">
        <f t="shared" si="4"/>
        <v>11</v>
      </c>
      <c r="O240" s="28">
        <f t="shared" si="5"/>
        <v>2020</v>
      </c>
      <c r="P240" s="28" t="str">
        <f t="shared" si="34"/>
        <v>13</v>
      </c>
      <c r="Q240" s="28">
        <f>ROUNDUP(Table1[[#This Row],[month]]/3,0)</f>
        <v>4</v>
      </c>
      <c r="R240" s="28" t="str">
        <f>_xlfn.CONCAT(Table1[[#This Row],[year]],"-Q",Table1[[#This Row],[Quarter]])</f>
        <v>2020-Q4</v>
      </c>
      <c r="S240" s="28" t="str">
        <f>TEXT(Table1[[#This Row],[dateStr]],"yyyy-mm")</f>
        <v>2020-11</v>
      </c>
      <c r="T240" s="28" t="str">
        <f t="shared" si="35"/>
        <v>November</v>
      </c>
      <c r="U240" s="31">
        <v>10</v>
      </c>
      <c r="V240" s="27" t="s">
        <v>1678</v>
      </c>
      <c r="W240" s="32">
        <f t="shared" si="36"/>
        <v>9265</v>
      </c>
      <c r="X240" s="27" t="s">
        <v>1679</v>
      </c>
      <c r="Y240" s="32">
        <f t="shared" si="37"/>
        <v>163</v>
      </c>
      <c r="Z24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40" s="27" t="s">
        <v>1680</v>
      </c>
      <c r="AB240" s="33">
        <f>Table1[[#This Row],[secs]]/60 + Table1[[#This Row],[mins]] + Table1[[#This Row],[hours]]*60</f>
        <v>19.033333333333335</v>
      </c>
      <c r="AC240" s="34">
        <f t="shared" si="38"/>
        <v>2</v>
      </c>
      <c r="AD240" s="34">
        <f t="shared" si="39"/>
        <v>19</v>
      </c>
      <c r="AE240" s="35">
        <f t="shared" si="40"/>
        <v>0</v>
      </c>
      <c r="AF240" s="28" t="str">
        <f>IFERROR(VLOOKUP(E240,youtube_playlist!$G:$H,2,FALSE),"Unspecified")</f>
        <v>Unspecified</v>
      </c>
      <c r="AG240" s="28" t="str">
        <f>IFERROR(INDEX(youtube_playlist!$G$2:$H$285,MATCH(E240,youtube_playlist!$G$2:$G$285,0),MATCH("industry",youtube_playlist!$G$1:$H$1,0)),"Unspecified")</f>
        <v>Unspecified</v>
      </c>
      <c r="AH240" s="36">
        <v>34299</v>
      </c>
    </row>
    <row r="241" spans="1:34" ht="15.75" customHeight="1" x14ac:dyDescent="0.3">
      <c r="A241" s="27" t="s">
        <v>1681</v>
      </c>
      <c r="B241" s="27" t="s">
        <v>1584</v>
      </c>
      <c r="C241" s="27" t="s">
        <v>1682</v>
      </c>
      <c r="D241" s="27" t="s">
        <v>1683</v>
      </c>
      <c r="E241" s="28" t="str">
        <f t="shared" si="0"/>
        <v>-A_eTdd9NCY</v>
      </c>
      <c r="F241" s="28" t="str">
        <f t="shared" si="41"/>
        <v>-A_eTdd9NCY</v>
      </c>
      <c r="G241" s="27" t="s">
        <v>1682</v>
      </c>
      <c r="H241" s="29" t="str">
        <f t="shared" si="1"/>
        <v>Executive Espresso</v>
      </c>
      <c r="I241" s="27" t="s">
        <v>1587</v>
      </c>
      <c r="J241" s="27" t="s">
        <v>1684</v>
      </c>
      <c r="K241" s="28" t="str">
        <f t="shared" si="14"/>
        <v>Nov 10, 2020</v>
      </c>
      <c r="L241" s="30">
        <f t="shared" si="2"/>
        <v>44145</v>
      </c>
      <c r="M241" s="28">
        <f t="shared" si="33"/>
        <v>10</v>
      </c>
      <c r="N241" s="28">
        <f t="shared" si="4"/>
        <v>11</v>
      </c>
      <c r="O241" s="28">
        <f t="shared" si="5"/>
        <v>2020</v>
      </c>
      <c r="P241" s="28" t="str">
        <f t="shared" si="34"/>
        <v>10</v>
      </c>
      <c r="Q241" s="28">
        <f>ROUNDUP(Table1[[#This Row],[month]]/3,0)</f>
        <v>4</v>
      </c>
      <c r="R241" s="28" t="str">
        <f>_xlfn.CONCAT(Table1[[#This Row],[year]],"-Q",Table1[[#This Row],[Quarter]])</f>
        <v>2020-Q4</v>
      </c>
      <c r="S241" s="28" t="str">
        <f>TEXT(Table1[[#This Row],[dateStr]],"yyyy-mm")</f>
        <v>2020-11</v>
      </c>
      <c r="T241" s="28" t="str">
        <f t="shared" si="35"/>
        <v>November</v>
      </c>
      <c r="U241" s="31">
        <v>24</v>
      </c>
      <c r="V241" s="27" t="s">
        <v>1685</v>
      </c>
      <c r="W241" s="32">
        <f t="shared" si="36"/>
        <v>15414</v>
      </c>
      <c r="X241" s="27" t="s">
        <v>1686</v>
      </c>
      <c r="Y241" s="32">
        <f t="shared" si="37"/>
        <v>339</v>
      </c>
      <c r="Z24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41" s="27" t="s">
        <v>1687</v>
      </c>
      <c r="AB241" s="33">
        <f>Table1[[#This Row],[secs]]/60 + Table1[[#This Row],[mins]] + Table1[[#This Row],[hours]]*60</f>
        <v>47.5</v>
      </c>
      <c r="AC241" s="34">
        <f t="shared" si="38"/>
        <v>30</v>
      </c>
      <c r="AD241" s="34">
        <f t="shared" si="39"/>
        <v>47</v>
      </c>
      <c r="AE241" s="35">
        <f t="shared" si="40"/>
        <v>0</v>
      </c>
      <c r="AF241" s="28" t="str">
        <f>IFERROR(VLOOKUP(E241,youtube_playlist!$G:$H,2,FALSE),"Unspecified")</f>
        <v>Unspecified</v>
      </c>
      <c r="AG241" s="28" t="str">
        <f>IFERROR(INDEX(youtube_playlist!$G$2:$H$285,MATCH(E241,youtube_playlist!$G$2:$G$285,0),MATCH("industry",youtube_playlist!$G$1:$H$1,0)),"Unspecified")</f>
        <v>Unspecified</v>
      </c>
      <c r="AH241" s="36">
        <v>33730</v>
      </c>
    </row>
    <row r="242" spans="1:34" ht="15.75" customHeight="1" x14ac:dyDescent="0.3">
      <c r="A242" s="27" t="s">
        <v>1688</v>
      </c>
      <c r="B242" s="27" t="s">
        <v>1584</v>
      </c>
      <c r="C242" s="27" t="s">
        <v>1689</v>
      </c>
      <c r="D242" s="27" t="s">
        <v>1690</v>
      </c>
      <c r="E242" s="28" t="str">
        <f t="shared" si="0"/>
        <v>vzaeuDFgX0A</v>
      </c>
      <c r="F242" s="28" t="str">
        <f t="shared" si="41"/>
        <v>vzaeuDFgX0A</v>
      </c>
      <c r="G242" s="27" t="s">
        <v>1689</v>
      </c>
      <c r="H242" s="29" t="str">
        <f t="shared" si="1"/>
        <v>Executive Espresso</v>
      </c>
      <c r="I242" s="27" t="s">
        <v>1587</v>
      </c>
      <c r="J242" s="27" t="s">
        <v>1691</v>
      </c>
      <c r="K242" s="28" t="str">
        <f t="shared" si="14"/>
        <v>Nov 6, 2020</v>
      </c>
      <c r="L242" s="30">
        <f t="shared" si="2"/>
        <v>44141</v>
      </c>
      <c r="M242" s="28">
        <f t="shared" si="33"/>
        <v>6</v>
      </c>
      <c r="N242" s="28">
        <f t="shared" si="4"/>
        <v>11</v>
      </c>
      <c r="O242" s="28">
        <f t="shared" si="5"/>
        <v>2020</v>
      </c>
      <c r="P242" s="28" t="str">
        <f t="shared" si="34"/>
        <v>6</v>
      </c>
      <c r="Q242" s="28">
        <f>ROUNDUP(Table1[[#This Row],[month]]/3,0)</f>
        <v>4</v>
      </c>
      <c r="R242" s="28" t="str">
        <f>_xlfn.CONCAT(Table1[[#This Row],[year]],"-Q",Table1[[#This Row],[Quarter]])</f>
        <v>2020-Q4</v>
      </c>
      <c r="S242" s="28" t="str">
        <f>TEXT(Table1[[#This Row],[dateStr]],"yyyy-mm")</f>
        <v>2020-11</v>
      </c>
      <c r="T242" s="28" t="str">
        <f t="shared" si="35"/>
        <v>November</v>
      </c>
      <c r="U242" s="31">
        <v>7</v>
      </c>
      <c r="V242" s="27" t="s">
        <v>1692</v>
      </c>
      <c r="W242" s="32">
        <f t="shared" si="36"/>
        <v>8249</v>
      </c>
      <c r="X242" s="27" t="s">
        <v>1693</v>
      </c>
      <c r="Y242" s="32">
        <f t="shared" si="37"/>
        <v>145</v>
      </c>
      <c r="Z24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42" s="27" t="s">
        <v>1694</v>
      </c>
      <c r="AB242" s="33">
        <f>Table1[[#This Row],[secs]]/60 + Table1[[#This Row],[mins]] + Table1[[#This Row],[hours]]*60</f>
        <v>27.116666666666667</v>
      </c>
      <c r="AC242" s="34">
        <f t="shared" si="38"/>
        <v>7</v>
      </c>
      <c r="AD242" s="34">
        <f t="shared" si="39"/>
        <v>27</v>
      </c>
      <c r="AE242" s="35">
        <f t="shared" si="40"/>
        <v>0</v>
      </c>
      <c r="AF242" s="28" t="str">
        <f>IFERROR(VLOOKUP(E242,youtube_playlist!$G:$H,2,FALSE),"Unspecified")</f>
        <v>Unspecified</v>
      </c>
      <c r="AG242" s="28" t="str">
        <f>IFERROR(INDEX(youtube_playlist!$G$2:$H$285,MATCH(E242,youtube_playlist!$G$2:$G$285,0),MATCH("industry",youtube_playlist!$G$1:$H$1,0)),"Unspecified")</f>
        <v>Unspecified</v>
      </c>
      <c r="AH242" s="36">
        <v>32888</v>
      </c>
    </row>
    <row r="243" spans="1:34" ht="15.75" customHeight="1" x14ac:dyDescent="0.3">
      <c r="A243" s="27" t="s">
        <v>1695</v>
      </c>
      <c r="B243" s="27" t="s">
        <v>1584</v>
      </c>
      <c r="C243" s="27" t="s">
        <v>1696</v>
      </c>
      <c r="D243" s="27" t="s">
        <v>1697</v>
      </c>
      <c r="E243" s="28" t="str">
        <f t="shared" si="0"/>
        <v>-dFtFUzMhow</v>
      </c>
      <c r="F243" s="28" t="str">
        <f t="shared" si="41"/>
        <v>-dFtFUzMhow</v>
      </c>
      <c r="G243" s="27" t="s">
        <v>1696</v>
      </c>
      <c r="H243" s="29" t="str">
        <f t="shared" si="1"/>
        <v>Executive Espresso</v>
      </c>
      <c r="I243" s="27" t="s">
        <v>1587</v>
      </c>
      <c r="J243" s="27" t="s">
        <v>1698</v>
      </c>
      <c r="K243" s="28" t="str">
        <f t="shared" si="14"/>
        <v>Nov 4, 2020</v>
      </c>
      <c r="L243" s="30">
        <f t="shared" si="2"/>
        <v>44139</v>
      </c>
      <c r="M243" s="28">
        <f t="shared" si="33"/>
        <v>4</v>
      </c>
      <c r="N243" s="28">
        <f t="shared" si="4"/>
        <v>11</v>
      </c>
      <c r="O243" s="28">
        <f t="shared" si="5"/>
        <v>2020</v>
      </c>
      <c r="P243" s="28" t="str">
        <f t="shared" si="34"/>
        <v>4</v>
      </c>
      <c r="Q243" s="28">
        <f>ROUNDUP(Table1[[#This Row],[month]]/3,0)</f>
        <v>4</v>
      </c>
      <c r="R243" s="28" t="str">
        <f>_xlfn.CONCAT(Table1[[#This Row],[year]],"-Q",Table1[[#This Row],[Quarter]])</f>
        <v>2020-Q4</v>
      </c>
      <c r="S243" s="28" t="str">
        <f>TEXT(Table1[[#This Row],[dateStr]],"yyyy-mm")</f>
        <v>2020-11</v>
      </c>
      <c r="T243" s="28" t="str">
        <f t="shared" si="35"/>
        <v>November</v>
      </c>
      <c r="U243" s="31">
        <v>141</v>
      </c>
      <c r="V243" s="27" t="s">
        <v>1699</v>
      </c>
      <c r="W243" s="32">
        <f t="shared" si="36"/>
        <v>95567</v>
      </c>
      <c r="X243" s="27" t="s">
        <v>1700</v>
      </c>
      <c r="Y243" s="32">
        <f t="shared" si="37"/>
        <v>957</v>
      </c>
      <c r="Z24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43" s="27" t="s">
        <v>806</v>
      </c>
      <c r="AB243" s="33">
        <f>Table1[[#This Row],[secs]]/60 + Table1[[#This Row],[mins]] + Table1[[#This Row],[hours]]*60</f>
        <v>28.366666666666667</v>
      </c>
      <c r="AC243" s="34">
        <f t="shared" si="38"/>
        <v>22</v>
      </c>
      <c r="AD243" s="34">
        <f t="shared" si="39"/>
        <v>28</v>
      </c>
      <c r="AE243" s="35">
        <f t="shared" si="40"/>
        <v>0</v>
      </c>
      <c r="AF243" s="28" t="str">
        <f>IFERROR(VLOOKUP(E243,youtube_playlist!$G:$H,2,FALSE),"Unspecified")</f>
        <v>Unspecified</v>
      </c>
      <c r="AG243" s="28" t="str">
        <f>IFERROR(INDEX(youtube_playlist!$G$2:$H$285,MATCH(E243,youtube_playlist!$G$2:$G$285,0),MATCH("industry",youtube_playlist!$G$1:$H$1,0)),"Unspecified")</f>
        <v>Unspecified</v>
      </c>
      <c r="AH243" s="36">
        <v>31423</v>
      </c>
    </row>
    <row r="244" spans="1:34" ht="15.75" customHeight="1" x14ac:dyDescent="0.3">
      <c r="A244" s="27" t="s">
        <v>1701</v>
      </c>
      <c r="B244" s="27" t="s">
        <v>1584</v>
      </c>
      <c r="C244" s="27" t="s">
        <v>1702</v>
      </c>
      <c r="D244" s="27" t="s">
        <v>1703</v>
      </c>
      <c r="E244" s="28" t="str">
        <f t="shared" si="0"/>
        <v>q2jXvkXi9Ok</v>
      </c>
      <c r="F244" s="28" t="str">
        <f t="shared" si="41"/>
        <v>q2jXvkXi9Ok</v>
      </c>
      <c r="G244" s="27" t="s">
        <v>1702</v>
      </c>
      <c r="H244" s="29" t="str">
        <f t="shared" si="1"/>
        <v>Executive Espresso</v>
      </c>
      <c r="I244" s="27" t="s">
        <v>1587</v>
      </c>
      <c r="J244" s="27" t="s">
        <v>1704</v>
      </c>
      <c r="K244" s="28" t="str">
        <f t="shared" si="14"/>
        <v>Nov 2, 2020</v>
      </c>
      <c r="L244" s="30">
        <f t="shared" si="2"/>
        <v>44137</v>
      </c>
      <c r="M244" s="28">
        <f t="shared" si="33"/>
        <v>2</v>
      </c>
      <c r="N244" s="28">
        <f t="shared" si="4"/>
        <v>11</v>
      </c>
      <c r="O244" s="28">
        <f t="shared" si="5"/>
        <v>2020</v>
      </c>
      <c r="P244" s="28" t="str">
        <f t="shared" si="34"/>
        <v>2</v>
      </c>
      <c r="Q244" s="28">
        <f>ROUNDUP(Table1[[#This Row],[month]]/3,0)</f>
        <v>4</v>
      </c>
      <c r="R244" s="28" t="str">
        <f>_xlfn.CONCAT(Table1[[#This Row],[year]],"-Q",Table1[[#This Row],[Quarter]])</f>
        <v>2020-Q4</v>
      </c>
      <c r="S244" s="28" t="str">
        <f>TEXT(Table1[[#This Row],[dateStr]],"yyyy-mm")</f>
        <v>2020-11</v>
      </c>
      <c r="T244" s="28" t="str">
        <f t="shared" si="35"/>
        <v>November</v>
      </c>
      <c r="U244" s="31">
        <v>11</v>
      </c>
      <c r="V244" s="27" t="s">
        <v>1705</v>
      </c>
      <c r="W244" s="32">
        <f t="shared" si="36"/>
        <v>26725</v>
      </c>
      <c r="X244" s="27" t="s">
        <v>1706</v>
      </c>
      <c r="Y244" s="32">
        <f t="shared" si="37"/>
        <v>530</v>
      </c>
      <c r="Z24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44" s="27" t="s">
        <v>1707</v>
      </c>
      <c r="AB244" s="33">
        <f>Table1[[#This Row],[secs]]/60 + Table1[[#This Row],[mins]] + Table1[[#This Row],[hours]]*60</f>
        <v>19.433333333333334</v>
      </c>
      <c r="AC244" s="34">
        <f t="shared" si="38"/>
        <v>26</v>
      </c>
      <c r="AD244" s="34">
        <f t="shared" si="39"/>
        <v>19</v>
      </c>
      <c r="AE244" s="35">
        <f t="shared" si="40"/>
        <v>0</v>
      </c>
      <c r="AF244" s="28" t="str">
        <f>IFERROR(VLOOKUP(E244,youtube_playlist!$G:$H,2,FALSE),"Unspecified")</f>
        <v>Unspecified</v>
      </c>
      <c r="AG244" s="28" t="str">
        <f>IFERROR(INDEX(youtube_playlist!$G$2:$H$285,MATCH(E244,youtube_playlist!$G$2:$G$285,0),MATCH("industry",youtube_playlist!$G$1:$H$1,0)),"Unspecified")</f>
        <v>Unspecified</v>
      </c>
      <c r="AH244" s="36">
        <v>35510</v>
      </c>
    </row>
    <row r="245" spans="1:34" ht="15.75" customHeight="1" x14ac:dyDescent="0.3">
      <c r="A245" s="27" t="s">
        <v>1708</v>
      </c>
      <c r="B245" s="27" t="s">
        <v>1584</v>
      </c>
      <c r="C245" s="27" t="s">
        <v>1709</v>
      </c>
      <c r="D245" s="27" t="s">
        <v>1710</v>
      </c>
      <c r="E245" s="28" t="str">
        <f t="shared" si="0"/>
        <v>aT5sig2eiNQ</v>
      </c>
      <c r="F245" s="28" t="str">
        <f t="shared" si="41"/>
        <v>aT5sig2eiNQ</v>
      </c>
      <c r="G245" s="27" t="s">
        <v>1709</v>
      </c>
      <c r="H245" s="29" t="str">
        <f t="shared" si="1"/>
        <v>Executive Espresso</v>
      </c>
      <c r="I245" s="27" t="s">
        <v>1587</v>
      </c>
      <c r="J245" s="27" t="s">
        <v>1711</v>
      </c>
      <c r="K245" s="28" t="str">
        <f t="shared" si="14"/>
        <v>Oct 30, 2020</v>
      </c>
      <c r="L245" s="30">
        <f t="shared" si="2"/>
        <v>44134</v>
      </c>
      <c r="M245" s="28">
        <f t="shared" si="33"/>
        <v>30</v>
      </c>
      <c r="N245" s="28">
        <f t="shared" si="4"/>
        <v>10</v>
      </c>
      <c r="O245" s="28">
        <f t="shared" si="5"/>
        <v>2020</v>
      </c>
      <c r="P245" s="28" t="str">
        <f t="shared" si="34"/>
        <v>30</v>
      </c>
      <c r="Q245" s="28">
        <f>ROUNDUP(Table1[[#This Row],[month]]/3,0)</f>
        <v>4</v>
      </c>
      <c r="R245" s="28" t="str">
        <f>_xlfn.CONCAT(Table1[[#This Row],[year]],"-Q",Table1[[#This Row],[Quarter]])</f>
        <v>2020-Q4</v>
      </c>
      <c r="S245" s="28" t="str">
        <f>TEXT(Table1[[#This Row],[dateStr]],"yyyy-mm")</f>
        <v>2020-10</v>
      </c>
      <c r="T245" s="28" t="str">
        <f t="shared" si="35"/>
        <v>October</v>
      </c>
      <c r="U245" s="31">
        <v>317</v>
      </c>
      <c r="V245" s="27" t="s">
        <v>1712</v>
      </c>
      <c r="W245" s="32">
        <f t="shared" si="36"/>
        <v>337895</v>
      </c>
      <c r="X245" s="27" t="s">
        <v>1713</v>
      </c>
      <c r="Y245" s="32">
        <f t="shared" si="37"/>
        <v>7794</v>
      </c>
      <c r="Z24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45" s="27" t="s">
        <v>1714</v>
      </c>
      <c r="AB245" s="33">
        <f>Table1[[#This Row],[secs]]/60 + Table1[[#This Row],[mins]] + Table1[[#This Row],[hours]]*60</f>
        <v>60.033333333333331</v>
      </c>
      <c r="AC245" s="34">
        <f t="shared" si="38"/>
        <v>2</v>
      </c>
      <c r="AD245" s="34">
        <f t="shared" si="39"/>
        <v>0</v>
      </c>
      <c r="AE245" s="35">
        <f t="shared" si="40"/>
        <v>1</v>
      </c>
      <c r="AF245" s="28" t="str">
        <f>IFERROR(VLOOKUP(E245,youtube_playlist!$G:$H,2,FALSE),"Unspecified")</f>
        <v>Unspecified</v>
      </c>
      <c r="AG245" s="28" t="str">
        <f>IFERROR(INDEX(youtube_playlist!$G$2:$H$285,MATCH(E245,youtube_playlist!$G$2:$G$285,0),MATCH("industry",youtube_playlist!$G$1:$H$1,0)),"Unspecified")</f>
        <v>Unspecified</v>
      </c>
      <c r="AH245" s="36">
        <v>46305</v>
      </c>
    </row>
    <row r="246" spans="1:34" ht="15.75" customHeight="1" x14ac:dyDescent="0.3">
      <c r="A246" s="27" t="s">
        <v>1715</v>
      </c>
      <c r="B246" s="27" t="s">
        <v>1584</v>
      </c>
      <c r="C246" s="27" t="s">
        <v>1716</v>
      </c>
      <c r="D246" s="27" t="s">
        <v>1717</v>
      </c>
      <c r="E246" s="28" t="str">
        <f t="shared" si="0"/>
        <v>q1nLRvm6mh4</v>
      </c>
      <c r="F246" s="28" t="str">
        <f t="shared" si="41"/>
        <v>q1nLRvm6mh4</v>
      </c>
      <c r="G246" s="27" t="s">
        <v>1716</v>
      </c>
      <c r="H246" s="29" t="str">
        <f t="shared" si="1"/>
        <v>Executive Espresso</v>
      </c>
      <c r="I246" s="27" t="s">
        <v>1587</v>
      </c>
      <c r="J246" s="27" t="s">
        <v>1718</v>
      </c>
      <c r="K246" s="28" t="str">
        <f t="shared" si="14"/>
        <v>Oct 24, 2020</v>
      </c>
      <c r="L246" s="30">
        <f t="shared" si="2"/>
        <v>44128</v>
      </c>
      <c r="M246" s="28">
        <f t="shared" si="33"/>
        <v>24</v>
      </c>
      <c r="N246" s="28">
        <f t="shared" si="4"/>
        <v>10</v>
      </c>
      <c r="O246" s="28">
        <f t="shared" si="5"/>
        <v>2020</v>
      </c>
      <c r="P246" s="28" t="str">
        <f t="shared" si="34"/>
        <v>24</v>
      </c>
      <c r="Q246" s="28">
        <f>ROUNDUP(Table1[[#This Row],[month]]/3,0)</f>
        <v>4</v>
      </c>
      <c r="R246" s="28" t="str">
        <f>_xlfn.CONCAT(Table1[[#This Row],[year]],"-Q",Table1[[#This Row],[Quarter]])</f>
        <v>2020-Q4</v>
      </c>
      <c r="S246" s="28" t="str">
        <f>TEXT(Table1[[#This Row],[dateStr]],"yyyy-mm")</f>
        <v>2020-10</v>
      </c>
      <c r="T246" s="28" t="str">
        <f t="shared" si="35"/>
        <v>October</v>
      </c>
      <c r="U246" s="31">
        <v>90</v>
      </c>
      <c r="V246" s="27" t="s">
        <v>1719</v>
      </c>
      <c r="W246" s="32">
        <f t="shared" si="36"/>
        <v>19629</v>
      </c>
      <c r="X246" s="27" t="s">
        <v>1720</v>
      </c>
      <c r="Y246" s="32">
        <f t="shared" si="37"/>
        <v>355</v>
      </c>
      <c r="Z24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46" s="27" t="s">
        <v>1721</v>
      </c>
      <c r="AB246" s="33">
        <f>Table1[[#This Row],[secs]]/60 + Table1[[#This Row],[mins]] + Table1[[#This Row],[hours]]*60</f>
        <v>67.283333333333331</v>
      </c>
      <c r="AC246" s="34">
        <f t="shared" si="38"/>
        <v>17</v>
      </c>
      <c r="AD246" s="34">
        <f t="shared" si="39"/>
        <v>7</v>
      </c>
      <c r="AE246" s="35">
        <f t="shared" si="40"/>
        <v>1</v>
      </c>
      <c r="AF246" s="28" t="str">
        <f>IFERROR(VLOOKUP(E246,youtube_playlist!$G:$H,2,FALSE),"Unspecified")</f>
        <v>ผู้นำภาครัฐ</v>
      </c>
      <c r="AG246" s="28" t="str">
        <f>IFERROR(INDEX(youtube_playlist!$G$2:$H$285,MATCH(E246,youtube_playlist!$G$2:$G$285,0),MATCH("industry",youtube_playlist!$G$1:$H$1,0)),"Unspecified")</f>
        <v>ผู้นำภาครัฐ</v>
      </c>
      <c r="AH246" s="36">
        <v>35846</v>
      </c>
    </row>
    <row r="247" spans="1:34" ht="15.75" customHeight="1" x14ac:dyDescent="0.3">
      <c r="A247" s="27" t="s">
        <v>1722</v>
      </c>
      <c r="B247" s="27" t="s">
        <v>1584</v>
      </c>
      <c r="C247" s="27" t="s">
        <v>1723</v>
      </c>
      <c r="D247" s="27" t="s">
        <v>1724</v>
      </c>
      <c r="E247" s="28" t="str">
        <f t="shared" si="0"/>
        <v>cptqgbtFSLc</v>
      </c>
      <c r="F247" s="28" t="str">
        <f t="shared" si="41"/>
        <v>cptqgbtFSLc</v>
      </c>
      <c r="G247" s="27" t="s">
        <v>1723</v>
      </c>
      <c r="H247" s="29" t="str">
        <f t="shared" si="1"/>
        <v>Executive Espresso</v>
      </c>
      <c r="I247" s="27" t="s">
        <v>1587</v>
      </c>
      <c r="J247" s="27" t="s">
        <v>1725</v>
      </c>
      <c r="K247" s="28" t="str">
        <f t="shared" si="14"/>
        <v>Oct 22, 2020</v>
      </c>
      <c r="L247" s="30">
        <f t="shared" si="2"/>
        <v>44126</v>
      </c>
      <c r="M247" s="28">
        <f t="shared" si="33"/>
        <v>22</v>
      </c>
      <c r="N247" s="28">
        <f t="shared" si="4"/>
        <v>10</v>
      </c>
      <c r="O247" s="28">
        <f t="shared" si="5"/>
        <v>2020</v>
      </c>
      <c r="P247" s="28" t="str">
        <f t="shared" si="34"/>
        <v>22</v>
      </c>
      <c r="Q247" s="28">
        <f>ROUNDUP(Table1[[#This Row],[month]]/3,0)</f>
        <v>4</v>
      </c>
      <c r="R247" s="28" t="str">
        <f>_xlfn.CONCAT(Table1[[#This Row],[year]],"-Q",Table1[[#This Row],[Quarter]])</f>
        <v>2020-Q4</v>
      </c>
      <c r="S247" s="28" t="str">
        <f>TEXT(Table1[[#This Row],[dateStr]],"yyyy-mm")</f>
        <v>2020-10</v>
      </c>
      <c r="T247" s="28" t="str">
        <f t="shared" si="35"/>
        <v>October</v>
      </c>
      <c r="U247" s="31">
        <v>7</v>
      </c>
      <c r="V247" s="27" t="s">
        <v>1726</v>
      </c>
      <c r="W247" s="32">
        <f t="shared" si="36"/>
        <v>10629</v>
      </c>
      <c r="X247" s="27" t="s">
        <v>1727</v>
      </c>
      <c r="Y247" s="32">
        <f t="shared" si="37"/>
        <v>192</v>
      </c>
      <c r="Z24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47" s="27" t="s">
        <v>1728</v>
      </c>
      <c r="AB247" s="33">
        <f>Table1[[#This Row],[secs]]/60 + Table1[[#This Row],[mins]] + Table1[[#This Row],[hours]]*60</f>
        <v>21.633333333333333</v>
      </c>
      <c r="AC247" s="34">
        <f t="shared" si="38"/>
        <v>38</v>
      </c>
      <c r="AD247" s="34">
        <f t="shared" si="39"/>
        <v>21</v>
      </c>
      <c r="AE247" s="35">
        <f t="shared" si="40"/>
        <v>0</v>
      </c>
      <c r="AF247" s="28" t="str">
        <f>IFERROR(VLOOKUP(E247,youtube_playlist!$G:$H,2,FALSE),"Unspecified")</f>
        <v>Unspecified</v>
      </c>
      <c r="AG247" s="28" t="str">
        <f>IFERROR(INDEX(youtube_playlist!$G$2:$H$285,MATCH(E247,youtube_playlist!$G$2:$G$285,0),MATCH("industry",youtube_playlist!$G$1:$H$1,0)),"Unspecified")</f>
        <v>Unspecified</v>
      </c>
      <c r="AH247" s="36">
        <v>32859</v>
      </c>
    </row>
    <row r="248" spans="1:34" ht="15.75" customHeight="1" x14ac:dyDescent="0.3">
      <c r="A248" s="27" t="s">
        <v>1729</v>
      </c>
      <c r="B248" s="27" t="s">
        <v>1584</v>
      </c>
      <c r="C248" s="27" t="s">
        <v>1730</v>
      </c>
      <c r="D248" s="27" t="s">
        <v>1731</v>
      </c>
      <c r="E248" s="28" t="str">
        <f t="shared" si="0"/>
        <v>gcaYXXOEtHI</v>
      </c>
      <c r="F248" s="28" t="str">
        <f t="shared" si="41"/>
        <v>gcaYXXOEtHI</v>
      </c>
      <c r="G248" s="27" t="s">
        <v>1730</v>
      </c>
      <c r="H248" s="29" t="str">
        <f t="shared" si="1"/>
        <v>Executive Espresso</v>
      </c>
      <c r="I248" s="27" t="s">
        <v>1587</v>
      </c>
      <c r="J248" s="27" t="s">
        <v>1732</v>
      </c>
      <c r="K248" s="28" t="str">
        <f t="shared" si="14"/>
        <v>Oct 21, 2020</v>
      </c>
      <c r="L248" s="30">
        <f t="shared" si="2"/>
        <v>44125</v>
      </c>
      <c r="M248" s="28">
        <f t="shared" si="33"/>
        <v>21</v>
      </c>
      <c r="N248" s="28">
        <f t="shared" si="4"/>
        <v>10</v>
      </c>
      <c r="O248" s="28">
        <f t="shared" si="5"/>
        <v>2020</v>
      </c>
      <c r="P248" s="28" t="str">
        <f t="shared" si="34"/>
        <v>21</v>
      </c>
      <c r="Q248" s="28">
        <f>ROUNDUP(Table1[[#This Row],[month]]/3,0)</f>
        <v>4</v>
      </c>
      <c r="R248" s="28" t="str">
        <f>_xlfn.CONCAT(Table1[[#This Row],[year]],"-Q",Table1[[#This Row],[Quarter]])</f>
        <v>2020-Q4</v>
      </c>
      <c r="S248" s="28" t="str">
        <f>TEXT(Table1[[#This Row],[dateStr]],"yyyy-mm")</f>
        <v>2020-10</v>
      </c>
      <c r="T248" s="28" t="str">
        <f t="shared" si="35"/>
        <v>October</v>
      </c>
      <c r="U248" s="31">
        <v>78</v>
      </c>
      <c r="V248" s="27" t="s">
        <v>1733</v>
      </c>
      <c r="W248" s="32">
        <f t="shared" si="36"/>
        <v>43238</v>
      </c>
      <c r="X248" s="27" t="s">
        <v>1734</v>
      </c>
      <c r="Y248" s="32">
        <f t="shared" si="37"/>
        <v>675</v>
      </c>
      <c r="Z24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48" s="27" t="s">
        <v>1735</v>
      </c>
      <c r="AB248" s="33">
        <f>Table1[[#This Row],[secs]]/60 + Table1[[#This Row],[mins]] + Table1[[#This Row],[hours]]*60</f>
        <v>54.35</v>
      </c>
      <c r="AC248" s="34">
        <f t="shared" si="38"/>
        <v>21</v>
      </c>
      <c r="AD248" s="34">
        <f t="shared" si="39"/>
        <v>54</v>
      </c>
      <c r="AE248" s="35">
        <f t="shared" si="40"/>
        <v>0</v>
      </c>
      <c r="AF248" s="28" t="str">
        <f>IFERROR(VLOOKUP(E248,youtube_playlist!$G:$H,2,FALSE),"Unspecified")</f>
        <v>Unspecified</v>
      </c>
      <c r="AG248" s="28" t="str">
        <f>IFERROR(INDEX(youtube_playlist!$G$2:$H$285,MATCH(E248,youtube_playlist!$G$2:$G$285,0),MATCH("industry",youtube_playlist!$G$1:$H$1,0)),"Unspecified")</f>
        <v>Unspecified</v>
      </c>
      <c r="AH248" s="36">
        <v>35632</v>
      </c>
    </row>
    <row r="249" spans="1:34" ht="15.75" customHeight="1" x14ac:dyDescent="0.3">
      <c r="A249" s="27" t="s">
        <v>1736</v>
      </c>
      <c r="B249" s="27" t="s">
        <v>1584</v>
      </c>
      <c r="C249" s="27" t="s">
        <v>1737</v>
      </c>
      <c r="D249" s="27" t="s">
        <v>1738</v>
      </c>
      <c r="E249" s="28" t="str">
        <f t="shared" si="0"/>
        <v>5hklHotrj2k</v>
      </c>
      <c r="F249" s="28" t="str">
        <f t="shared" si="41"/>
        <v>5hklHotrj2k</v>
      </c>
      <c r="G249" s="27" t="s">
        <v>1737</v>
      </c>
      <c r="H249" s="29" t="str">
        <f t="shared" si="1"/>
        <v>Executive Espresso</v>
      </c>
      <c r="I249" s="27" t="s">
        <v>1587</v>
      </c>
      <c r="J249" s="27" t="s">
        <v>1739</v>
      </c>
      <c r="K249" s="28" t="str">
        <f t="shared" si="14"/>
        <v>Oct 20, 2020</v>
      </c>
      <c r="L249" s="30">
        <f t="shared" si="2"/>
        <v>44124</v>
      </c>
      <c r="M249" s="28">
        <f t="shared" si="33"/>
        <v>20</v>
      </c>
      <c r="N249" s="28">
        <f t="shared" si="4"/>
        <v>10</v>
      </c>
      <c r="O249" s="28">
        <f t="shared" si="5"/>
        <v>2020</v>
      </c>
      <c r="P249" s="28" t="str">
        <f t="shared" si="34"/>
        <v>20</v>
      </c>
      <c r="Q249" s="28">
        <f>ROUNDUP(Table1[[#This Row],[month]]/3,0)</f>
        <v>4</v>
      </c>
      <c r="R249" s="28" t="str">
        <f>_xlfn.CONCAT(Table1[[#This Row],[year]],"-Q",Table1[[#This Row],[Quarter]])</f>
        <v>2020-Q4</v>
      </c>
      <c r="S249" s="28" t="str">
        <f>TEXT(Table1[[#This Row],[dateStr]],"yyyy-mm")</f>
        <v>2020-10</v>
      </c>
      <c r="T249" s="28" t="str">
        <f t="shared" si="35"/>
        <v>October</v>
      </c>
      <c r="U249" s="31">
        <v>122</v>
      </c>
      <c r="V249" s="27" t="s">
        <v>1740</v>
      </c>
      <c r="W249" s="32">
        <f t="shared" si="36"/>
        <v>66638</v>
      </c>
      <c r="X249" s="27" t="s">
        <v>1741</v>
      </c>
      <c r="Y249" s="32">
        <f t="shared" si="37"/>
        <v>935</v>
      </c>
      <c r="Z24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49" s="27" t="s">
        <v>1742</v>
      </c>
      <c r="AB249" s="33">
        <f>Table1[[#This Row],[secs]]/60 + Table1[[#This Row],[mins]] + Table1[[#This Row],[hours]]*60</f>
        <v>68.016666666666666</v>
      </c>
      <c r="AC249" s="34">
        <f t="shared" si="38"/>
        <v>1</v>
      </c>
      <c r="AD249" s="34">
        <f t="shared" si="39"/>
        <v>8</v>
      </c>
      <c r="AE249" s="35">
        <f t="shared" si="40"/>
        <v>1</v>
      </c>
      <c r="AF249" s="28" t="str">
        <f>IFERROR(VLOOKUP(E249,youtube_playlist!$G:$H,2,FALSE),"Unspecified")</f>
        <v>Unspecified</v>
      </c>
      <c r="AG249" s="28" t="str">
        <f>IFERROR(INDEX(youtube_playlist!$G$2:$H$285,MATCH(E249,youtube_playlist!$G$2:$G$285,0),MATCH("industry",youtube_playlist!$G$1:$H$1,0)),"Unspecified")</f>
        <v>Unspecified</v>
      </c>
      <c r="AH249" s="36">
        <v>38469</v>
      </c>
    </row>
    <row r="250" spans="1:34" ht="15.75" customHeight="1" x14ac:dyDescent="0.3">
      <c r="A250" s="27" t="s">
        <v>1743</v>
      </c>
      <c r="B250" s="27" t="s">
        <v>1584</v>
      </c>
      <c r="C250" s="27" t="s">
        <v>1744</v>
      </c>
      <c r="D250" s="27" t="s">
        <v>1745</v>
      </c>
      <c r="E250" s="28" t="str">
        <f t="shared" si="0"/>
        <v>6dscy6kGCKE</v>
      </c>
      <c r="F250" s="28" t="str">
        <f t="shared" si="41"/>
        <v>6dscy6kGCKE</v>
      </c>
      <c r="G250" s="27" t="s">
        <v>1744</v>
      </c>
      <c r="H250" s="29" t="str">
        <f t="shared" si="1"/>
        <v>Executive Espresso</v>
      </c>
      <c r="I250" s="27" t="s">
        <v>1587</v>
      </c>
      <c r="J250" s="27" t="s">
        <v>1746</v>
      </c>
      <c r="K250" s="28" t="str">
        <f t="shared" si="14"/>
        <v>Oct 19, 2020</v>
      </c>
      <c r="L250" s="30">
        <f t="shared" si="2"/>
        <v>44123</v>
      </c>
      <c r="M250" s="28">
        <f t="shared" si="33"/>
        <v>19</v>
      </c>
      <c r="N250" s="28">
        <f t="shared" si="4"/>
        <v>10</v>
      </c>
      <c r="O250" s="28">
        <f t="shared" si="5"/>
        <v>2020</v>
      </c>
      <c r="P250" s="28" t="str">
        <f t="shared" si="34"/>
        <v>19</v>
      </c>
      <c r="Q250" s="28">
        <f>ROUNDUP(Table1[[#This Row],[month]]/3,0)</f>
        <v>4</v>
      </c>
      <c r="R250" s="28" t="str">
        <f>_xlfn.CONCAT(Table1[[#This Row],[year]],"-Q",Table1[[#This Row],[Quarter]])</f>
        <v>2020-Q4</v>
      </c>
      <c r="S250" s="28" t="str">
        <f>TEXT(Table1[[#This Row],[dateStr]],"yyyy-mm")</f>
        <v>2020-10</v>
      </c>
      <c r="T250" s="28" t="str">
        <f t="shared" si="35"/>
        <v>October</v>
      </c>
      <c r="U250" s="31">
        <v>21</v>
      </c>
      <c r="V250" s="27" t="s">
        <v>1747</v>
      </c>
      <c r="W250" s="32">
        <f t="shared" si="36"/>
        <v>11886</v>
      </c>
      <c r="X250" s="27" t="s">
        <v>1748</v>
      </c>
      <c r="Y250" s="32">
        <f t="shared" si="37"/>
        <v>183</v>
      </c>
      <c r="Z25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0" s="27" t="s">
        <v>1749</v>
      </c>
      <c r="AB250" s="33">
        <f>Table1[[#This Row],[secs]]/60 + Table1[[#This Row],[mins]] + Table1[[#This Row],[hours]]*60</f>
        <v>43.416666666666664</v>
      </c>
      <c r="AC250" s="34">
        <f t="shared" si="38"/>
        <v>25</v>
      </c>
      <c r="AD250" s="34">
        <f t="shared" si="39"/>
        <v>43</v>
      </c>
      <c r="AE250" s="35">
        <f t="shared" si="40"/>
        <v>0</v>
      </c>
      <c r="AF250" s="28" t="str">
        <f>IFERROR(VLOOKUP(E250,youtube_playlist!$G:$H,2,FALSE),"Unspecified")</f>
        <v>Unspecified</v>
      </c>
      <c r="AG250" s="28" t="str">
        <f>IFERROR(INDEX(youtube_playlist!$G$2:$H$285,MATCH(E250,youtube_playlist!$G$2:$G$285,0),MATCH("industry",youtube_playlist!$G$1:$H$1,0)),"Unspecified")</f>
        <v>Unspecified</v>
      </c>
      <c r="AH250" s="36">
        <v>35679</v>
      </c>
    </row>
    <row r="251" spans="1:34" ht="15.75" customHeight="1" x14ac:dyDescent="0.3">
      <c r="A251" s="27" t="s">
        <v>1750</v>
      </c>
      <c r="B251" s="27" t="s">
        <v>1584</v>
      </c>
      <c r="C251" s="27" t="s">
        <v>1751</v>
      </c>
      <c r="D251" s="27" t="s">
        <v>1752</v>
      </c>
      <c r="E251" s="28" t="str">
        <f t="shared" si="0"/>
        <v>YsTUJrVjSqM</v>
      </c>
      <c r="F251" s="28" t="str">
        <f t="shared" si="41"/>
        <v>YsTUJrVjSqM</v>
      </c>
      <c r="G251" s="27" t="s">
        <v>1751</v>
      </c>
      <c r="H251" s="29" t="str">
        <f t="shared" si="1"/>
        <v>Executive Espresso</v>
      </c>
      <c r="I251" s="27" t="s">
        <v>1587</v>
      </c>
      <c r="J251" s="27" t="s">
        <v>1753</v>
      </c>
      <c r="K251" s="28" t="str">
        <f t="shared" si="14"/>
        <v>Oct 17, 2020</v>
      </c>
      <c r="L251" s="30">
        <f t="shared" si="2"/>
        <v>44121</v>
      </c>
      <c r="M251" s="28">
        <f t="shared" si="33"/>
        <v>17</v>
      </c>
      <c r="N251" s="28">
        <f t="shared" si="4"/>
        <v>10</v>
      </c>
      <c r="O251" s="28">
        <f t="shared" si="5"/>
        <v>2020</v>
      </c>
      <c r="P251" s="28" t="str">
        <f t="shared" si="34"/>
        <v>17</v>
      </c>
      <c r="Q251" s="28">
        <f>ROUNDUP(Table1[[#This Row],[month]]/3,0)</f>
        <v>4</v>
      </c>
      <c r="R251" s="28" t="str">
        <f>_xlfn.CONCAT(Table1[[#This Row],[year]],"-Q",Table1[[#This Row],[Quarter]])</f>
        <v>2020-Q4</v>
      </c>
      <c r="S251" s="28" t="str">
        <f>TEXT(Table1[[#This Row],[dateStr]],"yyyy-mm")</f>
        <v>2020-10</v>
      </c>
      <c r="T251" s="28" t="str">
        <f t="shared" si="35"/>
        <v>October</v>
      </c>
      <c r="U251" s="31">
        <v>121</v>
      </c>
      <c r="V251" s="27" t="s">
        <v>1754</v>
      </c>
      <c r="W251" s="32">
        <f t="shared" si="36"/>
        <v>170421</v>
      </c>
      <c r="X251" s="27" t="s">
        <v>1755</v>
      </c>
      <c r="Y251" s="32">
        <f t="shared" si="37"/>
        <v>3723</v>
      </c>
      <c r="Z25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1" s="27" t="s">
        <v>1756</v>
      </c>
      <c r="AB251" s="33">
        <f>Table1[[#This Row],[secs]]/60 + Table1[[#This Row],[mins]] + Table1[[#This Row],[hours]]*60</f>
        <v>57.083333333333336</v>
      </c>
      <c r="AC251" s="34">
        <f t="shared" si="38"/>
        <v>5</v>
      </c>
      <c r="AD251" s="34">
        <f t="shared" si="39"/>
        <v>57</v>
      </c>
      <c r="AE251" s="35">
        <f t="shared" si="40"/>
        <v>0</v>
      </c>
      <c r="AF251" s="28" t="str">
        <f>IFERROR(VLOOKUP(E251,youtube_playlist!$G:$H,2,FALSE),"Unspecified")</f>
        <v>Unspecified</v>
      </c>
      <c r="AG251" s="28" t="str">
        <f>IFERROR(INDEX(youtube_playlist!$G$2:$H$285,MATCH(E251,youtube_playlist!$G$2:$G$285,0),MATCH("industry",youtube_playlist!$G$1:$H$1,0)),"Unspecified")</f>
        <v>Unspecified</v>
      </c>
      <c r="AH251" s="36">
        <v>39111</v>
      </c>
    </row>
    <row r="252" spans="1:34" ht="15.75" customHeight="1" x14ac:dyDescent="0.3">
      <c r="A252" s="27" t="s">
        <v>1757</v>
      </c>
      <c r="B252" s="27" t="s">
        <v>1584</v>
      </c>
      <c r="C252" s="27" t="s">
        <v>1758</v>
      </c>
      <c r="D252" s="27" t="s">
        <v>1759</v>
      </c>
      <c r="E252" s="28" t="str">
        <f t="shared" si="0"/>
        <v>HSolgRlInXM</v>
      </c>
      <c r="F252" s="28" t="str">
        <f t="shared" si="41"/>
        <v>HSolgRlInXM</v>
      </c>
      <c r="G252" s="27" t="s">
        <v>1758</v>
      </c>
      <c r="H252" s="29" t="str">
        <f t="shared" si="1"/>
        <v>Executive Espresso</v>
      </c>
      <c r="I252" s="27" t="s">
        <v>1587</v>
      </c>
      <c r="J252" s="27" t="s">
        <v>1760</v>
      </c>
      <c r="K252" s="28" t="str">
        <f t="shared" si="14"/>
        <v>Oct 16, 2020</v>
      </c>
      <c r="L252" s="30">
        <f t="shared" si="2"/>
        <v>44120</v>
      </c>
      <c r="M252" s="28">
        <f t="shared" si="33"/>
        <v>16</v>
      </c>
      <c r="N252" s="28">
        <f t="shared" si="4"/>
        <v>10</v>
      </c>
      <c r="O252" s="28">
        <f t="shared" si="5"/>
        <v>2020</v>
      </c>
      <c r="P252" s="28" t="str">
        <f t="shared" si="34"/>
        <v>16</v>
      </c>
      <c r="Q252" s="28">
        <f>ROUNDUP(Table1[[#This Row],[month]]/3,0)</f>
        <v>4</v>
      </c>
      <c r="R252" s="28" t="str">
        <f>_xlfn.CONCAT(Table1[[#This Row],[year]],"-Q",Table1[[#This Row],[Quarter]])</f>
        <v>2020-Q4</v>
      </c>
      <c r="S252" s="28" t="str">
        <f>TEXT(Table1[[#This Row],[dateStr]],"yyyy-mm")</f>
        <v>2020-10</v>
      </c>
      <c r="T252" s="28" t="str">
        <f t="shared" si="35"/>
        <v>October</v>
      </c>
      <c r="U252" s="31">
        <v>54</v>
      </c>
      <c r="V252" s="27" t="s">
        <v>1761</v>
      </c>
      <c r="W252" s="32">
        <f t="shared" si="36"/>
        <v>54721</v>
      </c>
      <c r="X252" s="27" t="s">
        <v>1762</v>
      </c>
      <c r="Y252" s="32">
        <f t="shared" si="37"/>
        <v>757</v>
      </c>
      <c r="Z25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2" s="27" t="s">
        <v>1763</v>
      </c>
      <c r="AB252" s="33">
        <f>Table1[[#This Row],[secs]]/60 + Table1[[#This Row],[mins]] + Table1[[#This Row],[hours]]*60</f>
        <v>53.216666666666669</v>
      </c>
      <c r="AC252" s="34">
        <f t="shared" si="38"/>
        <v>13</v>
      </c>
      <c r="AD252" s="34">
        <f t="shared" si="39"/>
        <v>53</v>
      </c>
      <c r="AE252" s="35">
        <f t="shared" si="40"/>
        <v>0</v>
      </c>
      <c r="AF252" s="28" t="str">
        <f>IFERROR(VLOOKUP(E252,youtube_playlist!$G:$H,2,FALSE),"Unspecified")</f>
        <v>Unspecified</v>
      </c>
      <c r="AG252" s="28" t="str">
        <f>IFERROR(INDEX(youtube_playlist!$G$2:$H$285,MATCH(E252,youtube_playlist!$G$2:$G$285,0),MATCH("industry",youtube_playlist!$G$1:$H$1,0)),"Unspecified")</f>
        <v>Unspecified</v>
      </c>
      <c r="AH252" s="36">
        <v>37046</v>
      </c>
    </row>
    <row r="253" spans="1:34" ht="15.75" customHeight="1" x14ac:dyDescent="0.3">
      <c r="A253" s="27" t="s">
        <v>1764</v>
      </c>
      <c r="B253" s="27" t="s">
        <v>1584</v>
      </c>
      <c r="C253" s="27" t="s">
        <v>1765</v>
      </c>
      <c r="D253" s="27" t="s">
        <v>1766</v>
      </c>
      <c r="E253" s="28" t="str">
        <f t="shared" si="0"/>
        <v>ELTQMvmlwX0</v>
      </c>
      <c r="F253" s="28" t="str">
        <f t="shared" si="41"/>
        <v>ELTQMvmlwX0</v>
      </c>
      <c r="G253" s="27" t="s">
        <v>1765</v>
      </c>
      <c r="H253" s="29" t="str">
        <f t="shared" si="1"/>
        <v>Executive Espresso</v>
      </c>
      <c r="I253" s="27" t="s">
        <v>1587</v>
      </c>
      <c r="J253" s="27" t="s">
        <v>1767</v>
      </c>
      <c r="K253" s="28" t="str">
        <f t="shared" si="14"/>
        <v>Oct 14, 2020</v>
      </c>
      <c r="L253" s="30">
        <f t="shared" si="2"/>
        <v>44118</v>
      </c>
      <c r="M253" s="28">
        <f t="shared" si="33"/>
        <v>14</v>
      </c>
      <c r="N253" s="28">
        <f t="shared" si="4"/>
        <v>10</v>
      </c>
      <c r="O253" s="28">
        <f t="shared" si="5"/>
        <v>2020</v>
      </c>
      <c r="P253" s="28" t="str">
        <f t="shared" si="34"/>
        <v>14</v>
      </c>
      <c r="Q253" s="28">
        <f>ROUNDUP(Table1[[#This Row],[month]]/3,0)</f>
        <v>4</v>
      </c>
      <c r="R253" s="28" t="str">
        <f>_xlfn.CONCAT(Table1[[#This Row],[year]],"-Q",Table1[[#This Row],[Quarter]])</f>
        <v>2020-Q4</v>
      </c>
      <c r="S253" s="28" t="str">
        <f>TEXT(Table1[[#This Row],[dateStr]],"yyyy-mm")</f>
        <v>2020-10</v>
      </c>
      <c r="T253" s="28" t="str">
        <f t="shared" si="35"/>
        <v>October</v>
      </c>
      <c r="U253" s="31">
        <v>21</v>
      </c>
      <c r="V253" s="27" t="s">
        <v>1768</v>
      </c>
      <c r="W253" s="32">
        <f t="shared" si="36"/>
        <v>39068</v>
      </c>
      <c r="X253" s="27" t="s">
        <v>1769</v>
      </c>
      <c r="Y253" s="32">
        <f t="shared" si="37"/>
        <v>574</v>
      </c>
      <c r="Z25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3" s="27" t="s">
        <v>1770</v>
      </c>
      <c r="AB253" s="33">
        <f>Table1[[#This Row],[secs]]/60 + Table1[[#This Row],[mins]] + Table1[[#This Row],[hours]]*60</f>
        <v>43.56666666666667</v>
      </c>
      <c r="AC253" s="34">
        <f t="shared" si="38"/>
        <v>34</v>
      </c>
      <c r="AD253" s="34">
        <f t="shared" si="39"/>
        <v>43</v>
      </c>
      <c r="AE253" s="35">
        <f t="shared" si="40"/>
        <v>0</v>
      </c>
      <c r="AF253" s="28" t="str">
        <f>IFERROR(VLOOKUP(E253,youtube_playlist!$G:$H,2,FALSE),"Unspecified")</f>
        <v>Unspecified</v>
      </c>
      <c r="AG253" s="28" t="str">
        <f>IFERROR(INDEX(youtube_playlist!$G$2:$H$285,MATCH(E253,youtube_playlist!$G$2:$G$285,0),MATCH("industry",youtube_playlist!$G$1:$H$1,0)),"Unspecified")</f>
        <v>Unspecified</v>
      </c>
      <c r="AH253" s="36">
        <v>39492</v>
      </c>
    </row>
    <row r="254" spans="1:34" ht="15.75" customHeight="1" x14ac:dyDescent="0.3">
      <c r="A254" s="27" t="s">
        <v>1771</v>
      </c>
      <c r="B254" s="27" t="s">
        <v>1584</v>
      </c>
      <c r="C254" s="27" t="s">
        <v>1772</v>
      </c>
      <c r="D254" s="27" t="s">
        <v>1773</v>
      </c>
      <c r="E254" s="28" t="str">
        <f t="shared" si="0"/>
        <v>x9cJ9OrTW_4</v>
      </c>
      <c r="F254" s="28" t="str">
        <f t="shared" si="41"/>
        <v>x9cJ9OrTW_4</v>
      </c>
      <c r="G254" s="27" t="s">
        <v>1772</v>
      </c>
      <c r="H254" s="29" t="str">
        <f t="shared" si="1"/>
        <v>Executive Espresso</v>
      </c>
      <c r="I254" s="27" t="s">
        <v>1587</v>
      </c>
      <c r="J254" s="27" t="s">
        <v>1774</v>
      </c>
      <c r="K254" s="28" t="str">
        <f t="shared" si="14"/>
        <v>Oct 13, 2020</v>
      </c>
      <c r="L254" s="30">
        <f t="shared" si="2"/>
        <v>44117</v>
      </c>
      <c r="M254" s="28">
        <f t="shared" si="33"/>
        <v>13</v>
      </c>
      <c r="N254" s="28">
        <f t="shared" si="4"/>
        <v>10</v>
      </c>
      <c r="O254" s="28">
        <f t="shared" si="5"/>
        <v>2020</v>
      </c>
      <c r="P254" s="28" t="str">
        <f t="shared" si="34"/>
        <v>13</v>
      </c>
      <c r="Q254" s="28">
        <f>ROUNDUP(Table1[[#This Row],[month]]/3,0)</f>
        <v>4</v>
      </c>
      <c r="R254" s="28" t="str">
        <f>_xlfn.CONCAT(Table1[[#This Row],[year]],"-Q",Table1[[#This Row],[Quarter]])</f>
        <v>2020-Q4</v>
      </c>
      <c r="S254" s="28" t="str">
        <f>TEXT(Table1[[#This Row],[dateStr]],"yyyy-mm")</f>
        <v>2020-10</v>
      </c>
      <c r="T254" s="28" t="str">
        <f t="shared" si="35"/>
        <v>October</v>
      </c>
      <c r="U254" s="31">
        <v>63</v>
      </c>
      <c r="V254" s="27" t="s">
        <v>1775</v>
      </c>
      <c r="W254" s="32">
        <f t="shared" si="36"/>
        <v>52415</v>
      </c>
      <c r="X254" s="27" t="s">
        <v>1776</v>
      </c>
      <c r="Y254" s="32">
        <f t="shared" si="37"/>
        <v>1051</v>
      </c>
      <c r="Z25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4" s="27" t="s">
        <v>1777</v>
      </c>
      <c r="AB254" s="33">
        <f>Table1[[#This Row],[secs]]/60 + Table1[[#This Row],[mins]] + Table1[[#This Row],[hours]]*60</f>
        <v>36.583333333333336</v>
      </c>
      <c r="AC254" s="34">
        <f t="shared" si="38"/>
        <v>35</v>
      </c>
      <c r="AD254" s="34">
        <f t="shared" si="39"/>
        <v>36</v>
      </c>
      <c r="AE254" s="35">
        <f t="shared" si="40"/>
        <v>0</v>
      </c>
      <c r="AF254" s="28" t="str">
        <f>IFERROR(VLOOKUP(E254,youtube_playlist!$G:$H,2,FALSE),"Unspecified")</f>
        <v>Unspecified</v>
      </c>
      <c r="AG254" s="28" t="str">
        <f>IFERROR(INDEX(youtube_playlist!$G$2:$H$285,MATCH(E254,youtube_playlist!$G$2:$G$285,0),MATCH("industry",youtube_playlist!$G$1:$H$1,0)),"Unspecified")</f>
        <v>Unspecified</v>
      </c>
      <c r="AH254" s="36">
        <v>36329</v>
      </c>
    </row>
    <row r="255" spans="1:34" ht="15.75" customHeight="1" x14ac:dyDescent="0.3">
      <c r="A255" s="27" t="s">
        <v>1778</v>
      </c>
      <c r="B255" s="27" t="s">
        <v>1584</v>
      </c>
      <c r="C255" s="27" t="s">
        <v>1779</v>
      </c>
      <c r="D255" s="27" t="s">
        <v>1780</v>
      </c>
      <c r="E255" s="28" t="str">
        <f t="shared" si="0"/>
        <v>eV_wy081P7A</v>
      </c>
      <c r="F255" s="28" t="str">
        <f t="shared" si="41"/>
        <v>eV_wy081P7A</v>
      </c>
      <c r="G255" s="27" t="s">
        <v>1779</v>
      </c>
      <c r="H255" s="29" t="str">
        <f t="shared" si="1"/>
        <v>Executive Espresso</v>
      </c>
      <c r="I255" s="27" t="s">
        <v>1587</v>
      </c>
      <c r="J255" s="27" t="s">
        <v>1781</v>
      </c>
      <c r="K255" s="28" t="str">
        <f t="shared" si="14"/>
        <v>Oct 12, 2020</v>
      </c>
      <c r="L255" s="30">
        <f t="shared" si="2"/>
        <v>44116</v>
      </c>
      <c r="M255" s="28">
        <f t="shared" si="33"/>
        <v>12</v>
      </c>
      <c r="N255" s="28">
        <f t="shared" si="4"/>
        <v>10</v>
      </c>
      <c r="O255" s="28">
        <f t="shared" si="5"/>
        <v>2020</v>
      </c>
      <c r="P255" s="28" t="str">
        <f t="shared" si="34"/>
        <v>12</v>
      </c>
      <c r="Q255" s="28">
        <f>ROUNDUP(Table1[[#This Row],[month]]/3,0)</f>
        <v>4</v>
      </c>
      <c r="R255" s="28" t="str">
        <f>_xlfn.CONCAT(Table1[[#This Row],[year]],"-Q",Table1[[#This Row],[Quarter]])</f>
        <v>2020-Q4</v>
      </c>
      <c r="S255" s="28" t="str">
        <f>TEXT(Table1[[#This Row],[dateStr]],"yyyy-mm")</f>
        <v>2020-10</v>
      </c>
      <c r="T255" s="28" t="str">
        <f t="shared" si="35"/>
        <v>October</v>
      </c>
      <c r="U255" s="31">
        <v>11</v>
      </c>
      <c r="V255" s="27" t="s">
        <v>1782</v>
      </c>
      <c r="W255" s="32">
        <f t="shared" si="36"/>
        <v>6608</v>
      </c>
      <c r="X255" s="27" t="s">
        <v>1783</v>
      </c>
      <c r="Y255" s="32">
        <f t="shared" si="37"/>
        <v>111</v>
      </c>
      <c r="Z25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255" s="27" t="s">
        <v>1784</v>
      </c>
      <c r="AB255" s="33">
        <f>Table1[[#This Row],[secs]]/60 + Table1[[#This Row],[mins]] + Table1[[#This Row],[hours]]*60</f>
        <v>65.333333333333329</v>
      </c>
      <c r="AC255" s="34">
        <f t="shared" si="38"/>
        <v>20</v>
      </c>
      <c r="AD255" s="34">
        <f t="shared" si="39"/>
        <v>5</v>
      </c>
      <c r="AE255" s="35">
        <f t="shared" si="40"/>
        <v>1</v>
      </c>
      <c r="AF255" s="28" t="str">
        <f>IFERROR(VLOOKUP(E255,youtube_playlist!$G:$H,2,FALSE),"Unspecified")</f>
        <v>Unspecified</v>
      </c>
      <c r="AG255" s="28" t="str">
        <f>IFERROR(INDEX(youtube_playlist!$G$2:$H$285,MATCH(E255,youtube_playlist!$G$2:$G$285,0),MATCH("industry",youtube_playlist!$G$1:$H$1,0)),"Unspecified")</f>
        <v>Unspecified</v>
      </c>
      <c r="AH255" s="36">
        <v>38013</v>
      </c>
    </row>
    <row r="256" spans="1:34" ht="15.75" customHeight="1" x14ac:dyDescent="0.3">
      <c r="A256" s="27" t="s">
        <v>1785</v>
      </c>
      <c r="B256" s="27" t="s">
        <v>1584</v>
      </c>
      <c r="C256" s="27" t="s">
        <v>1786</v>
      </c>
      <c r="D256" s="27" t="s">
        <v>1787</v>
      </c>
      <c r="E256" s="28" t="str">
        <f t="shared" si="0"/>
        <v>pbbQgWzicrI</v>
      </c>
      <c r="F256" s="28" t="str">
        <f t="shared" si="41"/>
        <v>pbbQgWzicrI</v>
      </c>
      <c r="G256" s="27" t="s">
        <v>1786</v>
      </c>
      <c r="H256" s="29" t="str">
        <f t="shared" si="1"/>
        <v>Executive Espresso</v>
      </c>
      <c r="I256" s="27" t="s">
        <v>1587</v>
      </c>
      <c r="J256" s="27" t="s">
        <v>1788</v>
      </c>
      <c r="K256" s="28" t="str">
        <f t="shared" si="14"/>
        <v>Oct 10, 2020</v>
      </c>
      <c r="L256" s="30">
        <f t="shared" si="2"/>
        <v>44114</v>
      </c>
      <c r="M256" s="28">
        <f t="shared" si="33"/>
        <v>10</v>
      </c>
      <c r="N256" s="28">
        <f t="shared" si="4"/>
        <v>10</v>
      </c>
      <c r="O256" s="28">
        <f t="shared" si="5"/>
        <v>2020</v>
      </c>
      <c r="P256" s="28" t="str">
        <f t="shared" si="34"/>
        <v>10</v>
      </c>
      <c r="Q256" s="28">
        <f>ROUNDUP(Table1[[#This Row],[month]]/3,0)</f>
        <v>4</v>
      </c>
      <c r="R256" s="28" t="str">
        <f>_xlfn.CONCAT(Table1[[#This Row],[year]],"-Q",Table1[[#This Row],[Quarter]])</f>
        <v>2020-Q4</v>
      </c>
      <c r="S256" s="28" t="str">
        <f>TEXT(Table1[[#This Row],[dateStr]],"yyyy-mm")</f>
        <v>2020-10</v>
      </c>
      <c r="T256" s="28" t="str">
        <f t="shared" si="35"/>
        <v>October</v>
      </c>
      <c r="U256" s="31">
        <v>28</v>
      </c>
      <c r="V256" s="27" t="s">
        <v>1789</v>
      </c>
      <c r="W256" s="32">
        <f t="shared" si="36"/>
        <v>28232</v>
      </c>
      <c r="X256" s="27" t="s">
        <v>1790</v>
      </c>
      <c r="Y256" s="32">
        <f t="shared" si="37"/>
        <v>410</v>
      </c>
      <c r="Z25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6" s="27" t="s">
        <v>1791</v>
      </c>
      <c r="AB256" s="33">
        <f>Table1[[#This Row],[secs]]/60 + Table1[[#This Row],[mins]] + Table1[[#This Row],[hours]]*60</f>
        <v>53.65</v>
      </c>
      <c r="AC256" s="34">
        <f t="shared" si="38"/>
        <v>39</v>
      </c>
      <c r="AD256" s="34">
        <f t="shared" si="39"/>
        <v>53</v>
      </c>
      <c r="AE256" s="35">
        <f t="shared" si="40"/>
        <v>0</v>
      </c>
      <c r="AF256" s="28" t="str">
        <f>IFERROR(VLOOKUP(E256,youtube_playlist!$G:$H,2,FALSE),"Unspecified")</f>
        <v>Unspecified</v>
      </c>
      <c r="AG256" s="28" t="str">
        <f>IFERROR(INDEX(youtube_playlist!$G$2:$H$285,MATCH(E256,youtube_playlist!$G$2:$G$285,0),MATCH("industry",youtube_playlist!$G$1:$H$1,0)),"Unspecified")</f>
        <v>Unspecified</v>
      </c>
      <c r="AH256" s="36">
        <v>38524</v>
      </c>
    </row>
    <row r="257" spans="1:34" ht="15.75" customHeight="1" x14ac:dyDescent="0.3">
      <c r="A257" s="27" t="s">
        <v>1792</v>
      </c>
      <c r="B257" s="27" t="s">
        <v>1584</v>
      </c>
      <c r="C257" s="27" t="s">
        <v>1793</v>
      </c>
      <c r="D257" s="27" t="s">
        <v>1794</v>
      </c>
      <c r="E257" s="28" t="str">
        <f t="shared" ref="E257:E511" si="42">LEFT(SUBSTITUTE(D257,"https://www.youtube.com/watch?v=",""),11)</f>
        <v>8BpRcJJb648</v>
      </c>
      <c r="F257" s="28" t="str">
        <f t="shared" ref="F257:F511" si="43">MID(D257,33,11)</f>
        <v>8BpRcJJb648</v>
      </c>
      <c r="G257" s="27" t="s">
        <v>1793</v>
      </c>
      <c r="H257" s="29" t="str">
        <f t="shared" ref="H257:H511" si="44">IF(ISNUMBER(SEARCH("The Secret Sauce",G257)),"The Secret Sauce","Executive Espresso")</f>
        <v>Executive Espresso</v>
      </c>
      <c r="I257" s="27" t="s">
        <v>1587</v>
      </c>
      <c r="J257" s="27" t="s">
        <v>1795</v>
      </c>
      <c r="K257" s="28" t="str">
        <f t="shared" ref="K257:K511" si="45">SUBSTITUTE(SUBSTITUTE(J257,"Premiered ",""),"Streamed live on ","")</f>
        <v>Oct 9, 2020</v>
      </c>
      <c r="L257" s="30">
        <f t="shared" ref="L257:L511" si="46">DATEVALUE(K257)</f>
        <v>44113</v>
      </c>
      <c r="M257" s="28">
        <f t="shared" ref="M257:M511" si="47">DAY(L257)</f>
        <v>9</v>
      </c>
      <c r="N257" s="28">
        <f t="shared" ref="N257:N511" si="48">MONTH(L257)</f>
        <v>10</v>
      </c>
      <c r="O257" s="28">
        <f t="shared" ref="O257:O511" si="49">YEAR(L257)</f>
        <v>2020</v>
      </c>
      <c r="P257" s="28" t="str">
        <f t="shared" ref="P257:P511" si="50">TEXT(L257,"d")</f>
        <v>9</v>
      </c>
      <c r="Q257" s="28">
        <f>ROUNDUP(Table1[[#This Row],[month]]/3,0)</f>
        <v>4</v>
      </c>
      <c r="R257" s="28" t="str">
        <f>_xlfn.CONCAT(Table1[[#This Row],[year]],"-Q",Table1[[#This Row],[Quarter]])</f>
        <v>2020-Q4</v>
      </c>
      <c r="S257" s="28" t="str">
        <f>TEXT(Table1[[#This Row],[dateStr]],"yyyy-mm")</f>
        <v>2020-10</v>
      </c>
      <c r="T257" s="28" t="str">
        <f t="shared" ref="T257:T511" si="51">TEXT(L257,"mmmm")</f>
        <v>October</v>
      </c>
      <c r="U257" s="31">
        <v>10</v>
      </c>
      <c r="V257" s="27" t="s">
        <v>1796</v>
      </c>
      <c r="W257" s="32">
        <f t="shared" ref="W257:W511" si="52">VALUE(SUBSTITUTE(V257," views",""))</f>
        <v>9102</v>
      </c>
      <c r="X257" s="27" t="s">
        <v>1797</v>
      </c>
      <c r="Y257" s="32">
        <f t="shared" si="37"/>
        <v>200</v>
      </c>
      <c r="Z25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7" s="27" t="s">
        <v>1798</v>
      </c>
      <c r="AB257" s="33">
        <f>Table1[[#This Row],[secs]]/60 + Table1[[#This Row],[mins]] + Table1[[#This Row],[hours]]*60</f>
        <v>40.43333333333333</v>
      </c>
      <c r="AC257" s="34">
        <f t="shared" si="38"/>
        <v>26</v>
      </c>
      <c r="AD257" s="34">
        <f t="shared" si="39"/>
        <v>40</v>
      </c>
      <c r="AE257" s="35">
        <f t="shared" si="40"/>
        <v>0</v>
      </c>
      <c r="AF257" s="28" t="str">
        <f>IFERROR(VLOOKUP(E257,youtube_playlist!$G:$H,2,FALSE),"Unspecified")</f>
        <v>Unspecified</v>
      </c>
      <c r="AG257" s="28" t="str">
        <f>IFERROR(INDEX(youtube_playlist!$G$2:$H$285,MATCH(E257,youtube_playlist!$G$2:$G$285,0),MATCH("industry",youtube_playlist!$G$1:$H$1,0)),"Unspecified")</f>
        <v>Unspecified</v>
      </c>
      <c r="AH257" s="36">
        <v>34295</v>
      </c>
    </row>
    <row r="258" spans="1:34" ht="15.75" customHeight="1" x14ac:dyDescent="0.3">
      <c r="A258" s="27" t="s">
        <v>1799</v>
      </c>
      <c r="B258" s="27" t="s">
        <v>1584</v>
      </c>
      <c r="C258" s="27" t="s">
        <v>1800</v>
      </c>
      <c r="D258" s="27" t="s">
        <v>1801</v>
      </c>
      <c r="E258" s="28" t="str">
        <f t="shared" si="42"/>
        <v>tM-wDICqEOY</v>
      </c>
      <c r="F258" s="28" t="str">
        <f t="shared" si="43"/>
        <v>tM-wDICqEOY</v>
      </c>
      <c r="G258" s="27" t="s">
        <v>1800</v>
      </c>
      <c r="H258" s="29" t="str">
        <f t="shared" si="44"/>
        <v>Executive Espresso</v>
      </c>
      <c r="I258" s="27" t="s">
        <v>1587</v>
      </c>
      <c r="J258" s="27" t="s">
        <v>1802</v>
      </c>
      <c r="K258" s="28" t="str">
        <f t="shared" si="45"/>
        <v>Oct 5, 2020</v>
      </c>
      <c r="L258" s="30">
        <f t="shared" si="46"/>
        <v>44109</v>
      </c>
      <c r="M258" s="28">
        <f t="shared" si="47"/>
        <v>5</v>
      </c>
      <c r="N258" s="28">
        <f t="shared" si="48"/>
        <v>10</v>
      </c>
      <c r="O258" s="28">
        <f t="shared" si="49"/>
        <v>2020</v>
      </c>
      <c r="P258" s="28" t="str">
        <f t="shared" si="50"/>
        <v>5</v>
      </c>
      <c r="Q258" s="28">
        <f>ROUNDUP(Table1[[#This Row],[month]]/3,0)</f>
        <v>4</v>
      </c>
      <c r="R258" s="28" t="str">
        <f>_xlfn.CONCAT(Table1[[#This Row],[year]],"-Q",Table1[[#This Row],[Quarter]])</f>
        <v>2020-Q4</v>
      </c>
      <c r="S258" s="28" t="str">
        <f>TEXT(Table1[[#This Row],[dateStr]],"yyyy-mm")</f>
        <v>2020-10</v>
      </c>
      <c r="T258" s="28" t="str">
        <f t="shared" si="51"/>
        <v>October</v>
      </c>
      <c r="U258" s="31">
        <v>45</v>
      </c>
      <c r="V258" s="27" t="s">
        <v>1803</v>
      </c>
      <c r="W258" s="32">
        <f t="shared" si="52"/>
        <v>22925</v>
      </c>
      <c r="X258" s="27" t="s">
        <v>1804</v>
      </c>
      <c r="Y258" s="32">
        <f t="shared" ref="Y258:Y321" si="53">VALUE(SUBSTITUTE(SUBSTITUTE(X258,"like this video along with ","")," other people",""))</f>
        <v>472</v>
      </c>
      <c r="Z25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58" s="27" t="s">
        <v>1805</v>
      </c>
      <c r="AB258" s="33">
        <f>Table1[[#This Row],[secs]]/60 + Table1[[#This Row],[mins]] + Table1[[#This Row],[hours]]*60</f>
        <v>26.466666666666665</v>
      </c>
      <c r="AC258" s="34">
        <f t="shared" ref="AC258:AC321" si="54">VALUE(RIGHT(AA258,2))</f>
        <v>28</v>
      </c>
      <c r="AD258" s="34">
        <f t="shared" ref="AD258:AD321" si="55">VALUE(LEFT(RIGHT(AA258,5),SEARCH(":",RIGHT(AA258,5))-1))</f>
        <v>26</v>
      </c>
      <c r="AE258" s="35">
        <f t="shared" ref="AE258:AE321" si="56">VALUE(IF(LEN(AA258)&gt;5,LEFT(AA258,SEARCH(":",AA258)-1),0))</f>
        <v>0</v>
      </c>
      <c r="AF258" s="28" t="str">
        <f>IFERROR(VLOOKUP(E258,youtube_playlist!$G:$H,2,FALSE),"Unspecified")</f>
        <v>Unspecified</v>
      </c>
      <c r="AG258" s="28" t="str">
        <f>IFERROR(INDEX(youtube_playlist!$G$2:$H$285,MATCH(E258,youtube_playlist!$G$2:$G$285,0),MATCH("industry",youtube_playlist!$G$1:$H$1,0)),"Unspecified")</f>
        <v>Unspecified</v>
      </c>
      <c r="AH258" s="36">
        <v>35999</v>
      </c>
    </row>
    <row r="259" spans="1:34" ht="15.75" customHeight="1" x14ac:dyDescent="0.3">
      <c r="A259" s="27" t="s">
        <v>1806</v>
      </c>
      <c r="B259" s="27" t="s">
        <v>1584</v>
      </c>
      <c r="C259" s="27" t="s">
        <v>1807</v>
      </c>
      <c r="D259" s="27" t="s">
        <v>1808</v>
      </c>
      <c r="E259" s="28" t="str">
        <f t="shared" si="42"/>
        <v>IOi3n4T5TMA</v>
      </c>
      <c r="F259" s="28" t="str">
        <f t="shared" si="43"/>
        <v>IOi3n4T5TMA</v>
      </c>
      <c r="G259" s="27" t="s">
        <v>1807</v>
      </c>
      <c r="H259" s="29" t="str">
        <f t="shared" si="44"/>
        <v>Executive Espresso</v>
      </c>
      <c r="I259" s="27" t="s">
        <v>1587</v>
      </c>
      <c r="J259" s="27" t="s">
        <v>1809</v>
      </c>
      <c r="K259" s="28" t="str">
        <f t="shared" si="45"/>
        <v>Sep 29, 2020</v>
      </c>
      <c r="L259" s="30">
        <f t="shared" si="46"/>
        <v>44103</v>
      </c>
      <c r="M259" s="28">
        <f t="shared" si="47"/>
        <v>29</v>
      </c>
      <c r="N259" s="28">
        <f t="shared" si="48"/>
        <v>9</v>
      </c>
      <c r="O259" s="28">
        <f t="shared" si="49"/>
        <v>2020</v>
      </c>
      <c r="P259" s="28" t="str">
        <f t="shared" si="50"/>
        <v>29</v>
      </c>
      <c r="Q259" s="28">
        <f>ROUNDUP(Table1[[#This Row],[month]]/3,0)</f>
        <v>3</v>
      </c>
      <c r="R259" s="28" t="str">
        <f>_xlfn.CONCAT(Table1[[#This Row],[year]],"-Q",Table1[[#This Row],[Quarter]])</f>
        <v>2020-Q3</v>
      </c>
      <c r="S259" s="28" t="str">
        <f>TEXT(Table1[[#This Row],[dateStr]],"yyyy-mm")</f>
        <v>2020-09</v>
      </c>
      <c r="T259" s="28" t="str">
        <f t="shared" si="51"/>
        <v>September</v>
      </c>
      <c r="U259" s="31">
        <v>85</v>
      </c>
      <c r="V259" s="27" t="s">
        <v>1810</v>
      </c>
      <c r="W259" s="32">
        <f t="shared" si="52"/>
        <v>81358</v>
      </c>
      <c r="X259" s="27" t="s">
        <v>1811</v>
      </c>
      <c r="Y259" s="32">
        <f t="shared" si="53"/>
        <v>1315</v>
      </c>
      <c r="Z25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59" s="27" t="s">
        <v>1812</v>
      </c>
      <c r="AB259" s="33">
        <f>Table1[[#This Row],[secs]]/60 + Table1[[#This Row],[mins]] + Table1[[#This Row],[hours]]*60</f>
        <v>36.06666666666667</v>
      </c>
      <c r="AC259" s="34">
        <f t="shared" si="54"/>
        <v>4</v>
      </c>
      <c r="AD259" s="34">
        <f t="shared" si="55"/>
        <v>36</v>
      </c>
      <c r="AE259" s="35">
        <f t="shared" si="56"/>
        <v>0</v>
      </c>
      <c r="AF259" s="28" t="str">
        <f>IFERROR(VLOOKUP(E259,youtube_playlist!$G:$H,2,FALSE),"Unspecified")</f>
        <v>Unspecified</v>
      </c>
      <c r="AG259" s="28" t="str">
        <f>IFERROR(INDEX(youtube_playlist!$G$2:$H$285,MATCH(E259,youtube_playlist!$G$2:$G$285,0),MATCH("industry",youtube_playlist!$G$1:$H$1,0)),"Unspecified")</f>
        <v>Unspecified</v>
      </c>
      <c r="AH259" s="36">
        <v>42762</v>
      </c>
    </row>
    <row r="260" spans="1:34" ht="15.75" customHeight="1" x14ac:dyDescent="0.3">
      <c r="A260" s="27" t="s">
        <v>1813</v>
      </c>
      <c r="B260" s="27" t="s">
        <v>1584</v>
      </c>
      <c r="C260" s="27" t="s">
        <v>1814</v>
      </c>
      <c r="D260" s="27" t="s">
        <v>1815</v>
      </c>
      <c r="E260" s="28" t="str">
        <f t="shared" si="42"/>
        <v>qR9WAOJX9dM</v>
      </c>
      <c r="F260" s="28" t="str">
        <f t="shared" si="43"/>
        <v>qR9WAOJX9dM</v>
      </c>
      <c r="G260" s="27" t="s">
        <v>1814</v>
      </c>
      <c r="H260" s="29" t="str">
        <f t="shared" si="44"/>
        <v>Executive Espresso</v>
      </c>
      <c r="I260" s="27" t="s">
        <v>1587</v>
      </c>
      <c r="J260" s="27" t="s">
        <v>1816</v>
      </c>
      <c r="K260" s="28" t="str">
        <f t="shared" si="45"/>
        <v>Sep 26, 2020</v>
      </c>
      <c r="L260" s="30">
        <f t="shared" si="46"/>
        <v>44100</v>
      </c>
      <c r="M260" s="28">
        <f t="shared" si="47"/>
        <v>26</v>
      </c>
      <c r="N260" s="28">
        <f t="shared" si="48"/>
        <v>9</v>
      </c>
      <c r="O260" s="28">
        <f t="shared" si="49"/>
        <v>2020</v>
      </c>
      <c r="P260" s="28" t="str">
        <f t="shared" si="50"/>
        <v>26</v>
      </c>
      <c r="Q260" s="28">
        <f>ROUNDUP(Table1[[#This Row],[month]]/3,0)</f>
        <v>3</v>
      </c>
      <c r="R260" s="28" t="str">
        <f>_xlfn.CONCAT(Table1[[#This Row],[year]],"-Q",Table1[[#This Row],[Quarter]])</f>
        <v>2020-Q3</v>
      </c>
      <c r="S260" s="28" t="str">
        <f>TEXT(Table1[[#This Row],[dateStr]],"yyyy-mm")</f>
        <v>2020-09</v>
      </c>
      <c r="T260" s="28" t="str">
        <f t="shared" si="51"/>
        <v>September</v>
      </c>
      <c r="U260" s="31">
        <v>25</v>
      </c>
      <c r="V260" s="27" t="s">
        <v>1817</v>
      </c>
      <c r="W260" s="32">
        <f t="shared" si="52"/>
        <v>5723</v>
      </c>
      <c r="X260" s="27" t="s">
        <v>1818</v>
      </c>
      <c r="Y260" s="32">
        <f t="shared" si="53"/>
        <v>105</v>
      </c>
      <c r="Z26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60" s="27" t="s">
        <v>1819</v>
      </c>
      <c r="AB260" s="33">
        <f>Table1[[#This Row],[secs]]/60 + Table1[[#This Row],[mins]] + Table1[[#This Row],[hours]]*60</f>
        <v>40.383333333333333</v>
      </c>
      <c r="AC260" s="34">
        <f t="shared" si="54"/>
        <v>23</v>
      </c>
      <c r="AD260" s="34">
        <f t="shared" si="55"/>
        <v>40</v>
      </c>
      <c r="AE260" s="35">
        <f t="shared" si="56"/>
        <v>0</v>
      </c>
      <c r="AF260" s="28" t="str">
        <f>IFERROR(VLOOKUP(E260,youtube_playlist!$G:$H,2,FALSE),"Unspecified")</f>
        <v>Unspecified</v>
      </c>
      <c r="AG260" s="28" t="str">
        <f>IFERROR(INDEX(youtube_playlist!$G$2:$H$285,MATCH(E260,youtube_playlist!$G$2:$G$285,0),MATCH("industry",youtube_playlist!$G$1:$H$1,0)),"Unspecified")</f>
        <v>Unspecified</v>
      </c>
      <c r="AH260" s="36">
        <v>39367</v>
      </c>
    </row>
    <row r="261" spans="1:34" ht="15.75" customHeight="1" x14ac:dyDescent="0.3">
      <c r="A261" s="27" t="s">
        <v>1820</v>
      </c>
      <c r="B261" s="27" t="s">
        <v>1584</v>
      </c>
      <c r="C261" s="27" t="s">
        <v>1821</v>
      </c>
      <c r="D261" s="27" t="s">
        <v>1822</v>
      </c>
      <c r="E261" s="28" t="str">
        <f t="shared" si="42"/>
        <v>RErF34ag57M</v>
      </c>
      <c r="F261" s="28" t="str">
        <f t="shared" si="43"/>
        <v>RErF34ag57M</v>
      </c>
      <c r="G261" s="27" t="s">
        <v>1821</v>
      </c>
      <c r="H261" s="29" t="str">
        <f t="shared" si="44"/>
        <v>Executive Espresso</v>
      </c>
      <c r="I261" s="27" t="s">
        <v>1587</v>
      </c>
      <c r="J261" s="27" t="s">
        <v>1823</v>
      </c>
      <c r="K261" s="28" t="str">
        <f t="shared" si="45"/>
        <v>Sep 21, 2020</v>
      </c>
      <c r="L261" s="30">
        <f t="shared" si="46"/>
        <v>44095</v>
      </c>
      <c r="M261" s="28">
        <f t="shared" si="47"/>
        <v>21</v>
      </c>
      <c r="N261" s="28">
        <f t="shared" si="48"/>
        <v>9</v>
      </c>
      <c r="O261" s="28">
        <f t="shared" si="49"/>
        <v>2020</v>
      </c>
      <c r="P261" s="28" t="str">
        <f t="shared" si="50"/>
        <v>21</v>
      </c>
      <c r="Q261" s="28">
        <f>ROUNDUP(Table1[[#This Row],[month]]/3,0)</f>
        <v>3</v>
      </c>
      <c r="R261" s="28" t="str">
        <f>_xlfn.CONCAT(Table1[[#This Row],[year]],"-Q",Table1[[#This Row],[Quarter]])</f>
        <v>2020-Q3</v>
      </c>
      <c r="S261" s="28" t="str">
        <f>TEXT(Table1[[#This Row],[dateStr]],"yyyy-mm")</f>
        <v>2020-09</v>
      </c>
      <c r="T261" s="28" t="str">
        <f t="shared" si="51"/>
        <v>September</v>
      </c>
      <c r="U261" s="31">
        <v>18</v>
      </c>
      <c r="V261" s="27" t="s">
        <v>1824</v>
      </c>
      <c r="W261" s="32">
        <f t="shared" si="52"/>
        <v>19024</v>
      </c>
      <c r="X261" s="27" t="s">
        <v>1825</v>
      </c>
      <c r="Y261" s="32">
        <f t="shared" si="53"/>
        <v>351</v>
      </c>
      <c r="Z26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61" s="27" t="s">
        <v>1826</v>
      </c>
      <c r="AB261" s="33">
        <f>Table1[[#This Row],[secs]]/60 + Table1[[#This Row],[mins]] + Table1[[#This Row],[hours]]*60</f>
        <v>45.366666666666667</v>
      </c>
      <c r="AC261" s="34">
        <f t="shared" si="54"/>
        <v>22</v>
      </c>
      <c r="AD261" s="34">
        <f t="shared" si="55"/>
        <v>45</v>
      </c>
      <c r="AE261" s="35">
        <f t="shared" si="56"/>
        <v>0</v>
      </c>
      <c r="AF261" s="28" t="str">
        <f>IFERROR(VLOOKUP(E261,youtube_playlist!$G:$H,2,FALSE),"Unspecified")</f>
        <v>Unspecified</v>
      </c>
      <c r="AG261" s="28" t="str">
        <f>IFERROR(INDEX(youtube_playlist!$G$2:$H$285,MATCH(E261,youtube_playlist!$G$2:$G$285,0),MATCH("industry",youtube_playlist!$G$1:$H$1,0)),"Unspecified")</f>
        <v>Unspecified</v>
      </c>
      <c r="AH261" s="36">
        <v>37087</v>
      </c>
    </row>
    <row r="262" spans="1:34" ht="15.75" customHeight="1" x14ac:dyDescent="0.3">
      <c r="A262" s="27" t="s">
        <v>1827</v>
      </c>
      <c r="B262" s="27" t="s">
        <v>1584</v>
      </c>
      <c r="C262" s="27" t="s">
        <v>1828</v>
      </c>
      <c r="D262" s="27" t="s">
        <v>1829</v>
      </c>
      <c r="E262" s="28" t="str">
        <f t="shared" si="42"/>
        <v>nG76HeVgH5g</v>
      </c>
      <c r="F262" s="28" t="str">
        <f t="shared" si="43"/>
        <v>nG76HeVgH5g</v>
      </c>
      <c r="G262" s="27" t="s">
        <v>1828</v>
      </c>
      <c r="H262" s="29" t="str">
        <f t="shared" si="44"/>
        <v>Executive Espresso</v>
      </c>
      <c r="I262" s="27" t="s">
        <v>1587</v>
      </c>
      <c r="J262" s="27" t="s">
        <v>1830</v>
      </c>
      <c r="K262" s="28" t="str">
        <f t="shared" si="45"/>
        <v>Sep 18, 2020</v>
      </c>
      <c r="L262" s="30">
        <f t="shared" si="46"/>
        <v>44092</v>
      </c>
      <c r="M262" s="28">
        <f t="shared" si="47"/>
        <v>18</v>
      </c>
      <c r="N262" s="28">
        <f t="shared" si="48"/>
        <v>9</v>
      </c>
      <c r="O262" s="28">
        <f t="shared" si="49"/>
        <v>2020</v>
      </c>
      <c r="P262" s="28" t="str">
        <f t="shared" si="50"/>
        <v>18</v>
      </c>
      <c r="Q262" s="28">
        <f>ROUNDUP(Table1[[#This Row],[month]]/3,0)</f>
        <v>3</v>
      </c>
      <c r="R262" s="28" t="str">
        <f>_xlfn.CONCAT(Table1[[#This Row],[year]],"-Q",Table1[[#This Row],[Quarter]])</f>
        <v>2020-Q3</v>
      </c>
      <c r="S262" s="28" t="str">
        <f>TEXT(Table1[[#This Row],[dateStr]],"yyyy-mm")</f>
        <v>2020-09</v>
      </c>
      <c r="T262" s="28" t="str">
        <f t="shared" si="51"/>
        <v>September</v>
      </c>
      <c r="U262" s="31">
        <v>21</v>
      </c>
      <c r="V262" s="27" t="s">
        <v>1831</v>
      </c>
      <c r="W262" s="32">
        <f t="shared" si="52"/>
        <v>22021</v>
      </c>
      <c r="X262" s="27" t="s">
        <v>1832</v>
      </c>
      <c r="Y262" s="32">
        <f t="shared" si="53"/>
        <v>468</v>
      </c>
      <c r="Z26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62" s="27" t="s">
        <v>886</v>
      </c>
      <c r="AB262" s="33">
        <f>Table1[[#This Row],[secs]]/60 + Table1[[#This Row],[mins]] + Table1[[#This Row],[hours]]*60</f>
        <v>49.06666666666667</v>
      </c>
      <c r="AC262" s="34">
        <f t="shared" si="54"/>
        <v>4</v>
      </c>
      <c r="AD262" s="34">
        <f t="shared" si="55"/>
        <v>49</v>
      </c>
      <c r="AE262" s="35">
        <f t="shared" si="56"/>
        <v>0</v>
      </c>
      <c r="AF262" s="28" t="str">
        <f>IFERROR(VLOOKUP(E262,youtube_playlist!$G:$H,2,FALSE),"Unspecified")</f>
        <v>Unspecified</v>
      </c>
      <c r="AG262" s="28" t="str">
        <f>IFERROR(INDEX(youtube_playlist!$G$2:$H$285,MATCH(E262,youtube_playlist!$G$2:$G$285,0),MATCH("industry",youtube_playlist!$G$1:$H$1,0)),"Unspecified")</f>
        <v>Unspecified</v>
      </c>
      <c r="AH262" s="36">
        <v>36579</v>
      </c>
    </row>
    <row r="263" spans="1:34" ht="15.75" customHeight="1" x14ac:dyDescent="0.3">
      <c r="A263" s="27" t="s">
        <v>1833</v>
      </c>
      <c r="B263" s="27" t="s">
        <v>1584</v>
      </c>
      <c r="C263" s="27" t="s">
        <v>1834</v>
      </c>
      <c r="D263" s="27" t="s">
        <v>1835</v>
      </c>
      <c r="E263" s="28" t="str">
        <f t="shared" si="42"/>
        <v>Cc56JxF1TSw</v>
      </c>
      <c r="F263" s="28" t="str">
        <f t="shared" si="43"/>
        <v>Cc56JxF1TSw</v>
      </c>
      <c r="G263" s="27" t="s">
        <v>1834</v>
      </c>
      <c r="H263" s="29" t="str">
        <f t="shared" si="44"/>
        <v>Executive Espresso</v>
      </c>
      <c r="I263" s="27" t="s">
        <v>1587</v>
      </c>
      <c r="J263" s="27" t="s">
        <v>1836</v>
      </c>
      <c r="K263" s="28" t="str">
        <f t="shared" si="45"/>
        <v>Sep 17, 2020</v>
      </c>
      <c r="L263" s="30">
        <f t="shared" si="46"/>
        <v>44091</v>
      </c>
      <c r="M263" s="28">
        <f t="shared" si="47"/>
        <v>17</v>
      </c>
      <c r="N263" s="28">
        <f t="shared" si="48"/>
        <v>9</v>
      </c>
      <c r="O263" s="28">
        <f t="shared" si="49"/>
        <v>2020</v>
      </c>
      <c r="P263" s="28" t="str">
        <f t="shared" si="50"/>
        <v>17</v>
      </c>
      <c r="Q263" s="28">
        <f>ROUNDUP(Table1[[#This Row],[month]]/3,0)</f>
        <v>3</v>
      </c>
      <c r="R263" s="28" t="str">
        <f>_xlfn.CONCAT(Table1[[#This Row],[year]],"-Q",Table1[[#This Row],[Quarter]])</f>
        <v>2020-Q3</v>
      </c>
      <c r="S263" s="28" t="str">
        <f>TEXT(Table1[[#This Row],[dateStr]],"yyyy-mm")</f>
        <v>2020-09</v>
      </c>
      <c r="T263" s="28" t="str">
        <f t="shared" si="51"/>
        <v>September</v>
      </c>
      <c r="U263" s="31">
        <v>29</v>
      </c>
      <c r="V263" s="27" t="s">
        <v>1837</v>
      </c>
      <c r="W263" s="32">
        <f t="shared" si="52"/>
        <v>15588</v>
      </c>
      <c r="X263" s="27" t="s">
        <v>1838</v>
      </c>
      <c r="Y263" s="32">
        <f t="shared" si="53"/>
        <v>272</v>
      </c>
      <c r="Z26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63" s="27" t="s">
        <v>1839</v>
      </c>
      <c r="AB263" s="33">
        <f>Table1[[#This Row],[secs]]/60 + Table1[[#This Row],[mins]] + Table1[[#This Row],[hours]]*60</f>
        <v>44.833333333333336</v>
      </c>
      <c r="AC263" s="34">
        <f t="shared" si="54"/>
        <v>50</v>
      </c>
      <c r="AD263" s="34">
        <f t="shared" si="55"/>
        <v>44</v>
      </c>
      <c r="AE263" s="35">
        <f t="shared" si="56"/>
        <v>0</v>
      </c>
      <c r="AF263" s="28" t="str">
        <f>IFERROR(VLOOKUP(E263,youtube_playlist!$G:$H,2,FALSE),"Unspecified")</f>
        <v>Unspecified</v>
      </c>
      <c r="AG263" s="28" t="str">
        <f>IFERROR(INDEX(youtube_playlist!$G$2:$H$285,MATCH(E263,youtube_playlist!$G$2:$G$285,0),MATCH("industry",youtube_playlist!$G$1:$H$1,0)),"Unspecified")</f>
        <v>Unspecified</v>
      </c>
      <c r="AH263" s="36">
        <v>36309</v>
      </c>
    </row>
    <row r="264" spans="1:34" ht="15.75" customHeight="1" x14ac:dyDescent="0.3">
      <c r="A264" s="27" t="s">
        <v>1840</v>
      </c>
      <c r="B264" s="27" t="s">
        <v>1584</v>
      </c>
      <c r="C264" s="27" t="s">
        <v>1841</v>
      </c>
      <c r="D264" s="27" t="s">
        <v>1842</v>
      </c>
      <c r="E264" s="28" t="str">
        <f t="shared" si="42"/>
        <v>K-qd_EPGgi8</v>
      </c>
      <c r="F264" s="28" t="str">
        <f t="shared" si="43"/>
        <v>K-qd_EPGgi8</v>
      </c>
      <c r="G264" s="27" t="s">
        <v>1841</v>
      </c>
      <c r="H264" s="29" t="str">
        <f t="shared" si="44"/>
        <v>Executive Espresso</v>
      </c>
      <c r="I264" s="27" t="s">
        <v>1587</v>
      </c>
      <c r="J264" s="27" t="s">
        <v>1843</v>
      </c>
      <c r="K264" s="28" t="str">
        <f t="shared" si="45"/>
        <v>Sep 14, 2020</v>
      </c>
      <c r="L264" s="30">
        <f t="shared" si="46"/>
        <v>44088</v>
      </c>
      <c r="M264" s="28">
        <f t="shared" si="47"/>
        <v>14</v>
      </c>
      <c r="N264" s="28">
        <f t="shared" si="48"/>
        <v>9</v>
      </c>
      <c r="O264" s="28">
        <f t="shared" si="49"/>
        <v>2020</v>
      </c>
      <c r="P264" s="28" t="str">
        <f t="shared" si="50"/>
        <v>14</v>
      </c>
      <c r="Q264" s="28">
        <f>ROUNDUP(Table1[[#This Row],[month]]/3,0)</f>
        <v>3</v>
      </c>
      <c r="R264" s="28" t="str">
        <f>_xlfn.CONCAT(Table1[[#This Row],[year]],"-Q",Table1[[#This Row],[Quarter]])</f>
        <v>2020-Q3</v>
      </c>
      <c r="S264" s="28" t="str">
        <f>TEXT(Table1[[#This Row],[dateStr]],"yyyy-mm")</f>
        <v>2020-09</v>
      </c>
      <c r="T264" s="28" t="str">
        <f t="shared" si="51"/>
        <v>September</v>
      </c>
      <c r="U264" s="31">
        <v>8</v>
      </c>
      <c r="V264" s="27" t="s">
        <v>1844</v>
      </c>
      <c r="W264" s="32">
        <f t="shared" si="52"/>
        <v>18000</v>
      </c>
      <c r="X264" s="27" t="s">
        <v>280</v>
      </c>
      <c r="Y264" s="32">
        <f t="shared" si="53"/>
        <v>299</v>
      </c>
      <c r="Z26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64" s="27" t="s">
        <v>1845</v>
      </c>
      <c r="AB264" s="33">
        <f>Table1[[#This Row],[secs]]/60 + Table1[[#This Row],[mins]] + Table1[[#This Row],[hours]]*60</f>
        <v>19.833333333333332</v>
      </c>
      <c r="AC264" s="34">
        <f t="shared" si="54"/>
        <v>50</v>
      </c>
      <c r="AD264" s="34">
        <f t="shared" si="55"/>
        <v>19</v>
      </c>
      <c r="AE264" s="35">
        <f t="shared" si="56"/>
        <v>0</v>
      </c>
      <c r="AF264" s="28" t="str">
        <f>IFERROR(VLOOKUP(E264,youtube_playlist!$G:$H,2,FALSE),"Unspecified")</f>
        <v>Unspecified</v>
      </c>
      <c r="AG264" s="28" t="str">
        <f>IFERROR(INDEX(youtube_playlist!$G$2:$H$285,MATCH(E264,youtube_playlist!$G$2:$G$285,0),MATCH("industry",youtube_playlist!$G$1:$H$1,0)),"Unspecified")</f>
        <v>Unspecified</v>
      </c>
      <c r="AH264" s="36">
        <v>33429</v>
      </c>
    </row>
    <row r="265" spans="1:34" ht="15.75" customHeight="1" x14ac:dyDescent="0.3">
      <c r="A265" s="27" t="s">
        <v>1846</v>
      </c>
      <c r="B265" s="27" t="s">
        <v>1584</v>
      </c>
      <c r="C265" s="27" t="s">
        <v>1847</v>
      </c>
      <c r="D265" s="27" t="s">
        <v>1848</v>
      </c>
      <c r="E265" s="28" t="str">
        <f t="shared" si="42"/>
        <v>3i2rTe30YPw</v>
      </c>
      <c r="F265" s="28" t="str">
        <f t="shared" si="43"/>
        <v>3i2rTe30YPw</v>
      </c>
      <c r="G265" s="27" t="s">
        <v>1847</v>
      </c>
      <c r="H265" s="29" t="str">
        <f t="shared" si="44"/>
        <v>Executive Espresso</v>
      </c>
      <c r="I265" s="27" t="s">
        <v>1587</v>
      </c>
      <c r="J265" s="27" t="s">
        <v>1849</v>
      </c>
      <c r="K265" s="28" t="str">
        <f t="shared" si="45"/>
        <v>Sep 6, 2020</v>
      </c>
      <c r="L265" s="30">
        <f t="shared" si="46"/>
        <v>44080</v>
      </c>
      <c r="M265" s="28">
        <f t="shared" si="47"/>
        <v>6</v>
      </c>
      <c r="N265" s="28">
        <f t="shared" si="48"/>
        <v>9</v>
      </c>
      <c r="O265" s="28">
        <f t="shared" si="49"/>
        <v>2020</v>
      </c>
      <c r="P265" s="28" t="str">
        <f t="shared" si="50"/>
        <v>6</v>
      </c>
      <c r="Q265" s="28">
        <f>ROUNDUP(Table1[[#This Row],[month]]/3,0)</f>
        <v>3</v>
      </c>
      <c r="R265" s="28" t="str">
        <f>_xlfn.CONCAT(Table1[[#This Row],[year]],"-Q",Table1[[#This Row],[Quarter]])</f>
        <v>2020-Q3</v>
      </c>
      <c r="S265" s="28" t="str">
        <f>TEXT(Table1[[#This Row],[dateStr]],"yyyy-mm")</f>
        <v>2020-09</v>
      </c>
      <c r="T265" s="28" t="str">
        <f t="shared" si="51"/>
        <v>September</v>
      </c>
      <c r="U265" s="31">
        <v>86</v>
      </c>
      <c r="V265" s="27" t="s">
        <v>1850</v>
      </c>
      <c r="W265" s="32">
        <f t="shared" si="52"/>
        <v>62701</v>
      </c>
      <c r="X265" s="27" t="s">
        <v>1851</v>
      </c>
      <c r="Y265" s="32">
        <f t="shared" si="53"/>
        <v>972</v>
      </c>
      <c r="Z26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65" s="27" t="s">
        <v>1852</v>
      </c>
      <c r="AB265" s="33">
        <f>Table1[[#This Row],[secs]]/60 + Table1[[#This Row],[mins]] + Table1[[#This Row],[hours]]*60</f>
        <v>52.06666666666667</v>
      </c>
      <c r="AC265" s="34">
        <f t="shared" si="54"/>
        <v>4</v>
      </c>
      <c r="AD265" s="34">
        <f t="shared" si="55"/>
        <v>52</v>
      </c>
      <c r="AE265" s="35">
        <f t="shared" si="56"/>
        <v>0</v>
      </c>
      <c r="AF265" s="28" t="str">
        <f>IFERROR(VLOOKUP(E265,youtube_playlist!$G:$H,2,FALSE),"Unspecified")</f>
        <v>Unspecified</v>
      </c>
      <c r="AG265" s="28" t="str">
        <f>IFERROR(INDEX(youtube_playlist!$G$2:$H$285,MATCH(E265,youtube_playlist!$G$2:$G$285,0),MATCH("industry",youtube_playlist!$G$1:$H$1,0)),"Unspecified")</f>
        <v>Unspecified</v>
      </c>
      <c r="AH265" s="36">
        <v>39240</v>
      </c>
    </row>
    <row r="266" spans="1:34" ht="15.75" customHeight="1" x14ac:dyDescent="0.3">
      <c r="A266" s="27" t="s">
        <v>1853</v>
      </c>
      <c r="B266" s="27" t="s">
        <v>1584</v>
      </c>
      <c r="C266" s="27" t="s">
        <v>1854</v>
      </c>
      <c r="D266" s="27" t="s">
        <v>1855</v>
      </c>
      <c r="E266" s="28" t="str">
        <f t="shared" si="42"/>
        <v>nkSE2LEFFSo</v>
      </c>
      <c r="F266" s="28" t="str">
        <f t="shared" si="43"/>
        <v>nkSE2LEFFSo</v>
      </c>
      <c r="G266" s="27" t="s">
        <v>1854</v>
      </c>
      <c r="H266" s="29" t="str">
        <f t="shared" si="44"/>
        <v>Executive Espresso</v>
      </c>
      <c r="I266" s="27" t="s">
        <v>1587</v>
      </c>
      <c r="J266" s="27" t="s">
        <v>1856</v>
      </c>
      <c r="K266" s="28" t="str">
        <f t="shared" si="45"/>
        <v>Sep 4, 2020</v>
      </c>
      <c r="L266" s="30">
        <f t="shared" si="46"/>
        <v>44078</v>
      </c>
      <c r="M266" s="28">
        <f t="shared" si="47"/>
        <v>4</v>
      </c>
      <c r="N266" s="28">
        <f t="shared" si="48"/>
        <v>9</v>
      </c>
      <c r="O266" s="28">
        <f t="shared" si="49"/>
        <v>2020</v>
      </c>
      <c r="P266" s="28" t="str">
        <f t="shared" si="50"/>
        <v>4</v>
      </c>
      <c r="Q266" s="28">
        <f>ROUNDUP(Table1[[#This Row],[month]]/3,0)</f>
        <v>3</v>
      </c>
      <c r="R266" s="28" t="str">
        <f>_xlfn.CONCAT(Table1[[#This Row],[year]],"-Q",Table1[[#This Row],[Quarter]])</f>
        <v>2020-Q3</v>
      </c>
      <c r="S266" s="28" t="str">
        <f>TEXT(Table1[[#This Row],[dateStr]],"yyyy-mm")</f>
        <v>2020-09</v>
      </c>
      <c r="T266" s="28" t="str">
        <f t="shared" si="51"/>
        <v>September</v>
      </c>
      <c r="U266" s="31">
        <v>22</v>
      </c>
      <c r="V266" s="27" t="s">
        <v>1857</v>
      </c>
      <c r="W266" s="32">
        <f t="shared" si="52"/>
        <v>24080</v>
      </c>
      <c r="X266" s="27" t="s">
        <v>1858</v>
      </c>
      <c r="Y266" s="32">
        <f t="shared" si="53"/>
        <v>470</v>
      </c>
      <c r="Z26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66" s="27" t="s">
        <v>1859</v>
      </c>
      <c r="AB266" s="33">
        <f>Table1[[#This Row],[secs]]/60 + Table1[[#This Row],[mins]] + Table1[[#This Row],[hours]]*60</f>
        <v>16.600000000000001</v>
      </c>
      <c r="AC266" s="34">
        <f t="shared" si="54"/>
        <v>36</v>
      </c>
      <c r="AD266" s="34">
        <f t="shared" si="55"/>
        <v>16</v>
      </c>
      <c r="AE266" s="35">
        <f t="shared" si="56"/>
        <v>0</v>
      </c>
      <c r="AF266" s="28" t="str">
        <f>IFERROR(VLOOKUP(E266,youtube_playlist!$G:$H,2,FALSE),"Unspecified")</f>
        <v>Unspecified</v>
      </c>
      <c r="AG266" s="28" t="str">
        <f>IFERROR(INDEX(youtube_playlist!$G$2:$H$285,MATCH(E266,youtube_playlist!$G$2:$G$285,0),MATCH("industry",youtube_playlist!$G$1:$H$1,0)),"Unspecified")</f>
        <v>Unspecified</v>
      </c>
      <c r="AH266" s="36">
        <v>34439</v>
      </c>
    </row>
    <row r="267" spans="1:34" ht="15.75" customHeight="1" x14ac:dyDescent="0.3">
      <c r="A267" s="27" t="s">
        <v>1860</v>
      </c>
      <c r="B267" s="27" t="s">
        <v>1584</v>
      </c>
      <c r="C267" s="27" t="s">
        <v>1861</v>
      </c>
      <c r="D267" s="27" t="s">
        <v>1862</v>
      </c>
      <c r="E267" s="28" t="str">
        <f t="shared" si="42"/>
        <v>KsrJj5HhsAs</v>
      </c>
      <c r="F267" s="28" t="str">
        <f t="shared" si="43"/>
        <v>KsrJj5HhsAs</v>
      </c>
      <c r="G267" s="27" t="s">
        <v>1861</v>
      </c>
      <c r="H267" s="29" t="str">
        <f t="shared" si="44"/>
        <v>Executive Espresso</v>
      </c>
      <c r="I267" s="27" t="s">
        <v>1587</v>
      </c>
      <c r="J267" s="27" t="s">
        <v>1863</v>
      </c>
      <c r="K267" s="28" t="str">
        <f t="shared" si="45"/>
        <v>Sep 2, 2020</v>
      </c>
      <c r="L267" s="30">
        <f t="shared" si="46"/>
        <v>44076</v>
      </c>
      <c r="M267" s="28">
        <f t="shared" si="47"/>
        <v>2</v>
      </c>
      <c r="N267" s="28">
        <f t="shared" si="48"/>
        <v>9</v>
      </c>
      <c r="O267" s="28">
        <f t="shared" si="49"/>
        <v>2020</v>
      </c>
      <c r="P267" s="28" t="str">
        <f t="shared" si="50"/>
        <v>2</v>
      </c>
      <c r="Q267" s="28">
        <f>ROUNDUP(Table1[[#This Row],[month]]/3,0)</f>
        <v>3</v>
      </c>
      <c r="R267" s="28" t="str">
        <f>_xlfn.CONCAT(Table1[[#This Row],[year]],"-Q",Table1[[#This Row],[Quarter]])</f>
        <v>2020-Q3</v>
      </c>
      <c r="S267" s="28" t="str">
        <f>TEXT(Table1[[#This Row],[dateStr]],"yyyy-mm")</f>
        <v>2020-09</v>
      </c>
      <c r="T267" s="28" t="str">
        <f t="shared" si="51"/>
        <v>September</v>
      </c>
      <c r="U267" s="31">
        <v>125</v>
      </c>
      <c r="V267" s="27" t="s">
        <v>1864</v>
      </c>
      <c r="W267" s="32">
        <f t="shared" si="52"/>
        <v>81459</v>
      </c>
      <c r="X267" s="27" t="s">
        <v>1865</v>
      </c>
      <c r="Y267" s="32">
        <f t="shared" si="53"/>
        <v>795</v>
      </c>
      <c r="Z26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67" s="27" t="s">
        <v>1866</v>
      </c>
      <c r="AB267" s="33">
        <f>Table1[[#This Row],[secs]]/60 + Table1[[#This Row],[mins]] + Table1[[#This Row],[hours]]*60</f>
        <v>19.149999999999999</v>
      </c>
      <c r="AC267" s="34">
        <f t="shared" si="54"/>
        <v>9</v>
      </c>
      <c r="AD267" s="34">
        <f t="shared" si="55"/>
        <v>19</v>
      </c>
      <c r="AE267" s="35">
        <f t="shared" si="56"/>
        <v>0</v>
      </c>
      <c r="AF267" s="28" t="str">
        <f>IFERROR(VLOOKUP(E267,youtube_playlist!$G:$H,2,FALSE),"Unspecified")</f>
        <v>Unspecified</v>
      </c>
      <c r="AG267" s="28" t="str">
        <f>IFERROR(INDEX(youtube_playlist!$G$2:$H$285,MATCH(E267,youtube_playlist!$G$2:$G$285,0),MATCH("industry",youtube_playlist!$G$1:$H$1,0)),"Unspecified")</f>
        <v>Unspecified</v>
      </c>
      <c r="AH267" s="36">
        <v>38583</v>
      </c>
    </row>
    <row r="268" spans="1:34" ht="15.75" customHeight="1" x14ac:dyDescent="0.3">
      <c r="A268" s="27" t="s">
        <v>1867</v>
      </c>
      <c r="B268" s="27" t="s">
        <v>1584</v>
      </c>
      <c r="C268" s="27" t="s">
        <v>1868</v>
      </c>
      <c r="D268" s="27" t="s">
        <v>1869</v>
      </c>
      <c r="E268" s="28" t="str">
        <f t="shared" si="42"/>
        <v>USANqcZu3NQ</v>
      </c>
      <c r="F268" s="28" t="str">
        <f t="shared" si="43"/>
        <v>USANqcZu3NQ</v>
      </c>
      <c r="G268" s="27" t="s">
        <v>1868</v>
      </c>
      <c r="H268" s="29" t="str">
        <f t="shared" si="44"/>
        <v>Executive Espresso</v>
      </c>
      <c r="I268" s="27" t="s">
        <v>1587</v>
      </c>
      <c r="J268" s="27" t="s">
        <v>1870</v>
      </c>
      <c r="K268" s="28" t="str">
        <f t="shared" si="45"/>
        <v>Sep 1, 2020</v>
      </c>
      <c r="L268" s="30">
        <f t="shared" si="46"/>
        <v>44075</v>
      </c>
      <c r="M268" s="28">
        <f t="shared" si="47"/>
        <v>1</v>
      </c>
      <c r="N268" s="28">
        <f t="shared" si="48"/>
        <v>9</v>
      </c>
      <c r="O268" s="28">
        <f t="shared" si="49"/>
        <v>2020</v>
      </c>
      <c r="P268" s="28" t="str">
        <f t="shared" si="50"/>
        <v>1</v>
      </c>
      <c r="Q268" s="28">
        <f>ROUNDUP(Table1[[#This Row],[month]]/3,0)</f>
        <v>3</v>
      </c>
      <c r="R268" s="28" t="str">
        <f>_xlfn.CONCAT(Table1[[#This Row],[year]],"-Q",Table1[[#This Row],[Quarter]])</f>
        <v>2020-Q3</v>
      </c>
      <c r="S268" s="28" t="str">
        <f>TEXT(Table1[[#This Row],[dateStr]],"yyyy-mm")</f>
        <v>2020-09</v>
      </c>
      <c r="T268" s="28" t="str">
        <f t="shared" si="51"/>
        <v>September</v>
      </c>
      <c r="U268" s="31">
        <v>279</v>
      </c>
      <c r="V268" s="27" t="s">
        <v>1871</v>
      </c>
      <c r="W268" s="32">
        <f t="shared" si="52"/>
        <v>76555</v>
      </c>
      <c r="X268" s="27" t="s">
        <v>1872</v>
      </c>
      <c r="Y268" s="32">
        <f t="shared" si="53"/>
        <v>1300</v>
      </c>
      <c r="Z26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68" s="27" t="s">
        <v>1873</v>
      </c>
      <c r="AB268" s="33">
        <f>Table1[[#This Row],[secs]]/60 + Table1[[#This Row],[mins]] + Table1[[#This Row],[hours]]*60</f>
        <v>59.833333333333336</v>
      </c>
      <c r="AC268" s="34">
        <f t="shared" si="54"/>
        <v>50</v>
      </c>
      <c r="AD268" s="34">
        <f t="shared" si="55"/>
        <v>59</v>
      </c>
      <c r="AE268" s="35">
        <f t="shared" si="56"/>
        <v>0</v>
      </c>
      <c r="AF268" s="28" t="str">
        <f>IFERROR(VLOOKUP(E268,youtube_playlist!$G:$H,2,FALSE),"Unspecified")</f>
        <v>Unspecified</v>
      </c>
      <c r="AG268" s="28" t="str">
        <f>IFERROR(INDEX(youtube_playlist!$G$2:$H$285,MATCH(E268,youtube_playlist!$G$2:$G$285,0),MATCH("industry",youtube_playlist!$G$1:$H$1,0)),"Unspecified")</f>
        <v>Unspecified</v>
      </c>
      <c r="AH268" s="36">
        <v>36962</v>
      </c>
    </row>
    <row r="269" spans="1:34" ht="15.75" customHeight="1" x14ac:dyDescent="0.3">
      <c r="A269" s="27" t="s">
        <v>1874</v>
      </c>
      <c r="B269" s="27" t="s">
        <v>1584</v>
      </c>
      <c r="C269" s="27" t="s">
        <v>1875</v>
      </c>
      <c r="D269" s="27" t="s">
        <v>1876</v>
      </c>
      <c r="E269" s="28" t="str">
        <f t="shared" si="42"/>
        <v>w-UsJ2YPW7c</v>
      </c>
      <c r="F269" s="28" t="str">
        <f t="shared" si="43"/>
        <v>w-UsJ2YPW7c</v>
      </c>
      <c r="G269" s="27" t="s">
        <v>1875</v>
      </c>
      <c r="H269" s="29" t="str">
        <f t="shared" si="44"/>
        <v>Executive Espresso</v>
      </c>
      <c r="I269" s="27" t="s">
        <v>1587</v>
      </c>
      <c r="J269" s="27" t="s">
        <v>1877</v>
      </c>
      <c r="K269" s="28" t="str">
        <f t="shared" si="45"/>
        <v>Aug 30, 2020</v>
      </c>
      <c r="L269" s="30">
        <f t="shared" si="46"/>
        <v>44073</v>
      </c>
      <c r="M269" s="28">
        <f t="shared" si="47"/>
        <v>30</v>
      </c>
      <c r="N269" s="28">
        <f t="shared" si="48"/>
        <v>8</v>
      </c>
      <c r="O269" s="28">
        <f t="shared" si="49"/>
        <v>2020</v>
      </c>
      <c r="P269" s="28" t="str">
        <f t="shared" si="50"/>
        <v>30</v>
      </c>
      <c r="Q269" s="28">
        <f>ROUNDUP(Table1[[#This Row],[month]]/3,0)</f>
        <v>3</v>
      </c>
      <c r="R269" s="28" t="str">
        <f>_xlfn.CONCAT(Table1[[#This Row],[year]],"-Q",Table1[[#This Row],[Quarter]])</f>
        <v>2020-Q3</v>
      </c>
      <c r="S269" s="28" t="str">
        <f>TEXT(Table1[[#This Row],[dateStr]],"yyyy-mm")</f>
        <v>2020-08</v>
      </c>
      <c r="T269" s="28" t="str">
        <f t="shared" si="51"/>
        <v>August</v>
      </c>
      <c r="U269" s="31">
        <v>40</v>
      </c>
      <c r="V269" s="27" t="s">
        <v>1878</v>
      </c>
      <c r="W269" s="32">
        <f t="shared" si="52"/>
        <v>30107</v>
      </c>
      <c r="X269" s="27" t="s">
        <v>1879</v>
      </c>
      <c r="Y269" s="32">
        <f t="shared" si="53"/>
        <v>731</v>
      </c>
      <c r="Z26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69" s="27" t="s">
        <v>1880</v>
      </c>
      <c r="AB269" s="33">
        <f>Table1[[#This Row],[secs]]/60 + Table1[[#This Row],[mins]] + Table1[[#This Row],[hours]]*60</f>
        <v>35.799999999999997</v>
      </c>
      <c r="AC269" s="34">
        <f t="shared" si="54"/>
        <v>48</v>
      </c>
      <c r="AD269" s="34">
        <f t="shared" si="55"/>
        <v>35</v>
      </c>
      <c r="AE269" s="35">
        <f t="shared" si="56"/>
        <v>0</v>
      </c>
      <c r="AF269" s="28" t="str">
        <f>IFERROR(VLOOKUP(E269,youtube_playlist!$G:$H,2,FALSE),"Unspecified")</f>
        <v>Unspecified</v>
      </c>
      <c r="AG269" s="28" t="str">
        <f>IFERROR(INDEX(youtube_playlist!$G$2:$H$285,MATCH(E269,youtube_playlist!$G$2:$G$285,0),MATCH("industry",youtube_playlist!$G$1:$H$1,0)),"Unspecified")</f>
        <v>Unspecified</v>
      </c>
      <c r="AH269" s="36">
        <v>37733</v>
      </c>
    </row>
    <row r="270" spans="1:34" ht="15.75" customHeight="1" x14ac:dyDescent="0.3">
      <c r="A270" s="27" t="s">
        <v>1881</v>
      </c>
      <c r="B270" s="27" t="s">
        <v>1584</v>
      </c>
      <c r="C270" s="27" t="s">
        <v>1882</v>
      </c>
      <c r="D270" s="27" t="s">
        <v>1883</v>
      </c>
      <c r="E270" s="28" t="str">
        <f t="shared" si="42"/>
        <v>4Q3LX4SXDV0</v>
      </c>
      <c r="F270" s="28" t="str">
        <f t="shared" si="43"/>
        <v>4Q3LX4SXDV0</v>
      </c>
      <c r="G270" s="27" t="s">
        <v>1882</v>
      </c>
      <c r="H270" s="29" t="str">
        <f t="shared" si="44"/>
        <v>Executive Espresso</v>
      </c>
      <c r="I270" s="27" t="s">
        <v>1587</v>
      </c>
      <c r="J270" s="27" t="s">
        <v>1884</v>
      </c>
      <c r="K270" s="28" t="str">
        <f t="shared" si="45"/>
        <v>Aug 23, 2020</v>
      </c>
      <c r="L270" s="30">
        <f t="shared" si="46"/>
        <v>44066</v>
      </c>
      <c r="M270" s="28">
        <f t="shared" si="47"/>
        <v>23</v>
      </c>
      <c r="N270" s="28">
        <f t="shared" si="48"/>
        <v>8</v>
      </c>
      <c r="O270" s="28">
        <f t="shared" si="49"/>
        <v>2020</v>
      </c>
      <c r="P270" s="28" t="str">
        <f t="shared" si="50"/>
        <v>23</v>
      </c>
      <c r="Q270" s="28">
        <f>ROUNDUP(Table1[[#This Row],[month]]/3,0)</f>
        <v>3</v>
      </c>
      <c r="R270" s="28" t="str">
        <f>_xlfn.CONCAT(Table1[[#This Row],[year]],"-Q",Table1[[#This Row],[Quarter]])</f>
        <v>2020-Q3</v>
      </c>
      <c r="S270" s="28" t="str">
        <f>TEXT(Table1[[#This Row],[dateStr]],"yyyy-mm")</f>
        <v>2020-08</v>
      </c>
      <c r="T270" s="28" t="str">
        <f t="shared" si="51"/>
        <v>August</v>
      </c>
      <c r="U270" s="31">
        <v>104</v>
      </c>
      <c r="V270" s="27" t="s">
        <v>1885</v>
      </c>
      <c r="W270" s="32">
        <f t="shared" si="52"/>
        <v>58780</v>
      </c>
      <c r="X270" s="27" t="s">
        <v>1886</v>
      </c>
      <c r="Y270" s="32">
        <f t="shared" si="53"/>
        <v>930</v>
      </c>
      <c r="Z27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70" s="27" t="s">
        <v>1887</v>
      </c>
      <c r="AB270" s="33">
        <f>Table1[[#This Row],[secs]]/60 + Table1[[#This Row],[mins]] + Table1[[#This Row],[hours]]*60</f>
        <v>31.066666666666666</v>
      </c>
      <c r="AC270" s="34">
        <f t="shared" si="54"/>
        <v>4</v>
      </c>
      <c r="AD270" s="34">
        <f t="shared" si="55"/>
        <v>31</v>
      </c>
      <c r="AE270" s="35">
        <f t="shared" si="56"/>
        <v>0</v>
      </c>
      <c r="AF270" s="28" t="str">
        <f>IFERROR(VLOOKUP(E270,youtube_playlist!$G:$H,2,FALSE),"Unspecified")</f>
        <v>Unspecified</v>
      </c>
      <c r="AG270" s="28" t="str">
        <f>IFERROR(INDEX(youtube_playlist!$G$2:$H$285,MATCH(E270,youtube_playlist!$G$2:$G$285,0),MATCH("industry",youtube_playlist!$G$1:$H$1,0)),"Unspecified")</f>
        <v>Unspecified</v>
      </c>
      <c r="AH270" s="36">
        <v>36090</v>
      </c>
    </row>
    <row r="271" spans="1:34" ht="15.75" customHeight="1" x14ac:dyDescent="0.3">
      <c r="A271" s="27" t="s">
        <v>1888</v>
      </c>
      <c r="B271" s="27" t="s">
        <v>1584</v>
      </c>
      <c r="C271" s="27" t="s">
        <v>1889</v>
      </c>
      <c r="D271" s="27" t="s">
        <v>1890</v>
      </c>
      <c r="E271" s="28" t="str">
        <f t="shared" si="42"/>
        <v>JiJLXNf47zc</v>
      </c>
      <c r="F271" s="28" t="str">
        <f t="shared" si="43"/>
        <v>JiJLXNf47zc</v>
      </c>
      <c r="G271" s="27" t="s">
        <v>1889</v>
      </c>
      <c r="H271" s="29" t="str">
        <f t="shared" si="44"/>
        <v>Executive Espresso</v>
      </c>
      <c r="I271" s="27" t="s">
        <v>1587</v>
      </c>
      <c r="J271" s="27" t="s">
        <v>1891</v>
      </c>
      <c r="K271" s="28" t="str">
        <f t="shared" si="45"/>
        <v>Aug 21, 2020</v>
      </c>
      <c r="L271" s="30">
        <f t="shared" si="46"/>
        <v>44064</v>
      </c>
      <c r="M271" s="28">
        <f t="shared" si="47"/>
        <v>21</v>
      </c>
      <c r="N271" s="28">
        <f t="shared" si="48"/>
        <v>8</v>
      </c>
      <c r="O271" s="28">
        <f t="shared" si="49"/>
        <v>2020</v>
      </c>
      <c r="P271" s="28" t="str">
        <f t="shared" si="50"/>
        <v>21</v>
      </c>
      <c r="Q271" s="28">
        <f>ROUNDUP(Table1[[#This Row],[month]]/3,0)</f>
        <v>3</v>
      </c>
      <c r="R271" s="28" t="str">
        <f>_xlfn.CONCAT(Table1[[#This Row],[year]],"-Q",Table1[[#This Row],[Quarter]])</f>
        <v>2020-Q3</v>
      </c>
      <c r="S271" s="28" t="str">
        <f>TEXT(Table1[[#This Row],[dateStr]],"yyyy-mm")</f>
        <v>2020-08</v>
      </c>
      <c r="T271" s="28" t="str">
        <f t="shared" si="51"/>
        <v>August</v>
      </c>
      <c r="U271" s="31">
        <v>7</v>
      </c>
      <c r="V271" s="27" t="s">
        <v>1892</v>
      </c>
      <c r="W271" s="32">
        <f t="shared" si="52"/>
        <v>4501</v>
      </c>
      <c r="X271" s="27" t="s">
        <v>1893</v>
      </c>
      <c r="Y271" s="32">
        <f t="shared" si="53"/>
        <v>99</v>
      </c>
      <c r="Z27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71" s="27" t="s">
        <v>1894</v>
      </c>
      <c r="AB271" s="33">
        <f>Table1[[#This Row],[secs]]/60 + Table1[[#This Row],[mins]] + Table1[[#This Row],[hours]]*60</f>
        <v>19.966666666666665</v>
      </c>
      <c r="AC271" s="34">
        <f t="shared" si="54"/>
        <v>58</v>
      </c>
      <c r="AD271" s="34">
        <f t="shared" si="55"/>
        <v>19</v>
      </c>
      <c r="AE271" s="35">
        <f t="shared" si="56"/>
        <v>0</v>
      </c>
      <c r="AF271" s="28" t="str">
        <f>IFERROR(VLOOKUP(E271,youtube_playlist!$G:$H,2,FALSE),"Unspecified")</f>
        <v>Unspecified</v>
      </c>
      <c r="AG271" s="28" t="str">
        <f>IFERROR(INDEX(youtube_playlist!$G$2:$H$285,MATCH(E271,youtube_playlist!$G$2:$G$285,0),MATCH("industry",youtube_playlist!$G$1:$H$1,0)),"Unspecified")</f>
        <v>Unspecified</v>
      </c>
      <c r="AH271" s="36">
        <v>33456</v>
      </c>
    </row>
    <row r="272" spans="1:34" ht="15.75" customHeight="1" x14ac:dyDescent="0.3">
      <c r="A272" s="27" t="s">
        <v>1895</v>
      </c>
      <c r="B272" s="27" t="s">
        <v>1584</v>
      </c>
      <c r="C272" s="27" t="s">
        <v>1896</v>
      </c>
      <c r="D272" s="27" t="s">
        <v>1897</v>
      </c>
      <c r="E272" s="28" t="str">
        <f t="shared" si="42"/>
        <v>VlN-W4aNRew</v>
      </c>
      <c r="F272" s="28" t="str">
        <f t="shared" si="43"/>
        <v>VlN-W4aNRew</v>
      </c>
      <c r="G272" s="27" t="s">
        <v>1896</v>
      </c>
      <c r="H272" s="29" t="str">
        <f t="shared" si="44"/>
        <v>Executive Espresso</v>
      </c>
      <c r="I272" s="27" t="s">
        <v>1587</v>
      </c>
      <c r="J272" s="27" t="s">
        <v>1898</v>
      </c>
      <c r="K272" s="28" t="str">
        <f t="shared" si="45"/>
        <v>Aug 19, 2020</v>
      </c>
      <c r="L272" s="30">
        <f t="shared" si="46"/>
        <v>44062</v>
      </c>
      <c r="M272" s="28">
        <f t="shared" si="47"/>
        <v>19</v>
      </c>
      <c r="N272" s="28">
        <f t="shared" si="48"/>
        <v>8</v>
      </c>
      <c r="O272" s="28">
        <f t="shared" si="49"/>
        <v>2020</v>
      </c>
      <c r="P272" s="28" t="str">
        <f t="shared" si="50"/>
        <v>19</v>
      </c>
      <c r="Q272" s="28">
        <f>ROUNDUP(Table1[[#This Row],[month]]/3,0)</f>
        <v>3</v>
      </c>
      <c r="R272" s="28" t="str">
        <f>_xlfn.CONCAT(Table1[[#This Row],[year]],"-Q",Table1[[#This Row],[Quarter]])</f>
        <v>2020-Q3</v>
      </c>
      <c r="S272" s="28" t="str">
        <f>TEXT(Table1[[#This Row],[dateStr]],"yyyy-mm")</f>
        <v>2020-08</v>
      </c>
      <c r="T272" s="28" t="str">
        <f t="shared" si="51"/>
        <v>August</v>
      </c>
      <c r="U272" s="31">
        <v>63</v>
      </c>
      <c r="V272" s="27" t="s">
        <v>1899</v>
      </c>
      <c r="W272" s="32">
        <f t="shared" si="52"/>
        <v>50598</v>
      </c>
      <c r="X272" s="27" t="s">
        <v>1900</v>
      </c>
      <c r="Y272" s="32">
        <f t="shared" si="53"/>
        <v>766</v>
      </c>
      <c r="Z27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72" s="27" t="s">
        <v>1901</v>
      </c>
      <c r="AB272" s="33">
        <f>Table1[[#This Row],[secs]]/60 + Table1[[#This Row],[mins]] + Table1[[#This Row],[hours]]*60</f>
        <v>33.666666666666664</v>
      </c>
      <c r="AC272" s="34">
        <f t="shared" si="54"/>
        <v>40</v>
      </c>
      <c r="AD272" s="34">
        <f t="shared" si="55"/>
        <v>33</v>
      </c>
      <c r="AE272" s="35">
        <f t="shared" si="56"/>
        <v>0</v>
      </c>
      <c r="AF272" s="28" t="str">
        <f>IFERROR(VLOOKUP(E272,youtube_playlist!$G:$H,2,FALSE),"Unspecified")</f>
        <v>Unspecified</v>
      </c>
      <c r="AG272" s="28" t="str">
        <f>IFERROR(INDEX(youtube_playlist!$G$2:$H$285,MATCH(E272,youtube_playlist!$G$2:$G$285,0),MATCH("industry",youtube_playlist!$G$1:$H$1,0)),"Unspecified")</f>
        <v>Unspecified</v>
      </c>
      <c r="AH272" s="36">
        <v>36212</v>
      </c>
    </row>
    <row r="273" spans="1:34" ht="15.75" customHeight="1" x14ac:dyDescent="0.3">
      <c r="A273" s="27" t="s">
        <v>1902</v>
      </c>
      <c r="B273" s="27" t="s">
        <v>1584</v>
      </c>
      <c r="C273" s="27" t="s">
        <v>1903</v>
      </c>
      <c r="D273" s="27" t="s">
        <v>1904</v>
      </c>
      <c r="E273" s="28" t="str">
        <f t="shared" si="42"/>
        <v>xdUcgg7XLOc</v>
      </c>
      <c r="F273" s="28" t="str">
        <f t="shared" si="43"/>
        <v>xdUcgg7XLOc</v>
      </c>
      <c r="G273" s="27" t="s">
        <v>1903</v>
      </c>
      <c r="H273" s="29" t="str">
        <f t="shared" si="44"/>
        <v>Executive Espresso</v>
      </c>
      <c r="I273" s="27" t="s">
        <v>1587</v>
      </c>
      <c r="J273" s="27" t="s">
        <v>1905</v>
      </c>
      <c r="K273" s="28" t="str">
        <f t="shared" si="45"/>
        <v>Aug 18, 2020</v>
      </c>
      <c r="L273" s="30">
        <f t="shared" si="46"/>
        <v>44061</v>
      </c>
      <c r="M273" s="28">
        <f t="shared" si="47"/>
        <v>18</v>
      </c>
      <c r="N273" s="28">
        <f t="shared" si="48"/>
        <v>8</v>
      </c>
      <c r="O273" s="28">
        <f t="shared" si="49"/>
        <v>2020</v>
      </c>
      <c r="P273" s="28" t="str">
        <f t="shared" si="50"/>
        <v>18</v>
      </c>
      <c r="Q273" s="28">
        <f>ROUNDUP(Table1[[#This Row],[month]]/3,0)</f>
        <v>3</v>
      </c>
      <c r="R273" s="28" t="str">
        <f>_xlfn.CONCAT(Table1[[#This Row],[year]],"-Q",Table1[[#This Row],[Quarter]])</f>
        <v>2020-Q3</v>
      </c>
      <c r="S273" s="28" t="str">
        <f>TEXT(Table1[[#This Row],[dateStr]],"yyyy-mm")</f>
        <v>2020-08</v>
      </c>
      <c r="T273" s="28" t="str">
        <f t="shared" si="51"/>
        <v>August</v>
      </c>
      <c r="U273" s="31">
        <v>8</v>
      </c>
      <c r="V273" s="27" t="s">
        <v>1906</v>
      </c>
      <c r="W273" s="32">
        <f t="shared" si="52"/>
        <v>9016</v>
      </c>
      <c r="X273" s="27" t="s">
        <v>1907</v>
      </c>
      <c r="Y273" s="32">
        <f t="shared" si="53"/>
        <v>188</v>
      </c>
      <c r="Z27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73" s="27" t="s">
        <v>1908</v>
      </c>
      <c r="AB273" s="33">
        <f>Table1[[#This Row],[secs]]/60 + Table1[[#This Row],[mins]] + Table1[[#This Row],[hours]]*60</f>
        <v>37</v>
      </c>
      <c r="AC273" s="34">
        <f t="shared" si="54"/>
        <v>0</v>
      </c>
      <c r="AD273" s="34">
        <f t="shared" si="55"/>
        <v>37</v>
      </c>
      <c r="AE273" s="35">
        <f t="shared" si="56"/>
        <v>0</v>
      </c>
      <c r="AF273" s="28" t="str">
        <f>IFERROR(VLOOKUP(E273,youtube_playlist!$G:$H,2,FALSE),"Unspecified")</f>
        <v>Unspecified</v>
      </c>
      <c r="AG273" s="28" t="str">
        <f>IFERROR(INDEX(youtube_playlist!$G$2:$H$285,MATCH(E273,youtube_playlist!$G$2:$G$285,0),MATCH("industry",youtube_playlist!$G$1:$H$1,0)),"Unspecified")</f>
        <v>Unspecified</v>
      </c>
      <c r="AH273" s="36">
        <v>36949</v>
      </c>
    </row>
    <row r="274" spans="1:34" ht="15.75" customHeight="1" x14ac:dyDescent="0.3">
      <c r="A274" s="27" t="s">
        <v>1909</v>
      </c>
      <c r="B274" s="27" t="s">
        <v>1584</v>
      </c>
      <c r="C274" s="27" t="s">
        <v>1910</v>
      </c>
      <c r="D274" s="27" t="s">
        <v>1911</v>
      </c>
      <c r="E274" s="28" t="str">
        <f t="shared" si="42"/>
        <v>9rA3TktvXwE</v>
      </c>
      <c r="F274" s="28" t="str">
        <f t="shared" si="43"/>
        <v>9rA3TktvXwE</v>
      </c>
      <c r="G274" s="27" t="s">
        <v>1910</v>
      </c>
      <c r="H274" s="29" t="str">
        <f t="shared" si="44"/>
        <v>Executive Espresso</v>
      </c>
      <c r="I274" s="27" t="s">
        <v>1587</v>
      </c>
      <c r="J274" s="27" t="s">
        <v>1912</v>
      </c>
      <c r="K274" s="28" t="str">
        <f t="shared" si="45"/>
        <v>Aug 14, 2020</v>
      </c>
      <c r="L274" s="30">
        <f t="shared" si="46"/>
        <v>44057</v>
      </c>
      <c r="M274" s="28">
        <f t="shared" si="47"/>
        <v>14</v>
      </c>
      <c r="N274" s="28">
        <f t="shared" si="48"/>
        <v>8</v>
      </c>
      <c r="O274" s="28">
        <f t="shared" si="49"/>
        <v>2020</v>
      </c>
      <c r="P274" s="28" t="str">
        <f t="shared" si="50"/>
        <v>14</v>
      </c>
      <c r="Q274" s="28">
        <f>ROUNDUP(Table1[[#This Row],[month]]/3,0)</f>
        <v>3</v>
      </c>
      <c r="R274" s="28" t="str">
        <f>_xlfn.CONCAT(Table1[[#This Row],[year]],"-Q",Table1[[#This Row],[Quarter]])</f>
        <v>2020-Q3</v>
      </c>
      <c r="S274" s="28" t="str">
        <f>TEXT(Table1[[#This Row],[dateStr]],"yyyy-mm")</f>
        <v>2020-08</v>
      </c>
      <c r="T274" s="28" t="str">
        <f t="shared" si="51"/>
        <v>August</v>
      </c>
      <c r="U274" s="31">
        <v>17</v>
      </c>
      <c r="V274" s="27" t="s">
        <v>1913</v>
      </c>
      <c r="W274" s="32">
        <f t="shared" si="52"/>
        <v>7334</v>
      </c>
      <c r="X274" s="27" t="s">
        <v>1914</v>
      </c>
      <c r="Y274" s="32">
        <f t="shared" si="53"/>
        <v>129</v>
      </c>
      <c r="Z27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74" s="27" t="s">
        <v>1915</v>
      </c>
      <c r="AB274" s="33">
        <f>Table1[[#This Row],[secs]]/60 + Table1[[#This Row],[mins]] + Table1[[#This Row],[hours]]*60</f>
        <v>15.45</v>
      </c>
      <c r="AC274" s="34">
        <f t="shared" si="54"/>
        <v>27</v>
      </c>
      <c r="AD274" s="34">
        <f t="shared" si="55"/>
        <v>15</v>
      </c>
      <c r="AE274" s="35">
        <f t="shared" si="56"/>
        <v>0</v>
      </c>
      <c r="AF274" s="28" t="str">
        <f>IFERROR(VLOOKUP(E274,youtube_playlist!$G:$H,2,FALSE),"Unspecified")</f>
        <v>Unspecified</v>
      </c>
      <c r="AG274" s="28" t="str">
        <f>IFERROR(INDEX(youtube_playlist!$G$2:$H$285,MATCH(E274,youtube_playlist!$G$2:$G$285,0),MATCH("industry",youtube_playlist!$G$1:$H$1,0)),"Unspecified")</f>
        <v>Unspecified</v>
      </c>
      <c r="AH274" s="36">
        <v>34384</v>
      </c>
    </row>
    <row r="275" spans="1:34" ht="15.75" customHeight="1" x14ac:dyDescent="0.3">
      <c r="A275" s="27" t="s">
        <v>1916</v>
      </c>
      <c r="B275" s="27" t="s">
        <v>1584</v>
      </c>
      <c r="C275" s="27" t="s">
        <v>1917</v>
      </c>
      <c r="D275" s="27" t="s">
        <v>1918</v>
      </c>
      <c r="E275" s="28" t="str">
        <f t="shared" si="42"/>
        <v>BhRZkaEQnbc</v>
      </c>
      <c r="F275" s="28" t="str">
        <f t="shared" si="43"/>
        <v>BhRZkaEQnbc</v>
      </c>
      <c r="G275" s="27" t="s">
        <v>1917</v>
      </c>
      <c r="H275" s="29" t="str">
        <f t="shared" si="44"/>
        <v>Executive Espresso</v>
      </c>
      <c r="I275" s="27" t="s">
        <v>1587</v>
      </c>
      <c r="J275" s="27" t="s">
        <v>1919</v>
      </c>
      <c r="K275" s="28" t="str">
        <f t="shared" si="45"/>
        <v>Aug 13, 2020</v>
      </c>
      <c r="L275" s="30">
        <f t="shared" si="46"/>
        <v>44056</v>
      </c>
      <c r="M275" s="28">
        <f t="shared" si="47"/>
        <v>13</v>
      </c>
      <c r="N275" s="28">
        <f t="shared" si="48"/>
        <v>8</v>
      </c>
      <c r="O275" s="28">
        <f t="shared" si="49"/>
        <v>2020</v>
      </c>
      <c r="P275" s="28" t="str">
        <f t="shared" si="50"/>
        <v>13</v>
      </c>
      <c r="Q275" s="28">
        <f>ROUNDUP(Table1[[#This Row],[month]]/3,0)</f>
        <v>3</v>
      </c>
      <c r="R275" s="28" t="str">
        <f>_xlfn.CONCAT(Table1[[#This Row],[year]],"-Q",Table1[[#This Row],[Quarter]])</f>
        <v>2020-Q3</v>
      </c>
      <c r="S275" s="28" t="str">
        <f>TEXT(Table1[[#This Row],[dateStr]],"yyyy-mm")</f>
        <v>2020-08</v>
      </c>
      <c r="T275" s="28" t="str">
        <f t="shared" si="51"/>
        <v>August</v>
      </c>
      <c r="U275" s="31">
        <v>16</v>
      </c>
      <c r="V275" s="27" t="s">
        <v>1920</v>
      </c>
      <c r="W275" s="32">
        <f t="shared" si="52"/>
        <v>9449</v>
      </c>
      <c r="X275" s="27" t="s">
        <v>1921</v>
      </c>
      <c r="Y275" s="32">
        <f t="shared" si="53"/>
        <v>175</v>
      </c>
      <c r="Z27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75" s="27" t="s">
        <v>1922</v>
      </c>
      <c r="AB275" s="33">
        <f>Table1[[#This Row],[secs]]/60 + Table1[[#This Row],[mins]] + Table1[[#This Row],[hours]]*60</f>
        <v>40.233333333333334</v>
      </c>
      <c r="AC275" s="34">
        <f t="shared" si="54"/>
        <v>14</v>
      </c>
      <c r="AD275" s="34">
        <f t="shared" si="55"/>
        <v>40</v>
      </c>
      <c r="AE275" s="35">
        <f t="shared" si="56"/>
        <v>0</v>
      </c>
      <c r="AF275" s="28" t="str">
        <f>IFERROR(VLOOKUP(E275,youtube_playlist!$G:$H,2,FALSE),"Unspecified")</f>
        <v>Unspecified</v>
      </c>
      <c r="AG275" s="28" t="str">
        <f>IFERROR(INDEX(youtube_playlist!$G$2:$H$285,MATCH(E275,youtube_playlist!$G$2:$G$285,0),MATCH("industry",youtube_playlist!$G$1:$H$1,0)),"Unspecified")</f>
        <v>Unspecified</v>
      </c>
      <c r="AH275" s="36">
        <v>37575</v>
      </c>
    </row>
    <row r="276" spans="1:34" ht="15.75" customHeight="1" x14ac:dyDescent="0.3">
      <c r="A276" s="27" t="s">
        <v>1923</v>
      </c>
      <c r="B276" s="27" t="s">
        <v>1584</v>
      </c>
      <c r="C276" s="27" t="s">
        <v>1924</v>
      </c>
      <c r="D276" s="27" t="s">
        <v>1925</v>
      </c>
      <c r="E276" s="28" t="str">
        <f t="shared" si="42"/>
        <v>nXBx2CAaS4Q</v>
      </c>
      <c r="F276" s="28" t="str">
        <f t="shared" si="43"/>
        <v>nXBx2CAaS4Q</v>
      </c>
      <c r="G276" s="27" t="s">
        <v>1924</v>
      </c>
      <c r="H276" s="29" t="str">
        <f t="shared" si="44"/>
        <v>Executive Espresso</v>
      </c>
      <c r="I276" s="27" t="s">
        <v>1587</v>
      </c>
      <c r="J276" s="27" t="s">
        <v>1926</v>
      </c>
      <c r="K276" s="28" t="str">
        <f t="shared" si="45"/>
        <v>Aug 12, 2020</v>
      </c>
      <c r="L276" s="30">
        <f t="shared" si="46"/>
        <v>44055</v>
      </c>
      <c r="M276" s="28">
        <f t="shared" si="47"/>
        <v>12</v>
      </c>
      <c r="N276" s="28">
        <f t="shared" si="48"/>
        <v>8</v>
      </c>
      <c r="O276" s="28">
        <f t="shared" si="49"/>
        <v>2020</v>
      </c>
      <c r="P276" s="28" t="str">
        <f t="shared" si="50"/>
        <v>12</v>
      </c>
      <c r="Q276" s="28">
        <f>ROUNDUP(Table1[[#This Row],[month]]/3,0)</f>
        <v>3</v>
      </c>
      <c r="R276" s="28" t="str">
        <f>_xlfn.CONCAT(Table1[[#This Row],[year]],"-Q",Table1[[#This Row],[Quarter]])</f>
        <v>2020-Q3</v>
      </c>
      <c r="S276" s="28" t="str">
        <f>TEXT(Table1[[#This Row],[dateStr]],"yyyy-mm")</f>
        <v>2020-08</v>
      </c>
      <c r="T276" s="28" t="str">
        <f t="shared" si="51"/>
        <v>August</v>
      </c>
      <c r="U276" s="31">
        <v>34</v>
      </c>
      <c r="V276" s="27" t="s">
        <v>1927</v>
      </c>
      <c r="W276" s="32">
        <f t="shared" si="52"/>
        <v>9213</v>
      </c>
      <c r="X276" s="27" t="s">
        <v>1928</v>
      </c>
      <c r="Y276" s="32">
        <f t="shared" si="53"/>
        <v>139</v>
      </c>
      <c r="Z27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76" s="27" t="s">
        <v>1929</v>
      </c>
      <c r="AB276" s="33">
        <f>Table1[[#This Row],[secs]]/60 + Table1[[#This Row],[mins]] + Table1[[#This Row],[hours]]*60</f>
        <v>23.05</v>
      </c>
      <c r="AC276" s="34">
        <f t="shared" si="54"/>
        <v>3</v>
      </c>
      <c r="AD276" s="34">
        <f t="shared" si="55"/>
        <v>23</v>
      </c>
      <c r="AE276" s="35">
        <f t="shared" si="56"/>
        <v>0</v>
      </c>
      <c r="AF276" s="28" t="str">
        <f>IFERROR(VLOOKUP(E276,youtube_playlist!$G:$H,2,FALSE),"Unspecified")</f>
        <v>Unspecified</v>
      </c>
      <c r="AG276" s="28" t="str">
        <f>IFERROR(INDEX(youtube_playlist!$G$2:$H$285,MATCH(E276,youtube_playlist!$G$2:$G$285,0),MATCH("industry",youtube_playlist!$G$1:$H$1,0)),"Unspecified")</f>
        <v>Unspecified</v>
      </c>
      <c r="AH276" s="36">
        <v>33245</v>
      </c>
    </row>
    <row r="277" spans="1:34" ht="15.75" customHeight="1" x14ac:dyDescent="0.3">
      <c r="A277" s="27" t="s">
        <v>1930</v>
      </c>
      <c r="B277" s="27" t="s">
        <v>1584</v>
      </c>
      <c r="C277" s="27" t="s">
        <v>1931</v>
      </c>
      <c r="D277" s="27" t="s">
        <v>1932</v>
      </c>
      <c r="E277" s="28" t="str">
        <f t="shared" si="42"/>
        <v>zunko7Jmxyo</v>
      </c>
      <c r="F277" s="28" t="str">
        <f t="shared" si="43"/>
        <v>zunko7Jmxyo</v>
      </c>
      <c r="G277" s="27" t="s">
        <v>1931</v>
      </c>
      <c r="H277" s="29" t="str">
        <f t="shared" si="44"/>
        <v>Executive Espresso</v>
      </c>
      <c r="I277" s="27" t="s">
        <v>1587</v>
      </c>
      <c r="J277" s="27" t="s">
        <v>1933</v>
      </c>
      <c r="K277" s="28" t="str">
        <f t="shared" si="45"/>
        <v>Aug 4, 2020</v>
      </c>
      <c r="L277" s="30">
        <f t="shared" si="46"/>
        <v>44047</v>
      </c>
      <c r="M277" s="28">
        <f t="shared" si="47"/>
        <v>4</v>
      </c>
      <c r="N277" s="28">
        <f t="shared" si="48"/>
        <v>8</v>
      </c>
      <c r="O277" s="28">
        <f t="shared" si="49"/>
        <v>2020</v>
      </c>
      <c r="P277" s="28" t="str">
        <f t="shared" si="50"/>
        <v>4</v>
      </c>
      <c r="Q277" s="28">
        <f>ROUNDUP(Table1[[#This Row],[month]]/3,0)</f>
        <v>3</v>
      </c>
      <c r="R277" s="28" t="str">
        <f>_xlfn.CONCAT(Table1[[#This Row],[year]],"-Q",Table1[[#This Row],[Quarter]])</f>
        <v>2020-Q3</v>
      </c>
      <c r="S277" s="28" t="str">
        <f>TEXT(Table1[[#This Row],[dateStr]],"yyyy-mm")</f>
        <v>2020-08</v>
      </c>
      <c r="T277" s="28" t="str">
        <f t="shared" si="51"/>
        <v>August</v>
      </c>
      <c r="U277" s="31">
        <v>41</v>
      </c>
      <c r="V277" s="27" t="s">
        <v>1934</v>
      </c>
      <c r="W277" s="32">
        <f t="shared" si="52"/>
        <v>30449</v>
      </c>
      <c r="X277" s="27" t="s">
        <v>1935</v>
      </c>
      <c r="Y277" s="32">
        <f t="shared" si="53"/>
        <v>529</v>
      </c>
      <c r="Z27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77" s="27" t="s">
        <v>1936</v>
      </c>
      <c r="AB277" s="33">
        <f>Table1[[#This Row],[secs]]/60 + Table1[[#This Row],[mins]] + Table1[[#This Row],[hours]]*60</f>
        <v>29.616666666666667</v>
      </c>
      <c r="AC277" s="34">
        <f t="shared" si="54"/>
        <v>37</v>
      </c>
      <c r="AD277" s="34">
        <f t="shared" si="55"/>
        <v>29</v>
      </c>
      <c r="AE277" s="35">
        <f t="shared" si="56"/>
        <v>0</v>
      </c>
      <c r="AF277" s="28" t="str">
        <f>IFERROR(VLOOKUP(E277,youtube_playlist!$G:$H,2,FALSE),"Unspecified")</f>
        <v>Unspecified</v>
      </c>
      <c r="AG277" s="28" t="str">
        <f>IFERROR(INDEX(youtube_playlist!$G$2:$H$285,MATCH(E277,youtube_playlist!$G$2:$G$285,0),MATCH("industry",youtube_playlist!$G$1:$H$1,0)),"Unspecified")</f>
        <v>Unspecified</v>
      </c>
      <c r="AH277" s="36">
        <v>38396</v>
      </c>
    </row>
    <row r="278" spans="1:34" ht="15.75" customHeight="1" x14ac:dyDescent="0.3">
      <c r="A278" s="27" t="s">
        <v>1937</v>
      </c>
      <c r="B278" s="27" t="s">
        <v>1584</v>
      </c>
      <c r="C278" s="27" t="s">
        <v>1938</v>
      </c>
      <c r="D278" s="27" t="s">
        <v>1939</v>
      </c>
      <c r="E278" s="28" t="str">
        <f t="shared" si="42"/>
        <v>RF1GCSyhg3M</v>
      </c>
      <c r="F278" s="28" t="str">
        <f t="shared" si="43"/>
        <v>RF1GCSyhg3M</v>
      </c>
      <c r="G278" s="27" t="s">
        <v>1938</v>
      </c>
      <c r="H278" s="29" t="str">
        <f t="shared" si="44"/>
        <v>Executive Espresso</v>
      </c>
      <c r="I278" s="27" t="s">
        <v>1587</v>
      </c>
      <c r="J278" s="27" t="s">
        <v>1940</v>
      </c>
      <c r="K278" s="28" t="str">
        <f t="shared" si="45"/>
        <v>Aug 3, 2020</v>
      </c>
      <c r="L278" s="30">
        <f t="shared" si="46"/>
        <v>44046</v>
      </c>
      <c r="M278" s="28">
        <f t="shared" si="47"/>
        <v>3</v>
      </c>
      <c r="N278" s="28">
        <f t="shared" si="48"/>
        <v>8</v>
      </c>
      <c r="O278" s="28">
        <f t="shared" si="49"/>
        <v>2020</v>
      </c>
      <c r="P278" s="28" t="str">
        <f t="shared" si="50"/>
        <v>3</v>
      </c>
      <c r="Q278" s="28">
        <f>ROUNDUP(Table1[[#This Row],[month]]/3,0)</f>
        <v>3</v>
      </c>
      <c r="R278" s="28" t="str">
        <f>_xlfn.CONCAT(Table1[[#This Row],[year]],"-Q",Table1[[#This Row],[Quarter]])</f>
        <v>2020-Q3</v>
      </c>
      <c r="S278" s="28" t="str">
        <f>TEXT(Table1[[#This Row],[dateStr]],"yyyy-mm")</f>
        <v>2020-08</v>
      </c>
      <c r="T278" s="28" t="str">
        <f t="shared" si="51"/>
        <v>August</v>
      </c>
      <c r="U278" s="31">
        <v>184</v>
      </c>
      <c r="V278" s="27" t="s">
        <v>1941</v>
      </c>
      <c r="W278" s="32">
        <f t="shared" si="52"/>
        <v>81631</v>
      </c>
      <c r="X278" s="27" t="s">
        <v>1942</v>
      </c>
      <c r="Y278" s="32">
        <f t="shared" si="53"/>
        <v>846</v>
      </c>
      <c r="Z27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78" s="27" t="s">
        <v>1943</v>
      </c>
      <c r="AB278" s="33">
        <f>Table1[[#This Row],[secs]]/60 + Table1[[#This Row],[mins]] + Table1[[#This Row],[hours]]*60</f>
        <v>25.5</v>
      </c>
      <c r="AC278" s="34">
        <f t="shared" si="54"/>
        <v>30</v>
      </c>
      <c r="AD278" s="34">
        <f t="shared" si="55"/>
        <v>25</v>
      </c>
      <c r="AE278" s="35">
        <f t="shared" si="56"/>
        <v>0</v>
      </c>
      <c r="AF278" s="28" t="str">
        <f>IFERROR(VLOOKUP(E278,youtube_playlist!$G:$H,2,FALSE),"Unspecified")</f>
        <v>Unspecified</v>
      </c>
      <c r="AG278" s="28" t="str">
        <f>IFERROR(INDEX(youtube_playlist!$G$2:$H$285,MATCH(E278,youtube_playlist!$G$2:$G$285,0),MATCH("industry",youtube_playlist!$G$1:$H$1,0)),"Unspecified")</f>
        <v>Unspecified</v>
      </c>
      <c r="AH278" s="36">
        <v>37993</v>
      </c>
    </row>
    <row r="279" spans="1:34" ht="15.75" customHeight="1" x14ac:dyDescent="0.3">
      <c r="A279" s="27" t="s">
        <v>1944</v>
      </c>
      <c r="B279" s="27" t="s">
        <v>1584</v>
      </c>
      <c r="C279" s="27" t="s">
        <v>1945</v>
      </c>
      <c r="D279" s="27" t="s">
        <v>1946</v>
      </c>
      <c r="E279" s="28" t="str">
        <f t="shared" si="42"/>
        <v>0p14yH5_HF8</v>
      </c>
      <c r="F279" s="28" t="str">
        <f t="shared" si="43"/>
        <v>0p14yH5_HF8</v>
      </c>
      <c r="G279" s="27" t="s">
        <v>1945</v>
      </c>
      <c r="H279" s="29" t="str">
        <f t="shared" si="44"/>
        <v>Executive Espresso</v>
      </c>
      <c r="I279" s="27" t="s">
        <v>1587</v>
      </c>
      <c r="J279" s="27" t="s">
        <v>1947</v>
      </c>
      <c r="K279" s="28" t="str">
        <f t="shared" si="45"/>
        <v>Jul 31, 2020</v>
      </c>
      <c r="L279" s="30">
        <f t="shared" si="46"/>
        <v>44043</v>
      </c>
      <c r="M279" s="28">
        <f t="shared" si="47"/>
        <v>31</v>
      </c>
      <c r="N279" s="28">
        <f t="shared" si="48"/>
        <v>7</v>
      </c>
      <c r="O279" s="28">
        <f t="shared" si="49"/>
        <v>2020</v>
      </c>
      <c r="P279" s="28" t="str">
        <f t="shared" si="50"/>
        <v>31</v>
      </c>
      <c r="Q279" s="28">
        <f>ROUNDUP(Table1[[#This Row],[month]]/3,0)</f>
        <v>3</v>
      </c>
      <c r="R279" s="28" t="str">
        <f>_xlfn.CONCAT(Table1[[#This Row],[year]],"-Q",Table1[[#This Row],[Quarter]])</f>
        <v>2020-Q3</v>
      </c>
      <c r="S279" s="28" t="str">
        <f>TEXT(Table1[[#This Row],[dateStr]],"yyyy-mm")</f>
        <v>2020-07</v>
      </c>
      <c r="T279" s="28" t="str">
        <f t="shared" si="51"/>
        <v>July</v>
      </c>
      <c r="U279" s="31">
        <v>288</v>
      </c>
      <c r="V279" s="27" t="s">
        <v>1948</v>
      </c>
      <c r="W279" s="32">
        <f t="shared" si="52"/>
        <v>24302</v>
      </c>
      <c r="X279" s="27" t="s">
        <v>1949</v>
      </c>
      <c r="Y279" s="32">
        <f t="shared" si="53"/>
        <v>580</v>
      </c>
      <c r="Z27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79" s="27" t="s">
        <v>1950</v>
      </c>
      <c r="AB279" s="33">
        <f>Table1[[#This Row],[secs]]/60 + Table1[[#This Row],[mins]] + Table1[[#This Row],[hours]]*60</f>
        <v>27.75</v>
      </c>
      <c r="AC279" s="34">
        <f t="shared" si="54"/>
        <v>45</v>
      </c>
      <c r="AD279" s="34">
        <f t="shared" si="55"/>
        <v>27</v>
      </c>
      <c r="AE279" s="35">
        <f t="shared" si="56"/>
        <v>0</v>
      </c>
      <c r="AF279" s="28" t="str">
        <f>IFERROR(VLOOKUP(E279,youtube_playlist!$G:$H,2,FALSE),"Unspecified")</f>
        <v>Unspecified</v>
      </c>
      <c r="AG279" s="28" t="str">
        <f>IFERROR(INDEX(youtube_playlist!$G$2:$H$285,MATCH(E279,youtube_playlist!$G$2:$G$285,0),MATCH("industry",youtube_playlist!$G$1:$H$1,0)),"Unspecified")</f>
        <v>Unspecified</v>
      </c>
      <c r="AH279" s="36">
        <v>35805</v>
      </c>
    </row>
    <row r="280" spans="1:34" ht="15.75" customHeight="1" x14ac:dyDescent="0.3">
      <c r="A280" s="27" t="s">
        <v>1951</v>
      </c>
      <c r="B280" s="27" t="s">
        <v>1584</v>
      </c>
      <c r="C280" s="27" t="s">
        <v>1952</v>
      </c>
      <c r="D280" s="27" t="s">
        <v>1953</v>
      </c>
      <c r="E280" s="28" t="str">
        <f t="shared" si="42"/>
        <v>VYNl9XJ-_mY</v>
      </c>
      <c r="F280" s="28" t="str">
        <f t="shared" si="43"/>
        <v>VYNl9XJ-_mY</v>
      </c>
      <c r="G280" s="27" t="s">
        <v>1952</v>
      </c>
      <c r="H280" s="29" t="str">
        <f t="shared" si="44"/>
        <v>Executive Espresso</v>
      </c>
      <c r="I280" s="27" t="s">
        <v>1587</v>
      </c>
      <c r="J280" s="27" t="s">
        <v>1954</v>
      </c>
      <c r="K280" s="28" t="str">
        <f t="shared" si="45"/>
        <v>Jul 30, 2020</v>
      </c>
      <c r="L280" s="30">
        <f t="shared" si="46"/>
        <v>44042</v>
      </c>
      <c r="M280" s="28">
        <f t="shared" si="47"/>
        <v>30</v>
      </c>
      <c r="N280" s="28">
        <f t="shared" si="48"/>
        <v>7</v>
      </c>
      <c r="O280" s="28">
        <f t="shared" si="49"/>
        <v>2020</v>
      </c>
      <c r="P280" s="28" t="str">
        <f t="shared" si="50"/>
        <v>30</v>
      </c>
      <c r="Q280" s="28">
        <f>ROUNDUP(Table1[[#This Row],[month]]/3,0)</f>
        <v>3</v>
      </c>
      <c r="R280" s="28" t="str">
        <f>_xlfn.CONCAT(Table1[[#This Row],[year]],"-Q",Table1[[#This Row],[Quarter]])</f>
        <v>2020-Q3</v>
      </c>
      <c r="S280" s="28" t="str">
        <f>TEXT(Table1[[#This Row],[dateStr]],"yyyy-mm")</f>
        <v>2020-07</v>
      </c>
      <c r="T280" s="28" t="str">
        <f t="shared" si="51"/>
        <v>July</v>
      </c>
      <c r="U280" s="31">
        <v>37</v>
      </c>
      <c r="V280" s="27" t="s">
        <v>1955</v>
      </c>
      <c r="W280" s="32">
        <f t="shared" si="52"/>
        <v>54625</v>
      </c>
      <c r="X280" s="27" t="s">
        <v>1956</v>
      </c>
      <c r="Y280" s="32">
        <f t="shared" si="53"/>
        <v>892</v>
      </c>
      <c r="Z28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80" s="27" t="s">
        <v>1957</v>
      </c>
      <c r="AB280" s="33">
        <f>Table1[[#This Row],[secs]]/60 + Table1[[#This Row],[mins]] + Table1[[#This Row],[hours]]*60</f>
        <v>12.333333333333334</v>
      </c>
      <c r="AC280" s="34">
        <f t="shared" si="54"/>
        <v>20</v>
      </c>
      <c r="AD280" s="34">
        <f t="shared" si="55"/>
        <v>12</v>
      </c>
      <c r="AE280" s="35">
        <f t="shared" si="56"/>
        <v>0</v>
      </c>
      <c r="AF280" s="28" t="str">
        <f>IFERROR(VLOOKUP(E280,youtube_playlist!$G:$H,2,FALSE),"Unspecified")</f>
        <v>Unspecified</v>
      </c>
      <c r="AG280" s="28" t="str">
        <f>IFERROR(INDEX(youtube_playlist!$G$2:$H$285,MATCH(E280,youtube_playlist!$G$2:$G$285,0),MATCH("industry",youtube_playlist!$G$1:$H$1,0)),"Unspecified")</f>
        <v>Unspecified</v>
      </c>
      <c r="AH280" s="36">
        <v>34978</v>
      </c>
    </row>
    <row r="281" spans="1:34" ht="15.75" customHeight="1" x14ac:dyDescent="0.3">
      <c r="A281" s="27" t="s">
        <v>1958</v>
      </c>
      <c r="B281" s="27" t="s">
        <v>1584</v>
      </c>
      <c r="C281" s="27" t="s">
        <v>1959</v>
      </c>
      <c r="D281" s="27" t="s">
        <v>1960</v>
      </c>
      <c r="E281" s="28" t="str">
        <f t="shared" si="42"/>
        <v>EmI8hUh0mHs</v>
      </c>
      <c r="F281" s="28" t="str">
        <f t="shared" si="43"/>
        <v>EmI8hUh0mHs</v>
      </c>
      <c r="G281" s="27" t="s">
        <v>1959</v>
      </c>
      <c r="H281" s="29" t="str">
        <f t="shared" si="44"/>
        <v>Executive Espresso</v>
      </c>
      <c r="I281" s="27" t="s">
        <v>1587</v>
      </c>
      <c r="J281" s="27" t="s">
        <v>1961</v>
      </c>
      <c r="K281" s="28" t="str">
        <f t="shared" si="45"/>
        <v>Jul 29, 2020</v>
      </c>
      <c r="L281" s="30">
        <f t="shared" si="46"/>
        <v>44041</v>
      </c>
      <c r="M281" s="28">
        <f t="shared" si="47"/>
        <v>29</v>
      </c>
      <c r="N281" s="28">
        <f t="shared" si="48"/>
        <v>7</v>
      </c>
      <c r="O281" s="28">
        <f t="shared" si="49"/>
        <v>2020</v>
      </c>
      <c r="P281" s="28" t="str">
        <f t="shared" si="50"/>
        <v>29</v>
      </c>
      <c r="Q281" s="28">
        <f>ROUNDUP(Table1[[#This Row],[month]]/3,0)</f>
        <v>3</v>
      </c>
      <c r="R281" s="28" t="str">
        <f>_xlfn.CONCAT(Table1[[#This Row],[year]],"-Q",Table1[[#This Row],[Quarter]])</f>
        <v>2020-Q3</v>
      </c>
      <c r="S281" s="28" t="str">
        <f>TEXT(Table1[[#This Row],[dateStr]],"yyyy-mm")</f>
        <v>2020-07</v>
      </c>
      <c r="T281" s="28" t="str">
        <f t="shared" si="51"/>
        <v>July</v>
      </c>
      <c r="U281" s="31">
        <v>12</v>
      </c>
      <c r="V281" s="27" t="s">
        <v>1962</v>
      </c>
      <c r="W281" s="32">
        <f t="shared" si="52"/>
        <v>13931</v>
      </c>
      <c r="X281" s="27" t="s">
        <v>189</v>
      </c>
      <c r="Y281" s="32">
        <f t="shared" si="53"/>
        <v>281</v>
      </c>
      <c r="Z28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1" s="27" t="s">
        <v>1963</v>
      </c>
      <c r="AB281" s="33">
        <f>Table1[[#This Row],[secs]]/60 + Table1[[#This Row],[mins]] + Table1[[#This Row],[hours]]*60</f>
        <v>36.666666666666664</v>
      </c>
      <c r="AC281" s="34">
        <f t="shared" si="54"/>
        <v>40</v>
      </c>
      <c r="AD281" s="34">
        <f t="shared" si="55"/>
        <v>36</v>
      </c>
      <c r="AE281" s="35">
        <f t="shared" si="56"/>
        <v>0</v>
      </c>
      <c r="AF281" s="28" t="str">
        <f>IFERROR(VLOOKUP(E281,youtube_playlist!$G:$H,2,FALSE),"Unspecified")</f>
        <v>ผู้นำภาครัฐ</v>
      </c>
      <c r="AG281" s="28" t="str">
        <f>IFERROR(INDEX(youtube_playlist!$G$2:$H$285,MATCH(E281,youtube_playlist!$G$2:$G$285,0),MATCH("industry",youtube_playlist!$G$1:$H$1,0)),"Unspecified")</f>
        <v>ผู้นำภาครัฐ</v>
      </c>
      <c r="AH281" s="36">
        <v>38304</v>
      </c>
    </row>
    <row r="282" spans="1:34" ht="15.75" customHeight="1" x14ac:dyDescent="0.3">
      <c r="A282" s="27" t="s">
        <v>1964</v>
      </c>
      <c r="B282" s="27" t="s">
        <v>1584</v>
      </c>
      <c r="C282" s="27" t="s">
        <v>1965</v>
      </c>
      <c r="D282" s="27" t="s">
        <v>1966</v>
      </c>
      <c r="E282" s="28" t="str">
        <f t="shared" si="42"/>
        <v>QMiks2ibEP0</v>
      </c>
      <c r="F282" s="28" t="str">
        <f t="shared" si="43"/>
        <v>QMiks2ibEP0</v>
      </c>
      <c r="G282" s="27" t="s">
        <v>1965</v>
      </c>
      <c r="H282" s="29" t="str">
        <f t="shared" si="44"/>
        <v>Executive Espresso</v>
      </c>
      <c r="I282" s="27" t="s">
        <v>1587</v>
      </c>
      <c r="J282" s="27" t="s">
        <v>1967</v>
      </c>
      <c r="K282" s="28" t="str">
        <f t="shared" si="45"/>
        <v>Jul 25, 2020</v>
      </c>
      <c r="L282" s="30">
        <f t="shared" si="46"/>
        <v>44037</v>
      </c>
      <c r="M282" s="28">
        <f t="shared" si="47"/>
        <v>25</v>
      </c>
      <c r="N282" s="28">
        <f t="shared" si="48"/>
        <v>7</v>
      </c>
      <c r="O282" s="28">
        <f t="shared" si="49"/>
        <v>2020</v>
      </c>
      <c r="P282" s="28" t="str">
        <f t="shared" si="50"/>
        <v>25</v>
      </c>
      <c r="Q282" s="28">
        <f>ROUNDUP(Table1[[#This Row],[month]]/3,0)</f>
        <v>3</v>
      </c>
      <c r="R282" s="28" t="str">
        <f>_xlfn.CONCAT(Table1[[#This Row],[year]],"-Q",Table1[[#This Row],[Quarter]])</f>
        <v>2020-Q3</v>
      </c>
      <c r="S282" s="28" t="str">
        <f>TEXT(Table1[[#This Row],[dateStr]],"yyyy-mm")</f>
        <v>2020-07</v>
      </c>
      <c r="T282" s="28" t="str">
        <f t="shared" si="51"/>
        <v>July</v>
      </c>
      <c r="U282" s="31">
        <v>12</v>
      </c>
      <c r="V282" s="27" t="s">
        <v>1968</v>
      </c>
      <c r="W282" s="32">
        <f t="shared" si="52"/>
        <v>7846</v>
      </c>
      <c r="X282" s="27" t="s">
        <v>1969</v>
      </c>
      <c r="Y282" s="32">
        <f t="shared" si="53"/>
        <v>155</v>
      </c>
      <c r="Z28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2" s="27" t="s">
        <v>1970</v>
      </c>
      <c r="AB282" s="33">
        <f>Table1[[#This Row],[secs]]/60 + Table1[[#This Row],[mins]] + Table1[[#This Row],[hours]]*60</f>
        <v>50.8</v>
      </c>
      <c r="AC282" s="34">
        <f t="shared" si="54"/>
        <v>48</v>
      </c>
      <c r="AD282" s="34">
        <f t="shared" si="55"/>
        <v>50</v>
      </c>
      <c r="AE282" s="35">
        <f t="shared" si="56"/>
        <v>0</v>
      </c>
      <c r="AF282" s="28" t="str">
        <f>IFERROR(VLOOKUP(E282,youtube_playlist!$G:$H,2,FALSE),"Unspecified")</f>
        <v>Unspecified</v>
      </c>
      <c r="AG282" s="28" t="str">
        <f>IFERROR(INDEX(youtube_playlist!$G$2:$H$285,MATCH(E282,youtube_playlist!$G$2:$G$285,0),MATCH("industry",youtube_playlist!$G$1:$H$1,0)),"Unspecified")</f>
        <v>Unspecified</v>
      </c>
      <c r="AH282" s="36">
        <v>38860</v>
      </c>
    </row>
    <row r="283" spans="1:34" ht="15.75" customHeight="1" x14ac:dyDescent="0.3">
      <c r="A283" s="27" t="s">
        <v>1971</v>
      </c>
      <c r="B283" s="27" t="s">
        <v>1584</v>
      </c>
      <c r="C283" s="27" t="s">
        <v>1972</v>
      </c>
      <c r="D283" s="27" t="s">
        <v>1973</v>
      </c>
      <c r="E283" s="28" t="str">
        <f t="shared" si="42"/>
        <v>6cTHpmMtrKQ</v>
      </c>
      <c r="F283" s="28" t="str">
        <f t="shared" si="43"/>
        <v>6cTHpmMtrKQ</v>
      </c>
      <c r="G283" s="27" t="s">
        <v>1972</v>
      </c>
      <c r="H283" s="29" t="str">
        <f t="shared" si="44"/>
        <v>Executive Espresso</v>
      </c>
      <c r="I283" s="27" t="s">
        <v>1587</v>
      </c>
      <c r="J283" s="27" t="s">
        <v>1974</v>
      </c>
      <c r="K283" s="28" t="str">
        <f t="shared" si="45"/>
        <v>Jul 22, 2020</v>
      </c>
      <c r="L283" s="30">
        <f t="shared" si="46"/>
        <v>44034</v>
      </c>
      <c r="M283" s="28">
        <f t="shared" si="47"/>
        <v>22</v>
      </c>
      <c r="N283" s="28">
        <f t="shared" si="48"/>
        <v>7</v>
      </c>
      <c r="O283" s="28">
        <f t="shared" si="49"/>
        <v>2020</v>
      </c>
      <c r="P283" s="28" t="str">
        <f t="shared" si="50"/>
        <v>22</v>
      </c>
      <c r="Q283" s="28">
        <f>ROUNDUP(Table1[[#This Row],[month]]/3,0)</f>
        <v>3</v>
      </c>
      <c r="R283" s="28" t="str">
        <f>_xlfn.CONCAT(Table1[[#This Row],[year]],"-Q",Table1[[#This Row],[Quarter]])</f>
        <v>2020-Q3</v>
      </c>
      <c r="S283" s="28" t="str">
        <f>TEXT(Table1[[#This Row],[dateStr]],"yyyy-mm")</f>
        <v>2020-07</v>
      </c>
      <c r="T283" s="28" t="str">
        <f t="shared" si="51"/>
        <v>July</v>
      </c>
      <c r="U283" s="31">
        <v>17</v>
      </c>
      <c r="V283" s="27" t="s">
        <v>1975</v>
      </c>
      <c r="W283" s="32">
        <f t="shared" si="52"/>
        <v>22697</v>
      </c>
      <c r="X283" s="27" t="s">
        <v>1976</v>
      </c>
      <c r="Y283" s="32">
        <f t="shared" si="53"/>
        <v>352</v>
      </c>
      <c r="Z28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3" s="27" t="s">
        <v>1977</v>
      </c>
      <c r="AB283" s="33">
        <f>Table1[[#This Row],[secs]]/60 + Table1[[#This Row],[mins]] + Table1[[#This Row],[hours]]*60</f>
        <v>42.033333333333331</v>
      </c>
      <c r="AC283" s="34">
        <f t="shared" si="54"/>
        <v>2</v>
      </c>
      <c r="AD283" s="34">
        <f t="shared" si="55"/>
        <v>42</v>
      </c>
      <c r="AE283" s="35">
        <f t="shared" si="56"/>
        <v>0</v>
      </c>
      <c r="AF283" s="28" t="str">
        <f>IFERROR(VLOOKUP(E283,youtube_playlist!$G:$H,2,FALSE),"Unspecified")</f>
        <v>Unspecified</v>
      </c>
      <c r="AG283" s="28" t="str">
        <f>IFERROR(INDEX(youtube_playlist!$G$2:$H$285,MATCH(E283,youtube_playlist!$G$2:$G$285,0),MATCH("industry",youtube_playlist!$G$1:$H$1,0)),"Unspecified")</f>
        <v>Unspecified</v>
      </c>
      <c r="AH283" s="36">
        <v>37513</v>
      </c>
    </row>
    <row r="284" spans="1:34" ht="15.75" customHeight="1" x14ac:dyDescent="0.3">
      <c r="A284" s="27" t="s">
        <v>1978</v>
      </c>
      <c r="B284" s="27" t="s">
        <v>1584</v>
      </c>
      <c r="C284" s="27" t="s">
        <v>1979</v>
      </c>
      <c r="D284" s="27" t="s">
        <v>1980</v>
      </c>
      <c r="E284" s="28" t="str">
        <f t="shared" si="42"/>
        <v>_9MMviRy564</v>
      </c>
      <c r="F284" s="28" t="str">
        <f t="shared" si="43"/>
        <v>_9MMviRy564</v>
      </c>
      <c r="G284" s="27" t="s">
        <v>1979</v>
      </c>
      <c r="H284" s="29" t="str">
        <f t="shared" si="44"/>
        <v>Executive Espresso</v>
      </c>
      <c r="I284" s="27" t="s">
        <v>1587</v>
      </c>
      <c r="J284" s="27" t="s">
        <v>1981</v>
      </c>
      <c r="K284" s="28" t="str">
        <f t="shared" si="45"/>
        <v>Jul 21, 2020</v>
      </c>
      <c r="L284" s="30">
        <f t="shared" si="46"/>
        <v>44033</v>
      </c>
      <c r="M284" s="28">
        <f t="shared" si="47"/>
        <v>21</v>
      </c>
      <c r="N284" s="28">
        <f t="shared" si="48"/>
        <v>7</v>
      </c>
      <c r="O284" s="28">
        <f t="shared" si="49"/>
        <v>2020</v>
      </c>
      <c r="P284" s="28" t="str">
        <f t="shared" si="50"/>
        <v>21</v>
      </c>
      <c r="Q284" s="28">
        <f>ROUNDUP(Table1[[#This Row],[month]]/3,0)</f>
        <v>3</v>
      </c>
      <c r="R284" s="28" t="str">
        <f>_xlfn.CONCAT(Table1[[#This Row],[year]],"-Q",Table1[[#This Row],[Quarter]])</f>
        <v>2020-Q3</v>
      </c>
      <c r="S284" s="28" t="str">
        <f>TEXT(Table1[[#This Row],[dateStr]],"yyyy-mm")</f>
        <v>2020-07</v>
      </c>
      <c r="T284" s="28" t="str">
        <f t="shared" si="51"/>
        <v>July</v>
      </c>
      <c r="U284" s="31">
        <v>7</v>
      </c>
      <c r="V284" s="27" t="s">
        <v>1982</v>
      </c>
      <c r="W284" s="32">
        <f t="shared" si="52"/>
        <v>12807</v>
      </c>
      <c r="X284" s="27" t="s">
        <v>1983</v>
      </c>
      <c r="Y284" s="32">
        <f t="shared" si="53"/>
        <v>225</v>
      </c>
      <c r="Z28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84" s="27" t="s">
        <v>1984</v>
      </c>
      <c r="AB284" s="33">
        <f>Table1[[#This Row],[secs]]/60 + Table1[[#This Row],[mins]] + Table1[[#This Row],[hours]]*60</f>
        <v>23.916666666666668</v>
      </c>
      <c r="AC284" s="34">
        <f t="shared" si="54"/>
        <v>55</v>
      </c>
      <c r="AD284" s="34">
        <f t="shared" si="55"/>
        <v>23</v>
      </c>
      <c r="AE284" s="35">
        <f t="shared" si="56"/>
        <v>0</v>
      </c>
      <c r="AF284" s="28" t="str">
        <f>IFERROR(VLOOKUP(E284,youtube_playlist!$G:$H,2,FALSE),"Unspecified")</f>
        <v>Unspecified</v>
      </c>
      <c r="AG284" s="28" t="str">
        <f>IFERROR(INDEX(youtube_playlist!$G$2:$H$285,MATCH(E284,youtube_playlist!$G$2:$G$285,0),MATCH("industry",youtube_playlist!$G$1:$H$1,0)),"Unspecified")</f>
        <v>Unspecified</v>
      </c>
      <c r="AH284" s="36">
        <v>33731</v>
      </c>
    </row>
    <row r="285" spans="1:34" ht="15.75" customHeight="1" x14ac:dyDescent="0.3">
      <c r="A285" s="27" t="s">
        <v>1985</v>
      </c>
      <c r="B285" s="27" t="s">
        <v>1584</v>
      </c>
      <c r="C285" s="27" t="s">
        <v>1986</v>
      </c>
      <c r="D285" s="27" t="s">
        <v>1987</v>
      </c>
      <c r="E285" s="28" t="str">
        <f t="shared" si="42"/>
        <v>Tf6GVFYKUK8</v>
      </c>
      <c r="F285" s="28" t="str">
        <f t="shared" si="43"/>
        <v>Tf6GVFYKUK8</v>
      </c>
      <c r="G285" s="27" t="s">
        <v>1986</v>
      </c>
      <c r="H285" s="29" t="str">
        <f t="shared" si="44"/>
        <v>Executive Espresso</v>
      </c>
      <c r="I285" s="27" t="s">
        <v>1587</v>
      </c>
      <c r="J285" s="27" t="s">
        <v>1988</v>
      </c>
      <c r="K285" s="28" t="str">
        <f t="shared" si="45"/>
        <v>Jul 20, 2020</v>
      </c>
      <c r="L285" s="30">
        <f t="shared" si="46"/>
        <v>44032</v>
      </c>
      <c r="M285" s="28">
        <f t="shared" si="47"/>
        <v>20</v>
      </c>
      <c r="N285" s="28">
        <f t="shared" si="48"/>
        <v>7</v>
      </c>
      <c r="O285" s="28">
        <f t="shared" si="49"/>
        <v>2020</v>
      </c>
      <c r="P285" s="28" t="str">
        <f t="shared" si="50"/>
        <v>20</v>
      </c>
      <c r="Q285" s="28">
        <f>ROUNDUP(Table1[[#This Row],[month]]/3,0)</f>
        <v>3</v>
      </c>
      <c r="R285" s="28" t="str">
        <f>_xlfn.CONCAT(Table1[[#This Row],[year]],"-Q",Table1[[#This Row],[Quarter]])</f>
        <v>2020-Q3</v>
      </c>
      <c r="S285" s="28" t="str">
        <f>TEXT(Table1[[#This Row],[dateStr]],"yyyy-mm")</f>
        <v>2020-07</v>
      </c>
      <c r="T285" s="28" t="str">
        <f t="shared" si="51"/>
        <v>July</v>
      </c>
      <c r="U285" s="31">
        <v>370</v>
      </c>
      <c r="V285" s="27" t="s">
        <v>1989</v>
      </c>
      <c r="W285" s="32">
        <f t="shared" si="52"/>
        <v>79935</v>
      </c>
      <c r="X285" s="27" t="s">
        <v>1990</v>
      </c>
      <c r="Y285" s="32">
        <f t="shared" si="53"/>
        <v>1580</v>
      </c>
      <c r="Z28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5" s="27" t="s">
        <v>1991</v>
      </c>
      <c r="AB285" s="33">
        <f>Table1[[#This Row],[secs]]/60 + Table1[[#This Row],[mins]] + Table1[[#This Row],[hours]]*60</f>
        <v>39.616666666666667</v>
      </c>
      <c r="AC285" s="34">
        <f t="shared" si="54"/>
        <v>37</v>
      </c>
      <c r="AD285" s="34">
        <f t="shared" si="55"/>
        <v>39</v>
      </c>
      <c r="AE285" s="35">
        <f t="shared" si="56"/>
        <v>0</v>
      </c>
      <c r="AF285" s="28" t="str">
        <f>IFERROR(VLOOKUP(E285,youtube_playlist!$G:$H,2,FALSE),"Unspecified")</f>
        <v>Unspecified</v>
      </c>
      <c r="AG285" s="28" t="str">
        <f>IFERROR(INDEX(youtube_playlist!$G$2:$H$285,MATCH(E285,youtube_playlist!$G$2:$G$285,0),MATCH("industry",youtube_playlist!$G$1:$H$1,0)),"Unspecified")</f>
        <v>Unspecified</v>
      </c>
      <c r="AH285" s="36">
        <v>40160</v>
      </c>
    </row>
    <row r="286" spans="1:34" ht="15.75" customHeight="1" x14ac:dyDescent="0.3">
      <c r="A286" s="27" t="s">
        <v>1992</v>
      </c>
      <c r="B286" s="27" t="s">
        <v>1584</v>
      </c>
      <c r="C286" s="27" t="s">
        <v>1993</v>
      </c>
      <c r="D286" s="27" t="s">
        <v>1994</v>
      </c>
      <c r="E286" s="28" t="str">
        <f t="shared" si="42"/>
        <v>xbK4GyFfyLQ</v>
      </c>
      <c r="F286" s="28" t="str">
        <f t="shared" si="43"/>
        <v>xbK4GyFfyLQ</v>
      </c>
      <c r="G286" s="27" t="s">
        <v>1993</v>
      </c>
      <c r="H286" s="29" t="str">
        <f t="shared" si="44"/>
        <v>Executive Espresso</v>
      </c>
      <c r="I286" s="27" t="s">
        <v>1587</v>
      </c>
      <c r="J286" s="27" t="s">
        <v>1995</v>
      </c>
      <c r="K286" s="28" t="str">
        <f t="shared" si="45"/>
        <v>Jul 19, 2020</v>
      </c>
      <c r="L286" s="30">
        <f t="shared" si="46"/>
        <v>44031</v>
      </c>
      <c r="M286" s="28">
        <f t="shared" si="47"/>
        <v>19</v>
      </c>
      <c r="N286" s="28">
        <f t="shared" si="48"/>
        <v>7</v>
      </c>
      <c r="O286" s="28">
        <f t="shared" si="49"/>
        <v>2020</v>
      </c>
      <c r="P286" s="28" t="str">
        <f t="shared" si="50"/>
        <v>19</v>
      </c>
      <c r="Q286" s="28">
        <f>ROUNDUP(Table1[[#This Row],[month]]/3,0)</f>
        <v>3</v>
      </c>
      <c r="R286" s="28" t="str">
        <f>_xlfn.CONCAT(Table1[[#This Row],[year]],"-Q",Table1[[#This Row],[Quarter]])</f>
        <v>2020-Q3</v>
      </c>
      <c r="S286" s="28" t="str">
        <f>TEXT(Table1[[#This Row],[dateStr]],"yyyy-mm")</f>
        <v>2020-07</v>
      </c>
      <c r="T286" s="28" t="str">
        <f t="shared" si="51"/>
        <v>July</v>
      </c>
      <c r="U286" s="31">
        <v>75</v>
      </c>
      <c r="V286" s="27" t="s">
        <v>1996</v>
      </c>
      <c r="W286" s="32">
        <f t="shared" si="52"/>
        <v>48291</v>
      </c>
      <c r="X286" s="27" t="s">
        <v>1997</v>
      </c>
      <c r="Y286" s="32">
        <f t="shared" si="53"/>
        <v>796</v>
      </c>
      <c r="Z28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6" s="27" t="s">
        <v>1998</v>
      </c>
      <c r="AB286" s="33">
        <f>Table1[[#This Row],[secs]]/60 + Table1[[#This Row],[mins]] + Table1[[#This Row],[hours]]*60</f>
        <v>30.516666666666666</v>
      </c>
      <c r="AC286" s="34">
        <f t="shared" si="54"/>
        <v>31</v>
      </c>
      <c r="AD286" s="34">
        <f t="shared" si="55"/>
        <v>30</v>
      </c>
      <c r="AE286" s="35">
        <f t="shared" si="56"/>
        <v>0</v>
      </c>
      <c r="AF286" s="28" t="str">
        <f>IFERROR(VLOOKUP(E286,youtube_playlist!$G:$H,2,FALSE),"Unspecified")</f>
        <v>Unspecified</v>
      </c>
      <c r="AG286" s="28" t="str">
        <f>IFERROR(INDEX(youtube_playlist!$G$2:$H$285,MATCH(E286,youtube_playlist!$G$2:$G$285,0),MATCH("industry",youtube_playlist!$G$1:$H$1,0)),"Unspecified")</f>
        <v>Unspecified</v>
      </c>
      <c r="AH286" s="36">
        <v>35832</v>
      </c>
    </row>
    <row r="287" spans="1:34" ht="15.75" customHeight="1" x14ac:dyDescent="0.3">
      <c r="A287" s="27" t="s">
        <v>1999</v>
      </c>
      <c r="B287" s="27" t="s">
        <v>1584</v>
      </c>
      <c r="C287" s="27" t="s">
        <v>2000</v>
      </c>
      <c r="D287" s="27" t="s">
        <v>2001</v>
      </c>
      <c r="E287" s="28" t="str">
        <f t="shared" si="42"/>
        <v>rcQOtgEsQZA</v>
      </c>
      <c r="F287" s="28" t="str">
        <f t="shared" si="43"/>
        <v>rcQOtgEsQZA</v>
      </c>
      <c r="G287" s="27" t="s">
        <v>2000</v>
      </c>
      <c r="H287" s="29" t="str">
        <f t="shared" si="44"/>
        <v>Executive Espresso</v>
      </c>
      <c r="I287" s="27" t="s">
        <v>1587</v>
      </c>
      <c r="J287" s="27" t="s">
        <v>2002</v>
      </c>
      <c r="K287" s="28" t="str">
        <f t="shared" si="45"/>
        <v>Jul 18, 2020</v>
      </c>
      <c r="L287" s="30">
        <f t="shared" si="46"/>
        <v>44030</v>
      </c>
      <c r="M287" s="28">
        <f t="shared" si="47"/>
        <v>18</v>
      </c>
      <c r="N287" s="28">
        <f t="shared" si="48"/>
        <v>7</v>
      </c>
      <c r="O287" s="28">
        <f t="shared" si="49"/>
        <v>2020</v>
      </c>
      <c r="P287" s="28" t="str">
        <f t="shared" si="50"/>
        <v>18</v>
      </c>
      <c r="Q287" s="28">
        <f>ROUNDUP(Table1[[#This Row],[month]]/3,0)</f>
        <v>3</v>
      </c>
      <c r="R287" s="28" t="str">
        <f>_xlfn.CONCAT(Table1[[#This Row],[year]],"-Q",Table1[[#This Row],[Quarter]])</f>
        <v>2020-Q3</v>
      </c>
      <c r="S287" s="28" t="str">
        <f>TEXT(Table1[[#This Row],[dateStr]],"yyyy-mm")</f>
        <v>2020-07</v>
      </c>
      <c r="T287" s="28" t="str">
        <f t="shared" si="51"/>
        <v>July</v>
      </c>
      <c r="U287" s="31">
        <v>23</v>
      </c>
      <c r="V287" s="27" t="s">
        <v>2003</v>
      </c>
      <c r="W287" s="32">
        <f t="shared" si="52"/>
        <v>21444</v>
      </c>
      <c r="X287" s="27" t="s">
        <v>2004</v>
      </c>
      <c r="Y287" s="32">
        <f t="shared" si="53"/>
        <v>467</v>
      </c>
      <c r="Z28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7" s="27" t="s">
        <v>1922</v>
      </c>
      <c r="AB287" s="33">
        <f>Table1[[#This Row],[secs]]/60 + Table1[[#This Row],[mins]] + Table1[[#This Row],[hours]]*60</f>
        <v>40.233333333333334</v>
      </c>
      <c r="AC287" s="34">
        <f t="shared" si="54"/>
        <v>14</v>
      </c>
      <c r="AD287" s="34">
        <f t="shared" si="55"/>
        <v>40</v>
      </c>
      <c r="AE287" s="35">
        <f t="shared" si="56"/>
        <v>0</v>
      </c>
      <c r="AF287" s="28" t="str">
        <f>IFERROR(VLOOKUP(E287,youtube_playlist!$G:$H,2,FALSE),"Unspecified")</f>
        <v>Unspecified</v>
      </c>
      <c r="AG287" s="28" t="str">
        <f>IFERROR(INDEX(youtube_playlist!$G$2:$H$285,MATCH(E287,youtube_playlist!$G$2:$G$285,0),MATCH("industry",youtube_playlist!$G$1:$H$1,0)),"Unspecified")</f>
        <v>Unspecified</v>
      </c>
      <c r="AH287" s="36">
        <v>34806</v>
      </c>
    </row>
    <row r="288" spans="1:34" ht="15.75" customHeight="1" x14ac:dyDescent="0.3">
      <c r="A288" s="27" t="s">
        <v>2005</v>
      </c>
      <c r="B288" s="27" t="s">
        <v>1584</v>
      </c>
      <c r="C288" s="27" t="s">
        <v>2006</v>
      </c>
      <c r="D288" s="27" t="s">
        <v>2007</v>
      </c>
      <c r="E288" s="28" t="str">
        <f t="shared" si="42"/>
        <v>Ht0koV1GkXE</v>
      </c>
      <c r="F288" s="28" t="str">
        <f t="shared" si="43"/>
        <v>Ht0koV1GkXE</v>
      </c>
      <c r="G288" s="27" t="s">
        <v>2006</v>
      </c>
      <c r="H288" s="29" t="str">
        <f t="shared" si="44"/>
        <v>Executive Espresso</v>
      </c>
      <c r="I288" s="27" t="s">
        <v>1587</v>
      </c>
      <c r="J288" s="27" t="s">
        <v>2008</v>
      </c>
      <c r="K288" s="28" t="str">
        <f t="shared" si="45"/>
        <v>Jul 17, 2020</v>
      </c>
      <c r="L288" s="30">
        <f t="shared" si="46"/>
        <v>44029</v>
      </c>
      <c r="M288" s="28">
        <f t="shared" si="47"/>
        <v>17</v>
      </c>
      <c r="N288" s="28">
        <f t="shared" si="48"/>
        <v>7</v>
      </c>
      <c r="O288" s="28">
        <f t="shared" si="49"/>
        <v>2020</v>
      </c>
      <c r="P288" s="28" t="str">
        <f t="shared" si="50"/>
        <v>17</v>
      </c>
      <c r="Q288" s="28">
        <f>ROUNDUP(Table1[[#This Row],[month]]/3,0)</f>
        <v>3</v>
      </c>
      <c r="R288" s="28" t="str">
        <f>_xlfn.CONCAT(Table1[[#This Row],[year]],"-Q",Table1[[#This Row],[Quarter]])</f>
        <v>2020-Q3</v>
      </c>
      <c r="S288" s="28" t="str">
        <f>TEXT(Table1[[#This Row],[dateStr]],"yyyy-mm")</f>
        <v>2020-07</v>
      </c>
      <c r="T288" s="28" t="str">
        <f t="shared" si="51"/>
        <v>July</v>
      </c>
      <c r="U288" s="31">
        <v>31</v>
      </c>
      <c r="V288" s="27" t="s">
        <v>2009</v>
      </c>
      <c r="W288" s="32">
        <f t="shared" si="52"/>
        <v>8146</v>
      </c>
      <c r="X288" s="27" t="s">
        <v>1693</v>
      </c>
      <c r="Y288" s="32">
        <f t="shared" si="53"/>
        <v>145</v>
      </c>
      <c r="Z28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8" s="27" t="s">
        <v>2010</v>
      </c>
      <c r="AB288" s="33">
        <f>Table1[[#This Row],[secs]]/60 + Table1[[#This Row],[mins]] + Table1[[#This Row],[hours]]*60</f>
        <v>32.266666666666666</v>
      </c>
      <c r="AC288" s="34">
        <f t="shared" si="54"/>
        <v>16</v>
      </c>
      <c r="AD288" s="34">
        <f t="shared" si="55"/>
        <v>32</v>
      </c>
      <c r="AE288" s="35">
        <f t="shared" si="56"/>
        <v>0</v>
      </c>
      <c r="AF288" s="28" t="str">
        <f>IFERROR(VLOOKUP(E288,youtube_playlist!$G:$H,2,FALSE),"Unspecified")</f>
        <v>Unspecified</v>
      </c>
      <c r="AG288" s="28" t="str">
        <f>IFERROR(INDEX(youtube_playlist!$G$2:$H$285,MATCH(E288,youtube_playlist!$G$2:$G$285,0),MATCH("industry",youtube_playlist!$G$1:$H$1,0)),"Unspecified")</f>
        <v>Unspecified</v>
      </c>
      <c r="AH288" s="36">
        <v>34746</v>
      </c>
    </row>
    <row r="289" spans="1:34" ht="15.75" customHeight="1" x14ac:dyDescent="0.3">
      <c r="A289" s="27" t="s">
        <v>2011</v>
      </c>
      <c r="B289" s="27" t="s">
        <v>1584</v>
      </c>
      <c r="C289" s="27" t="s">
        <v>2012</v>
      </c>
      <c r="D289" s="27" t="s">
        <v>2013</v>
      </c>
      <c r="E289" s="28" t="str">
        <f t="shared" si="42"/>
        <v>wrnSCaRriEk</v>
      </c>
      <c r="F289" s="28" t="str">
        <f t="shared" si="43"/>
        <v>wrnSCaRriEk</v>
      </c>
      <c r="G289" s="27" t="s">
        <v>2012</v>
      </c>
      <c r="H289" s="29" t="str">
        <f t="shared" si="44"/>
        <v>Executive Espresso</v>
      </c>
      <c r="I289" s="27" t="s">
        <v>1587</v>
      </c>
      <c r="J289" s="27" t="s">
        <v>2014</v>
      </c>
      <c r="K289" s="28" t="str">
        <f t="shared" si="45"/>
        <v>Jul 15, 2020</v>
      </c>
      <c r="L289" s="30">
        <f t="shared" si="46"/>
        <v>44027</v>
      </c>
      <c r="M289" s="28">
        <f t="shared" si="47"/>
        <v>15</v>
      </c>
      <c r="N289" s="28">
        <f t="shared" si="48"/>
        <v>7</v>
      </c>
      <c r="O289" s="28">
        <f t="shared" si="49"/>
        <v>2020</v>
      </c>
      <c r="P289" s="28" t="str">
        <f t="shared" si="50"/>
        <v>15</v>
      </c>
      <c r="Q289" s="28">
        <f>ROUNDUP(Table1[[#This Row],[month]]/3,0)</f>
        <v>3</v>
      </c>
      <c r="R289" s="28" t="str">
        <f>_xlfn.CONCAT(Table1[[#This Row],[year]],"-Q",Table1[[#This Row],[Quarter]])</f>
        <v>2020-Q3</v>
      </c>
      <c r="S289" s="28" t="str">
        <f>TEXT(Table1[[#This Row],[dateStr]],"yyyy-mm")</f>
        <v>2020-07</v>
      </c>
      <c r="T289" s="28" t="str">
        <f t="shared" si="51"/>
        <v>July</v>
      </c>
      <c r="U289" s="31">
        <v>48</v>
      </c>
      <c r="V289" s="27" t="s">
        <v>2015</v>
      </c>
      <c r="W289" s="32">
        <f t="shared" si="52"/>
        <v>65737</v>
      </c>
      <c r="X289" s="27" t="s">
        <v>2016</v>
      </c>
      <c r="Y289" s="32">
        <f t="shared" si="53"/>
        <v>1064</v>
      </c>
      <c r="Z28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89" s="27" t="s">
        <v>2017</v>
      </c>
      <c r="AB289" s="33">
        <f>Table1[[#This Row],[secs]]/60 + Table1[[#This Row],[mins]] + Table1[[#This Row],[hours]]*60</f>
        <v>52.216666666666669</v>
      </c>
      <c r="AC289" s="34">
        <f t="shared" si="54"/>
        <v>13</v>
      </c>
      <c r="AD289" s="34">
        <f t="shared" si="55"/>
        <v>52</v>
      </c>
      <c r="AE289" s="35">
        <f t="shared" si="56"/>
        <v>0</v>
      </c>
      <c r="AF289" s="28" t="str">
        <f>IFERROR(VLOOKUP(E289,youtube_playlist!$G:$H,2,FALSE),"Unspecified")</f>
        <v>Unspecified</v>
      </c>
      <c r="AG289" s="28" t="str">
        <f>IFERROR(INDEX(youtube_playlist!$G$2:$H$285,MATCH(E289,youtube_playlist!$G$2:$G$285,0),MATCH("industry",youtube_playlist!$G$1:$H$1,0)),"Unspecified")</f>
        <v>Unspecified</v>
      </c>
      <c r="AH289" s="36">
        <v>39606</v>
      </c>
    </row>
    <row r="290" spans="1:34" ht="15.75" customHeight="1" x14ac:dyDescent="0.3">
      <c r="A290" s="27" t="s">
        <v>2018</v>
      </c>
      <c r="B290" s="27" t="s">
        <v>1584</v>
      </c>
      <c r="C290" s="27" t="s">
        <v>2019</v>
      </c>
      <c r="D290" s="27" t="s">
        <v>2020</v>
      </c>
      <c r="E290" s="28" t="str">
        <f t="shared" si="42"/>
        <v>SpkR4rbO8ys</v>
      </c>
      <c r="F290" s="28" t="str">
        <f t="shared" si="43"/>
        <v>SpkR4rbO8ys</v>
      </c>
      <c r="G290" s="27" t="s">
        <v>2019</v>
      </c>
      <c r="H290" s="29" t="str">
        <f t="shared" si="44"/>
        <v>Executive Espresso</v>
      </c>
      <c r="I290" s="27" t="s">
        <v>1587</v>
      </c>
      <c r="J290" s="27" t="s">
        <v>2021</v>
      </c>
      <c r="K290" s="28" t="str">
        <f t="shared" si="45"/>
        <v>Jul 14, 2020</v>
      </c>
      <c r="L290" s="30">
        <f t="shared" si="46"/>
        <v>44026</v>
      </c>
      <c r="M290" s="28">
        <f t="shared" si="47"/>
        <v>14</v>
      </c>
      <c r="N290" s="28">
        <f t="shared" si="48"/>
        <v>7</v>
      </c>
      <c r="O290" s="28">
        <f t="shared" si="49"/>
        <v>2020</v>
      </c>
      <c r="P290" s="28" t="str">
        <f t="shared" si="50"/>
        <v>14</v>
      </c>
      <c r="Q290" s="28">
        <f>ROUNDUP(Table1[[#This Row],[month]]/3,0)</f>
        <v>3</v>
      </c>
      <c r="R290" s="28" t="str">
        <f>_xlfn.CONCAT(Table1[[#This Row],[year]],"-Q",Table1[[#This Row],[Quarter]])</f>
        <v>2020-Q3</v>
      </c>
      <c r="S290" s="28" t="str">
        <f>TEXT(Table1[[#This Row],[dateStr]],"yyyy-mm")</f>
        <v>2020-07</v>
      </c>
      <c r="T290" s="28" t="str">
        <f t="shared" si="51"/>
        <v>July</v>
      </c>
      <c r="U290" s="31">
        <v>8</v>
      </c>
      <c r="V290" s="27" t="s">
        <v>2022</v>
      </c>
      <c r="W290" s="32">
        <f t="shared" si="52"/>
        <v>8968</v>
      </c>
      <c r="X290" s="27" t="s">
        <v>2023</v>
      </c>
      <c r="Y290" s="32">
        <f t="shared" si="53"/>
        <v>148</v>
      </c>
      <c r="Z29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90" s="27" t="s">
        <v>2024</v>
      </c>
      <c r="AB290" s="33">
        <f>Table1[[#This Row],[secs]]/60 + Table1[[#This Row],[mins]] + Table1[[#This Row],[hours]]*60</f>
        <v>38.549999999999997</v>
      </c>
      <c r="AC290" s="34">
        <f t="shared" si="54"/>
        <v>33</v>
      </c>
      <c r="AD290" s="34">
        <f t="shared" si="55"/>
        <v>38</v>
      </c>
      <c r="AE290" s="35">
        <f t="shared" si="56"/>
        <v>0</v>
      </c>
      <c r="AF290" s="28" t="str">
        <f>IFERROR(VLOOKUP(E290,youtube_playlist!$G:$H,2,FALSE),"Unspecified")</f>
        <v>Unspecified</v>
      </c>
      <c r="AG290" s="28" t="str">
        <f>IFERROR(INDEX(youtube_playlist!$G$2:$H$285,MATCH(E290,youtube_playlist!$G$2:$G$285,0),MATCH("industry",youtube_playlist!$G$1:$H$1,0)),"Unspecified")</f>
        <v>Unspecified</v>
      </c>
      <c r="AH290" s="36">
        <v>36781</v>
      </c>
    </row>
    <row r="291" spans="1:34" ht="15.75" customHeight="1" x14ac:dyDescent="0.3">
      <c r="A291" s="27" t="s">
        <v>2025</v>
      </c>
      <c r="B291" s="27" t="s">
        <v>1584</v>
      </c>
      <c r="C291" s="27" t="s">
        <v>2026</v>
      </c>
      <c r="D291" s="27" t="s">
        <v>2027</v>
      </c>
      <c r="E291" s="28" t="str">
        <f t="shared" si="42"/>
        <v>U9cgS4zMnaY</v>
      </c>
      <c r="F291" s="28" t="str">
        <f t="shared" si="43"/>
        <v>U9cgS4zMnaY</v>
      </c>
      <c r="G291" s="27" t="s">
        <v>2026</v>
      </c>
      <c r="H291" s="29" t="str">
        <f t="shared" si="44"/>
        <v>Executive Espresso</v>
      </c>
      <c r="I291" s="27" t="s">
        <v>1587</v>
      </c>
      <c r="J291" s="27" t="s">
        <v>2028</v>
      </c>
      <c r="K291" s="28" t="str">
        <f t="shared" si="45"/>
        <v>Jul 12, 2020</v>
      </c>
      <c r="L291" s="30">
        <f t="shared" si="46"/>
        <v>44024</v>
      </c>
      <c r="M291" s="28">
        <f t="shared" si="47"/>
        <v>12</v>
      </c>
      <c r="N291" s="28">
        <f t="shared" si="48"/>
        <v>7</v>
      </c>
      <c r="O291" s="28">
        <f t="shared" si="49"/>
        <v>2020</v>
      </c>
      <c r="P291" s="28" t="str">
        <f t="shared" si="50"/>
        <v>12</v>
      </c>
      <c r="Q291" s="28">
        <f>ROUNDUP(Table1[[#This Row],[month]]/3,0)</f>
        <v>3</v>
      </c>
      <c r="R291" s="28" t="str">
        <f>_xlfn.CONCAT(Table1[[#This Row],[year]],"-Q",Table1[[#This Row],[Quarter]])</f>
        <v>2020-Q3</v>
      </c>
      <c r="S291" s="28" t="str">
        <f>TEXT(Table1[[#This Row],[dateStr]],"yyyy-mm")</f>
        <v>2020-07</v>
      </c>
      <c r="T291" s="28" t="str">
        <f t="shared" si="51"/>
        <v>July</v>
      </c>
      <c r="U291" s="31">
        <v>61</v>
      </c>
      <c r="V291" s="27" t="s">
        <v>2029</v>
      </c>
      <c r="W291" s="32">
        <f t="shared" si="52"/>
        <v>30288</v>
      </c>
      <c r="X291" s="27" t="s">
        <v>2030</v>
      </c>
      <c r="Y291" s="32">
        <f t="shared" si="53"/>
        <v>514</v>
      </c>
      <c r="Z29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91" s="27" t="s">
        <v>2031</v>
      </c>
      <c r="AB291" s="33">
        <f>Table1[[#This Row],[secs]]/60 + Table1[[#This Row],[mins]] + Table1[[#This Row],[hours]]*60</f>
        <v>29</v>
      </c>
      <c r="AC291" s="34">
        <f t="shared" si="54"/>
        <v>0</v>
      </c>
      <c r="AD291" s="34">
        <f t="shared" si="55"/>
        <v>29</v>
      </c>
      <c r="AE291" s="35">
        <f t="shared" si="56"/>
        <v>0</v>
      </c>
      <c r="AF291" s="28" t="str">
        <f>IFERROR(VLOOKUP(E291,youtube_playlist!$G:$H,2,FALSE),"Unspecified")</f>
        <v>Unspecified</v>
      </c>
      <c r="AG291" s="28" t="str">
        <f>IFERROR(INDEX(youtube_playlist!$G$2:$H$285,MATCH(E291,youtube_playlist!$G$2:$G$285,0),MATCH("industry",youtube_playlist!$G$1:$H$1,0)),"Unspecified")</f>
        <v>Unspecified</v>
      </c>
      <c r="AH291" s="36">
        <v>36579</v>
      </c>
    </row>
    <row r="292" spans="1:34" ht="15.75" customHeight="1" x14ac:dyDescent="0.3">
      <c r="A292" s="27" t="s">
        <v>2032</v>
      </c>
      <c r="B292" s="27" t="s">
        <v>1584</v>
      </c>
      <c r="C292" s="27" t="s">
        <v>2033</v>
      </c>
      <c r="D292" s="27" t="s">
        <v>2034</v>
      </c>
      <c r="E292" s="28" t="str">
        <f t="shared" si="42"/>
        <v>DaUGoiw1AWg</v>
      </c>
      <c r="F292" s="28" t="str">
        <f t="shared" si="43"/>
        <v>DaUGoiw1AWg</v>
      </c>
      <c r="G292" s="27" t="s">
        <v>2033</v>
      </c>
      <c r="H292" s="29" t="str">
        <f t="shared" si="44"/>
        <v>Executive Espresso</v>
      </c>
      <c r="I292" s="27" t="s">
        <v>1587</v>
      </c>
      <c r="J292" s="27" t="s">
        <v>2035</v>
      </c>
      <c r="K292" s="28" t="str">
        <f t="shared" si="45"/>
        <v>Jul 8, 2020</v>
      </c>
      <c r="L292" s="30">
        <f t="shared" si="46"/>
        <v>44020</v>
      </c>
      <c r="M292" s="28">
        <f t="shared" si="47"/>
        <v>8</v>
      </c>
      <c r="N292" s="28">
        <f t="shared" si="48"/>
        <v>7</v>
      </c>
      <c r="O292" s="28">
        <f t="shared" si="49"/>
        <v>2020</v>
      </c>
      <c r="P292" s="28" t="str">
        <f t="shared" si="50"/>
        <v>8</v>
      </c>
      <c r="Q292" s="28">
        <f>ROUNDUP(Table1[[#This Row],[month]]/3,0)</f>
        <v>3</v>
      </c>
      <c r="R292" s="28" t="str">
        <f>_xlfn.CONCAT(Table1[[#This Row],[year]],"-Q",Table1[[#This Row],[Quarter]])</f>
        <v>2020-Q3</v>
      </c>
      <c r="S292" s="28" t="str">
        <f>TEXT(Table1[[#This Row],[dateStr]],"yyyy-mm")</f>
        <v>2020-07</v>
      </c>
      <c r="T292" s="28" t="str">
        <f t="shared" si="51"/>
        <v>July</v>
      </c>
      <c r="U292" s="31">
        <v>30</v>
      </c>
      <c r="V292" s="27" t="s">
        <v>2036</v>
      </c>
      <c r="W292" s="32">
        <f t="shared" si="52"/>
        <v>6154</v>
      </c>
      <c r="X292" s="27" t="s">
        <v>2037</v>
      </c>
      <c r="Y292" s="32">
        <f t="shared" si="53"/>
        <v>109</v>
      </c>
      <c r="Z29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92" s="27" t="s">
        <v>2038</v>
      </c>
      <c r="AB292" s="33">
        <f>Table1[[#This Row],[secs]]/60 + Table1[[#This Row],[mins]] + Table1[[#This Row],[hours]]*60</f>
        <v>55</v>
      </c>
      <c r="AC292" s="34">
        <f t="shared" si="54"/>
        <v>0</v>
      </c>
      <c r="AD292" s="34">
        <f t="shared" si="55"/>
        <v>55</v>
      </c>
      <c r="AE292" s="35">
        <f t="shared" si="56"/>
        <v>0</v>
      </c>
      <c r="AF292" s="28" t="str">
        <f>IFERROR(VLOOKUP(E292,youtube_playlist!$G:$H,2,FALSE),"Unspecified")</f>
        <v>ผู้นำภาครัฐ</v>
      </c>
      <c r="AG292" s="28" t="str">
        <f>IFERROR(INDEX(youtube_playlist!$G$2:$H$285,MATCH(E292,youtube_playlist!$G$2:$G$285,0),MATCH("industry",youtube_playlist!$G$1:$H$1,0)),"Unspecified")</f>
        <v>ผู้นำภาครัฐ</v>
      </c>
      <c r="AH292" s="36">
        <v>36814</v>
      </c>
    </row>
    <row r="293" spans="1:34" ht="15.75" customHeight="1" x14ac:dyDescent="0.3">
      <c r="A293" s="27" t="s">
        <v>2039</v>
      </c>
      <c r="B293" s="27" t="s">
        <v>1584</v>
      </c>
      <c r="C293" s="27" t="s">
        <v>2040</v>
      </c>
      <c r="D293" s="27" t="s">
        <v>2041</v>
      </c>
      <c r="E293" s="28" t="str">
        <f t="shared" si="42"/>
        <v>n-uel6jxYeA</v>
      </c>
      <c r="F293" s="28" t="str">
        <f t="shared" si="43"/>
        <v>n-uel6jxYeA</v>
      </c>
      <c r="G293" s="27" t="s">
        <v>2040</v>
      </c>
      <c r="H293" s="29" t="str">
        <f t="shared" si="44"/>
        <v>Executive Espresso</v>
      </c>
      <c r="I293" s="27" t="s">
        <v>1587</v>
      </c>
      <c r="J293" s="27" t="s">
        <v>2042</v>
      </c>
      <c r="K293" s="28" t="str">
        <f t="shared" si="45"/>
        <v>Jul 7, 2020</v>
      </c>
      <c r="L293" s="30">
        <f t="shared" si="46"/>
        <v>44019</v>
      </c>
      <c r="M293" s="28">
        <f t="shared" si="47"/>
        <v>7</v>
      </c>
      <c r="N293" s="28">
        <f t="shared" si="48"/>
        <v>7</v>
      </c>
      <c r="O293" s="28">
        <f t="shared" si="49"/>
        <v>2020</v>
      </c>
      <c r="P293" s="28" t="str">
        <f t="shared" si="50"/>
        <v>7</v>
      </c>
      <c r="Q293" s="28">
        <f>ROUNDUP(Table1[[#This Row],[month]]/3,0)</f>
        <v>3</v>
      </c>
      <c r="R293" s="28" t="str">
        <f>_xlfn.CONCAT(Table1[[#This Row],[year]],"-Q",Table1[[#This Row],[Quarter]])</f>
        <v>2020-Q3</v>
      </c>
      <c r="S293" s="28" t="str">
        <f>TEXT(Table1[[#This Row],[dateStr]],"yyyy-mm")</f>
        <v>2020-07</v>
      </c>
      <c r="T293" s="28" t="str">
        <f t="shared" si="51"/>
        <v>July</v>
      </c>
      <c r="U293" s="31">
        <v>26</v>
      </c>
      <c r="V293" s="27" t="s">
        <v>2043</v>
      </c>
      <c r="W293" s="32">
        <f t="shared" si="52"/>
        <v>44330</v>
      </c>
      <c r="X293" s="27" t="s">
        <v>2044</v>
      </c>
      <c r="Y293" s="32">
        <f t="shared" si="53"/>
        <v>506</v>
      </c>
      <c r="Z29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93" s="27" t="s">
        <v>2045</v>
      </c>
      <c r="AB293" s="33">
        <f>Table1[[#This Row],[secs]]/60 + Table1[[#This Row],[mins]] + Table1[[#This Row],[hours]]*60</f>
        <v>50.43333333333333</v>
      </c>
      <c r="AC293" s="34">
        <f t="shared" si="54"/>
        <v>26</v>
      </c>
      <c r="AD293" s="34">
        <f t="shared" si="55"/>
        <v>50</v>
      </c>
      <c r="AE293" s="35">
        <f t="shared" si="56"/>
        <v>0</v>
      </c>
      <c r="AF293" s="28" t="str">
        <f>IFERROR(VLOOKUP(E293,youtube_playlist!$G:$H,2,FALSE),"Unspecified")</f>
        <v>Unspecified</v>
      </c>
      <c r="AG293" s="28" t="str">
        <f>IFERROR(INDEX(youtube_playlist!$G$2:$H$285,MATCH(E293,youtube_playlist!$G$2:$G$285,0),MATCH("industry",youtube_playlist!$G$1:$H$1,0)),"Unspecified")</f>
        <v>Unspecified</v>
      </c>
      <c r="AH293" s="36">
        <v>37215</v>
      </c>
    </row>
    <row r="294" spans="1:34" ht="15.75" customHeight="1" x14ac:dyDescent="0.3">
      <c r="A294" s="27" t="s">
        <v>2046</v>
      </c>
      <c r="B294" s="27" t="s">
        <v>1584</v>
      </c>
      <c r="C294" s="27" t="s">
        <v>2047</v>
      </c>
      <c r="D294" s="27" t="s">
        <v>2048</v>
      </c>
      <c r="E294" s="28" t="str">
        <f t="shared" si="42"/>
        <v>kHNY-5Wo5N8</v>
      </c>
      <c r="F294" s="28" t="str">
        <f t="shared" si="43"/>
        <v>kHNY-5Wo5N8</v>
      </c>
      <c r="G294" s="27" t="s">
        <v>2047</v>
      </c>
      <c r="H294" s="29" t="str">
        <f t="shared" si="44"/>
        <v>Executive Espresso</v>
      </c>
      <c r="I294" s="27" t="s">
        <v>1587</v>
      </c>
      <c r="J294" s="27" t="s">
        <v>2049</v>
      </c>
      <c r="K294" s="28" t="str">
        <f t="shared" si="45"/>
        <v>Jul 6, 2020</v>
      </c>
      <c r="L294" s="30">
        <f t="shared" si="46"/>
        <v>44018</v>
      </c>
      <c r="M294" s="28">
        <f t="shared" si="47"/>
        <v>6</v>
      </c>
      <c r="N294" s="28">
        <f t="shared" si="48"/>
        <v>7</v>
      </c>
      <c r="O294" s="28">
        <f t="shared" si="49"/>
        <v>2020</v>
      </c>
      <c r="P294" s="28" t="str">
        <f t="shared" si="50"/>
        <v>6</v>
      </c>
      <c r="Q294" s="28">
        <f>ROUNDUP(Table1[[#This Row],[month]]/3,0)</f>
        <v>3</v>
      </c>
      <c r="R294" s="28" t="str">
        <f>_xlfn.CONCAT(Table1[[#This Row],[year]],"-Q",Table1[[#This Row],[Quarter]])</f>
        <v>2020-Q3</v>
      </c>
      <c r="S294" s="28" t="str">
        <f>TEXT(Table1[[#This Row],[dateStr]],"yyyy-mm")</f>
        <v>2020-07</v>
      </c>
      <c r="T294" s="28" t="str">
        <f t="shared" si="51"/>
        <v>July</v>
      </c>
      <c r="U294" s="31">
        <v>34</v>
      </c>
      <c r="V294" s="27" t="s">
        <v>2050</v>
      </c>
      <c r="W294" s="32">
        <f t="shared" si="52"/>
        <v>16220</v>
      </c>
      <c r="X294" s="27" t="s">
        <v>2051</v>
      </c>
      <c r="Y294" s="32">
        <f t="shared" si="53"/>
        <v>322</v>
      </c>
      <c r="Z29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94" s="27" t="s">
        <v>2052</v>
      </c>
      <c r="AB294" s="33">
        <f>Table1[[#This Row],[secs]]/60 + Table1[[#This Row],[mins]] + Table1[[#This Row],[hours]]*60</f>
        <v>39.68333333333333</v>
      </c>
      <c r="AC294" s="34">
        <f t="shared" si="54"/>
        <v>41</v>
      </c>
      <c r="AD294" s="34">
        <f t="shared" si="55"/>
        <v>39</v>
      </c>
      <c r="AE294" s="35">
        <f t="shared" si="56"/>
        <v>0</v>
      </c>
      <c r="AF294" s="28" t="str">
        <f>IFERROR(VLOOKUP(E294,youtube_playlist!$G:$H,2,FALSE),"Unspecified")</f>
        <v>ผู้นำภาครัฐ</v>
      </c>
      <c r="AG294" s="28" t="str">
        <f>IFERROR(INDEX(youtube_playlist!$G$2:$H$285,MATCH(E294,youtube_playlist!$G$2:$G$285,0),MATCH("industry",youtube_playlist!$G$1:$H$1,0)),"Unspecified")</f>
        <v>ผู้นำภาครัฐ</v>
      </c>
      <c r="AH294" s="36">
        <v>34394</v>
      </c>
    </row>
    <row r="295" spans="1:34" ht="15.75" customHeight="1" x14ac:dyDescent="0.3">
      <c r="A295" s="27" t="s">
        <v>2053</v>
      </c>
      <c r="B295" s="27" t="s">
        <v>1584</v>
      </c>
      <c r="C295" s="27" t="s">
        <v>2054</v>
      </c>
      <c r="D295" s="27" t="s">
        <v>2055</v>
      </c>
      <c r="E295" s="28" t="str">
        <f t="shared" si="42"/>
        <v>oGeWY10UGsQ</v>
      </c>
      <c r="F295" s="28" t="str">
        <f t="shared" si="43"/>
        <v>oGeWY10UGsQ</v>
      </c>
      <c r="G295" s="27" t="s">
        <v>2054</v>
      </c>
      <c r="H295" s="29" t="str">
        <f t="shared" si="44"/>
        <v>Executive Espresso</v>
      </c>
      <c r="I295" s="27" t="s">
        <v>1587</v>
      </c>
      <c r="J295" s="27" t="s">
        <v>2056</v>
      </c>
      <c r="K295" s="28" t="str">
        <f t="shared" si="45"/>
        <v>Jul 3, 2020</v>
      </c>
      <c r="L295" s="30">
        <f t="shared" si="46"/>
        <v>44015</v>
      </c>
      <c r="M295" s="28">
        <f t="shared" si="47"/>
        <v>3</v>
      </c>
      <c r="N295" s="28">
        <f t="shared" si="48"/>
        <v>7</v>
      </c>
      <c r="O295" s="28">
        <f t="shared" si="49"/>
        <v>2020</v>
      </c>
      <c r="P295" s="28" t="str">
        <f t="shared" si="50"/>
        <v>3</v>
      </c>
      <c r="Q295" s="28">
        <f>ROUNDUP(Table1[[#This Row],[month]]/3,0)</f>
        <v>3</v>
      </c>
      <c r="R295" s="28" t="str">
        <f>_xlfn.CONCAT(Table1[[#This Row],[year]],"-Q",Table1[[#This Row],[Quarter]])</f>
        <v>2020-Q3</v>
      </c>
      <c r="S295" s="28" t="str">
        <f>TEXT(Table1[[#This Row],[dateStr]],"yyyy-mm")</f>
        <v>2020-07</v>
      </c>
      <c r="T295" s="28" t="str">
        <f t="shared" si="51"/>
        <v>July</v>
      </c>
      <c r="U295" s="31">
        <v>73</v>
      </c>
      <c r="V295" s="27" t="s">
        <v>2057</v>
      </c>
      <c r="W295" s="32">
        <f t="shared" si="52"/>
        <v>122230</v>
      </c>
      <c r="X295" s="27" t="s">
        <v>2058</v>
      </c>
      <c r="Y295" s="32">
        <f t="shared" si="53"/>
        <v>2080</v>
      </c>
      <c r="Z29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95" s="27" t="s">
        <v>2059</v>
      </c>
      <c r="AB295" s="33">
        <f>Table1[[#This Row],[secs]]/60 + Table1[[#This Row],[mins]] + Table1[[#This Row],[hours]]*60</f>
        <v>32.883333333333333</v>
      </c>
      <c r="AC295" s="34">
        <f t="shared" si="54"/>
        <v>53</v>
      </c>
      <c r="AD295" s="34">
        <f t="shared" si="55"/>
        <v>32</v>
      </c>
      <c r="AE295" s="35">
        <f t="shared" si="56"/>
        <v>0</v>
      </c>
      <c r="AF295" s="28" t="str">
        <f>IFERROR(VLOOKUP(E295,youtube_playlist!$G:$H,2,FALSE),"Unspecified")</f>
        <v>Unspecified</v>
      </c>
      <c r="AG295" s="28" t="str">
        <f>IFERROR(INDEX(youtube_playlist!$G$2:$H$285,MATCH(E295,youtube_playlist!$G$2:$G$285,0),MATCH("industry",youtube_playlist!$G$1:$H$1,0)),"Unspecified")</f>
        <v>Unspecified</v>
      </c>
      <c r="AH295" s="36">
        <v>40157</v>
      </c>
    </row>
    <row r="296" spans="1:34" ht="15.75" customHeight="1" x14ac:dyDescent="0.3">
      <c r="A296" s="27" t="s">
        <v>2060</v>
      </c>
      <c r="B296" s="27" t="s">
        <v>1584</v>
      </c>
      <c r="C296" s="27" t="s">
        <v>2061</v>
      </c>
      <c r="D296" s="27" t="s">
        <v>2062</v>
      </c>
      <c r="E296" s="28" t="str">
        <f t="shared" si="42"/>
        <v>J4GRtVi1h6Q</v>
      </c>
      <c r="F296" s="28" t="str">
        <f t="shared" si="43"/>
        <v>J4GRtVi1h6Q</v>
      </c>
      <c r="G296" s="27" t="s">
        <v>2061</v>
      </c>
      <c r="H296" s="29" t="str">
        <f t="shared" si="44"/>
        <v>Executive Espresso</v>
      </c>
      <c r="I296" s="27" t="s">
        <v>1587</v>
      </c>
      <c r="J296" s="27" t="s">
        <v>2063</v>
      </c>
      <c r="K296" s="28" t="str">
        <f t="shared" si="45"/>
        <v>Jul 2, 2020</v>
      </c>
      <c r="L296" s="30">
        <f t="shared" si="46"/>
        <v>44014</v>
      </c>
      <c r="M296" s="28">
        <f t="shared" si="47"/>
        <v>2</v>
      </c>
      <c r="N296" s="28">
        <f t="shared" si="48"/>
        <v>7</v>
      </c>
      <c r="O296" s="28">
        <f t="shared" si="49"/>
        <v>2020</v>
      </c>
      <c r="P296" s="28" t="str">
        <f t="shared" si="50"/>
        <v>2</v>
      </c>
      <c r="Q296" s="28">
        <f>ROUNDUP(Table1[[#This Row],[month]]/3,0)</f>
        <v>3</v>
      </c>
      <c r="R296" s="28" t="str">
        <f>_xlfn.CONCAT(Table1[[#This Row],[year]],"-Q",Table1[[#This Row],[Quarter]])</f>
        <v>2020-Q3</v>
      </c>
      <c r="S296" s="28" t="str">
        <f>TEXT(Table1[[#This Row],[dateStr]],"yyyy-mm")</f>
        <v>2020-07</v>
      </c>
      <c r="T296" s="28" t="str">
        <f t="shared" si="51"/>
        <v>July</v>
      </c>
      <c r="U296" s="31">
        <v>95</v>
      </c>
      <c r="V296" s="27" t="s">
        <v>2064</v>
      </c>
      <c r="W296" s="32">
        <f t="shared" si="52"/>
        <v>170789</v>
      </c>
      <c r="X296" s="27" t="s">
        <v>2065</v>
      </c>
      <c r="Y296" s="32">
        <f t="shared" si="53"/>
        <v>2697</v>
      </c>
      <c r="Z29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96" s="27" t="s">
        <v>2066</v>
      </c>
      <c r="AB296" s="33">
        <f>Table1[[#This Row],[secs]]/60 + Table1[[#This Row],[mins]] + Table1[[#This Row],[hours]]*60</f>
        <v>34.283333333333331</v>
      </c>
      <c r="AC296" s="34">
        <f t="shared" si="54"/>
        <v>17</v>
      </c>
      <c r="AD296" s="34">
        <f t="shared" si="55"/>
        <v>34</v>
      </c>
      <c r="AE296" s="35">
        <f t="shared" si="56"/>
        <v>0</v>
      </c>
      <c r="AF296" s="28" t="str">
        <f>IFERROR(VLOOKUP(E296,youtube_playlist!$G:$H,2,FALSE),"Unspecified")</f>
        <v>Unspecified</v>
      </c>
      <c r="AG296" s="28" t="str">
        <f>IFERROR(INDEX(youtube_playlist!$G$2:$H$285,MATCH(E296,youtube_playlist!$G$2:$G$285,0),MATCH("industry",youtube_playlist!$G$1:$H$1,0)),"Unspecified")</f>
        <v>Unspecified</v>
      </c>
      <c r="AH296" s="36">
        <v>41448</v>
      </c>
    </row>
    <row r="297" spans="1:34" ht="15.75" customHeight="1" x14ac:dyDescent="0.3">
      <c r="A297" s="27" t="s">
        <v>2067</v>
      </c>
      <c r="B297" s="27" t="s">
        <v>1584</v>
      </c>
      <c r="C297" s="27" t="s">
        <v>2068</v>
      </c>
      <c r="D297" s="27" t="s">
        <v>2069</v>
      </c>
      <c r="E297" s="28" t="str">
        <f t="shared" si="42"/>
        <v>xAxyBC5-92c</v>
      </c>
      <c r="F297" s="28" t="str">
        <f t="shared" si="43"/>
        <v>xAxyBC5-92c</v>
      </c>
      <c r="G297" s="27" t="s">
        <v>2068</v>
      </c>
      <c r="H297" s="29" t="str">
        <f t="shared" si="44"/>
        <v>Executive Espresso</v>
      </c>
      <c r="I297" s="27" t="s">
        <v>1587</v>
      </c>
      <c r="J297" s="27" t="s">
        <v>2070</v>
      </c>
      <c r="K297" s="28" t="str">
        <f t="shared" si="45"/>
        <v>Jun 30, 2020</v>
      </c>
      <c r="L297" s="30">
        <f t="shared" si="46"/>
        <v>44012</v>
      </c>
      <c r="M297" s="28">
        <f t="shared" si="47"/>
        <v>30</v>
      </c>
      <c r="N297" s="28">
        <f t="shared" si="48"/>
        <v>6</v>
      </c>
      <c r="O297" s="28">
        <f t="shared" si="49"/>
        <v>2020</v>
      </c>
      <c r="P297" s="28" t="str">
        <f t="shared" si="50"/>
        <v>30</v>
      </c>
      <c r="Q297" s="28">
        <f>ROUNDUP(Table1[[#This Row],[month]]/3,0)</f>
        <v>2</v>
      </c>
      <c r="R297" s="28" t="str">
        <f>_xlfn.CONCAT(Table1[[#This Row],[year]],"-Q",Table1[[#This Row],[Quarter]])</f>
        <v>2020-Q2</v>
      </c>
      <c r="S297" s="28" t="str">
        <f>TEXT(Table1[[#This Row],[dateStr]],"yyyy-mm")</f>
        <v>2020-06</v>
      </c>
      <c r="T297" s="28" t="str">
        <f t="shared" si="51"/>
        <v>June</v>
      </c>
      <c r="U297" s="31">
        <v>18</v>
      </c>
      <c r="V297" s="27" t="s">
        <v>2071</v>
      </c>
      <c r="W297" s="32">
        <f t="shared" si="52"/>
        <v>6736</v>
      </c>
      <c r="X297" s="27" t="s">
        <v>2072</v>
      </c>
      <c r="Y297" s="32">
        <f t="shared" si="53"/>
        <v>171</v>
      </c>
      <c r="Z29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297" s="27" t="s">
        <v>2073</v>
      </c>
      <c r="AB297" s="33">
        <f>Table1[[#This Row],[secs]]/60 + Table1[[#This Row],[mins]] + Table1[[#This Row],[hours]]*60</f>
        <v>39.983333333333334</v>
      </c>
      <c r="AC297" s="34">
        <f t="shared" si="54"/>
        <v>59</v>
      </c>
      <c r="AD297" s="34">
        <f t="shared" si="55"/>
        <v>39</v>
      </c>
      <c r="AE297" s="35">
        <f t="shared" si="56"/>
        <v>0</v>
      </c>
      <c r="AF297" s="28" t="str">
        <f>IFERROR(VLOOKUP(E297,youtube_playlist!$G:$H,2,FALSE),"Unspecified")</f>
        <v>ผู้นำภาครัฐ</v>
      </c>
      <c r="AG297" s="28" t="str">
        <f>IFERROR(INDEX(youtube_playlist!$G$2:$H$285,MATCH(E297,youtube_playlist!$G$2:$G$285,0),MATCH("industry",youtube_playlist!$G$1:$H$1,0)),"Unspecified")</f>
        <v>ผู้นำภาครัฐ</v>
      </c>
      <c r="AH297" s="36">
        <v>37550</v>
      </c>
    </row>
    <row r="298" spans="1:34" ht="15.75" customHeight="1" x14ac:dyDescent="0.3">
      <c r="A298" s="27" t="s">
        <v>2074</v>
      </c>
      <c r="B298" s="27" t="s">
        <v>1584</v>
      </c>
      <c r="C298" s="27" t="s">
        <v>2075</v>
      </c>
      <c r="D298" s="27" t="s">
        <v>2076</v>
      </c>
      <c r="E298" s="28" t="str">
        <f t="shared" si="42"/>
        <v>Ic7QTiwvgUQ</v>
      </c>
      <c r="F298" s="28" t="str">
        <f t="shared" si="43"/>
        <v>Ic7QTiwvgUQ</v>
      </c>
      <c r="G298" s="27" t="s">
        <v>2075</v>
      </c>
      <c r="H298" s="29" t="str">
        <f t="shared" si="44"/>
        <v>Executive Espresso</v>
      </c>
      <c r="I298" s="27" t="s">
        <v>1587</v>
      </c>
      <c r="J298" s="27" t="s">
        <v>2077</v>
      </c>
      <c r="K298" s="28" t="str">
        <f t="shared" si="45"/>
        <v>Jun 29, 2020</v>
      </c>
      <c r="L298" s="30">
        <f t="shared" si="46"/>
        <v>44011</v>
      </c>
      <c r="M298" s="28">
        <f t="shared" si="47"/>
        <v>29</v>
      </c>
      <c r="N298" s="28">
        <f t="shared" si="48"/>
        <v>6</v>
      </c>
      <c r="O298" s="28">
        <f t="shared" si="49"/>
        <v>2020</v>
      </c>
      <c r="P298" s="28" t="str">
        <f t="shared" si="50"/>
        <v>29</v>
      </c>
      <c r="Q298" s="28">
        <f>ROUNDUP(Table1[[#This Row],[month]]/3,0)</f>
        <v>2</v>
      </c>
      <c r="R298" s="28" t="str">
        <f>_xlfn.CONCAT(Table1[[#This Row],[year]],"-Q",Table1[[#This Row],[Quarter]])</f>
        <v>2020-Q2</v>
      </c>
      <c r="S298" s="28" t="str">
        <f>TEXT(Table1[[#This Row],[dateStr]],"yyyy-mm")</f>
        <v>2020-06</v>
      </c>
      <c r="T298" s="28" t="str">
        <f t="shared" si="51"/>
        <v>June</v>
      </c>
      <c r="U298" s="31">
        <v>145</v>
      </c>
      <c r="V298" s="27" t="s">
        <v>2078</v>
      </c>
      <c r="W298" s="32">
        <f t="shared" si="52"/>
        <v>86020</v>
      </c>
      <c r="X298" s="27" t="s">
        <v>2079</v>
      </c>
      <c r="Y298" s="32">
        <f t="shared" si="53"/>
        <v>1371</v>
      </c>
      <c r="Z29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98" s="27" t="s">
        <v>2080</v>
      </c>
      <c r="AB298" s="33">
        <f>Table1[[#This Row],[secs]]/60 + Table1[[#This Row],[mins]] + Table1[[#This Row],[hours]]*60</f>
        <v>27.05</v>
      </c>
      <c r="AC298" s="34">
        <f t="shared" si="54"/>
        <v>3</v>
      </c>
      <c r="AD298" s="34">
        <f t="shared" si="55"/>
        <v>27</v>
      </c>
      <c r="AE298" s="35">
        <f t="shared" si="56"/>
        <v>0</v>
      </c>
      <c r="AF298" s="28" t="str">
        <f>IFERROR(VLOOKUP(E298,youtube_playlist!$G:$H,2,FALSE),"Unspecified")</f>
        <v>Unspecified</v>
      </c>
      <c r="AG298" s="28" t="str">
        <f>IFERROR(INDEX(youtube_playlist!$G$2:$H$285,MATCH(E298,youtube_playlist!$G$2:$G$285,0),MATCH("industry",youtube_playlist!$G$1:$H$1,0)),"Unspecified")</f>
        <v>Unspecified</v>
      </c>
      <c r="AH298" s="36">
        <v>36108</v>
      </c>
    </row>
    <row r="299" spans="1:34" ht="15.75" customHeight="1" x14ac:dyDescent="0.3">
      <c r="A299" s="27" t="s">
        <v>2081</v>
      </c>
      <c r="B299" s="27" t="s">
        <v>1584</v>
      </c>
      <c r="C299" s="27" t="s">
        <v>2082</v>
      </c>
      <c r="D299" s="27" t="s">
        <v>2083</v>
      </c>
      <c r="E299" s="28" t="str">
        <f t="shared" si="42"/>
        <v>Bm5HjLonSi4</v>
      </c>
      <c r="F299" s="28" t="str">
        <f t="shared" si="43"/>
        <v>Bm5HjLonSi4</v>
      </c>
      <c r="G299" s="27" t="s">
        <v>2082</v>
      </c>
      <c r="H299" s="29" t="str">
        <f t="shared" si="44"/>
        <v>Executive Espresso</v>
      </c>
      <c r="I299" s="27" t="s">
        <v>1587</v>
      </c>
      <c r="J299" s="27" t="s">
        <v>2084</v>
      </c>
      <c r="K299" s="28" t="str">
        <f t="shared" si="45"/>
        <v>Jun 22, 2020</v>
      </c>
      <c r="L299" s="30">
        <f t="shared" si="46"/>
        <v>44004</v>
      </c>
      <c r="M299" s="28">
        <f t="shared" si="47"/>
        <v>22</v>
      </c>
      <c r="N299" s="28">
        <f t="shared" si="48"/>
        <v>6</v>
      </c>
      <c r="O299" s="28">
        <f t="shared" si="49"/>
        <v>2020</v>
      </c>
      <c r="P299" s="28" t="str">
        <f t="shared" si="50"/>
        <v>22</v>
      </c>
      <c r="Q299" s="28">
        <f>ROUNDUP(Table1[[#This Row],[month]]/3,0)</f>
        <v>2</v>
      </c>
      <c r="R299" s="28" t="str">
        <f>_xlfn.CONCAT(Table1[[#This Row],[year]],"-Q",Table1[[#This Row],[Quarter]])</f>
        <v>2020-Q2</v>
      </c>
      <c r="S299" s="28" t="str">
        <f>TEXT(Table1[[#This Row],[dateStr]],"yyyy-mm")</f>
        <v>2020-06</v>
      </c>
      <c r="T299" s="28" t="str">
        <f t="shared" si="51"/>
        <v>June</v>
      </c>
      <c r="U299" s="31">
        <v>24</v>
      </c>
      <c r="V299" s="27" t="s">
        <v>2085</v>
      </c>
      <c r="W299" s="32">
        <f t="shared" si="52"/>
        <v>22368</v>
      </c>
      <c r="X299" s="27" t="s">
        <v>2086</v>
      </c>
      <c r="Y299" s="32">
        <f t="shared" si="53"/>
        <v>359</v>
      </c>
      <c r="Z29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299" s="27" t="s">
        <v>2087</v>
      </c>
      <c r="AB299" s="33">
        <f>Table1[[#This Row],[secs]]/60 + Table1[[#This Row],[mins]] + Table1[[#This Row],[hours]]*60</f>
        <v>23.6</v>
      </c>
      <c r="AC299" s="34">
        <f t="shared" si="54"/>
        <v>36</v>
      </c>
      <c r="AD299" s="34">
        <f t="shared" si="55"/>
        <v>23</v>
      </c>
      <c r="AE299" s="35">
        <f t="shared" si="56"/>
        <v>0</v>
      </c>
      <c r="AF299" s="28" t="str">
        <f>IFERROR(VLOOKUP(E299,youtube_playlist!$G:$H,2,FALSE),"Unspecified")</f>
        <v>Unspecified</v>
      </c>
      <c r="AG299" s="28" t="str">
        <f>IFERROR(INDEX(youtube_playlist!$G$2:$H$285,MATCH(E299,youtube_playlist!$G$2:$G$285,0),MATCH("industry",youtube_playlist!$G$1:$H$1,0)),"Unspecified")</f>
        <v>Unspecified</v>
      </c>
      <c r="AH299" s="36">
        <v>37845</v>
      </c>
    </row>
    <row r="300" spans="1:34" ht="15.75" customHeight="1" x14ac:dyDescent="0.3">
      <c r="A300" s="27" t="s">
        <v>2088</v>
      </c>
      <c r="B300" s="27" t="s">
        <v>1584</v>
      </c>
      <c r="C300" s="27" t="s">
        <v>2089</v>
      </c>
      <c r="D300" s="27" t="s">
        <v>2090</v>
      </c>
      <c r="E300" s="28" t="str">
        <f t="shared" si="42"/>
        <v>iCqlq7X7uIk</v>
      </c>
      <c r="F300" s="28" t="str">
        <f t="shared" si="43"/>
        <v>iCqlq7X7uIk</v>
      </c>
      <c r="G300" s="27" t="s">
        <v>2089</v>
      </c>
      <c r="H300" s="29" t="str">
        <f t="shared" si="44"/>
        <v>Executive Espresso</v>
      </c>
      <c r="I300" s="27" t="s">
        <v>1587</v>
      </c>
      <c r="J300" s="27" t="s">
        <v>2091</v>
      </c>
      <c r="K300" s="28" t="str">
        <f t="shared" si="45"/>
        <v>Jun 20, 2020</v>
      </c>
      <c r="L300" s="30">
        <f t="shared" si="46"/>
        <v>44002</v>
      </c>
      <c r="M300" s="28">
        <f t="shared" si="47"/>
        <v>20</v>
      </c>
      <c r="N300" s="28">
        <f t="shared" si="48"/>
        <v>6</v>
      </c>
      <c r="O300" s="28">
        <f t="shared" si="49"/>
        <v>2020</v>
      </c>
      <c r="P300" s="28" t="str">
        <f t="shared" si="50"/>
        <v>20</v>
      </c>
      <c r="Q300" s="28">
        <f>ROUNDUP(Table1[[#This Row],[month]]/3,0)</f>
        <v>2</v>
      </c>
      <c r="R300" s="28" t="str">
        <f>_xlfn.CONCAT(Table1[[#This Row],[year]],"-Q",Table1[[#This Row],[Quarter]])</f>
        <v>2020-Q2</v>
      </c>
      <c r="S300" s="28" t="str">
        <f>TEXT(Table1[[#This Row],[dateStr]],"yyyy-mm")</f>
        <v>2020-06</v>
      </c>
      <c r="T300" s="28" t="str">
        <f t="shared" si="51"/>
        <v>June</v>
      </c>
      <c r="U300" s="31">
        <v>30</v>
      </c>
      <c r="V300" s="27" t="s">
        <v>2092</v>
      </c>
      <c r="W300" s="32">
        <f t="shared" si="52"/>
        <v>30102</v>
      </c>
      <c r="X300" s="27" t="s">
        <v>2093</v>
      </c>
      <c r="Y300" s="32">
        <f t="shared" si="53"/>
        <v>540</v>
      </c>
      <c r="Z30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00" s="27" t="s">
        <v>2094</v>
      </c>
      <c r="AB300" s="33">
        <f>Table1[[#This Row],[secs]]/60 + Table1[[#This Row],[mins]] + Table1[[#This Row],[hours]]*60</f>
        <v>46.833333333333336</v>
      </c>
      <c r="AC300" s="34">
        <f t="shared" si="54"/>
        <v>50</v>
      </c>
      <c r="AD300" s="34">
        <f t="shared" si="55"/>
        <v>46</v>
      </c>
      <c r="AE300" s="35">
        <f t="shared" si="56"/>
        <v>0</v>
      </c>
      <c r="AF300" s="28" t="str">
        <f>IFERROR(VLOOKUP(E300,youtube_playlist!$G:$H,2,FALSE),"Unspecified")</f>
        <v>Unspecified</v>
      </c>
      <c r="AG300" s="28" t="str">
        <f>IFERROR(INDEX(youtube_playlist!$G$2:$H$285,MATCH(E300,youtube_playlist!$G$2:$G$285,0),MATCH("industry",youtube_playlist!$G$1:$H$1,0)),"Unspecified")</f>
        <v>Unspecified</v>
      </c>
      <c r="AH300" s="36">
        <v>39004</v>
      </c>
    </row>
    <row r="301" spans="1:34" ht="15.75" customHeight="1" x14ac:dyDescent="0.3">
      <c r="A301" s="27" t="s">
        <v>2095</v>
      </c>
      <c r="B301" s="27" t="s">
        <v>1584</v>
      </c>
      <c r="C301" s="27" t="s">
        <v>2096</v>
      </c>
      <c r="D301" s="27" t="s">
        <v>2097</v>
      </c>
      <c r="E301" s="28" t="str">
        <f t="shared" si="42"/>
        <v>8-SfvVhwgwY</v>
      </c>
      <c r="F301" s="28" t="str">
        <f t="shared" si="43"/>
        <v>8-SfvVhwgwY</v>
      </c>
      <c r="G301" s="27" t="s">
        <v>2096</v>
      </c>
      <c r="H301" s="29" t="str">
        <f t="shared" si="44"/>
        <v>Executive Espresso</v>
      </c>
      <c r="I301" s="27" t="s">
        <v>1587</v>
      </c>
      <c r="J301" s="27" t="s">
        <v>2098</v>
      </c>
      <c r="K301" s="28" t="str">
        <f t="shared" si="45"/>
        <v>Jun 15, 2020</v>
      </c>
      <c r="L301" s="30">
        <f t="shared" si="46"/>
        <v>43997</v>
      </c>
      <c r="M301" s="28">
        <f t="shared" si="47"/>
        <v>15</v>
      </c>
      <c r="N301" s="28">
        <f t="shared" si="48"/>
        <v>6</v>
      </c>
      <c r="O301" s="28">
        <f t="shared" si="49"/>
        <v>2020</v>
      </c>
      <c r="P301" s="28" t="str">
        <f t="shared" si="50"/>
        <v>15</v>
      </c>
      <c r="Q301" s="28">
        <f>ROUNDUP(Table1[[#This Row],[month]]/3,0)</f>
        <v>2</v>
      </c>
      <c r="R301" s="28" t="str">
        <f>_xlfn.CONCAT(Table1[[#This Row],[year]],"-Q",Table1[[#This Row],[Quarter]])</f>
        <v>2020-Q2</v>
      </c>
      <c r="S301" s="28" t="str">
        <f>TEXT(Table1[[#This Row],[dateStr]],"yyyy-mm")</f>
        <v>2020-06</v>
      </c>
      <c r="T301" s="28" t="str">
        <f t="shared" si="51"/>
        <v>June</v>
      </c>
      <c r="U301" s="31">
        <v>372</v>
      </c>
      <c r="V301" s="27" t="s">
        <v>2099</v>
      </c>
      <c r="W301" s="32">
        <f t="shared" si="52"/>
        <v>248167</v>
      </c>
      <c r="X301" s="27" t="s">
        <v>2100</v>
      </c>
      <c r="Y301" s="32">
        <f t="shared" si="53"/>
        <v>4213</v>
      </c>
      <c r="Z30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01" s="27" t="s">
        <v>2101</v>
      </c>
      <c r="AB301" s="33">
        <f>Table1[[#This Row],[secs]]/60 + Table1[[#This Row],[mins]] + Table1[[#This Row],[hours]]*60</f>
        <v>17.916666666666668</v>
      </c>
      <c r="AC301" s="34">
        <f t="shared" si="54"/>
        <v>55</v>
      </c>
      <c r="AD301" s="34">
        <f t="shared" si="55"/>
        <v>17</v>
      </c>
      <c r="AE301" s="35">
        <f t="shared" si="56"/>
        <v>0</v>
      </c>
      <c r="AF301" s="28" t="str">
        <f>IFERROR(VLOOKUP(E301,youtube_playlist!$G:$H,2,FALSE),"Unspecified")</f>
        <v>Unspecified</v>
      </c>
      <c r="AG301" s="28" t="str">
        <f>IFERROR(INDEX(youtube_playlist!$G$2:$H$285,MATCH(E301,youtube_playlist!$G$2:$G$285,0),MATCH("industry",youtube_playlist!$G$1:$H$1,0)),"Unspecified")</f>
        <v>Unspecified</v>
      </c>
      <c r="AH301" s="36">
        <v>39464</v>
      </c>
    </row>
    <row r="302" spans="1:34" ht="15.75" customHeight="1" x14ac:dyDescent="0.3">
      <c r="A302" s="27" t="s">
        <v>2102</v>
      </c>
      <c r="B302" s="27" t="s">
        <v>1584</v>
      </c>
      <c r="C302" s="27" t="s">
        <v>2103</v>
      </c>
      <c r="D302" s="27" t="s">
        <v>2104</v>
      </c>
      <c r="E302" s="28" t="str">
        <f t="shared" si="42"/>
        <v>ihtYadN-AKw</v>
      </c>
      <c r="F302" s="28" t="str">
        <f t="shared" si="43"/>
        <v>ihtYadN-AKw</v>
      </c>
      <c r="G302" s="27" t="s">
        <v>2103</v>
      </c>
      <c r="H302" s="29" t="str">
        <f t="shared" si="44"/>
        <v>Executive Espresso</v>
      </c>
      <c r="I302" s="27" t="s">
        <v>1587</v>
      </c>
      <c r="J302" s="27" t="s">
        <v>2105</v>
      </c>
      <c r="K302" s="28" t="str">
        <f t="shared" si="45"/>
        <v>Jun 10, 2020</v>
      </c>
      <c r="L302" s="30">
        <f t="shared" si="46"/>
        <v>43992</v>
      </c>
      <c r="M302" s="28">
        <f t="shared" si="47"/>
        <v>10</v>
      </c>
      <c r="N302" s="28">
        <f t="shared" si="48"/>
        <v>6</v>
      </c>
      <c r="O302" s="28">
        <f t="shared" si="49"/>
        <v>2020</v>
      </c>
      <c r="P302" s="28" t="str">
        <f t="shared" si="50"/>
        <v>10</v>
      </c>
      <c r="Q302" s="28">
        <f>ROUNDUP(Table1[[#This Row],[month]]/3,0)</f>
        <v>2</v>
      </c>
      <c r="R302" s="28" t="str">
        <f>_xlfn.CONCAT(Table1[[#This Row],[year]],"-Q",Table1[[#This Row],[Quarter]])</f>
        <v>2020-Q2</v>
      </c>
      <c r="S302" s="28" t="str">
        <f>TEXT(Table1[[#This Row],[dateStr]],"yyyy-mm")</f>
        <v>2020-06</v>
      </c>
      <c r="T302" s="28" t="str">
        <f t="shared" si="51"/>
        <v>June</v>
      </c>
      <c r="U302" s="31">
        <v>102</v>
      </c>
      <c r="V302" s="27" t="s">
        <v>2106</v>
      </c>
      <c r="W302" s="32">
        <f t="shared" si="52"/>
        <v>84440</v>
      </c>
      <c r="X302" s="27" t="s">
        <v>2107</v>
      </c>
      <c r="Y302" s="32">
        <f t="shared" si="53"/>
        <v>1488</v>
      </c>
      <c r="Z30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02" s="27" t="s">
        <v>2108</v>
      </c>
      <c r="AB302" s="33">
        <f>Table1[[#This Row],[secs]]/60 + Table1[[#This Row],[mins]] + Table1[[#This Row],[hours]]*60</f>
        <v>25.583333333333332</v>
      </c>
      <c r="AC302" s="34">
        <f t="shared" si="54"/>
        <v>35</v>
      </c>
      <c r="AD302" s="34">
        <f t="shared" si="55"/>
        <v>25</v>
      </c>
      <c r="AE302" s="35">
        <f t="shared" si="56"/>
        <v>0</v>
      </c>
      <c r="AF302" s="28" t="str">
        <f>IFERROR(VLOOKUP(E302,youtube_playlist!$G:$H,2,FALSE),"Unspecified")</f>
        <v>Unspecified</v>
      </c>
      <c r="AG302" s="28" t="str">
        <f>IFERROR(INDEX(youtube_playlist!$G$2:$H$285,MATCH(E302,youtube_playlist!$G$2:$G$285,0),MATCH("industry",youtube_playlist!$G$1:$H$1,0)),"Unspecified")</f>
        <v>Unspecified</v>
      </c>
      <c r="AH302" s="36">
        <v>39515</v>
      </c>
    </row>
    <row r="303" spans="1:34" ht="15.75" customHeight="1" x14ac:dyDescent="0.3">
      <c r="A303" s="27" t="s">
        <v>2109</v>
      </c>
      <c r="B303" s="27" t="s">
        <v>1584</v>
      </c>
      <c r="C303" s="27" t="s">
        <v>2110</v>
      </c>
      <c r="D303" s="27" t="s">
        <v>2111</v>
      </c>
      <c r="E303" s="28" t="str">
        <f t="shared" si="42"/>
        <v>UQwXCI7h5NY</v>
      </c>
      <c r="F303" s="28" t="str">
        <f t="shared" si="43"/>
        <v>UQwXCI7h5NY</v>
      </c>
      <c r="G303" s="27" t="s">
        <v>2110</v>
      </c>
      <c r="H303" s="29" t="str">
        <f t="shared" si="44"/>
        <v>Executive Espresso</v>
      </c>
      <c r="I303" s="27" t="s">
        <v>1587</v>
      </c>
      <c r="J303" s="27" t="s">
        <v>2112</v>
      </c>
      <c r="K303" s="28" t="str">
        <f t="shared" si="45"/>
        <v>Jun 7, 2020</v>
      </c>
      <c r="L303" s="30">
        <f t="shared" si="46"/>
        <v>43989</v>
      </c>
      <c r="M303" s="28">
        <f t="shared" si="47"/>
        <v>7</v>
      </c>
      <c r="N303" s="28">
        <f t="shared" si="48"/>
        <v>6</v>
      </c>
      <c r="O303" s="28">
        <f t="shared" si="49"/>
        <v>2020</v>
      </c>
      <c r="P303" s="28" t="str">
        <f t="shared" si="50"/>
        <v>7</v>
      </c>
      <c r="Q303" s="28">
        <f>ROUNDUP(Table1[[#This Row],[month]]/3,0)</f>
        <v>2</v>
      </c>
      <c r="R303" s="28" t="str">
        <f>_xlfn.CONCAT(Table1[[#This Row],[year]],"-Q",Table1[[#This Row],[Quarter]])</f>
        <v>2020-Q2</v>
      </c>
      <c r="S303" s="28" t="str">
        <f>TEXT(Table1[[#This Row],[dateStr]],"yyyy-mm")</f>
        <v>2020-06</v>
      </c>
      <c r="T303" s="28" t="str">
        <f t="shared" si="51"/>
        <v>June</v>
      </c>
      <c r="U303" s="31">
        <v>25</v>
      </c>
      <c r="V303" s="27" t="s">
        <v>2113</v>
      </c>
      <c r="W303" s="32">
        <f t="shared" si="52"/>
        <v>16609</v>
      </c>
      <c r="X303" s="27" t="s">
        <v>2114</v>
      </c>
      <c r="Y303" s="32">
        <f t="shared" si="53"/>
        <v>296</v>
      </c>
      <c r="Z30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03" s="27" t="s">
        <v>2115</v>
      </c>
      <c r="AB303" s="33">
        <f>Table1[[#This Row],[secs]]/60 + Table1[[#This Row],[mins]] + Table1[[#This Row],[hours]]*60</f>
        <v>16.866666666666667</v>
      </c>
      <c r="AC303" s="34">
        <f t="shared" si="54"/>
        <v>52</v>
      </c>
      <c r="AD303" s="34">
        <f t="shared" si="55"/>
        <v>16</v>
      </c>
      <c r="AE303" s="35">
        <f t="shared" si="56"/>
        <v>0</v>
      </c>
      <c r="AF303" s="28" t="str">
        <f>IFERROR(VLOOKUP(E303,youtube_playlist!$G:$H,2,FALSE),"Unspecified")</f>
        <v>Unspecified</v>
      </c>
      <c r="AG303" s="28" t="str">
        <f>IFERROR(INDEX(youtube_playlist!$G$2:$H$285,MATCH(E303,youtube_playlist!$G$2:$G$285,0),MATCH("industry",youtube_playlist!$G$1:$H$1,0)),"Unspecified")</f>
        <v>Unspecified</v>
      </c>
      <c r="AH303" s="36">
        <v>38722</v>
      </c>
    </row>
    <row r="304" spans="1:34" ht="15.75" customHeight="1" x14ac:dyDescent="0.3">
      <c r="A304" s="27" t="s">
        <v>2116</v>
      </c>
      <c r="B304" s="27" t="s">
        <v>1584</v>
      </c>
      <c r="C304" s="27" t="s">
        <v>2117</v>
      </c>
      <c r="D304" s="27" t="s">
        <v>2118</v>
      </c>
      <c r="E304" s="28" t="str">
        <f t="shared" si="42"/>
        <v>B1-Mmk36Jyk</v>
      </c>
      <c r="F304" s="28" t="str">
        <f t="shared" si="43"/>
        <v>B1-Mmk36Jyk</v>
      </c>
      <c r="G304" s="27" t="s">
        <v>2117</v>
      </c>
      <c r="H304" s="29" t="str">
        <f t="shared" si="44"/>
        <v>Executive Espresso</v>
      </c>
      <c r="I304" s="27" t="s">
        <v>1587</v>
      </c>
      <c r="J304" s="27" t="s">
        <v>2119</v>
      </c>
      <c r="K304" s="28" t="str">
        <f t="shared" si="45"/>
        <v>Jun 4, 2020</v>
      </c>
      <c r="L304" s="30">
        <f t="shared" si="46"/>
        <v>43986</v>
      </c>
      <c r="M304" s="28">
        <f t="shared" si="47"/>
        <v>4</v>
      </c>
      <c r="N304" s="28">
        <f t="shared" si="48"/>
        <v>6</v>
      </c>
      <c r="O304" s="28">
        <f t="shared" si="49"/>
        <v>2020</v>
      </c>
      <c r="P304" s="28" t="str">
        <f t="shared" si="50"/>
        <v>4</v>
      </c>
      <c r="Q304" s="28">
        <f>ROUNDUP(Table1[[#This Row],[month]]/3,0)</f>
        <v>2</v>
      </c>
      <c r="R304" s="28" t="str">
        <f>_xlfn.CONCAT(Table1[[#This Row],[year]],"-Q",Table1[[#This Row],[Quarter]])</f>
        <v>2020-Q2</v>
      </c>
      <c r="S304" s="28" t="str">
        <f>TEXT(Table1[[#This Row],[dateStr]],"yyyy-mm")</f>
        <v>2020-06</v>
      </c>
      <c r="T304" s="28" t="str">
        <f t="shared" si="51"/>
        <v>June</v>
      </c>
      <c r="U304" s="31">
        <v>43</v>
      </c>
      <c r="V304" s="27" t="s">
        <v>2120</v>
      </c>
      <c r="W304" s="32">
        <f t="shared" si="52"/>
        <v>13470</v>
      </c>
      <c r="X304" s="27" t="s">
        <v>412</v>
      </c>
      <c r="Y304" s="32">
        <f t="shared" si="53"/>
        <v>228</v>
      </c>
      <c r="Z30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04" s="27" t="s">
        <v>2121</v>
      </c>
      <c r="AB304" s="33">
        <f>Table1[[#This Row],[secs]]/60 + Table1[[#This Row],[mins]] + Table1[[#This Row],[hours]]*60</f>
        <v>61.783333333333331</v>
      </c>
      <c r="AC304" s="34">
        <f t="shared" si="54"/>
        <v>47</v>
      </c>
      <c r="AD304" s="34">
        <f t="shared" si="55"/>
        <v>1</v>
      </c>
      <c r="AE304" s="35">
        <f t="shared" si="56"/>
        <v>1</v>
      </c>
      <c r="AF304" s="28" t="str">
        <f>IFERROR(VLOOKUP(E304,youtube_playlist!$G:$H,2,FALSE),"Unspecified")</f>
        <v>Unspecified</v>
      </c>
      <c r="AG304" s="28" t="str">
        <f>IFERROR(INDEX(youtube_playlist!$G$2:$H$285,MATCH(E304,youtube_playlist!$G$2:$G$285,0),MATCH("industry",youtube_playlist!$G$1:$H$1,0)),"Unspecified")</f>
        <v>Unspecified</v>
      </c>
      <c r="AH304" s="36">
        <v>39786</v>
      </c>
    </row>
    <row r="305" spans="1:34" ht="15.75" customHeight="1" x14ac:dyDescent="0.3">
      <c r="A305" s="27" t="s">
        <v>2122</v>
      </c>
      <c r="B305" s="27" t="s">
        <v>1584</v>
      </c>
      <c r="C305" s="27" t="s">
        <v>2123</v>
      </c>
      <c r="D305" s="27" t="s">
        <v>2124</v>
      </c>
      <c r="E305" s="28" t="str">
        <f t="shared" si="42"/>
        <v>2eGgj8rCEJY</v>
      </c>
      <c r="F305" s="28" t="str">
        <f t="shared" si="43"/>
        <v>2eGgj8rCEJY</v>
      </c>
      <c r="G305" s="27" t="s">
        <v>2123</v>
      </c>
      <c r="H305" s="29" t="str">
        <f t="shared" si="44"/>
        <v>Executive Espresso</v>
      </c>
      <c r="I305" s="27" t="s">
        <v>1587</v>
      </c>
      <c r="J305" s="27" t="s">
        <v>2125</v>
      </c>
      <c r="K305" s="28" t="str">
        <f t="shared" si="45"/>
        <v>Jun 3, 2020</v>
      </c>
      <c r="L305" s="30">
        <f t="shared" si="46"/>
        <v>43985</v>
      </c>
      <c r="M305" s="28">
        <f t="shared" si="47"/>
        <v>3</v>
      </c>
      <c r="N305" s="28">
        <f t="shared" si="48"/>
        <v>6</v>
      </c>
      <c r="O305" s="28">
        <f t="shared" si="49"/>
        <v>2020</v>
      </c>
      <c r="P305" s="28" t="str">
        <f t="shared" si="50"/>
        <v>3</v>
      </c>
      <c r="Q305" s="28">
        <f>ROUNDUP(Table1[[#This Row],[month]]/3,0)</f>
        <v>2</v>
      </c>
      <c r="R305" s="28" t="str">
        <f>_xlfn.CONCAT(Table1[[#This Row],[year]],"-Q",Table1[[#This Row],[Quarter]])</f>
        <v>2020-Q2</v>
      </c>
      <c r="S305" s="28" t="str">
        <f>TEXT(Table1[[#This Row],[dateStr]],"yyyy-mm")</f>
        <v>2020-06</v>
      </c>
      <c r="T305" s="28" t="str">
        <f t="shared" si="51"/>
        <v>June</v>
      </c>
      <c r="U305" s="31">
        <v>48</v>
      </c>
      <c r="V305" s="27" t="s">
        <v>2126</v>
      </c>
      <c r="W305" s="32">
        <f t="shared" si="52"/>
        <v>40399</v>
      </c>
      <c r="X305" s="27" t="s">
        <v>2127</v>
      </c>
      <c r="Y305" s="32">
        <f t="shared" si="53"/>
        <v>583</v>
      </c>
      <c r="Z30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05" s="27" t="s">
        <v>2128</v>
      </c>
      <c r="AB305" s="33">
        <f>Table1[[#This Row],[secs]]/60 + Table1[[#This Row],[mins]] + Table1[[#This Row],[hours]]*60</f>
        <v>64.416666666666671</v>
      </c>
      <c r="AC305" s="34">
        <f t="shared" si="54"/>
        <v>25</v>
      </c>
      <c r="AD305" s="34">
        <f t="shared" si="55"/>
        <v>4</v>
      </c>
      <c r="AE305" s="35">
        <f t="shared" si="56"/>
        <v>1</v>
      </c>
      <c r="AF305" s="28" t="str">
        <f>IFERROR(VLOOKUP(E305,youtube_playlist!$G:$H,2,FALSE),"Unspecified")</f>
        <v>Unspecified</v>
      </c>
      <c r="AG305" s="28" t="str">
        <f>IFERROR(INDEX(youtube_playlist!$G$2:$H$285,MATCH(E305,youtube_playlist!$G$2:$G$285,0),MATCH("industry",youtube_playlist!$G$1:$H$1,0)),"Unspecified")</f>
        <v>Unspecified</v>
      </c>
      <c r="AH305" s="36">
        <v>40458</v>
      </c>
    </row>
    <row r="306" spans="1:34" ht="15.75" customHeight="1" x14ac:dyDescent="0.3">
      <c r="A306" s="27" t="s">
        <v>2129</v>
      </c>
      <c r="B306" s="27" t="s">
        <v>1584</v>
      </c>
      <c r="C306" s="27" t="s">
        <v>2130</v>
      </c>
      <c r="D306" s="27" t="s">
        <v>2131</v>
      </c>
      <c r="E306" s="28" t="str">
        <f t="shared" si="42"/>
        <v>dQm9wRQYaes</v>
      </c>
      <c r="F306" s="28" t="str">
        <f t="shared" si="43"/>
        <v>dQm9wRQYaes</v>
      </c>
      <c r="G306" s="27" t="s">
        <v>2130</v>
      </c>
      <c r="H306" s="29" t="str">
        <f t="shared" si="44"/>
        <v>Executive Espresso</v>
      </c>
      <c r="I306" s="27" t="s">
        <v>1587</v>
      </c>
      <c r="J306" s="27" t="s">
        <v>2132</v>
      </c>
      <c r="K306" s="28" t="str">
        <f t="shared" si="45"/>
        <v>May 31, 2020</v>
      </c>
      <c r="L306" s="30">
        <f t="shared" si="46"/>
        <v>43982</v>
      </c>
      <c r="M306" s="28">
        <f t="shared" si="47"/>
        <v>31</v>
      </c>
      <c r="N306" s="28">
        <f t="shared" si="48"/>
        <v>5</v>
      </c>
      <c r="O306" s="28">
        <f t="shared" si="49"/>
        <v>2020</v>
      </c>
      <c r="P306" s="28" t="str">
        <f t="shared" si="50"/>
        <v>31</v>
      </c>
      <c r="Q306" s="28">
        <f>ROUNDUP(Table1[[#This Row],[month]]/3,0)</f>
        <v>2</v>
      </c>
      <c r="R306" s="28" t="str">
        <f>_xlfn.CONCAT(Table1[[#This Row],[year]],"-Q",Table1[[#This Row],[Quarter]])</f>
        <v>2020-Q2</v>
      </c>
      <c r="S306" s="28" t="str">
        <f>TEXT(Table1[[#This Row],[dateStr]],"yyyy-mm")</f>
        <v>2020-05</v>
      </c>
      <c r="T306" s="28" t="str">
        <f t="shared" si="51"/>
        <v>May</v>
      </c>
      <c r="U306" s="31">
        <v>21</v>
      </c>
      <c r="V306" s="27" t="s">
        <v>2133</v>
      </c>
      <c r="W306" s="32">
        <f t="shared" si="52"/>
        <v>12441</v>
      </c>
      <c r="X306" s="27" t="s">
        <v>2134</v>
      </c>
      <c r="Y306" s="32">
        <f t="shared" si="53"/>
        <v>214</v>
      </c>
      <c r="Z30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06" s="27" t="s">
        <v>2135</v>
      </c>
      <c r="AB306" s="33">
        <f>Table1[[#This Row],[secs]]/60 + Table1[[#This Row],[mins]] + Table1[[#This Row],[hours]]*60</f>
        <v>53.8</v>
      </c>
      <c r="AC306" s="34">
        <f t="shared" si="54"/>
        <v>48</v>
      </c>
      <c r="AD306" s="34">
        <f t="shared" si="55"/>
        <v>53</v>
      </c>
      <c r="AE306" s="35">
        <f t="shared" si="56"/>
        <v>0</v>
      </c>
      <c r="AF306" s="28" t="str">
        <f>IFERROR(VLOOKUP(E306,youtube_playlist!$G:$H,2,FALSE),"Unspecified")</f>
        <v>Unspecified</v>
      </c>
      <c r="AG306" s="28" t="str">
        <f>IFERROR(INDEX(youtube_playlist!$G$2:$H$285,MATCH(E306,youtube_playlist!$G$2:$G$285,0),MATCH("industry",youtube_playlist!$G$1:$H$1,0)),"Unspecified")</f>
        <v>Unspecified</v>
      </c>
      <c r="AH306" s="36">
        <v>37188</v>
      </c>
    </row>
    <row r="307" spans="1:34" ht="15.75" customHeight="1" x14ac:dyDescent="0.3">
      <c r="A307" s="27" t="s">
        <v>2136</v>
      </c>
      <c r="B307" s="27" t="s">
        <v>1584</v>
      </c>
      <c r="C307" s="27" t="s">
        <v>2137</v>
      </c>
      <c r="D307" s="27" t="s">
        <v>2138</v>
      </c>
      <c r="E307" s="28" t="str">
        <f t="shared" si="42"/>
        <v>Trd5F0429a4</v>
      </c>
      <c r="F307" s="28" t="str">
        <f t="shared" si="43"/>
        <v>Trd5F0429a4</v>
      </c>
      <c r="G307" s="27" t="s">
        <v>2137</v>
      </c>
      <c r="H307" s="29" t="str">
        <f t="shared" si="44"/>
        <v>Executive Espresso</v>
      </c>
      <c r="I307" s="27" t="s">
        <v>1587</v>
      </c>
      <c r="J307" s="27" t="s">
        <v>2139</v>
      </c>
      <c r="K307" s="28" t="str">
        <f t="shared" si="45"/>
        <v>May 30, 2020</v>
      </c>
      <c r="L307" s="30">
        <f t="shared" si="46"/>
        <v>43981</v>
      </c>
      <c r="M307" s="28">
        <f t="shared" si="47"/>
        <v>30</v>
      </c>
      <c r="N307" s="28">
        <f t="shared" si="48"/>
        <v>5</v>
      </c>
      <c r="O307" s="28">
        <f t="shared" si="49"/>
        <v>2020</v>
      </c>
      <c r="P307" s="28" t="str">
        <f t="shared" si="50"/>
        <v>30</v>
      </c>
      <c r="Q307" s="28">
        <f>ROUNDUP(Table1[[#This Row],[month]]/3,0)</f>
        <v>2</v>
      </c>
      <c r="R307" s="28" t="str">
        <f>_xlfn.CONCAT(Table1[[#This Row],[year]],"-Q",Table1[[#This Row],[Quarter]])</f>
        <v>2020-Q2</v>
      </c>
      <c r="S307" s="28" t="str">
        <f>TEXT(Table1[[#This Row],[dateStr]],"yyyy-mm")</f>
        <v>2020-05</v>
      </c>
      <c r="T307" s="28" t="str">
        <f t="shared" si="51"/>
        <v>May</v>
      </c>
      <c r="U307" s="31">
        <v>62</v>
      </c>
      <c r="V307" s="27" t="s">
        <v>2140</v>
      </c>
      <c r="W307" s="32">
        <f t="shared" si="52"/>
        <v>26583</v>
      </c>
      <c r="X307" s="27" t="s">
        <v>2141</v>
      </c>
      <c r="Y307" s="32">
        <f t="shared" si="53"/>
        <v>557</v>
      </c>
      <c r="Z30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07" s="27" t="s">
        <v>2142</v>
      </c>
      <c r="AB307" s="33">
        <f>Table1[[#This Row],[secs]]/60 + Table1[[#This Row],[mins]] + Table1[[#This Row],[hours]]*60</f>
        <v>52.916666666666664</v>
      </c>
      <c r="AC307" s="34">
        <f t="shared" si="54"/>
        <v>55</v>
      </c>
      <c r="AD307" s="34">
        <f t="shared" si="55"/>
        <v>52</v>
      </c>
      <c r="AE307" s="35">
        <f t="shared" si="56"/>
        <v>0</v>
      </c>
      <c r="AF307" s="28" t="str">
        <f>IFERROR(VLOOKUP(E307,youtube_playlist!$G:$H,2,FALSE),"Unspecified")</f>
        <v>Unspecified</v>
      </c>
      <c r="AG307" s="28" t="str">
        <f>IFERROR(INDEX(youtube_playlist!$G$2:$H$285,MATCH(E307,youtube_playlist!$G$2:$G$285,0),MATCH("industry",youtube_playlist!$G$1:$H$1,0)),"Unspecified")</f>
        <v>Unspecified</v>
      </c>
      <c r="AH307" s="36">
        <v>39794</v>
      </c>
    </row>
    <row r="308" spans="1:34" ht="15.75" customHeight="1" x14ac:dyDescent="0.3">
      <c r="A308" s="27" t="s">
        <v>2143</v>
      </c>
      <c r="B308" s="27" t="s">
        <v>1584</v>
      </c>
      <c r="C308" s="27" t="s">
        <v>2144</v>
      </c>
      <c r="D308" s="27" t="s">
        <v>2145</v>
      </c>
      <c r="E308" s="28" t="str">
        <f t="shared" si="42"/>
        <v>pX3bAJhdB1g</v>
      </c>
      <c r="F308" s="28" t="str">
        <f t="shared" si="43"/>
        <v>pX3bAJhdB1g</v>
      </c>
      <c r="G308" s="27" t="s">
        <v>2144</v>
      </c>
      <c r="H308" s="29" t="str">
        <f t="shared" si="44"/>
        <v>Executive Espresso</v>
      </c>
      <c r="I308" s="27" t="s">
        <v>1587</v>
      </c>
      <c r="J308" s="27" t="s">
        <v>2146</v>
      </c>
      <c r="K308" s="28" t="str">
        <f t="shared" si="45"/>
        <v>May 27, 2020</v>
      </c>
      <c r="L308" s="30">
        <f t="shared" si="46"/>
        <v>43978</v>
      </c>
      <c r="M308" s="28">
        <f t="shared" si="47"/>
        <v>27</v>
      </c>
      <c r="N308" s="28">
        <f t="shared" si="48"/>
        <v>5</v>
      </c>
      <c r="O308" s="28">
        <f t="shared" si="49"/>
        <v>2020</v>
      </c>
      <c r="P308" s="28" t="str">
        <f t="shared" si="50"/>
        <v>27</v>
      </c>
      <c r="Q308" s="28">
        <f>ROUNDUP(Table1[[#This Row],[month]]/3,0)</f>
        <v>2</v>
      </c>
      <c r="R308" s="28" t="str">
        <f>_xlfn.CONCAT(Table1[[#This Row],[year]],"-Q",Table1[[#This Row],[Quarter]])</f>
        <v>2020-Q2</v>
      </c>
      <c r="S308" s="28" t="str">
        <f>TEXT(Table1[[#This Row],[dateStr]],"yyyy-mm")</f>
        <v>2020-05</v>
      </c>
      <c r="T308" s="28" t="str">
        <f t="shared" si="51"/>
        <v>May</v>
      </c>
      <c r="U308" s="31">
        <v>153</v>
      </c>
      <c r="V308" s="27" t="s">
        <v>2147</v>
      </c>
      <c r="W308" s="32">
        <f t="shared" si="52"/>
        <v>98206</v>
      </c>
      <c r="X308" s="27" t="s">
        <v>2148</v>
      </c>
      <c r="Y308" s="32">
        <f t="shared" si="53"/>
        <v>1234</v>
      </c>
      <c r="Z30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08" s="27" t="s">
        <v>2149</v>
      </c>
      <c r="AB308" s="33">
        <f>Table1[[#This Row],[secs]]/60 + Table1[[#This Row],[mins]] + Table1[[#This Row],[hours]]*60</f>
        <v>53.2</v>
      </c>
      <c r="AC308" s="34">
        <f t="shared" si="54"/>
        <v>12</v>
      </c>
      <c r="AD308" s="34">
        <f t="shared" si="55"/>
        <v>53</v>
      </c>
      <c r="AE308" s="35">
        <f t="shared" si="56"/>
        <v>0</v>
      </c>
      <c r="AF308" s="28" t="str">
        <f>IFERROR(VLOOKUP(E308,youtube_playlist!$G:$H,2,FALSE),"Unspecified")</f>
        <v>Unspecified</v>
      </c>
      <c r="AG308" s="28" t="str">
        <f>IFERROR(INDEX(youtube_playlist!$G$2:$H$285,MATCH(E308,youtube_playlist!$G$2:$G$285,0),MATCH("industry",youtube_playlist!$G$1:$H$1,0)),"Unspecified")</f>
        <v>Unspecified</v>
      </c>
      <c r="AH308" s="36">
        <v>39708</v>
      </c>
    </row>
    <row r="309" spans="1:34" ht="15.75" customHeight="1" x14ac:dyDescent="0.3">
      <c r="A309" s="27" t="s">
        <v>2150</v>
      </c>
      <c r="B309" s="27" t="s">
        <v>1584</v>
      </c>
      <c r="C309" s="27" t="s">
        <v>2151</v>
      </c>
      <c r="D309" s="27" t="s">
        <v>2152</v>
      </c>
      <c r="E309" s="28" t="str">
        <f t="shared" si="42"/>
        <v>-d3zrOLgSBs</v>
      </c>
      <c r="F309" s="28" t="str">
        <f t="shared" si="43"/>
        <v>-d3zrOLgSBs</v>
      </c>
      <c r="G309" s="27" t="s">
        <v>2151</v>
      </c>
      <c r="H309" s="29" t="str">
        <f t="shared" si="44"/>
        <v>Executive Espresso</v>
      </c>
      <c r="I309" s="27" t="s">
        <v>1587</v>
      </c>
      <c r="J309" s="27" t="s">
        <v>2153</v>
      </c>
      <c r="K309" s="28" t="str">
        <f t="shared" si="45"/>
        <v>May 26, 2020</v>
      </c>
      <c r="L309" s="30">
        <f t="shared" si="46"/>
        <v>43977</v>
      </c>
      <c r="M309" s="28">
        <f t="shared" si="47"/>
        <v>26</v>
      </c>
      <c r="N309" s="28">
        <f t="shared" si="48"/>
        <v>5</v>
      </c>
      <c r="O309" s="28">
        <f t="shared" si="49"/>
        <v>2020</v>
      </c>
      <c r="P309" s="28" t="str">
        <f t="shared" si="50"/>
        <v>26</v>
      </c>
      <c r="Q309" s="28">
        <f>ROUNDUP(Table1[[#This Row],[month]]/3,0)</f>
        <v>2</v>
      </c>
      <c r="R309" s="28" t="str">
        <f>_xlfn.CONCAT(Table1[[#This Row],[year]],"-Q",Table1[[#This Row],[Quarter]])</f>
        <v>2020-Q2</v>
      </c>
      <c r="S309" s="28" t="str">
        <f>TEXT(Table1[[#This Row],[dateStr]],"yyyy-mm")</f>
        <v>2020-05</v>
      </c>
      <c r="T309" s="28" t="str">
        <f t="shared" si="51"/>
        <v>May</v>
      </c>
      <c r="U309" s="31">
        <v>543</v>
      </c>
      <c r="V309" s="27" t="s">
        <v>2154</v>
      </c>
      <c r="W309" s="32">
        <f t="shared" si="52"/>
        <v>228706</v>
      </c>
      <c r="X309" s="27" t="s">
        <v>2155</v>
      </c>
      <c r="Y309" s="32">
        <f t="shared" si="53"/>
        <v>2311</v>
      </c>
      <c r="Z30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09" s="27" t="s">
        <v>2156</v>
      </c>
      <c r="AB309" s="33">
        <f>Table1[[#This Row],[secs]]/60 + Table1[[#This Row],[mins]] + Table1[[#This Row],[hours]]*60</f>
        <v>66.633333333333326</v>
      </c>
      <c r="AC309" s="34">
        <f t="shared" si="54"/>
        <v>38</v>
      </c>
      <c r="AD309" s="34">
        <f t="shared" si="55"/>
        <v>6</v>
      </c>
      <c r="AE309" s="35">
        <f t="shared" si="56"/>
        <v>1</v>
      </c>
      <c r="AF309" s="28" t="str">
        <f>IFERROR(VLOOKUP(E309,youtube_playlist!$G:$H,2,FALSE),"Unspecified")</f>
        <v>Unspecified</v>
      </c>
      <c r="AG309" s="28" t="str">
        <f>IFERROR(INDEX(youtube_playlist!$G$2:$H$285,MATCH(E309,youtube_playlist!$G$2:$G$285,0),MATCH("industry",youtube_playlist!$G$1:$H$1,0)),"Unspecified")</f>
        <v>Unspecified</v>
      </c>
      <c r="AH309" s="36">
        <v>40362</v>
      </c>
    </row>
    <row r="310" spans="1:34" ht="15.75" customHeight="1" x14ac:dyDescent="0.3">
      <c r="A310" s="27" t="s">
        <v>2157</v>
      </c>
      <c r="B310" s="27" t="s">
        <v>1584</v>
      </c>
      <c r="C310" s="27" t="s">
        <v>2158</v>
      </c>
      <c r="D310" s="27" t="s">
        <v>2159</v>
      </c>
      <c r="E310" s="28" t="str">
        <f t="shared" si="42"/>
        <v>_V404ibkmVI</v>
      </c>
      <c r="F310" s="28" t="str">
        <f t="shared" si="43"/>
        <v>_V404ibkmVI</v>
      </c>
      <c r="G310" s="27" t="s">
        <v>2158</v>
      </c>
      <c r="H310" s="29" t="str">
        <f t="shared" si="44"/>
        <v>Executive Espresso</v>
      </c>
      <c r="I310" s="27" t="s">
        <v>1587</v>
      </c>
      <c r="J310" s="27" t="s">
        <v>2153</v>
      </c>
      <c r="K310" s="28" t="str">
        <f t="shared" si="45"/>
        <v>May 26, 2020</v>
      </c>
      <c r="L310" s="30">
        <f t="shared" si="46"/>
        <v>43977</v>
      </c>
      <c r="M310" s="28">
        <f t="shared" si="47"/>
        <v>26</v>
      </c>
      <c r="N310" s="28">
        <f t="shared" si="48"/>
        <v>5</v>
      </c>
      <c r="O310" s="28">
        <f t="shared" si="49"/>
        <v>2020</v>
      </c>
      <c r="P310" s="28" t="str">
        <f t="shared" si="50"/>
        <v>26</v>
      </c>
      <c r="Q310" s="28">
        <f>ROUNDUP(Table1[[#This Row],[month]]/3,0)</f>
        <v>2</v>
      </c>
      <c r="R310" s="28" t="str">
        <f>_xlfn.CONCAT(Table1[[#This Row],[year]],"-Q",Table1[[#This Row],[Quarter]])</f>
        <v>2020-Q2</v>
      </c>
      <c r="S310" s="28" t="str">
        <f>TEXT(Table1[[#This Row],[dateStr]],"yyyy-mm")</f>
        <v>2020-05</v>
      </c>
      <c r="T310" s="28" t="str">
        <f t="shared" si="51"/>
        <v>May</v>
      </c>
      <c r="U310" s="31">
        <v>20</v>
      </c>
      <c r="V310" s="27" t="s">
        <v>2160</v>
      </c>
      <c r="W310" s="32">
        <f t="shared" si="52"/>
        <v>41511</v>
      </c>
      <c r="X310" s="27" t="s">
        <v>2161</v>
      </c>
      <c r="Y310" s="32">
        <f t="shared" si="53"/>
        <v>884</v>
      </c>
      <c r="Z31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10" s="27" t="s">
        <v>2162</v>
      </c>
      <c r="AB310" s="33">
        <f>Table1[[#This Row],[secs]]/60 + Table1[[#This Row],[mins]] + Table1[[#This Row],[hours]]*60</f>
        <v>37.133333333333333</v>
      </c>
      <c r="AC310" s="34">
        <f t="shared" si="54"/>
        <v>8</v>
      </c>
      <c r="AD310" s="34">
        <f t="shared" si="55"/>
        <v>37</v>
      </c>
      <c r="AE310" s="35">
        <f t="shared" si="56"/>
        <v>0</v>
      </c>
      <c r="AF310" s="28" t="str">
        <f>IFERROR(VLOOKUP(E310,youtube_playlist!$G:$H,2,FALSE),"Unspecified")</f>
        <v>Unspecified</v>
      </c>
      <c r="AG310" s="28" t="str">
        <f>IFERROR(INDEX(youtube_playlist!$G$2:$H$285,MATCH(E310,youtube_playlist!$G$2:$G$285,0),MATCH("industry",youtube_playlist!$G$1:$H$1,0)),"Unspecified")</f>
        <v>Unspecified</v>
      </c>
      <c r="AH310" s="36">
        <v>39526</v>
      </c>
    </row>
    <row r="311" spans="1:34" ht="15.75" customHeight="1" x14ac:dyDescent="0.3">
      <c r="A311" s="27" t="s">
        <v>2163</v>
      </c>
      <c r="B311" s="27" t="s">
        <v>1584</v>
      </c>
      <c r="C311" s="27" t="s">
        <v>2164</v>
      </c>
      <c r="D311" s="27" t="s">
        <v>2165</v>
      </c>
      <c r="E311" s="28" t="str">
        <f t="shared" si="42"/>
        <v>G9-E-sms_PA</v>
      </c>
      <c r="F311" s="28" t="str">
        <f t="shared" si="43"/>
        <v>G9-E-sms_PA</v>
      </c>
      <c r="G311" s="27" t="s">
        <v>2164</v>
      </c>
      <c r="H311" s="29" t="str">
        <f t="shared" si="44"/>
        <v>Executive Espresso</v>
      </c>
      <c r="I311" s="27" t="s">
        <v>1587</v>
      </c>
      <c r="J311" s="27" t="s">
        <v>2166</v>
      </c>
      <c r="K311" s="28" t="str">
        <f t="shared" si="45"/>
        <v>May 25, 2020</v>
      </c>
      <c r="L311" s="30">
        <f t="shared" si="46"/>
        <v>43976</v>
      </c>
      <c r="M311" s="28">
        <f t="shared" si="47"/>
        <v>25</v>
      </c>
      <c r="N311" s="28">
        <f t="shared" si="48"/>
        <v>5</v>
      </c>
      <c r="O311" s="28">
        <f t="shared" si="49"/>
        <v>2020</v>
      </c>
      <c r="P311" s="28" t="str">
        <f t="shared" si="50"/>
        <v>25</v>
      </c>
      <c r="Q311" s="28">
        <f>ROUNDUP(Table1[[#This Row],[month]]/3,0)</f>
        <v>2</v>
      </c>
      <c r="R311" s="28" t="str">
        <f>_xlfn.CONCAT(Table1[[#This Row],[year]],"-Q",Table1[[#This Row],[Quarter]])</f>
        <v>2020-Q2</v>
      </c>
      <c r="S311" s="28" t="str">
        <f>TEXT(Table1[[#This Row],[dateStr]],"yyyy-mm")</f>
        <v>2020-05</v>
      </c>
      <c r="T311" s="28" t="str">
        <f t="shared" si="51"/>
        <v>May</v>
      </c>
      <c r="U311" s="31">
        <v>38</v>
      </c>
      <c r="V311" s="27" t="s">
        <v>2167</v>
      </c>
      <c r="W311" s="32">
        <f t="shared" si="52"/>
        <v>35955</v>
      </c>
      <c r="X311" s="27" t="s">
        <v>2168</v>
      </c>
      <c r="Y311" s="32">
        <f t="shared" si="53"/>
        <v>715</v>
      </c>
      <c r="Z31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11" s="27" t="s">
        <v>2169</v>
      </c>
      <c r="AB311" s="33">
        <f>Table1[[#This Row],[secs]]/60 + Table1[[#This Row],[mins]] + Table1[[#This Row],[hours]]*60</f>
        <v>33.883333333333333</v>
      </c>
      <c r="AC311" s="34">
        <f t="shared" si="54"/>
        <v>53</v>
      </c>
      <c r="AD311" s="34">
        <f t="shared" si="55"/>
        <v>33</v>
      </c>
      <c r="AE311" s="35">
        <f t="shared" si="56"/>
        <v>0</v>
      </c>
      <c r="AF311" s="28" t="str">
        <f>IFERROR(VLOOKUP(E311,youtube_playlist!$G:$H,2,FALSE),"Unspecified")</f>
        <v>Unspecified</v>
      </c>
      <c r="AG311" s="28" t="str">
        <f>IFERROR(INDEX(youtube_playlist!$G$2:$H$285,MATCH(E311,youtube_playlist!$G$2:$G$285,0),MATCH("industry",youtube_playlist!$G$1:$H$1,0)),"Unspecified")</f>
        <v>Unspecified</v>
      </c>
      <c r="AH311" s="36">
        <v>35570</v>
      </c>
    </row>
    <row r="312" spans="1:34" ht="15.75" customHeight="1" x14ac:dyDescent="0.3">
      <c r="A312" s="27" t="s">
        <v>2170</v>
      </c>
      <c r="B312" s="27" t="s">
        <v>1584</v>
      </c>
      <c r="C312" s="27" t="s">
        <v>2171</v>
      </c>
      <c r="D312" s="27" t="s">
        <v>2172</v>
      </c>
      <c r="E312" s="28" t="str">
        <f t="shared" si="42"/>
        <v>PaVmrEfaVfA</v>
      </c>
      <c r="F312" s="28" t="str">
        <f t="shared" si="43"/>
        <v>PaVmrEfaVfA</v>
      </c>
      <c r="G312" s="27" t="s">
        <v>2171</v>
      </c>
      <c r="H312" s="29" t="str">
        <f t="shared" si="44"/>
        <v>Executive Espresso</v>
      </c>
      <c r="I312" s="27" t="s">
        <v>1587</v>
      </c>
      <c r="J312" s="27" t="s">
        <v>2173</v>
      </c>
      <c r="K312" s="28" t="str">
        <f t="shared" si="45"/>
        <v>May 24, 2020</v>
      </c>
      <c r="L312" s="30">
        <f t="shared" si="46"/>
        <v>43975</v>
      </c>
      <c r="M312" s="28">
        <f t="shared" si="47"/>
        <v>24</v>
      </c>
      <c r="N312" s="28">
        <f t="shared" si="48"/>
        <v>5</v>
      </c>
      <c r="O312" s="28">
        <f t="shared" si="49"/>
        <v>2020</v>
      </c>
      <c r="P312" s="28" t="str">
        <f t="shared" si="50"/>
        <v>24</v>
      </c>
      <c r="Q312" s="28">
        <f>ROUNDUP(Table1[[#This Row],[month]]/3,0)</f>
        <v>2</v>
      </c>
      <c r="R312" s="28" t="str">
        <f>_xlfn.CONCAT(Table1[[#This Row],[year]],"-Q",Table1[[#This Row],[Quarter]])</f>
        <v>2020-Q2</v>
      </c>
      <c r="S312" s="28" t="str">
        <f>TEXT(Table1[[#This Row],[dateStr]],"yyyy-mm")</f>
        <v>2020-05</v>
      </c>
      <c r="T312" s="28" t="str">
        <f t="shared" si="51"/>
        <v>May</v>
      </c>
      <c r="U312" s="31">
        <v>127</v>
      </c>
      <c r="V312" s="27" t="s">
        <v>2174</v>
      </c>
      <c r="W312" s="32">
        <f t="shared" si="52"/>
        <v>136730</v>
      </c>
      <c r="X312" s="27" t="s">
        <v>2175</v>
      </c>
      <c r="Y312" s="32">
        <f t="shared" si="53"/>
        <v>1801</v>
      </c>
      <c r="Z31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12" s="27" t="s">
        <v>2176</v>
      </c>
      <c r="AB312" s="33">
        <f>Table1[[#This Row],[secs]]/60 + Table1[[#This Row],[mins]] + Table1[[#This Row],[hours]]*60</f>
        <v>55.4</v>
      </c>
      <c r="AC312" s="34">
        <f t="shared" si="54"/>
        <v>24</v>
      </c>
      <c r="AD312" s="34">
        <f t="shared" si="55"/>
        <v>55</v>
      </c>
      <c r="AE312" s="35">
        <f t="shared" si="56"/>
        <v>0</v>
      </c>
      <c r="AF312" s="28" t="str">
        <f>IFERROR(VLOOKUP(E312,youtube_playlist!$G:$H,2,FALSE),"Unspecified")</f>
        <v>Unspecified</v>
      </c>
      <c r="AG312" s="28" t="str">
        <f>IFERROR(INDEX(youtube_playlist!$G$2:$H$285,MATCH(E312,youtube_playlist!$G$2:$G$285,0),MATCH("industry",youtube_playlist!$G$1:$H$1,0)),"Unspecified")</f>
        <v>Unspecified</v>
      </c>
      <c r="AH312" s="36">
        <v>39505</v>
      </c>
    </row>
    <row r="313" spans="1:34" ht="15.75" customHeight="1" x14ac:dyDescent="0.3">
      <c r="A313" s="27" t="s">
        <v>2177</v>
      </c>
      <c r="B313" s="27" t="s">
        <v>1584</v>
      </c>
      <c r="C313" s="27" t="s">
        <v>2178</v>
      </c>
      <c r="D313" s="27" t="s">
        <v>2179</v>
      </c>
      <c r="E313" s="28" t="str">
        <f t="shared" si="42"/>
        <v>pJkv4EnA5ZA</v>
      </c>
      <c r="F313" s="28" t="str">
        <f t="shared" si="43"/>
        <v>pJkv4EnA5ZA</v>
      </c>
      <c r="G313" s="27" t="s">
        <v>2178</v>
      </c>
      <c r="H313" s="29" t="str">
        <f t="shared" si="44"/>
        <v>Executive Espresso</v>
      </c>
      <c r="I313" s="27" t="s">
        <v>1587</v>
      </c>
      <c r="J313" s="27" t="s">
        <v>2180</v>
      </c>
      <c r="K313" s="28" t="str">
        <f t="shared" si="45"/>
        <v>May 23, 2020</v>
      </c>
      <c r="L313" s="30">
        <f t="shared" si="46"/>
        <v>43974</v>
      </c>
      <c r="M313" s="28">
        <f t="shared" si="47"/>
        <v>23</v>
      </c>
      <c r="N313" s="28">
        <f t="shared" si="48"/>
        <v>5</v>
      </c>
      <c r="O313" s="28">
        <f t="shared" si="49"/>
        <v>2020</v>
      </c>
      <c r="P313" s="28" t="str">
        <f t="shared" si="50"/>
        <v>23</v>
      </c>
      <c r="Q313" s="28">
        <f>ROUNDUP(Table1[[#This Row],[month]]/3,0)</f>
        <v>2</v>
      </c>
      <c r="R313" s="28" t="str">
        <f>_xlfn.CONCAT(Table1[[#This Row],[year]],"-Q",Table1[[#This Row],[Quarter]])</f>
        <v>2020-Q2</v>
      </c>
      <c r="S313" s="28" t="str">
        <f>TEXT(Table1[[#This Row],[dateStr]],"yyyy-mm")</f>
        <v>2020-05</v>
      </c>
      <c r="T313" s="28" t="str">
        <f t="shared" si="51"/>
        <v>May</v>
      </c>
      <c r="U313" s="31">
        <v>1419</v>
      </c>
      <c r="V313" s="27" t="s">
        <v>2181</v>
      </c>
      <c r="W313" s="32">
        <f t="shared" si="52"/>
        <v>494781</v>
      </c>
      <c r="X313" s="27" t="s">
        <v>2182</v>
      </c>
      <c r="Y313" s="32">
        <f t="shared" si="53"/>
        <v>7671</v>
      </c>
      <c r="Z31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13" s="27" t="s">
        <v>2183</v>
      </c>
      <c r="AB313" s="33">
        <f>Table1[[#This Row],[secs]]/60 + Table1[[#This Row],[mins]] + Table1[[#This Row],[hours]]*60</f>
        <v>60.43333333333333</v>
      </c>
      <c r="AC313" s="34">
        <f t="shared" si="54"/>
        <v>26</v>
      </c>
      <c r="AD313" s="34">
        <f t="shared" si="55"/>
        <v>0</v>
      </c>
      <c r="AE313" s="35">
        <f t="shared" si="56"/>
        <v>1</v>
      </c>
      <c r="AF313" s="28" t="str">
        <f>IFERROR(VLOOKUP(E313,youtube_playlist!$G:$H,2,FALSE),"Unspecified")</f>
        <v>Unspecified</v>
      </c>
      <c r="AG313" s="28" t="str">
        <f>IFERROR(INDEX(youtube_playlist!$G$2:$H$285,MATCH(E313,youtube_playlist!$G$2:$G$285,0),MATCH("industry",youtube_playlist!$G$1:$H$1,0)),"Unspecified")</f>
        <v>Unspecified</v>
      </c>
      <c r="AH313" s="36">
        <v>40069</v>
      </c>
    </row>
    <row r="314" spans="1:34" ht="15.75" customHeight="1" x14ac:dyDescent="0.3">
      <c r="A314" s="27" t="s">
        <v>2184</v>
      </c>
      <c r="B314" s="27" t="s">
        <v>1584</v>
      </c>
      <c r="C314" s="27" t="s">
        <v>2185</v>
      </c>
      <c r="D314" s="27" t="s">
        <v>2186</v>
      </c>
      <c r="E314" s="28" t="str">
        <f t="shared" si="42"/>
        <v>bVZEqxXCB10</v>
      </c>
      <c r="F314" s="28" t="str">
        <f t="shared" si="43"/>
        <v>bVZEqxXCB10</v>
      </c>
      <c r="G314" s="27" t="s">
        <v>2185</v>
      </c>
      <c r="H314" s="29" t="str">
        <f t="shared" si="44"/>
        <v>Executive Espresso</v>
      </c>
      <c r="I314" s="27" t="s">
        <v>1587</v>
      </c>
      <c r="J314" s="27" t="s">
        <v>2187</v>
      </c>
      <c r="K314" s="28" t="str">
        <f t="shared" si="45"/>
        <v>May 22, 2020</v>
      </c>
      <c r="L314" s="30">
        <f t="shared" si="46"/>
        <v>43973</v>
      </c>
      <c r="M314" s="28">
        <f t="shared" si="47"/>
        <v>22</v>
      </c>
      <c r="N314" s="28">
        <f t="shared" si="48"/>
        <v>5</v>
      </c>
      <c r="O314" s="28">
        <f t="shared" si="49"/>
        <v>2020</v>
      </c>
      <c r="P314" s="28" t="str">
        <f t="shared" si="50"/>
        <v>22</v>
      </c>
      <c r="Q314" s="28">
        <f>ROUNDUP(Table1[[#This Row],[month]]/3,0)</f>
        <v>2</v>
      </c>
      <c r="R314" s="28" t="str">
        <f>_xlfn.CONCAT(Table1[[#This Row],[year]],"-Q",Table1[[#This Row],[Quarter]])</f>
        <v>2020-Q2</v>
      </c>
      <c r="S314" s="28" t="str">
        <f>TEXT(Table1[[#This Row],[dateStr]],"yyyy-mm")</f>
        <v>2020-05</v>
      </c>
      <c r="T314" s="28" t="str">
        <f t="shared" si="51"/>
        <v>May</v>
      </c>
      <c r="U314" s="31">
        <v>506</v>
      </c>
      <c r="V314" s="27" t="s">
        <v>2188</v>
      </c>
      <c r="W314" s="32">
        <f t="shared" si="52"/>
        <v>63590</v>
      </c>
      <c r="X314" s="27" t="s">
        <v>2189</v>
      </c>
      <c r="Y314" s="32">
        <f t="shared" si="53"/>
        <v>897</v>
      </c>
      <c r="Z31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14" s="27" t="s">
        <v>2190</v>
      </c>
      <c r="AB314" s="33">
        <f>Table1[[#This Row],[secs]]/60 + Table1[[#This Row],[mins]] + Table1[[#This Row],[hours]]*60</f>
        <v>40.31666666666667</v>
      </c>
      <c r="AC314" s="34">
        <f t="shared" si="54"/>
        <v>19</v>
      </c>
      <c r="AD314" s="34">
        <f t="shared" si="55"/>
        <v>40</v>
      </c>
      <c r="AE314" s="35">
        <f t="shared" si="56"/>
        <v>0</v>
      </c>
      <c r="AF314" s="28" t="str">
        <f>IFERROR(VLOOKUP(E314,youtube_playlist!$G:$H,2,FALSE),"Unspecified")</f>
        <v>Unspecified</v>
      </c>
      <c r="AG314" s="28" t="str">
        <f>IFERROR(INDEX(youtube_playlist!$G$2:$H$285,MATCH(E314,youtube_playlist!$G$2:$G$285,0),MATCH("industry",youtube_playlist!$G$1:$H$1,0)),"Unspecified")</f>
        <v>Unspecified</v>
      </c>
      <c r="AH314" s="36">
        <v>37207</v>
      </c>
    </row>
    <row r="315" spans="1:34" ht="15.75" customHeight="1" x14ac:dyDescent="0.3">
      <c r="A315" s="27" t="s">
        <v>2191</v>
      </c>
      <c r="B315" s="27" t="s">
        <v>1584</v>
      </c>
      <c r="C315" s="27" t="s">
        <v>2192</v>
      </c>
      <c r="D315" s="27" t="s">
        <v>2193</v>
      </c>
      <c r="E315" s="28" t="str">
        <f t="shared" si="42"/>
        <v>EhwZ4p8ZQO4</v>
      </c>
      <c r="F315" s="28" t="str">
        <f t="shared" si="43"/>
        <v>EhwZ4p8ZQO4</v>
      </c>
      <c r="G315" s="27" t="s">
        <v>2192</v>
      </c>
      <c r="H315" s="29" t="str">
        <f t="shared" si="44"/>
        <v>Executive Espresso</v>
      </c>
      <c r="I315" s="27" t="s">
        <v>1587</v>
      </c>
      <c r="J315" s="27" t="s">
        <v>2194</v>
      </c>
      <c r="K315" s="28" t="str">
        <f t="shared" si="45"/>
        <v>May 21, 2020</v>
      </c>
      <c r="L315" s="30">
        <f t="shared" si="46"/>
        <v>43972</v>
      </c>
      <c r="M315" s="28">
        <f t="shared" si="47"/>
        <v>21</v>
      </c>
      <c r="N315" s="28">
        <f t="shared" si="48"/>
        <v>5</v>
      </c>
      <c r="O315" s="28">
        <f t="shared" si="49"/>
        <v>2020</v>
      </c>
      <c r="P315" s="28" t="str">
        <f t="shared" si="50"/>
        <v>21</v>
      </c>
      <c r="Q315" s="28">
        <f>ROUNDUP(Table1[[#This Row],[month]]/3,0)</f>
        <v>2</v>
      </c>
      <c r="R315" s="28" t="str">
        <f>_xlfn.CONCAT(Table1[[#This Row],[year]],"-Q",Table1[[#This Row],[Quarter]])</f>
        <v>2020-Q2</v>
      </c>
      <c r="S315" s="28" t="str">
        <f>TEXT(Table1[[#This Row],[dateStr]],"yyyy-mm")</f>
        <v>2020-05</v>
      </c>
      <c r="T315" s="28" t="str">
        <f t="shared" si="51"/>
        <v>May</v>
      </c>
      <c r="U315" s="31">
        <v>6</v>
      </c>
      <c r="V315" s="27" t="s">
        <v>2195</v>
      </c>
      <c r="W315" s="32">
        <f t="shared" si="52"/>
        <v>8890</v>
      </c>
      <c r="X315" s="27" t="s">
        <v>127</v>
      </c>
      <c r="Y315" s="32">
        <f t="shared" si="53"/>
        <v>151</v>
      </c>
      <c r="Z31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15" s="27" t="s">
        <v>2196</v>
      </c>
      <c r="AB315" s="33">
        <f>Table1[[#This Row],[secs]]/60 + Table1[[#This Row],[mins]] + Table1[[#This Row],[hours]]*60</f>
        <v>21.733333333333334</v>
      </c>
      <c r="AC315" s="34">
        <f t="shared" si="54"/>
        <v>44</v>
      </c>
      <c r="AD315" s="34">
        <f t="shared" si="55"/>
        <v>21</v>
      </c>
      <c r="AE315" s="35">
        <f t="shared" si="56"/>
        <v>0</v>
      </c>
      <c r="AF315" s="28" t="str">
        <f>IFERROR(VLOOKUP(E315,youtube_playlist!$G:$H,2,FALSE),"Unspecified")</f>
        <v>Unspecified</v>
      </c>
      <c r="AG315" s="28" t="str">
        <f>IFERROR(INDEX(youtube_playlist!$G$2:$H$285,MATCH(E315,youtube_playlist!$G$2:$G$285,0),MATCH("industry",youtube_playlist!$G$1:$H$1,0)),"Unspecified")</f>
        <v>Unspecified</v>
      </c>
      <c r="AH315" s="36">
        <v>35053</v>
      </c>
    </row>
    <row r="316" spans="1:34" ht="15.75" customHeight="1" x14ac:dyDescent="0.3">
      <c r="A316" s="27" t="s">
        <v>2197</v>
      </c>
      <c r="B316" s="27" t="s">
        <v>1584</v>
      </c>
      <c r="C316" s="27" t="s">
        <v>2198</v>
      </c>
      <c r="D316" s="27" t="s">
        <v>2199</v>
      </c>
      <c r="E316" s="28" t="str">
        <f t="shared" si="42"/>
        <v>0l0J35fR-OA</v>
      </c>
      <c r="F316" s="28" t="str">
        <f t="shared" si="43"/>
        <v>0l0J35fR-OA</v>
      </c>
      <c r="G316" s="27" t="s">
        <v>2198</v>
      </c>
      <c r="H316" s="29" t="str">
        <f t="shared" si="44"/>
        <v>Executive Espresso</v>
      </c>
      <c r="I316" s="27" t="s">
        <v>1587</v>
      </c>
      <c r="J316" s="27" t="s">
        <v>2200</v>
      </c>
      <c r="K316" s="28" t="str">
        <f t="shared" si="45"/>
        <v>May 20, 2020</v>
      </c>
      <c r="L316" s="30">
        <f t="shared" si="46"/>
        <v>43971</v>
      </c>
      <c r="M316" s="28">
        <f t="shared" si="47"/>
        <v>20</v>
      </c>
      <c r="N316" s="28">
        <f t="shared" si="48"/>
        <v>5</v>
      </c>
      <c r="O316" s="28">
        <f t="shared" si="49"/>
        <v>2020</v>
      </c>
      <c r="P316" s="28" t="str">
        <f t="shared" si="50"/>
        <v>20</v>
      </c>
      <c r="Q316" s="28">
        <f>ROUNDUP(Table1[[#This Row],[month]]/3,0)</f>
        <v>2</v>
      </c>
      <c r="R316" s="28" t="str">
        <f>_xlfn.CONCAT(Table1[[#This Row],[year]],"-Q",Table1[[#This Row],[Quarter]])</f>
        <v>2020-Q2</v>
      </c>
      <c r="S316" s="28" t="str">
        <f>TEXT(Table1[[#This Row],[dateStr]],"yyyy-mm")</f>
        <v>2020-05</v>
      </c>
      <c r="T316" s="28" t="str">
        <f t="shared" si="51"/>
        <v>May</v>
      </c>
      <c r="U316" s="31">
        <v>326</v>
      </c>
      <c r="V316" s="27" t="s">
        <v>2201</v>
      </c>
      <c r="W316" s="32">
        <f t="shared" si="52"/>
        <v>147943</v>
      </c>
      <c r="X316" s="27" t="s">
        <v>2202</v>
      </c>
      <c r="Y316" s="32">
        <f t="shared" si="53"/>
        <v>1413</v>
      </c>
      <c r="Z31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16" s="27" t="s">
        <v>2203</v>
      </c>
      <c r="AB316" s="33">
        <f>Table1[[#This Row],[secs]]/60 + Table1[[#This Row],[mins]] + Table1[[#This Row],[hours]]*60</f>
        <v>67.466666666666669</v>
      </c>
      <c r="AC316" s="34">
        <f t="shared" si="54"/>
        <v>28</v>
      </c>
      <c r="AD316" s="34">
        <f t="shared" si="55"/>
        <v>7</v>
      </c>
      <c r="AE316" s="35">
        <f t="shared" si="56"/>
        <v>1</v>
      </c>
      <c r="AF316" s="28" t="str">
        <f>IFERROR(VLOOKUP(E316,youtube_playlist!$G:$H,2,FALSE),"Unspecified")</f>
        <v>Unspecified</v>
      </c>
      <c r="AG316" s="28" t="str">
        <f>IFERROR(INDEX(youtube_playlist!$G$2:$H$285,MATCH(E316,youtube_playlist!$G$2:$G$285,0),MATCH("industry",youtube_playlist!$G$1:$H$1,0)),"Unspecified")</f>
        <v>Unspecified</v>
      </c>
      <c r="AH316" s="36">
        <v>34662</v>
      </c>
    </row>
    <row r="317" spans="1:34" ht="15.75" customHeight="1" x14ac:dyDescent="0.3">
      <c r="A317" s="27" t="s">
        <v>2204</v>
      </c>
      <c r="B317" s="27" t="s">
        <v>1584</v>
      </c>
      <c r="C317" s="27" t="s">
        <v>2205</v>
      </c>
      <c r="D317" s="27" t="s">
        <v>2206</v>
      </c>
      <c r="E317" s="28" t="str">
        <f t="shared" si="42"/>
        <v>YAGoQrDsC9k</v>
      </c>
      <c r="F317" s="28" t="str">
        <f t="shared" si="43"/>
        <v>YAGoQrDsC9k</v>
      </c>
      <c r="G317" s="27" t="s">
        <v>2205</v>
      </c>
      <c r="H317" s="29" t="str">
        <f t="shared" si="44"/>
        <v>Executive Espresso</v>
      </c>
      <c r="I317" s="27" t="s">
        <v>1587</v>
      </c>
      <c r="J317" s="27" t="s">
        <v>2207</v>
      </c>
      <c r="K317" s="28" t="str">
        <f t="shared" si="45"/>
        <v>May 19, 2020</v>
      </c>
      <c r="L317" s="30">
        <f t="shared" si="46"/>
        <v>43970</v>
      </c>
      <c r="M317" s="28">
        <f t="shared" si="47"/>
        <v>19</v>
      </c>
      <c r="N317" s="28">
        <f t="shared" si="48"/>
        <v>5</v>
      </c>
      <c r="O317" s="28">
        <f t="shared" si="49"/>
        <v>2020</v>
      </c>
      <c r="P317" s="28" t="str">
        <f t="shared" si="50"/>
        <v>19</v>
      </c>
      <c r="Q317" s="28">
        <f>ROUNDUP(Table1[[#This Row],[month]]/3,0)</f>
        <v>2</v>
      </c>
      <c r="R317" s="28" t="str">
        <f>_xlfn.CONCAT(Table1[[#This Row],[year]],"-Q",Table1[[#This Row],[Quarter]])</f>
        <v>2020-Q2</v>
      </c>
      <c r="S317" s="28" t="str">
        <f>TEXT(Table1[[#This Row],[dateStr]],"yyyy-mm")</f>
        <v>2020-05</v>
      </c>
      <c r="T317" s="28" t="str">
        <f t="shared" si="51"/>
        <v>May</v>
      </c>
      <c r="U317" s="31">
        <v>216</v>
      </c>
      <c r="V317" s="27" t="s">
        <v>2208</v>
      </c>
      <c r="W317" s="32">
        <f t="shared" si="52"/>
        <v>121661</v>
      </c>
      <c r="X317" s="27" t="s">
        <v>2209</v>
      </c>
      <c r="Y317" s="32">
        <f t="shared" si="53"/>
        <v>1771</v>
      </c>
      <c r="Z31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17" s="27" t="s">
        <v>2210</v>
      </c>
      <c r="AB317" s="33">
        <f>Table1[[#This Row],[secs]]/60 + Table1[[#This Row],[mins]] + Table1[[#This Row],[hours]]*60</f>
        <v>58.4</v>
      </c>
      <c r="AC317" s="34">
        <f t="shared" si="54"/>
        <v>24</v>
      </c>
      <c r="AD317" s="34">
        <f t="shared" si="55"/>
        <v>58</v>
      </c>
      <c r="AE317" s="35">
        <f t="shared" si="56"/>
        <v>0</v>
      </c>
      <c r="AF317" s="28" t="str">
        <f>IFERROR(VLOOKUP(E317,youtube_playlist!$G:$H,2,FALSE),"Unspecified")</f>
        <v>Unspecified</v>
      </c>
      <c r="AG317" s="28" t="str">
        <f>IFERROR(INDEX(youtube_playlist!$G$2:$H$285,MATCH(E317,youtube_playlist!$G$2:$G$285,0),MATCH("industry",youtube_playlist!$G$1:$H$1,0)),"Unspecified")</f>
        <v>Unspecified</v>
      </c>
      <c r="AH317" s="36">
        <v>38133</v>
      </c>
    </row>
    <row r="318" spans="1:34" ht="15.75" customHeight="1" x14ac:dyDescent="0.3">
      <c r="A318" s="27" t="s">
        <v>2211</v>
      </c>
      <c r="B318" s="27" t="s">
        <v>1584</v>
      </c>
      <c r="C318" s="27" t="s">
        <v>2212</v>
      </c>
      <c r="D318" s="27" t="s">
        <v>2213</v>
      </c>
      <c r="E318" s="28" t="str">
        <f t="shared" si="42"/>
        <v>NNBR84195uA</v>
      </c>
      <c r="F318" s="28" t="str">
        <f t="shared" si="43"/>
        <v>NNBR84195uA</v>
      </c>
      <c r="G318" s="27" t="s">
        <v>2212</v>
      </c>
      <c r="H318" s="29" t="str">
        <f t="shared" si="44"/>
        <v>Executive Espresso</v>
      </c>
      <c r="I318" s="27" t="s">
        <v>1587</v>
      </c>
      <c r="J318" s="27" t="s">
        <v>2214</v>
      </c>
      <c r="K318" s="28" t="str">
        <f t="shared" si="45"/>
        <v>May 18, 2020</v>
      </c>
      <c r="L318" s="30">
        <f t="shared" si="46"/>
        <v>43969</v>
      </c>
      <c r="M318" s="28">
        <f t="shared" si="47"/>
        <v>18</v>
      </c>
      <c r="N318" s="28">
        <f t="shared" si="48"/>
        <v>5</v>
      </c>
      <c r="O318" s="28">
        <f t="shared" si="49"/>
        <v>2020</v>
      </c>
      <c r="P318" s="28" t="str">
        <f t="shared" si="50"/>
        <v>18</v>
      </c>
      <c r="Q318" s="28">
        <f>ROUNDUP(Table1[[#This Row],[month]]/3,0)</f>
        <v>2</v>
      </c>
      <c r="R318" s="28" t="str">
        <f>_xlfn.CONCAT(Table1[[#This Row],[year]],"-Q",Table1[[#This Row],[Quarter]])</f>
        <v>2020-Q2</v>
      </c>
      <c r="S318" s="28" t="str">
        <f>TEXT(Table1[[#This Row],[dateStr]],"yyyy-mm")</f>
        <v>2020-05</v>
      </c>
      <c r="T318" s="28" t="str">
        <f t="shared" si="51"/>
        <v>May</v>
      </c>
      <c r="U318" s="31">
        <v>10</v>
      </c>
      <c r="V318" s="27" t="s">
        <v>2215</v>
      </c>
      <c r="W318" s="32">
        <f t="shared" si="52"/>
        <v>9759</v>
      </c>
      <c r="X318" s="27" t="s">
        <v>2216</v>
      </c>
      <c r="Y318" s="32">
        <f t="shared" si="53"/>
        <v>162</v>
      </c>
      <c r="Z3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18" s="27" t="s">
        <v>2217</v>
      </c>
      <c r="AB318" s="33">
        <f>Table1[[#This Row],[secs]]/60 + Table1[[#This Row],[mins]] + Table1[[#This Row],[hours]]*60</f>
        <v>58.15</v>
      </c>
      <c r="AC318" s="34">
        <f t="shared" si="54"/>
        <v>9</v>
      </c>
      <c r="AD318" s="34">
        <f t="shared" si="55"/>
        <v>58</v>
      </c>
      <c r="AE318" s="35">
        <f t="shared" si="56"/>
        <v>0</v>
      </c>
      <c r="AF318" s="28" t="str">
        <f>IFERROR(VLOOKUP(E318,youtube_playlist!$G:$H,2,FALSE),"Unspecified")</f>
        <v>ผู้นำภาครัฐ</v>
      </c>
      <c r="AG318" s="28" t="str">
        <f>IFERROR(INDEX(youtube_playlist!$G$2:$H$285,MATCH(E318,youtube_playlist!$G$2:$G$285,0),MATCH("industry",youtube_playlist!$G$1:$H$1,0)),"Unspecified")</f>
        <v>ผู้นำภาครัฐ</v>
      </c>
      <c r="AH318" s="36">
        <v>36790</v>
      </c>
    </row>
    <row r="319" spans="1:34" ht="15.75" customHeight="1" x14ac:dyDescent="0.3">
      <c r="A319" s="27" t="s">
        <v>2218</v>
      </c>
      <c r="B319" s="27" t="s">
        <v>1584</v>
      </c>
      <c r="C319" s="27" t="s">
        <v>2219</v>
      </c>
      <c r="D319" s="27" t="s">
        <v>2220</v>
      </c>
      <c r="E319" s="28" t="str">
        <f t="shared" si="42"/>
        <v>N3ijQ07g4XM</v>
      </c>
      <c r="F319" s="28" t="str">
        <f t="shared" si="43"/>
        <v>N3ijQ07g4XM</v>
      </c>
      <c r="G319" s="27" t="s">
        <v>2219</v>
      </c>
      <c r="H319" s="29" t="str">
        <f t="shared" si="44"/>
        <v>Executive Espresso</v>
      </c>
      <c r="I319" s="27" t="s">
        <v>1587</v>
      </c>
      <c r="J319" s="27" t="s">
        <v>2221</v>
      </c>
      <c r="K319" s="28" t="str">
        <f t="shared" si="45"/>
        <v>May 15, 2020</v>
      </c>
      <c r="L319" s="30">
        <f t="shared" si="46"/>
        <v>43966</v>
      </c>
      <c r="M319" s="28">
        <f t="shared" si="47"/>
        <v>15</v>
      </c>
      <c r="N319" s="28">
        <f t="shared" si="48"/>
        <v>5</v>
      </c>
      <c r="O319" s="28">
        <f t="shared" si="49"/>
        <v>2020</v>
      </c>
      <c r="P319" s="28" t="str">
        <f t="shared" si="50"/>
        <v>15</v>
      </c>
      <c r="Q319" s="28">
        <f>ROUNDUP(Table1[[#This Row],[month]]/3,0)</f>
        <v>2</v>
      </c>
      <c r="R319" s="28" t="str">
        <f>_xlfn.CONCAT(Table1[[#This Row],[year]],"-Q",Table1[[#This Row],[Quarter]])</f>
        <v>2020-Q2</v>
      </c>
      <c r="S319" s="28" t="str">
        <f>TEXT(Table1[[#This Row],[dateStr]],"yyyy-mm")</f>
        <v>2020-05</v>
      </c>
      <c r="T319" s="28" t="str">
        <f t="shared" si="51"/>
        <v>May</v>
      </c>
      <c r="U319" s="31">
        <v>32</v>
      </c>
      <c r="V319" s="27" t="s">
        <v>2222</v>
      </c>
      <c r="W319" s="32">
        <f t="shared" si="52"/>
        <v>27141</v>
      </c>
      <c r="X319" s="27" t="s">
        <v>2223</v>
      </c>
      <c r="Y319" s="32">
        <f t="shared" si="53"/>
        <v>338</v>
      </c>
      <c r="Z31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19" s="27" t="s">
        <v>2224</v>
      </c>
      <c r="AB319" s="33">
        <f>Table1[[#This Row],[secs]]/60 + Table1[[#This Row],[mins]] + Table1[[#This Row],[hours]]*60</f>
        <v>40.65</v>
      </c>
      <c r="AC319" s="34">
        <f t="shared" si="54"/>
        <v>39</v>
      </c>
      <c r="AD319" s="34">
        <f t="shared" si="55"/>
        <v>40</v>
      </c>
      <c r="AE319" s="35">
        <f t="shared" si="56"/>
        <v>0</v>
      </c>
      <c r="AF319" s="28" t="str">
        <f>IFERROR(VLOOKUP(E319,youtube_playlist!$G:$H,2,FALSE),"Unspecified")</f>
        <v>Unspecified</v>
      </c>
      <c r="AG319" s="28" t="str">
        <f>IFERROR(INDEX(youtube_playlist!$G$2:$H$285,MATCH(E319,youtube_playlist!$G$2:$G$285,0),MATCH("industry",youtube_playlist!$G$1:$H$1,0)),"Unspecified")</f>
        <v>Unspecified</v>
      </c>
      <c r="AH319" s="36">
        <v>38292</v>
      </c>
    </row>
    <row r="320" spans="1:34" ht="15.75" customHeight="1" x14ac:dyDescent="0.3">
      <c r="A320" s="27" t="s">
        <v>2225</v>
      </c>
      <c r="B320" s="27" t="s">
        <v>1584</v>
      </c>
      <c r="C320" s="27" t="s">
        <v>2226</v>
      </c>
      <c r="D320" s="27" t="s">
        <v>2227</v>
      </c>
      <c r="E320" s="28" t="str">
        <f t="shared" si="42"/>
        <v>fVAPUJwfBIo</v>
      </c>
      <c r="F320" s="28" t="str">
        <f t="shared" si="43"/>
        <v>fVAPUJwfBIo</v>
      </c>
      <c r="G320" s="27" t="s">
        <v>2226</v>
      </c>
      <c r="H320" s="29" t="str">
        <f t="shared" si="44"/>
        <v>Executive Espresso</v>
      </c>
      <c r="I320" s="27" t="s">
        <v>1587</v>
      </c>
      <c r="J320" s="27" t="s">
        <v>2228</v>
      </c>
      <c r="K320" s="28" t="str">
        <f t="shared" si="45"/>
        <v>May 13, 2020</v>
      </c>
      <c r="L320" s="30">
        <f t="shared" si="46"/>
        <v>43964</v>
      </c>
      <c r="M320" s="28">
        <f t="shared" si="47"/>
        <v>13</v>
      </c>
      <c r="N320" s="28">
        <f t="shared" si="48"/>
        <v>5</v>
      </c>
      <c r="O320" s="28">
        <f t="shared" si="49"/>
        <v>2020</v>
      </c>
      <c r="P320" s="28" t="str">
        <f t="shared" si="50"/>
        <v>13</v>
      </c>
      <c r="Q320" s="28">
        <f>ROUNDUP(Table1[[#This Row],[month]]/3,0)</f>
        <v>2</v>
      </c>
      <c r="R320" s="28" t="str">
        <f>_xlfn.CONCAT(Table1[[#This Row],[year]],"-Q",Table1[[#This Row],[Quarter]])</f>
        <v>2020-Q2</v>
      </c>
      <c r="S320" s="28" t="str">
        <f>TEXT(Table1[[#This Row],[dateStr]],"yyyy-mm")</f>
        <v>2020-05</v>
      </c>
      <c r="T320" s="28" t="str">
        <f t="shared" si="51"/>
        <v>May</v>
      </c>
      <c r="U320" s="31">
        <v>610</v>
      </c>
      <c r="V320" s="27" t="s">
        <v>2229</v>
      </c>
      <c r="W320" s="32">
        <f t="shared" si="52"/>
        <v>187019</v>
      </c>
      <c r="X320" s="27" t="s">
        <v>2230</v>
      </c>
      <c r="Y320" s="32">
        <f t="shared" si="53"/>
        <v>2821</v>
      </c>
      <c r="Z32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20" s="27" t="s">
        <v>2231</v>
      </c>
      <c r="AB320" s="33">
        <f>Table1[[#This Row],[secs]]/60 + Table1[[#This Row],[mins]] + Table1[[#This Row],[hours]]*60</f>
        <v>75.866666666666674</v>
      </c>
      <c r="AC320" s="34">
        <f t="shared" si="54"/>
        <v>52</v>
      </c>
      <c r="AD320" s="34">
        <f t="shared" si="55"/>
        <v>15</v>
      </c>
      <c r="AE320" s="35">
        <f t="shared" si="56"/>
        <v>1</v>
      </c>
      <c r="AF320" s="28" t="str">
        <f>IFERROR(VLOOKUP(E320,youtube_playlist!$G:$H,2,FALSE),"Unspecified")</f>
        <v>Unspecified</v>
      </c>
      <c r="AG320" s="28" t="str">
        <f>IFERROR(INDEX(youtube_playlist!$G$2:$H$285,MATCH(E320,youtube_playlist!$G$2:$G$285,0),MATCH("industry",youtube_playlist!$G$1:$H$1,0)),"Unspecified")</f>
        <v>Unspecified</v>
      </c>
      <c r="AH320" s="36">
        <v>45620</v>
      </c>
    </row>
    <row r="321" spans="1:34" ht="15.75" customHeight="1" x14ac:dyDescent="0.3">
      <c r="A321" s="27" t="s">
        <v>2232</v>
      </c>
      <c r="B321" s="27" t="s">
        <v>1584</v>
      </c>
      <c r="C321" s="27" t="s">
        <v>2233</v>
      </c>
      <c r="D321" s="27" t="s">
        <v>2234</v>
      </c>
      <c r="E321" s="28" t="str">
        <f t="shared" si="42"/>
        <v>pL5tC6FJ52Q</v>
      </c>
      <c r="F321" s="28" t="str">
        <f t="shared" si="43"/>
        <v>pL5tC6FJ52Q</v>
      </c>
      <c r="G321" s="27" t="s">
        <v>2233</v>
      </c>
      <c r="H321" s="29" t="str">
        <f t="shared" si="44"/>
        <v>Executive Espresso</v>
      </c>
      <c r="I321" s="27" t="s">
        <v>1587</v>
      </c>
      <c r="J321" s="27" t="s">
        <v>2235</v>
      </c>
      <c r="K321" s="28" t="str">
        <f t="shared" si="45"/>
        <v>May 12, 2020</v>
      </c>
      <c r="L321" s="30">
        <f t="shared" si="46"/>
        <v>43963</v>
      </c>
      <c r="M321" s="28">
        <f t="shared" si="47"/>
        <v>12</v>
      </c>
      <c r="N321" s="28">
        <f t="shared" si="48"/>
        <v>5</v>
      </c>
      <c r="O321" s="28">
        <f t="shared" si="49"/>
        <v>2020</v>
      </c>
      <c r="P321" s="28" t="str">
        <f t="shared" si="50"/>
        <v>12</v>
      </c>
      <c r="Q321" s="28">
        <f>ROUNDUP(Table1[[#This Row],[month]]/3,0)</f>
        <v>2</v>
      </c>
      <c r="R321" s="28" t="str">
        <f>_xlfn.CONCAT(Table1[[#This Row],[year]],"-Q",Table1[[#This Row],[Quarter]])</f>
        <v>2020-Q2</v>
      </c>
      <c r="S321" s="28" t="str">
        <f>TEXT(Table1[[#This Row],[dateStr]],"yyyy-mm")</f>
        <v>2020-05</v>
      </c>
      <c r="T321" s="28" t="str">
        <f t="shared" si="51"/>
        <v>May</v>
      </c>
      <c r="U321" s="31">
        <v>10</v>
      </c>
      <c r="V321" s="27" t="s">
        <v>2236</v>
      </c>
      <c r="W321" s="32">
        <f t="shared" si="52"/>
        <v>5293</v>
      </c>
      <c r="X321" s="27" t="s">
        <v>2237</v>
      </c>
      <c r="Y321" s="32">
        <f t="shared" si="53"/>
        <v>76</v>
      </c>
      <c r="Z32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21" s="27" t="s">
        <v>2238</v>
      </c>
      <c r="AB321" s="33">
        <f>Table1[[#This Row],[secs]]/60 + Table1[[#This Row],[mins]] + Table1[[#This Row],[hours]]*60</f>
        <v>59.05</v>
      </c>
      <c r="AC321" s="34">
        <f t="shared" si="54"/>
        <v>3</v>
      </c>
      <c r="AD321" s="34">
        <f t="shared" si="55"/>
        <v>59</v>
      </c>
      <c r="AE321" s="35">
        <f t="shared" si="56"/>
        <v>0</v>
      </c>
      <c r="AF321" s="28" t="str">
        <f>IFERROR(VLOOKUP(E321,youtube_playlist!$G:$H,2,FALSE),"Unspecified")</f>
        <v>ผู้นำภาครัฐ</v>
      </c>
      <c r="AG321" s="28" t="str">
        <f>IFERROR(INDEX(youtube_playlist!$G$2:$H$285,MATCH(E321,youtube_playlist!$G$2:$G$285,0),MATCH("industry",youtube_playlist!$G$1:$H$1,0)),"Unspecified")</f>
        <v>ผู้นำภาครัฐ</v>
      </c>
      <c r="AH321" s="36">
        <v>35297</v>
      </c>
    </row>
    <row r="322" spans="1:34" ht="15.75" customHeight="1" x14ac:dyDescent="0.3">
      <c r="A322" s="27" t="s">
        <v>2239</v>
      </c>
      <c r="B322" s="27" t="s">
        <v>1584</v>
      </c>
      <c r="C322" s="27" t="s">
        <v>2240</v>
      </c>
      <c r="D322" s="27" t="s">
        <v>2241</v>
      </c>
      <c r="E322" s="28" t="str">
        <f t="shared" si="42"/>
        <v>F1aRxC2ebS8</v>
      </c>
      <c r="F322" s="28" t="str">
        <f t="shared" si="43"/>
        <v>F1aRxC2ebS8</v>
      </c>
      <c r="G322" s="27" t="s">
        <v>2240</v>
      </c>
      <c r="H322" s="29" t="str">
        <f t="shared" si="44"/>
        <v>Executive Espresso</v>
      </c>
      <c r="I322" s="27" t="s">
        <v>1587</v>
      </c>
      <c r="J322" s="27" t="s">
        <v>2242</v>
      </c>
      <c r="K322" s="28" t="str">
        <f t="shared" si="45"/>
        <v>May 11, 2020</v>
      </c>
      <c r="L322" s="30">
        <f t="shared" si="46"/>
        <v>43962</v>
      </c>
      <c r="M322" s="28">
        <f t="shared" si="47"/>
        <v>11</v>
      </c>
      <c r="N322" s="28">
        <f t="shared" si="48"/>
        <v>5</v>
      </c>
      <c r="O322" s="28">
        <f t="shared" si="49"/>
        <v>2020</v>
      </c>
      <c r="P322" s="28" t="str">
        <f t="shared" si="50"/>
        <v>11</v>
      </c>
      <c r="Q322" s="28">
        <f>ROUNDUP(Table1[[#This Row],[month]]/3,0)</f>
        <v>2</v>
      </c>
      <c r="R322" s="28" t="str">
        <f>_xlfn.CONCAT(Table1[[#This Row],[year]],"-Q",Table1[[#This Row],[Quarter]])</f>
        <v>2020-Q2</v>
      </c>
      <c r="S322" s="28" t="str">
        <f>TEXT(Table1[[#This Row],[dateStr]],"yyyy-mm")</f>
        <v>2020-05</v>
      </c>
      <c r="T322" s="28" t="str">
        <f t="shared" si="51"/>
        <v>May</v>
      </c>
      <c r="U322" s="31">
        <v>25</v>
      </c>
      <c r="V322" s="27" t="s">
        <v>2243</v>
      </c>
      <c r="W322" s="32">
        <f t="shared" si="52"/>
        <v>21161</v>
      </c>
      <c r="X322" s="27" t="s">
        <v>2244</v>
      </c>
      <c r="Y322" s="32">
        <f t="shared" ref="Y322:Y385" si="57">VALUE(SUBSTITUTE(SUBSTITUTE(X322,"like this video along with ","")," other people",""))</f>
        <v>350</v>
      </c>
      <c r="Z32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22" s="27" t="s">
        <v>2245</v>
      </c>
      <c r="AB322" s="33">
        <f>Table1[[#This Row],[secs]]/60 + Table1[[#This Row],[mins]] + Table1[[#This Row],[hours]]*60</f>
        <v>55.8</v>
      </c>
      <c r="AC322" s="34">
        <f t="shared" ref="AC322:AC385" si="58">VALUE(RIGHT(AA322,2))</f>
        <v>48</v>
      </c>
      <c r="AD322" s="34">
        <f t="shared" ref="AD322:AD385" si="59">VALUE(LEFT(RIGHT(AA322,5),SEARCH(":",RIGHT(AA322,5))-1))</f>
        <v>55</v>
      </c>
      <c r="AE322" s="35">
        <f t="shared" ref="AE322:AE385" si="60">VALUE(IF(LEN(AA322)&gt;5,LEFT(AA322,SEARCH(":",AA322)-1),0))</f>
        <v>0</v>
      </c>
      <c r="AF322" s="28" t="str">
        <f>IFERROR(VLOOKUP(E322,youtube_playlist!$G:$H,2,FALSE),"Unspecified")</f>
        <v>Unspecified</v>
      </c>
      <c r="AG322" s="28" t="str">
        <f>IFERROR(INDEX(youtube_playlist!$G$2:$H$285,MATCH(E322,youtube_playlist!$G$2:$G$285,0),MATCH("industry",youtube_playlist!$G$1:$H$1,0)),"Unspecified")</f>
        <v>Unspecified</v>
      </c>
      <c r="AH322" s="36">
        <v>37445</v>
      </c>
    </row>
    <row r="323" spans="1:34" ht="15.75" customHeight="1" x14ac:dyDescent="0.3">
      <c r="A323" s="27" t="s">
        <v>2246</v>
      </c>
      <c r="B323" s="27" t="s">
        <v>1584</v>
      </c>
      <c r="C323" s="27" t="s">
        <v>2247</v>
      </c>
      <c r="D323" s="27" t="s">
        <v>2248</v>
      </c>
      <c r="E323" s="28" t="str">
        <f t="shared" si="42"/>
        <v>bYmFNDihD68</v>
      </c>
      <c r="F323" s="28" t="str">
        <f t="shared" si="43"/>
        <v>bYmFNDihD68</v>
      </c>
      <c r="G323" s="27" t="s">
        <v>2247</v>
      </c>
      <c r="H323" s="29" t="str">
        <f t="shared" si="44"/>
        <v>Executive Espresso</v>
      </c>
      <c r="I323" s="27" t="s">
        <v>1587</v>
      </c>
      <c r="J323" s="27" t="s">
        <v>2249</v>
      </c>
      <c r="K323" s="28" t="str">
        <f t="shared" si="45"/>
        <v>May 10, 2020</v>
      </c>
      <c r="L323" s="30">
        <f t="shared" si="46"/>
        <v>43961</v>
      </c>
      <c r="M323" s="28">
        <f t="shared" si="47"/>
        <v>10</v>
      </c>
      <c r="N323" s="28">
        <f t="shared" si="48"/>
        <v>5</v>
      </c>
      <c r="O323" s="28">
        <f t="shared" si="49"/>
        <v>2020</v>
      </c>
      <c r="P323" s="28" t="str">
        <f t="shared" si="50"/>
        <v>10</v>
      </c>
      <c r="Q323" s="28">
        <f>ROUNDUP(Table1[[#This Row],[month]]/3,0)</f>
        <v>2</v>
      </c>
      <c r="R323" s="28" t="str">
        <f>_xlfn.CONCAT(Table1[[#This Row],[year]],"-Q",Table1[[#This Row],[Quarter]])</f>
        <v>2020-Q2</v>
      </c>
      <c r="S323" s="28" t="str">
        <f>TEXT(Table1[[#This Row],[dateStr]],"yyyy-mm")</f>
        <v>2020-05</v>
      </c>
      <c r="T323" s="28" t="str">
        <f t="shared" si="51"/>
        <v>May</v>
      </c>
      <c r="U323" s="31">
        <v>26</v>
      </c>
      <c r="V323" s="27" t="s">
        <v>2250</v>
      </c>
      <c r="W323" s="32">
        <f t="shared" si="52"/>
        <v>20748</v>
      </c>
      <c r="X323" s="27" t="s">
        <v>2251</v>
      </c>
      <c r="Y323" s="32">
        <f t="shared" si="57"/>
        <v>371</v>
      </c>
      <c r="Z32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23" s="27" t="s">
        <v>1342</v>
      </c>
      <c r="AB323" s="33">
        <f>Table1[[#This Row],[secs]]/60 + Table1[[#This Row],[mins]] + Table1[[#This Row],[hours]]*60</f>
        <v>19.816666666666666</v>
      </c>
      <c r="AC323" s="34">
        <f t="shared" si="58"/>
        <v>49</v>
      </c>
      <c r="AD323" s="34">
        <f t="shared" si="59"/>
        <v>19</v>
      </c>
      <c r="AE323" s="35">
        <f t="shared" si="60"/>
        <v>0</v>
      </c>
      <c r="AF323" s="28" t="str">
        <f>IFERROR(VLOOKUP(E323,youtube_playlist!$G:$H,2,FALSE),"Unspecified")</f>
        <v>Unspecified</v>
      </c>
      <c r="AG323" s="28" t="str">
        <f>IFERROR(INDEX(youtube_playlist!$G$2:$H$285,MATCH(E323,youtube_playlist!$G$2:$G$285,0),MATCH("industry",youtube_playlist!$G$1:$H$1,0)),"Unspecified")</f>
        <v>Unspecified</v>
      </c>
      <c r="AH323" s="36">
        <v>33999</v>
      </c>
    </row>
    <row r="324" spans="1:34" ht="15.75" customHeight="1" x14ac:dyDescent="0.3">
      <c r="A324" s="27" t="s">
        <v>2252</v>
      </c>
      <c r="B324" s="27" t="s">
        <v>1584</v>
      </c>
      <c r="C324" s="27" t="s">
        <v>2253</v>
      </c>
      <c r="D324" s="27" t="s">
        <v>2254</v>
      </c>
      <c r="E324" s="28" t="str">
        <f t="shared" si="42"/>
        <v>HKerj4z-Al4</v>
      </c>
      <c r="F324" s="28" t="str">
        <f t="shared" si="43"/>
        <v>HKerj4z-Al4</v>
      </c>
      <c r="G324" s="27" t="s">
        <v>2253</v>
      </c>
      <c r="H324" s="29" t="str">
        <f t="shared" si="44"/>
        <v>Executive Espresso</v>
      </c>
      <c r="I324" s="27" t="s">
        <v>1587</v>
      </c>
      <c r="J324" s="27" t="s">
        <v>2255</v>
      </c>
      <c r="K324" s="28" t="str">
        <f t="shared" si="45"/>
        <v>May 9, 2020</v>
      </c>
      <c r="L324" s="30">
        <f t="shared" si="46"/>
        <v>43960</v>
      </c>
      <c r="M324" s="28">
        <f t="shared" si="47"/>
        <v>9</v>
      </c>
      <c r="N324" s="28">
        <f t="shared" si="48"/>
        <v>5</v>
      </c>
      <c r="O324" s="28">
        <f t="shared" si="49"/>
        <v>2020</v>
      </c>
      <c r="P324" s="28" t="str">
        <f t="shared" si="50"/>
        <v>9</v>
      </c>
      <c r="Q324" s="28">
        <f>ROUNDUP(Table1[[#This Row],[month]]/3,0)</f>
        <v>2</v>
      </c>
      <c r="R324" s="28" t="str">
        <f>_xlfn.CONCAT(Table1[[#This Row],[year]],"-Q",Table1[[#This Row],[Quarter]])</f>
        <v>2020-Q2</v>
      </c>
      <c r="S324" s="28" t="str">
        <f>TEXT(Table1[[#This Row],[dateStr]],"yyyy-mm")</f>
        <v>2020-05</v>
      </c>
      <c r="T324" s="28" t="str">
        <f t="shared" si="51"/>
        <v>May</v>
      </c>
      <c r="U324" s="31">
        <v>23</v>
      </c>
      <c r="V324" s="27" t="s">
        <v>2256</v>
      </c>
      <c r="W324" s="32">
        <f t="shared" si="52"/>
        <v>27836</v>
      </c>
      <c r="X324" s="27" t="s">
        <v>2257</v>
      </c>
      <c r="Y324" s="32">
        <f t="shared" si="57"/>
        <v>453</v>
      </c>
      <c r="Z32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24" s="27" t="s">
        <v>2258</v>
      </c>
      <c r="AB324" s="33">
        <f>Table1[[#This Row],[secs]]/60 + Table1[[#This Row],[mins]] + Table1[[#This Row],[hours]]*60</f>
        <v>27.733333333333334</v>
      </c>
      <c r="AC324" s="34">
        <f t="shared" si="58"/>
        <v>44</v>
      </c>
      <c r="AD324" s="34">
        <f t="shared" si="59"/>
        <v>27</v>
      </c>
      <c r="AE324" s="35">
        <f t="shared" si="60"/>
        <v>0</v>
      </c>
      <c r="AF324" s="28" t="str">
        <f>IFERROR(VLOOKUP(E324,youtube_playlist!$G:$H,2,FALSE),"Unspecified")</f>
        <v>Unspecified</v>
      </c>
      <c r="AG324" s="28" t="str">
        <f>IFERROR(INDEX(youtube_playlist!$G$2:$H$285,MATCH(E324,youtube_playlist!$G$2:$G$285,0),MATCH("industry",youtube_playlist!$G$1:$H$1,0)),"Unspecified")</f>
        <v>Unspecified</v>
      </c>
      <c r="AH324" s="36">
        <v>30160</v>
      </c>
    </row>
    <row r="325" spans="1:34" ht="15.75" customHeight="1" x14ac:dyDescent="0.3">
      <c r="A325" s="27" t="s">
        <v>2259</v>
      </c>
      <c r="B325" s="27" t="s">
        <v>1584</v>
      </c>
      <c r="C325" s="27" t="s">
        <v>2260</v>
      </c>
      <c r="D325" s="27" t="s">
        <v>2261</v>
      </c>
      <c r="E325" s="28" t="str">
        <f t="shared" si="42"/>
        <v>dv752rTrZrM</v>
      </c>
      <c r="F325" s="28" t="str">
        <f t="shared" si="43"/>
        <v>dv752rTrZrM</v>
      </c>
      <c r="G325" s="27" t="s">
        <v>2260</v>
      </c>
      <c r="H325" s="29" t="str">
        <f t="shared" si="44"/>
        <v>Executive Espresso</v>
      </c>
      <c r="I325" s="27" t="s">
        <v>1587</v>
      </c>
      <c r="J325" s="27" t="s">
        <v>2262</v>
      </c>
      <c r="K325" s="28" t="str">
        <f t="shared" si="45"/>
        <v>May 7, 2020</v>
      </c>
      <c r="L325" s="30">
        <f t="shared" si="46"/>
        <v>43958</v>
      </c>
      <c r="M325" s="28">
        <f t="shared" si="47"/>
        <v>7</v>
      </c>
      <c r="N325" s="28">
        <f t="shared" si="48"/>
        <v>5</v>
      </c>
      <c r="O325" s="28">
        <f t="shared" si="49"/>
        <v>2020</v>
      </c>
      <c r="P325" s="28" t="str">
        <f t="shared" si="50"/>
        <v>7</v>
      </c>
      <c r="Q325" s="28">
        <f>ROUNDUP(Table1[[#This Row],[month]]/3,0)</f>
        <v>2</v>
      </c>
      <c r="R325" s="28" t="str">
        <f>_xlfn.CONCAT(Table1[[#This Row],[year]],"-Q",Table1[[#This Row],[Quarter]])</f>
        <v>2020-Q2</v>
      </c>
      <c r="S325" s="28" t="str">
        <f>TEXT(Table1[[#This Row],[dateStr]],"yyyy-mm")</f>
        <v>2020-05</v>
      </c>
      <c r="T325" s="28" t="str">
        <f t="shared" si="51"/>
        <v>May</v>
      </c>
      <c r="U325" s="31">
        <v>16</v>
      </c>
      <c r="V325" s="27" t="s">
        <v>2263</v>
      </c>
      <c r="W325" s="32">
        <f t="shared" si="52"/>
        <v>21567</v>
      </c>
      <c r="X325" s="27" t="s">
        <v>2264</v>
      </c>
      <c r="Y325" s="32">
        <f t="shared" si="57"/>
        <v>290</v>
      </c>
      <c r="Z32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25" s="27" t="s">
        <v>2265</v>
      </c>
      <c r="AB325" s="33">
        <f>Table1[[#This Row],[secs]]/60 + Table1[[#This Row],[mins]] + Table1[[#This Row],[hours]]*60</f>
        <v>67.13333333333334</v>
      </c>
      <c r="AC325" s="34">
        <f t="shared" si="58"/>
        <v>8</v>
      </c>
      <c r="AD325" s="34">
        <f t="shared" si="59"/>
        <v>7</v>
      </c>
      <c r="AE325" s="35">
        <f t="shared" si="60"/>
        <v>1</v>
      </c>
      <c r="AF325" s="28" t="str">
        <f>IFERROR(VLOOKUP(E325,youtube_playlist!$G:$H,2,FALSE),"Unspecified")</f>
        <v>Unspecified</v>
      </c>
      <c r="AG325" s="28" t="str">
        <f>IFERROR(INDEX(youtube_playlist!$G$2:$H$285,MATCH(E325,youtube_playlist!$G$2:$G$285,0),MATCH("industry",youtube_playlist!$G$1:$H$1,0)),"Unspecified")</f>
        <v>Unspecified</v>
      </c>
      <c r="AH325" s="36">
        <v>35131</v>
      </c>
    </row>
    <row r="326" spans="1:34" ht="15.75" customHeight="1" x14ac:dyDescent="0.3">
      <c r="A326" s="27" t="s">
        <v>2266</v>
      </c>
      <c r="B326" s="27" t="s">
        <v>1584</v>
      </c>
      <c r="C326" s="27" t="s">
        <v>2267</v>
      </c>
      <c r="D326" s="27" t="s">
        <v>2268</v>
      </c>
      <c r="E326" s="28" t="str">
        <f t="shared" si="42"/>
        <v>HZeTEHoN7Es</v>
      </c>
      <c r="F326" s="28" t="str">
        <f t="shared" si="43"/>
        <v>HZeTEHoN7Es</v>
      </c>
      <c r="G326" s="27" t="s">
        <v>2267</v>
      </c>
      <c r="H326" s="29" t="str">
        <f t="shared" si="44"/>
        <v>Executive Espresso</v>
      </c>
      <c r="I326" s="27" t="s">
        <v>1587</v>
      </c>
      <c r="J326" s="27" t="s">
        <v>2269</v>
      </c>
      <c r="K326" s="28" t="str">
        <f t="shared" si="45"/>
        <v>May 6, 2020</v>
      </c>
      <c r="L326" s="30">
        <f t="shared" si="46"/>
        <v>43957</v>
      </c>
      <c r="M326" s="28">
        <f t="shared" si="47"/>
        <v>6</v>
      </c>
      <c r="N326" s="28">
        <f t="shared" si="48"/>
        <v>5</v>
      </c>
      <c r="O326" s="28">
        <f t="shared" si="49"/>
        <v>2020</v>
      </c>
      <c r="P326" s="28" t="str">
        <f t="shared" si="50"/>
        <v>6</v>
      </c>
      <c r="Q326" s="28">
        <f>ROUNDUP(Table1[[#This Row],[month]]/3,0)</f>
        <v>2</v>
      </c>
      <c r="R326" s="28" t="str">
        <f>_xlfn.CONCAT(Table1[[#This Row],[year]],"-Q",Table1[[#This Row],[Quarter]])</f>
        <v>2020-Q2</v>
      </c>
      <c r="S326" s="28" t="str">
        <f>TEXT(Table1[[#This Row],[dateStr]],"yyyy-mm")</f>
        <v>2020-05</v>
      </c>
      <c r="T326" s="28" t="str">
        <f t="shared" si="51"/>
        <v>May</v>
      </c>
      <c r="U326" s="31">
        <v>109</v>
      </c>
      <c r="V326" s="27" t="s">
        <v>2270</v>
      </c>
      <c r="W326" s="32">
        <f t="shared" si="52"/>
        <v>49169</v>
      </c>
      <c r="X326" s="27" t="s">
        <v>2271</v>
      </c>
      <c r="Y326" s="32">
        <f t="shared" si="57"/>
        <v>817</v>
      </c>
      <c r="Z32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26" s="27" t="s">
        <v>2272</v>
      </c>
      <c r="AB326" s="33">
        <f>Table1[[#This Row],[secs]]/60 + Table1[[#This Row],[mins]] + Table1[[#This Row],[hours]]*60</f>
        <v>39.35</v>
      </c>
      <c r="AC326" s="34">
        <f t="shared" si="58"/>
        <v>21</v>
      </c>
      <c r="AD326" s="34">
        <f t="shared" si="59"/>
        <v>39</v>
      </c>
      <c r="AE326" s="35">
        <f t="shared" si="60"/>
        <v>0</v>
      </c>
      <c r="AF326" s="28" t="str">
        <f>IFERROR(VLOOKUP(E326,youtube_playlist!$G:$H,2,FALSE),"Unspecified")</f>
        <v>ผู้นำภาครัฐ</v>
      </c>
      <c r="AG326" s="28" t="str">
        <f>IFERROR(INDEX(youtube_playlist!$G$2:$H$285,MATCH(E326,youtube_playlist!$G$2:$G$285,0),MATCH("industry",youtube_playlist!$G$1:$H$1,0)),"Unspecified")</f>
        <v>ผู้นำภาครัฐ</v>
      </c>
      <c r="AH326" s="36">
        <v>33840</v>
      </c>
    </row>
    <row r="327" spans="1:34" ht="15.75" customHeight="1" x14ac:dyDescent="0.3">
      <c r="A327" s="27" t="s">
        <v>2273</v>
      </c>
      <c r="B327" s="27" t="s">
        <v>1584</v>
      </c>
      <c r="C327" s="27" t="s">
        <v>2274</v>
      </c>
      <c r="D327" s="27" t="s">
        <v>2275</v>
      </c>
      <c r="E327" s="28" t="str">
        <f t="shared" si="42"/>
        <v>UtpU8VcLWyo</v>
      </c>
      <c r="F327" s="28" t="str">
        <f t="shared" si="43"/>
        <v>UtpU8VcLWyo</v>
      </c>
      <c r="G327" s="27" t="s">
        <v>2274</v>
      </c>
      <c r="H327" s="29" t="str">
        <f t="shared" si="44"/>
        <v>Executive Espresso</v>
      </c>
      <c r="I327" s="27" t="s">
        <v>1587</v>
      </c>
      <c r="J327" s="27" t="s">
        <v>2276</v>
      </c>
      <c r="K327" s="28" t="str">
        <f t="shared" si="45"/>
        <v>May 5, 2020</v>
      </c>
      <c r="L327" s="30">
        <f t="shared" si="46"/>
        <v>43956</v>
      </c>
      <c r="M327" s="28">
        <f t="shared" si="47"/>
        <v>5</v>
      </c>
      <c r="N327" s="28">
        <f t="shared" si="48"/>
        <v>5</v>
      </c>
      <c r="O327" s="28">
        <f t="shared" si="49"/>
        <v>2020</v>
      </c>
      <c r="P327" s="28" t="str">
        <f t="shared" si="50"/>
        <v>5</v>
      </c>
      <c r="Q327" s="28">
        <f>ROUNDUP(Table1[[#This Row],[month]]/3,0)</f>
        <v>2</v>
      </c>
      <c r="R327" s="28" t="str">
        <f>_xlfn.CONCAT(Table1[[#This Row],[year]],"-Q",Table1[[#This Row],[Quarter]])</f>
        <v>2020-Q2</v>
      </c>
      <c r="S327" s="28" t="str">
        <f>TEXT(Table1[[#This Row],[dateStr]],"yyyy-mm")</f>
        <v>2020-05</v>
      </c>
      <c r="T327" s="28" t="str">
        <f t="shared" si="51"/>
        <v>May</v>
      </c>
      <c r="U327" s="31">
        <v>31</v>
      </c>
      <c r="V327" s="27" t="s">
        <v>2277</v>
      </c>
      <c r="W327" s="32">
        <f t="shared" si="52"/>
        <v>16788</v>
      </c>
      <c r="X327" s="27" t="s">
        <v>2278</v>
      </c>
      <c r="Y327" s="32">
        <f t="shared" si="57"/>
        <v>239</v>
      </c>
      <c r="Z32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27" s="27" t="s">
        <v>2279</v>
      </c>
      <c r="AB327" s="33">
        <f>Table1[[#This Row],[secs]]/60 + Table1[[#This Row],[mins]] + Table1[[#This Row],[hours]]*60</f>
        <v>68.366666666666674</v>
      </c>
      <c r="AC327" s="34">
        <f t="shared" si="58"/>
        <v>22</v>
      </c>
      <c r="AD327" s="34">
        <f t="shared" si="59"/>
        <v>8</v>
      </c>
      <c r="AE327" s="35">
        <f t="shared" si="60"/>
        <v>1</v>
      </c>
      <c r="AF327" s="28" t="str">
        <f>IFERROR(VLOOKUP(E327,youtube_playlist!$G:$H,2,FALSE),"Unspecified")</f>
        <v>ผู้นำภาครัฐ</v>
      </c>
      <c r="AG327" s="28" t="str">
        <f>IFERROR(INDEX(youtube_playlist!$G$2:$H$285,MATCH(E327,youtube_playlist!$G$2:$G$285,0),MATCH("industry",youtube_playlist!$G$1:$H$1,0)),"Unspecified")</f>
        <v>ผู้นำภาครัฐ</v>
      </c>
      <c r="AH327" s="36">
        <v>37482</v>
      </c>
    </row>
    <row r="328" spans="1:34" ht="15.75" customHeight="1" x14ac:dyDescent="0.3">
      <c r="A328" s="27" t="s">
        <v>2280</v>
      </c>
      <c r="B328" s="27" t="s">
        <v>1584</v>
      </c>
      <c r="C328" s="27" t="s">
        <v>2281</v>
      </c>
      <c r="D328" s="27" t="s">
        <v>2282</v>
      </c>
      <c r="E328" s="28" t="str">
        <f t="shared" si="42"/>
        <v>-H5CK0JCKTE</v>
      </c>
      <c r="F328" s="28" t="str">
        <f t="shared" si="43"/>
        <v>-H5CK0JCKTE</v>
      </c>
      <c r="G328" s="27" t="s">
        <v>2281</v>
      </c>
      <c r="H328" s="29" t="str">
        <f t="shared" si="44"/>
        <v>Executive Espresso</v>
      </c>
      <c r="I328" s="27" t="s">
        <v>1587</v>
      </c>
      <c r="J328" s="27" t="s">
        <v>2283</v>
      </c>
      <c r="K328" s="28" t="str">
        <f t="shared" si="45"/>
        <v>May 4, 2020</v>
      </c>
      <c r="L328" s="30">
        <f t="shared" si="46"/>
        <v>43955</v>
      </c>
      <c r="M328" s="28">
        <f t="shared" si="47"/>
        <v>4</v>
      </c>
      <c r="N328" s="28">
        <f t="shared" si="48"/>
        <v>5</v>
      </c>
      <c r="O328" s="28">
        <f t="shared" si="49"/>
        <v>2020</v>
      </c>
      <c r="P328" s="28" t="str">
        <f t="shared" si="50"/>
        <v>4</v>
      </c>
      <c r="Q328" s="28">
        <f>ROUNDUP(Table1[[#This Row],[month]]/3,0)</f>
        <v>2</v>
      </c>
      <c r="R328" s="28" t="str">
        <f>_xlfn.CONCAT(Table1[[#This Row],[year]],"-Q",Table1[[#This Row],[Quarter]])</f>
        <v>2020-Q2</v>
      </c>
      <c r="S328" s="28" t="str">
        <f>TEXT(Table1[[#This Row],[dateStr]],"yyyy-mm")</f>
        <v>2020-05</v>
      </c>
      <c r="T328" s="28" t="str">
        <f t="shared" si="51"/>
        <v>May</v>
      </c>
      <c r="U328" s="31">
        <v>130</v>
      </c>
      <c r="V328" s="27" t="s">
        <v>2284</v>
      </c>
      <c r="W328" s="32">
        <f t="shared" si="52"/>
        <v>29339</v>
      </c>
      <c r="X328" s="27" t="s">
        <v>2285</v>
      </c>
      <c r="Y328" s="32">
        <f t="shared" si="57"/>
        <v>625</v>
      </c>
      <c r="Z32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28" s="27" t="s">
        <v>2286</v>
      </c>
      <c r="AB328" s="33">
        <f>Table1[[#This Row],[secs]]/60 + Table1[[#This Row],[mins]] + Table1[[#This Row],[hours]]*60</f>
        <v>48.65</v>
      </c>
      <c r="AC328" s="34">
        <f t="shared" si="58"/>
        <v>39</v>
      </c>
      <c r="AD328" s="34">
        <f t="shared" si="59"/>
        <v>48</v>
      </c>
      <c r="AE328" s="35">
        <f t="shared" si="60"/>
        <v>0</v>
      </c>
      <c r="AF328" s="28" t="str">
        <f>IFERROR(VLOOKUP(E328,youtube_playlist!$G:$H,2,FALSE),"Unspecified")</f>
        <v>ผู้นำภาครัฐ</v>
      </c>
      <c r="AG328" s="28" t="str">
        <f>IFERROR(INDEX(youtube_playlist!$G$2:$H$285,MATCH(E328,youtube_playlist!$G$2:$G$285,0),MATCH("industry",youtube_playlist!$G$1:$H$1,0)),"Unspecified")</f>
        <v>ผู้นำภาครัฐ</v>
      </c>
      <c r="AH328" s="36">
        <v>39081</v>
      </c>
    </row>
    <row r="329" spans="1:34" ht="15.75" customHeight="1" x14ac:dyDescent="0.3">
      <c r="A329" s="27" t="s">
        <v>2287</v>
      </c>
      <c r="B329" s="27" t="s">
        <v>1584</v>
      </c>
      <c r="C329" s="27" t="s">
        <v>2288</v>
      </c>
      <c r="D329" s="27" t="s">
        <v>2289</v>
      </c>
      <c r="E329" s="28" t="str">
        <f t="shared" si="42"/>
        <v>auWoVKIDjPQ</v>
      </c>
      <c r="F329" s="28" t="str">
        <f t="shared" si="43"/>
        <v>auWoVKIDjPQ</v>
      </c>
      <c r="G329" s="27" t="s">
        <v>2288</v>
      </c>
      <c r="H329" s="29" t="str">
        <f t="shared" si="44"/>
        <v>Executive Espresso</v>
      </c>
      <c r="I329" s="27" t="s">
        <v>1587</v>
      </c>
      <c r="J329" s="27" t="s">
        <v>2290</v>
      </c>
      <c r="K329" s="28" t="str">
        <f t="shared" si="45"/>
        <v>May 3, 2020</v>
      </c>
      <c r="L329" s="30">
        <f t="shared" si="46"/>
        <v>43954</v>
      </c>
      <c r="M329" s="28">
        <f t="shared" si="47"/>
        <v>3</v>
      </c>
      <c r="N329" s="28">
        <f t="shared" si="48"/>
        <v>5</v>
      </c>
      <c r="O329" s="28">
        <f t="shared" si="49"/>
        <v>2020</v>
      </c>
      <c r="P329" s="28" t="str">
        <f t="shared" si="50"/>
        <v>3</v>
      </c>
      <c r="Q329" s="28">
        <f>ROUNDUP(Table1[[#This Row],[month]]/3,0)</f>
        <v>2</v>
      </c>
      <c r="R329" s="28" t="str">
        <f>_xlfn.CONCAT(Table1[[#This Row],[year]],"-Q",Table1[[#This Row],[Quarter]])</f>
        <v>2020-Q2</v>
      </c>
      <c r="S329" s="28" t="str">
        <f>TEXT(Table1[[#This Row],[dateStr]],"yyyy-mm")</f>
        <v>2020-05</v>
      </c>
      <c r="T329" s="28" t="str">
        <f t="shared" si="51"/>
        <v>May</v>
      </c>
      <c r="U329" s="31">
        <v>123</v>
      </c>
      <c r="V329" s="27" t="s">
        <v>2291</v>
      </c>
      <c r="W329" s="32">
        <f t="shared" si="52"/>
        <v>64580</v>
      </c>
      <c r="X329" s="27" t="s">
        <v>2292</v>
      </c>
      <c r="Y329" s="32">
        <f t="shared" si="57"/>
        <v>1012</v>
      </c>
      <c r="Z32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29" s="27" t="s">
        <v>2293</v>
      </c>
      <c r="AB329" s="33">
        <f>Table1[[#This Row],[secs]]/60 + Table1[[#This Row],[mins]] + Table1[[#This Row],[hours]]*60</f>
        <v>49.333333333333336</v>
      </c>
      <c r="AC329" s="34">
        <f t="shared" si="58"/>
        <v>20</v>
      </c>
      <c r="AD329" s="34">
        <f t="shared" si="59"/>
        <v>49</v>
      </c>
      <c r="AE329" s="35">
        <f t="shared" si="60"/>
        <v>0</v>
      </c>
      <c r="AF329" s="28" t="str">
        <f>IFERROR(VLOOKUP(E329,youtube_playlist!$G:$H,2,FALSE),"Unspecified")</f>
        <v>โทรคมนาคม</v>
      </c>
      <c r="AG329" s="28" t="str">
        <f>IFERROR(INDEX(youtube_playlist!$G$2:$H$285,MATCH(E329,youtube_playlist!$G$2:$G$285,0),MATCH("industry",youtube_playlist!$G$1:$H$1,0)),"Unspecified")</f>
        <v>โทรคมนาคม</v>
      </c>
      <c r="AH329" s="36">
        <v>37904</v>
      </c>
    </row>
    <row r="330" spans="1:34" ht="15.75" customHeight="1" x14ac:dyDescent="0.3">
      <c r="A330" s="27" t="s">
        <v>2294</v>
      </c>
      <c r="B330" s="27" t="s">
        <v>1584</v>
      </c>
      <c r="C330" s="27" t="s">
        <v>2295</v>
      </c>
      <c r="D330" s="27" t="s">
        <v>2296</v>
      </c>
      <c r="E330" s="28" t="str">
        <f t="shared" si="42"/>
        <v>KY9soF_TPDs</v>
      </c>
      <c r="F330" s="28" t="str">
        <f t="shared" si="43"/>
        <v>KY9soF_TPDs</v>
      </c>
      <c r="G330" s="27" t="s">
        <v>2295</v>
      </c>
      <c r="H330" s="29" t="str">
        <f t="shared" si="44"/>
        <v>Executive Espresso</v>
      </c>
      <c r="I330" s="27" t="s">
        <v>1587</v>
      </c>
      <c r="J330" s="27" t="s">
        <v>2297</v>
      </c>
      <c r="K330" s="28" t="str">
        <f t="shared" si="45"/>
        <v>May 1, 2020</v>
      </c>
      <c r="L330" s="30">
        <f t="shared" si="46"/>
        <v>43952</v>
      </c>
      <c r="M330" s="28">
        <f t="shared" si="47"/>
        <v>1</v>
      </c>
      <c r="N330" s="28">
        <f t="shared" si="48"/>
        <v>5</v>
      </c>
      <c r="O330" s="28">
        <f t="shared" si="49"/>
        <v>2020</v>
      </c>
      <c r="P330" s="28" t="str">
        <f t="shared" si="50"/>
        <v>1</v>
      </c>
      <c r="Q330" s="28">
        <f>ROUNDUP(Table1[[#This Row],[month]]/3,0)</f>
        <v>2</v>
      </c>
      <c r="R330" s="28" t="str">
        <f>_xlfn.CONCAT(Table1[[#This Row],[year]],"-Q",Table1[[#This Row],[Quarter]])</f>
        <v>2020-Q2</v>
      </c>
      <c r="S330" s="28" t="str">
        <f>TEXT(Table1[[#This Row],[dateStr]],"yyyy-mm")</f>
        <v>2020-05</v>
      </c>
      <c r="T330" s="28" t="str">
        <f t="shared" si="51"/>
        <v>May</v>
      </c>
      <c r="U330" s="31">
        <v>41</v>
      </c>
      <c r="V330" s="27" t="s">
        <v>2298</v>
      </c>
      <c r="W330" s="32">
        <f t="shared" si="52"/>
        <v>36936</v>
      </c>
      <c r="X330" s="27" t="s">
        <v>2299</v>
      </c>
      <c r="Y330" s="32">
        <f t="shared" si="57"/>
        <v>558</v>
      </c>
      <c r="Z33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0" s="27" t="s">
        <v>2300</v>
      </c>
      <c r="AB330" s="33">
        <f>Table1[[#This Row],[secs]]/60 + Table1[[#This Row],[mins]] + Table1[[#This Row],[hours]]*60</f>
        <v>52.05</v>
      </c>
      <c r="AC330" s="34">
        <f t="shared" si="58"/>
        <v>3</v>
      </c>
      <c r="AD330" s="34">
        <f t="shared" si="59"/>
        <v>52</v>
      </c>
      <c r="AE330" s="35">
        <f t="shared" si="60"/>
        <v>0</v>
      </c>
      <c r="AF330" s="28" t="str">
        <f>IFERROR(VLOOKUP(E330,youtube_playlist!$G:$H,2,FALSE),"Unspecified")</f>
        <v>ผู้นำภาครัฐ</v>
      </c>
      <c r="AG330" s="28" t="str">
        <f>IFERROR(INDEX(youtube_playlist!$G$2:$H$285,MATCH(E330,youtube_playlist!$G$2:$G$285,0),MATCH("industry",youtube_playlist!$G$1:$H$1,0)),"Unspecified")</f>
        <v>ผู้นำภาครัฐ</v>
      </c>
      <c r="AH330" s="36">
        <v>38022</v>
      </c>
    </row>
    <row r="331" spans="1:34" ht="15.75" customHeight="1" x14ac:dyDescent="0.3">
      <c r="A331" s="27" t="s">
        <v>2301</v>
      </c>
      <c r="B331" s="27" t="s">
        <v>1584</v>
      </c>
      <c r="C331" s="27" t="s">
        <v>2302</v>
      </c>
      <c r="D331" s="27" t="s">
        <v>2303</v>
      </c>
      <c r="E331" s="28" t="str">
        <f t="shared" si="42"/>
        <v>GZ2G_uEQWG4</v>
      </c>
      <c r="F331" s="28" t="str">
        <f t="shared" si="43"/>
        <v>GZ2G_uEQWG4</v>
      </c>
      <c r="G331" s="27" t="s">
        <v>2302</v>
      </c>
      <c r="H331" s="29" t="str">
        <f t="shared" si="44"/>
        <v>Executive Espresso</v>
      </c>
      <c r="I331" s="27" t="s">
        <v>1587</v>
      </c>
      <c r="J331" s="27" t="s">
        <v>2304</v>
      </c>
      <c r="K331" s="28" t="str">
        <f t="shared" si="45"/>
        <v>Apr 30, 2020</v>
      </c>
      <c r="L331" s="30">
        <f t="shared" si="46"/>
        <v>43951</v>
      </c>
      <c r="M331" s="28">
        <f t="shared" si="47"/>
        <v>30</v>
      </c>
      <c r="N331" s="28">
        <f t="shared" si="48"/>
        <v>4</v>
      </c>
      <c r="O331" s="28">
        <f t="shared" si="49"/>
        <v>2020</v>
      </c>
      <c r="P331" s="28" t="str">
        <f t="shared" si="50"/>
        <v>30</v>
      </c>
      <c r="Q331" s="28">
        <f>ROUNDUP(Table1[[#This Row],[month]]/3,0)</f>
        <v>2</v>
      </c>
      <c r="R331" s="28" t="str">
        <f>_xlfn.CONCAT(Table1[[#This Row],[year]],"-Q",Table1[[#This Row],[Quarter]])</f>
        <v>2020-Q2</v>
      </c>
      <c r="S331" s="28" t="str">
        <f>TEXT(Table1[[#This Row],[dateStr]],"yyyy-mm")</f>
        <v>2020-04</v>
      </c>
      <c r="T331" s="28" t="str">
        <f t="shared" si="51"/>
        <v>April</v>
      </c>
      <c r="U331" s="31">
        <v>72</v>
      </c>
      <c r="V331" s="27" t="s">
        <v>2305</v>
      </c>
      <c r="W331" s="32">
        <f t="shared" si="52"/>
        <v>94360</v>
      </c>
      <c r="X331" s="27" t="s">
        <v>2306</v>
      </c>
      <c r="Y331" s="32">
        <f t="shared" si="57"/>
        <v>1220</v>
      </c>
      <c r="Z33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1" s="27" t="s">
        <v>2307</v>
      </c>
      <c r="AB331" s="33">
        <f>Table1[[#This Row],[secs]]/60 + Table1[[#This Row],[mins]] + Table1[[#This Row],[hours]]*60</f>
        <v>47.7</v>
      </c>
      <c r="AC331" s="34">
        <f t="shared" si="58"/>
        <v>42</v>
      </c>
      <c r="AD331" s="34">
        <f t="shared" si="59"/>
        <v>47</v>
      </c>
      <c r="AE331" s="35">
        <f t="shared" si="60"/>
        <v>0</v>
      </c>
      <c r="AF331" s="28" t="str">
        <f>IFERROR(VLOOKUP(E331,youtube_playlist!$G:$H,2,FALSE),"Unspecified")</f>
        <v>Unspecified</v>
      </c>
      <c r="AG331" s="28" t="str">
        <f>IFERROR(INDEX(youtube_playlist!$G$2:$H$285,MATCH(E331,youtube_playlist!$G$2:$G$285,0),MATCH("industry",youtube_playlist!$G$1:$H$1,0)),"Unspecified")</f>
        <v>Unspecified</v>
      </c>
      <c r="AH331" s="36">
        <v>38909</v>
      </c>
    </row>
    <row r="332" spans="1:34" ht="15.75" customHeight="1" x14ac:dyDescent="0.3">
      <c r="A332" s="27" t="s">
        <v>2308</v>
      </c>
      <c r="B332" s="27" t="s">
        <v>1584</v>
      </c>
      <c r="C332" s="27" t="s">
        <v>2309</v>
      </c>
      <c r="D332" s="27" t="s">
        <v>2310</v>
      </c>
      <c r="E332" s="28" t="str">
        <f t="shared" si="42"/>
        <v>HxbNHeNmb88</v>
      </c>
      <c r="F332" s="28" t="str">
        <f t="shared" si="43"/>
        <v>HxbNHeNmb88</v>
      </c>
      <c r="G332" s="27" t="s">
        <v>2309</v>
      </c>
      <c r="H332" s="29" t="str">
        <f t="shared" si="44"/>
        <v>Executive Espresso</v>
      </c>
      <c r="I332" s="27" t="s">
        <v>1587</v>
      </c>
      <c r="J332" s="27" t="s">
        <v>2311</v>
      </c>
      <c r="K332" s="28" t="str">
        <f t="shared" si="45"/>
        <v>Apr 29, 2020</v>
      </c>
      <c r="L332" s="30">
        <f t="shared" si="46"/>
        <v>43950</v>
      </c>
      <c r="M332" s="28">
        <f t="shared" si="47"/>
        <v>29</v>
      </c>
      <c r="N332" s="28">
        <f t="shared" si="48"/>
        <v>4</v>
      </c>
      <c r="O332" s="28">
        <f t="shared" si="49"/>
        <v>2020</v>
      </c>
      <c r="P332" s="28" t="str">
        <f t="shared" si="50"/>
        <v>29</v>
      </c>
      <c r="Q332" s="28">
        <f>ROUNDUP(Table1[[#This Row],[month]]/3,0)</f>
        <v>2</v>
      </c>
      <c r="R332" s="28" t="str">
        <f>_xlfn.CONCAT(Table1[[#This Row],[year]],"-Q",Table1[[#This Row],[Quarter]])</f>
        <v>2020-Q2</v>
      </c>
      <c r="S332" s="28" t="str">
        <f>TEXT(Table1[[#This Row],[dateStr]],"yyyy-mm")</f>
        <v>2020-04</v>
      </c>
      <c r="T332" s="28" t="str">
        <f t="shared" si="51"/>
        <v>April</v>
      </c>
      <c r="U332" s="31">
        <v>143</v>
      </c>
      <c r="V332" s="27" t="s">
        <v>2312</v>
      </c>
      <c r="W332" s="32">
        <f t="shared" si="52"/>
        <v>54662</v>
      </c>
      <c r="X332" s="27" t="s">
        <v>2313</v>
      </c>
      <c r="Y332" s="32">
        <f t="shared" si="57"/>
        <v>849</v>
      </c>
      <c r="Z33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2" s="27" t="s">
        <v>2314</v>
      </c>
      <c r="AB332" s="33">
        <f>Table1[[#This Row],[secs]]/60 + Table1[[#This Row],[mins]] + Table1[[#This Row],[hours]]*60</f>
        <v>59.31666666666667</v>
      </c>
      <c r="AC332" s="34">
        <f t="shared" si="58"/>
        <v>19</v>
      </c>
      <c r="AD332" s="34">
        <f t="shared" si="59"/>
        <v>59</v>
      </c>
      <c r="AE332" s="35">
        <f t="shared" si="60"/>
        <v>0</v>
      </c>
      <c r="AF332" s="28" t="str">
        <f>IFERROR(VLOOKUP(E332,youtube_playlist!$G:$H,2,FALSE),"Unspecified")</f>
        <v>Unspecified</v>
      </c>
      <c r="AG332" s="28" t="str">
        <f>IFERROR(INDEX(youtube_playlist!$G$2:$H$285,MATCH(E332,youtube_playlist!$G$2:$G$285,0),MATCH("industry",youtube_playlist!$G$1:$H$1,0)),"Unspecified")</f>
        <v>Unspecified</v>
      </c>
      <c r="AH332" s="36">
        <v>38705</v>
      </c>
    </row>
    <row r="333" spans="1:34" ht="15.75" customHeight="1" x14ac:dyDescent="0.3">
      <c r="A333" s="27" t="s">
        <v>2315</v>
      </c>
      <c r="B333" s="27" t="s">
        <v>1584</v>
      </c>
      <c r="C333" s="27" t="s">
        <v>2316</v>
      </c>
      <c r="D333" s="27" t="s">
        <v>2317</v>
      </c>
      <c r="E333" s="28" t="str">
        <f t="shared" si="42"/>
        <v>po03-0iTKqY</v>
      </c>
      <c r="F333" s="28" t="str">
        <f t="shared" si="43"/>
        <v>po03-0iTKqY</v>
      </c>
      <c r="G333" s="27" t="s">
        <v>2316</v>
      </c>
      <c r="H333" s="29" t="str">
        <f t="shared" si="44"/>
        <v>Executive Espresso</v>
      </c>
      <c r="I333" s="27" t="s">
        <v>1587</v>
      </c>
      <c r="J333" s="27" t="s">
        <v>2318</v>
      </c>
      <c r="K333" s="28" t="str">
        <f t="shared" si="45"/>
        <v>Apr 28, 2020</v>
      </c>
      <c r="L333" s="30">
        <f t="shared" si="46"/>
        <v>43949</v>
      </c>
      <c r="M333" s="28">
        <f t="shared" si="47"/>
        <v>28</v>
      </c>
      <c r="N333" s="28">
        <f t="shared" si="48"/>
        <v>4</v>
      </c>
      <c r="O333" s="28">
        <f t="shared" si="49"/>
        <v>2020</v>
      </c>
      <c r="P333" s="28" t="str">
        <f t="shared" si="50"/>
        <v>28</v>
      </c>
      <c r="Q333" s="28">
        <f>ROUNDUP(Table1[[#This Row],[month]]/3,0)</f>
        <v>2</v>
      </c>
      <c r="R333" s="28" t="str">
        <f>_xlfn.CONCAT(Table1[[#This Row],[year]],"-Q",Table1[[#This Row],[Quarter]])</f>
        <v>2020-Q2</v>
      </c>
      <c r="S333" s="28" t="str">
        <f>TEXT(Table1[[#This Row],[dateStr]],"yyyy-mm")</f>
        <v>2020-04</v>
      </c>
      <c r="T333" s="28" t="str">
        <f t="shared" si="51"/>
        <v>April</v>
      </c>
      <c r="U333" s="31">
        <v>32</v>
      </c>
      <c r="V333" s="27" t="s">
        <v>2319</v>
      </c>
      <c r="W333" s="32">
        <f t="shared" si="52"/>
        <v>54878</v>
      </c>
      <c r="X333" s="27" t="s">
        <v>252</v>
      </c>
      <c r="Y333" s="32">
        <f t="shared" si="57"/>
        <v>768</v>
      </c>
      <c r="Z33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3" s="27" t="s">
        <v>2320</v>
      </c>
      <c r="AB333" s="33">
        <f>Table1[[#This Row],[secs]]/60 + Table1[[#This Row],[mins]] + Table1[[#This Row],[hours]]*60</f>
        <v>53.916666666666664</v>
      </c>
      <c r="AC333" s="34">
        <f t="shared" si="58"/>
        <v>55</v>
      </c>
      <c r="AD333" s="34">
        <f t="shared" si="59"/>
        <v>53</v>
      </c>
      <c r="AE333" s="35">
        <f t="shared" si="60"/>
        <v>0</v>
      </c>
      <c r="AF333" s="28" t="str">
        <f>IFERROR(VLOOKUP(E333,youtube_playlist!$G:$H,2,FALSE),"Unspecified")</f>
        <v>Unspecified</v>
      </c>
      <c r="AG333" s="28" t="str">
        <f>IFERROR(INDEX(youtube_playlist!$G$2:$H$285,MATCH(E333,youtube_playlist!$G$2:$G$285,0),MATCH("industry",youtube_playlist!$G$1:$H$1,0)),"Unspecified")</f>
        <v>Unspecified</v>
      </c>
      <c r="AH333" s="36">
        <v>40925</v>
      </c>
    </row>
    <row r="334" spans="1:34" ht="15.75" customHeight="1" x14ac:dyDescent="0.3">
      <c r="A334" s="27" t="s">
        <v>2321</v>
      </c>
      <c r="B334" s="27" t="s">
        <v>1584</v>
      </c>
      <c r="C334" s="27" t="s">
        <v>2322</v>
      </c>
      <c r="D334" s="27" t="s">
        <v>2323</v>
      </c>
      <c r="E334" s="28" t="str">
        <f t="shared" si="42"/>
        <v>eGhYnJq3rQ4</v>
      </c>
      <c r="F334" s="28" t="str">
        <f t="shared" si="43"/>
        <v>eGhYnJq3rQ4</v>
      </c>
      <c r="G334" s="27" t="s">
        <v>2322</v>
      </c>
      <c r="H334" s="29" t="str">
        <f t="shared" si="44"/>
        <v>Executive Espresso</v>
      </c>
      <c r="I334" s="27" t="s">
        <v>1587</v>
      </c>
      <c r="J334" s="27" t="s">
        <v>2324</v>
      </c>
      <c r="K334" s="28" t="str">
        <f t="shared" si="45"/>
        <v>Apr 27, 2020</v>
      </c>
      <c r="L334" s="30">
        <f t="shared" si="46"/>
        <v>43948</v>
      </c>
      <c r="M334" s="28">
        <f t="shared" si="47"/>
        <v>27</v>
      </c>
      <c r="N334" s="28">
        <f t="shared" si="48"/>
        <v>4</v>
      </c>
      <c r="O334" s="28">
        <f t="shared" si="49"/>
        <v>2020</v>
      </c>
      <c r="P334" s="28" t="str">
        <f t="shared" si="50"/>
        <v>27</v>
      </c>
      <c r="Q334" s="28">
        <f>ROUNDUP(Table1[[#This Row],[month]]/3,0)</f>
        <v>2</v>
      </c>
      <c r="R334" s="28" t="str">
        <f>_xlfn.CONCAT(Table1[[#This Row],[year]],"-Q",Table1[[#This Row],[Quarter]])</f>
        <v>2020-Q2</v>
      </c>
      <c r="S334" s="28" t="str">
        <f>TEXT(Table1[[#This Row],[dateStr]],"yyyy-mm")</f>
        <v>2020-04</v>
      </c>
      <c r="T334" s="28" t="str">
        <f t="shared" si="51"/>
        <v>April</v>
      </c>
      <c r="U334" s="31">
        <v>124</v>
      </c>
      <c r="V334" s="27" t="s">
        <v>2325</v>
      </c>
      <c r="W334" s="32">
        <f t="shared" si="52"/>
        <v>43200</v>
      </c>
      <c r="X334" s="27" t="s">
        <v>2326</v>
      </c>
      <c r="Y334" s="32">
        <f t="shared" si="57"/>
        <v>626</v>
      </c>
      <c r="Z33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4" s="27" t="s">
        <v>2327</v>
      </c>
      <c r="AB334" s="33">
        <f>Table1[[#This Row],[secs]]/60 + Table1[[#This Row],[mins]] + Table1[[#This Row],[hours]]*60</f>
        <v>55.983333333333334</v>
      </c>
      <c r="AC334" s="34">
        <f t="shared" si="58"/>
        <v>59</v>
      </c>
      <c r="AD334" s="34">
        <f t="shared" si="59"/>
        <v>55</v>
      </c>
      <c r="AE334" s="35">
        <f t="shared" si="60"/>
        <v>0</v>
      </c>
      <c r="AF334" s="28" t="str">
        <f>IFERROR(VLOOKUP(E334,youtube_playlist!$G:$H,2,FALSE),"Unspecified")</f>
        <v>ผู้นำภาครัฐ</v>
      </c>
      <c r="AG334" s="28" t="str">
        <f>IFERROR(INDEX(youtube_playlist!$G$2:$H$285,MATCH(E334,youtube_playlist!$G$2:$G$285,0),MATCH("industry",youtube_playlist!$G$1:$H$1,0)),"Unspecified")</f>
        <v>ผู้นำภาครัฐ</v>
      </c>
      <c r="AH334" s="36">
        <v>37498</v>
      </c>
    </row>
    <row r="335" spans="1:34" ht="15.75" customHeight="1" x14ac:dyDescent="0.3">
      <c r="A335" s="27" t="s">
        <v>2328</v>
      </c>
      <c r="B335" s="27" t="s">
        <v>1584</v>
      </c>
      <c r="C335" s="27" t="s">
        <v>2329</v>
      </c>
      <c r="D335" s="27" t="s">
        <v>2330</v>
      </c>
      <c r="E335" s="28" t="str">
        <f t="shared" si="42"/>
        <v>vGGieNU3ImE</v>
      </c>
      <c r="F335" s="28" t="str">
        <f t="shared" si="43"/>
        <v>vGGieNU3ImE</v>
      </c>
      <c r="G335" s="27" t="s">
        <v>2329</v>
      </c>
      <c r="H335" s="29" t="str">
        <f t="shared" si="44"/>
        <v>Executive Espresso</v>
      </c>
      <c r="I335" s="27" t="s">
        <v>1587</v>
      </c>
      <c r="J335" s="27" t="s">
        <v>2331</v>
      </c>
      <c r="K335" s="28" t="str">
        <f t="shared" si="45"/>
        <v>Apr 24, 2020</v>
      </c>
      <c r="L335" s="30">
        <f t="shared" si="46"/>
        <v>43945</v>
      </c>
      <c r="M335" s="28">
        <f t="shared" si="47"/>
        <v>24</v>
      </c>
      <c r="N335" s="28">
        <f t="shared" si="48"/>
        <v>4</v>
      </c>
      <c r="O335" s="28">
        <f t="shared" si="49"/>
        <v>2020</v>
      </c>
      <c r="P335" s="28" t="str">
        <f t="shared" si="50"/>
        <v>24</v>
      </c>
      <c r="Q335" s="28">
        <f>ROUNDUP(Table1[[#This Row],[month]]/3,0)</f>
        <v>2</v>
      </c>
      <c r="R335" s="28" t="str">
        <f>_xlfn.CONCAT(Table1[[#This Row],[year]],"-Q",Table1[[#This Row],[Quarter]])</f>
        <v>2020-Q2</v>
      </c>
      <c r="S335" s="28" t="str">
        <f>TEXT(Table1[[#This Row],[dateStr]],"yyyy-mm")</f>
        <v>2020-04</v>
      </c>
      <c r="T335" s="28" t="str">
        <f t="shared" si="51"/>
        <v>April</v>
      </c>
      <c r="U335" s="31">
        <v>146</v>
      </c>
      <c r="V335" s="27" t="s">
        <v>2332</v>
      </c>
      <c r="W335" s="32">
        <f t="shared" si="52"/>
        <v>81850</v>
      </c>
      <c r="X335" s="27" t="s">
        <v>2333</v>
      </c>
      <c r="Y335" s="32">
        <f t="shared" si="57"/>
        <v>1458</v>
      </c>
      <c r="Z33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5" s="27" t="s">
        <v>2334</v>
      </c>
      <c r="AB335" s="33">
        <f>Table1[[#This Row],[secs]]/60 + Table1[[#This Row],[mins]] + Table1[[#This Row],[hours]]*60</f>
        <v>52.083333333333336</v>
      </c>
      <c r="AC335" s="34">
        <f t="shared" si="58"/>
        <v>5</v>
      </c>
      <c r="AD335" s="34">
        <f t="shared" si="59"/>
        <v>52</v>
      </c>
      <c r="AE335" s="35">
        <f t="shared" si="60"/>
        <v>0</v>
      </c>
      <c r="AF335" s="28" t="str">
        <f>IFERROR(VLOOKUP(E335,youtube_playlist!$G:$H,2,FALSE),"Unspecified")</f>
        <v>Unspecified</v>
      </c>
      <c r="AG335" s="28" t="str">
        <f>IFERROR(INDEX(youtube_playlist!$G$2:$H$285,MATCH(E335,youtube_playlist!$G$2:$G$285,0),MATCH("industry",youtube_playlist!$G$1:$H$1,0)),"Unspecified")</f>
        <v>Unspecified</v>
      </c>
      <c r="AH335" s="36">
        <v>40302</v>
      </c>
    </row>
    <row r="336" spans="1:34" ht="15.75" customHeight="1" x14ac:dyDescent="0.3">
      <c r="A336" s="27" t="s">
        <v>2335</v>
      </c>
      <c r="B336" s="27" t="s">
        <v>1584</v>
      </c>
      <c r="C336" s="27" t="s">
        <v>2336</v>
      </c>
      <c r="D336" s="27" t="s">
        <v>2337</v>
      </c>
      <c r="E336" s="28" t="str">
        <f t="shared" si="42"/>
        <v>rkc1E5Mk8uo</v>
      </c>
      <c r="F336" s="28" t="str">
        <f t="shared" si="43"/>
        <v>rkc1E5Mk8uo</v>
      </c>
      <c r="G336" s="27" t="s">
        <v>2336</v>
      </c>
      <c r="H336" s="29" t="str">
        <f t="shared" si="44"/>
        <v>Executive Espresso</v>
      </c>
      <c r="I336" s="27" t="s">
        <v>1587</v>
      </c>
      <c r="J336" s="27" t="s">
        <v>2338</v>
      </c>
      <c r="K336" s="28" t="str">
        <f t="shared" si="45"/>
        <v>Apr 23, 2020</v>
      </c>
      <c r="L336" s="30">
        <f t="shared" si="46"/>
        <v>43944</v>
      </c>
      <c r="M336" s="28">
        <f t="shared" si="47"/>
        <v>23</v>
      </c>
      <c r="N336" s="28">
        <f t="shared" si="48"/>
        <v>4</v>
      </c>
      <c r="O336" s="28">
        <f t="shared" si="49"/>
        <v>2020</v>
      </c>
      <c r="P336" s="28" t="str">
        <f t="shared" si="50"/>
        <v>23</v>
      </c>
      <c r="Q336" s="28">
        <f>ROUNDUP(Table1[[#This Row],[month]]/3,0)</f>
        <v>2</v>
      </c>
      <c r="R336" s="28" t="str">
        <f>_xlfn.CONCAT(Table1[[#This Row],[year]],"-Q",Table1[[#This Row],[Quarter]])</f>
        <v>2020-Q2</v>
      </c>
      <c r="S336" s="28" t="str">
        <f>TEXT(Table1[[#This Row],[dateStr]],"yyyy-mm")</f>
        <v>2020-04</v>
      </c>
      <c r="T336" s="28" t="str">
        <f t="shared" si="51"/>
        <v>April</v>
      </c>
      <c r="U336" s="31">
        <v>12</v>
      </c>
      <c r="V336" s="27" t="s">
        <v>2339</v>
      </c>
      <c r="W336" s="32">
        <f t="shared" si="52"/>
        <v>12880</v>
      </c>
      <c r="X336" s="27" t="s">
        <v>2340</v>
      </c>
      <c r="Y336" s="32">
        <f t="shared" si="57"/>
        <v>153</v>
      </c>
      <c r="Z33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6" s="27" t="s">
        <v>2341</v>
      </c>
      <c r="AB336" s="33">
        <f>Table1[[#This Row],[secs]]/60 + Table1[[#This Row],[mins]] + Table1[[#This Row],[hours]]*60</f>
        <v>46.18333333333333</v>
      </c>
      <c r="AC336" s="34">
        <f t="shared" si="58"/>
        <v>11</v>
      </c>
      <c r="AD336" s="34">
        <f t="shared" si="59"/>
        <v>46</v>
      </c>
      <c r="AE336" s="35">
        <f t="shared" si="60"/>
        <v>0</v>
      </c>
      <c r="AF336" s="28" t="str">
        <f>IFERROR(VLOOKUP(E336,youtube_playlist!$G:$H,2,FALSE),"Unspecified")</f>
        <v>ผู้นำภาครัฐ</v>
      </c>
      <c r="AG336" s="28" t="str">
        <f>IFERROR(INDEX(youtube_playlist!$G$2:$H$285,MATCH(E336,youtube_playlist!$G$2:$G$285,0),MATCH("industry",youtube_playlist!$G$1:$H$1,0)),"Unspecified")</f>
        <v>ผู้นำภาครัฐ</v>
      </c>
      <c r="AH336" s="36">
        <v>35260</v>
      </c>
    </row>
    <row r="337" spans="1:34" ht="15.75" customHeight="1" x14ac:dyDescent="0.3">
      <c r="A337" s="27" t="s">
        <v>2342</v>
      </c>
      <c r="B337" s="27" t="s">
        <v>1584</v>
      </c>
      <c r="C337" s="27" t="s">
        <v>2343</v>
      </c>
      <c r="D337" s="27" t="s">
        <v>2344</v>
      </c>
      <c r="E337" s="28" t="str">
        <f t="shared" si="42"/>
        <v>BN2ZDpKTOa4</v>
      </c>
      <c r="F337" s="28" t="str">
        <f t="shared" si="43"/>
        <v>BN2ZDpKTOa4</v>
      </c>
      <c r="G337" s="27" t="s">
        <v>2343</v>
      </c>
      <c r="H337" s="29" t="str">
        <f t="shared" si="44"/>
        <v>Executive Espresso</v>
      </c>
      <c r="I337" s="27" t="s">
        <v>1587</v>
      </c>
      <c r="J337" s="27" t="s">
        <v>2345</v>
      </c>
      <c r="K337" s="28" t="str">
        <f t="shared" si="45"/>
        <v>Apr 22, 2020</v>
      </c>
      <c r="L337" s="30">
        <f t="shared" si="46"/>
        <v>43943</v>
      </c>
      <c r="M337" s="28">
        <f t="shared" si="47"/>
        <v>22</v>
      </c>
      <c r="N337" s="28">
        <f t="shared" si="48"/>
        <v>4</v>
      </c>
      <c r="O337" s="28">
        <f t="shared" si="49"/>
        <v>2020</v>
      </c>
      <c r="P337" s="28" t="str">
        <f t="shared" si="50"/>
        <v>22</v>
      </c>
      <c r="Q337" s="28">
        <f>ROUNDUP(Table1[[#This Row],[month]]/3,0)</f>
        <v>2</v>
      </c>
      <c r="R337" s="28" t="str">
        <f>_xlfn.CONCAT(Table1[[#This Row],[year]],"-Q",Table1[[#This Row],[Quarter]])</f>
        <v>2020-Q2</v>
      </c>
      <c r="S337" s="28" t="str">
        <f>TEXT(Table1[[#This Row],[dateStr]],"yyyy-mm")</f>
        <v>2020-04</v>
      </c>
      <c r="T337" s="28" t="str">
        <f t="shared" si="51"/>
        <v>April</v>
      </c>
      <c r="U337" s="31">
        <v>33</v>
      </c>
      <c r="V337" s="27" t="s">
        <v>2346</v>
      </c>
      <c r="W337" s="32">
        <f t="shared" si="52"/>
        <v>41107</v>
      </c>
      <c r="X337" s="27" t="s">
        <v>2347</v>
      </c>
      <c r="Y337" s="32">
        <f t="shared" si="57"/>
        <v>649</v>
      </c>
      <c r="Z33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7" s="27" t="s">
        <v>2348</v>
      </c>
      <c r="AB337" s="33">
        <f>Table1[[#This Row],[secs]]/60 + Table1[[#This Row],[mins]] + Table1[[#This Row],[hours]]*60</f>
        <v>40.68333333333333</v>
      </c>
      <c r="AC337" s="34">
        <f t="shared" si="58"/>
        <v>41</v>
      </c>
      <c r="AD337" s="34">
        <f t="shared" si="59"/>
        <v>40</v>
      </c>
      <c r="AE337" s="35">
        <f t="shared" si="60"/>
        <v>0</v>
      </c>
      <c r="AF337" s="28" t="str">
        <f>IFERROR(VLOOKUP(E337,youtube_playlist!$G:$H,2,FALSE),"Unspecified")</f>
        <v>Unspecified</v>
      </c>
      <c r="AG337" s="28" t="str">
        <f>IFERROR(INDEX(youtube_playlist!$G$2:$H$285,MATCH(E337,youtube_playlist!$G$2:$G$285,0),MATCH("industry",youtube_playlist!$G$1:$H$1,0)),"Unspecified")</f>
        <v>Unspecified</v>
      </c>
      <c r="AH337" s="36">
        <v>37250</v>
      </c>
    </row>
    <row r="338" spans="1:34" ht="15.75" customHeight="1" x14ac:dyDescent="0.3">
      <c r="A338" s="27" t="s">
        <v>2349</v>
      </c>
      <c r="B338" s="27" t="s">
        <v>1584</v>
      </c>
      <c r="C338" s="27" t="s">
        <v>2350</v>
      </c>
      <c r="D338" s="27" t="s">
        <v>2351</v>
      </c>
      <c r="E338" s="28" t="str">
        <f t="shared" si="42"/>
        <v>4loitaItCdc</v>
      </c>
      <c r="F338" s="28" t="str">
        <f t="shared" si="43"/>
        <v>4loitaItCdc</v>
      </c>
      <c r="G338" s="27" t="s">
        <v>2350</v>
      </c>
      <c r="H338" s="29" t="str">
        <f t="shared" si="44"/>
        <v>Executive Espresso</v>
      </c>
      <c r="I338" s="27" t="s">
        <v>1587</v>
      </c>
      <c r="J338" s="27" t="s">
        <v>2352</v>
      </c>
      <c r="K338" s="28" t="str">
        <f t="shared" si="45"/>
        <v>Apr 21, 2020</v>
      </c>
      <c r="L338" s="30">
        <f t="shared" si="46"/>
        <v>43942</v>
      </c>
      <c r="M338" s="28">
        <f t="shared" si="47"/>
        <v>21</v>
      </c>
      <c r="N338" s="28">
        <f t="shared" si="48"/>
        <v>4</v>
      </c>
      <c r="O338" s="28">
        <f t="shared" si="49"/>
        <v>2020</v>
      </c>
      <c r="P338" s="28" t="str">
        <f t="shared" si="50"/>
        <v>21</v>
      </c>
      <c r="Q338" s="28">
        <f>ROUNDUP(Table1[[#This Row],[month]]/3,0)</f>
        <v>2</v>
      </c>
      <c r="R338" s="28" t="str">
        <f>_xlfn.CONCAT(Table1[[#This Row],[year]],"-Q",Table1[[#This Row],[Quarter]])</f>
        <v>2020-Q2</v>
      </c>
      <c r="S338" s="28" t="str">
        <f>TEXT(Table1[[#This Row],[dateStr]],"yyyy-mm")</f>
        <v>2020-04</v>
      </c>
      <c r="T338" s="28" t="str">
        <f t="shared" si="51"/>
        <v>April</v>
      </c>
      <c r="U338" s="31">
        <v>53</v>
      </c>
      <c r="V338" s="27" t="s">
        <v>2353</v>
      </c>
      <c r="W338" s="32">
        <f t="shared" si="52"/>
        <v>44236</v>
      </c>
      <c r="X338" s="27" t="s">
        <v>2354</v>
      </c>
      <c r="Y338" s="32">
        <f t="shared" si="57"/>
        <v>623</v>
      </c>
      <c r="Z33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8" s="27" t="s">
        <v>2355</v>
      </c>
      <c r="AB338" s="33">
        <f>Table1[[#This Row],[secs]]/60 + Table1[[#This Row],[mins]] + Table1[[#This Row],[hours]]*60</f>
        <v>52.733333333333334</v>
      </c>
      <c r="AC338" s="34">
        <f t="shared" si="58"/>
        <v>44</v>
      </c>
      <c r="AD338" s="34">
        <f t="shared" si="59"/>
        <v>52</v>
      </c>
      <c r="AE338" s="35">
        <f t="shared" si="60"/>
        <v>0</v>
      </c>
      <c r="AF338" s="28" t="str">
        <f>IFERROR(VLOOKUP(E338,youtube_playlist!$G:$H,2,FALSE),"Unspecified")</f>
        <v>Unspecified</v>
      </c>
      <c r="AG338" s="28" t="str">
        <f>IFERROR(INDEX(youtube_playlist!$G$2:$H$285,MATCH(E338,youtube_playlist!$G$2:$G$285,0),MATCH("industry",youtube_playlist!$G$1:$H$1,0)),"Unspecified")</f>
        <v>Unspecified</v>
      </c>
      <c r="AH338" s="36">
        <v>35983</v>
      </c>
    </row>
    <row r="339" spans="1:34" ht="15.75" customHeight="1" x14ac:dyDescent="0.3">
      <c r="A339" s="27" t="s">
        <v>2356</v>
      </c>
      <c r="B339" s="27" t="s">
        <v>1584</v>
      </c>
      <c r="C339" s="27" t="s">
        <v>2357</v>
      </c>
      <c r="D339" s="27" t="s">
        <v>2358</v>
      </c>
      <c r="E339" s="28" t="str">
        <f t="shared" si="42"/>
        <v>-Rf-HM2PDmg</v>
      </c>
      <c r="F339" s="28" t="str">
        <f t="shared" si="43"/>
        <v>-Rf-HM2PDmg</v>
      </c>
      <c r="G339" s="27" t="s">
        <v>2357</v>
      </c>
      <c r="H339" s="29" t="str">
        <f t="shared" si="44"/>
        <v>Executive Espresso</v>
      </c>
      <c r="I339" s="27" t="s">
        <v>1587</v>
      </c>
      <c r="J339" s="27" t="s">
        <v>2359</v>
      </c>
      <c r="K339" s="28" t="str">
        <f t="shared" si="45"/>
        <v>Apr 20, 2020</v>
      </c>
      <c r="L339" s="30">
        <f t="shared" si="46"/>
        <v>43941</v>
      </c>
      <c r="M339" s="28">
        <f t="shared" si="47"/>
        <v>20</v>
      </c>
      <c r="N339" s="28">
        <f t="shared" si="48"/>
        <v>4</v>
      </c>
      <c r="O339" s="28">
        <f t="shared" si="49"/>
        <v>2020</v>
      </c>
      <c r="P339" s="28" t="str">
        <f t="shared" si="50"/>
        <v>20</v>
      </c>
      <c r="Q339" s="28">
        <f>ROUNDUP(Table1[[#This Row],[month]]/3,0)</f>
        <v>2</v>
      </c>
      <c r="R339" s="28" t="str">
        <f>_xlfn.CONCAT(Table1[[#This Row],[year]],"-Q",Table1[[#This Row],[Quarter]])</f>
        <v>2020-Q2</v>
      </c>
      <c r="S339" s="28" t="str">
        <f>TEXT(Table1[[#This Row],[dateStr]],"yyyy-mm")</f>
        <v>2020-04</v>
      </c>
      <c r="T339" s="28" t="str">
        <f t="shared" si="51"/>
        <v>April</v>
      </c>
      <c r="U339" s="31">
        <v>79</v>
      </c>
      <c r="V339" s="27" t="s">
        <v>2360</v>
      </c>
      <c r="W339" s="32">
        <f t="shared" si="52"/>
        <v>34672</v>
      </c>
      <c r="X339" s="27" t="s">
        <v>2361</v>
      </c>
      <c r="Y339" s="32">
        <f t="shared" si="57"/>
        <v>531</v>
      </c>
      <c r="Z33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39" s="27" t="s">
        <v>2362</v>
      </c>
      <c r="AB339" s="33">
        <f>Table1[[#This Row],[secs]]/60 + Table1[[#This Row],[mins]] + Table1[[#This Row],[hours]]*60</f>
        <v>51.283333333333331</v>
      </c>
      <c r="AC339" s="34">
        <f t="shared" si="58"/>
        <v>17</v>
      </c>
      <c r="AD339" s="34">
        <f t="shared" si="59"/>
        <v>51</v>
      </c>
      <c r="AE339" s="35">
        <f t="shared" si="60"/>
        <v>0</v>
      </c>
      <c r="AF339" s="28" t="str">
        <f>IFERROR(VLOOKUP(E339,youtube_playlist!$G:$H,2,FALSE),"Unspecified")</f>
        <v>ผู้นำภาครัฐ</v>
      </c>
      <c r="AG339" s="28" t="str">
        <f>IFERROR(INDEX(youtube_playlist!$G$2:$H$285,MATCH(E339,youtube_playlist!$G$2:$G$285,0),MATCH("industry",youtube_playlist!$G$1:$H$1,0)),"Unspecified")</f>
        <v>ผู้นำภาครัฐ</v>
      </c>
      <c r="AH339" s="36">
        <v>36220</v>
      </c>
    </row>
    <row r="340" spans="1:34" ht="15.75" customHeight="1" x14ac:dyDescent="0.3">
      <c r="A340" s="27" t="s">
        <v>2363</v>
      </c>
      <c r="B340" s="27" t="s">
        <v>1584</v>
      </c>
      <c r="C340" s="27" t="s">
        <v>2364</v>
      </c>
      <c r="D340" s="27" t="s">
        <v>2365</v>
      </c>
      <c r="E340" s="28" t="str">
        <f t="shared" si="42"/>
        <v>SpWvEdUumXA</v>
      </c>
      <c r="F340" s="28" t="str">
        <f t="shared" si="43"/>
        <v>SpWvEdUumXA</v>
      </c>
      <c r="G340" s="27" t="s">
        <v>2364</v>
      </c>
      <c r="H340" s="29" t="str">
        <f t="shared" si="44"/>
        <v>Executive Espresso</v>
      </c>
      <c r="I340" s="27" t="s">
        <v>1587</v>
      </c>
      <c r="J340" s="27" t="s">
        <v>2366</v>
      </c>
      <c r="K340" s="28" t="str">
        <f t="shared" si="45"/>
        <v>Apr 19, 2020</v>
      </c>
      <c r="L340" s="30">
        <f t="shared" si="46"/>
        <v>43940</v>
      </c>
      <c r="M340" s="28">
        <f t="shared" si="47"/>
        <v>19</v>
      </c>
      <c r="N340" s="28">
        <f t="shared" si="48"/>
        <v>4</v>
      </c>
      <c r="O340" s="28">
        <f t="shared" si="49"/>
        <v>2020</v>
      </c>
      <c r="P340" s="28" t="str">
        <f t="shared" si="50"/>
        <v>19</v>
      </c>
      <c r="Q340" s="28">
        <f>ROUNDUP(Table1[[#This Row],[month]]/3,0)</f>
        <v>2</v>
      </c>
      <c r="R340" s="28" t="str">
        <f>_xlfn.CONCAT(Table1[[#This Row],[year]],"-Q",Table1[[#This Row],[Quarter]])</f>
        <v>2020-Q2</v>
      </c>
      <c r="S340" s="28" t="str">
        <f>TEXT(Table1[[#This Row],[dateStr]],"yyyy-mm")</f>
        <v>2020-04</v>
      </c>
      <c r="T340" s="28" t="str">
        <f t="shared" si="51"/>
        <v>April</v>
      </c>
      <c r="U340" s="31">
        <v>23</v>
      </c>
      <c r="V340" s="27" t="s">
        <v>2367</v>
      </c>
      <c r="W340" s="32">
        <f t="shared" si="52"/>
        <v>28188</v>
      </c>
      <c r="X340" s="27" t="s">
        <v>2368</v>
      </c>
      <c r="Y340" s="32">
        <f t="shared" si="57"/>
        <v>482</v>
      </c>
      <c r="Z34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0" s="27" t="s">
        <v>2369</v>
      </c>
      <c r="AB340" s="33">
        <f>Table1[[#This Row],[secs]]/60 + Table1[[#This Row],[mins]] + Table1[[#This Row],[hours]]*60</f>
        <v>52.85</v>
      </c>
      <c r="AC340" s="34">
        <f t="shared" si="58"/>
        <v>51</v>
      </c>
      <c r="AD340" s="34">
        <f t="shared" si="59"/>
        <v>52</v>
      </c>
      <c r="AE340" s="35">
        <f t="shared" si="60"/>
        <v>0</v>
      </c>
      <c r="AF340" s="28" t="str">
        <f>IFERROR(VLOOKUP(E340,youtube_playlist!$G:$H,2,FALSE),"Unspecified")</f>
        <v>โทรคมนาคม</v>
      </c>
      <c r="AG340" s="28" t="str">
        <f>IFERROR(INDEX(youtube_playlist!$G$2:$H$285,MATCH(E340,youtube_playlist!$G$2:$G$285,0),MATCH("industry",youtube_playlist!$G$1:$H$1,0)),"Unspecified")</f>
        <v>โทรคมนาคม</v>
      </c>
      <c r="AH340" s="36">
        <v>36032</v>
      </c>
    </row>
    <row r="341" spans="1:34" ht="15.75" customHeight="1" x14ac:dyDescent="0.3">
      <c r="A341" s="27" t="s">
        <v>2370</v>
      </c>
      <c r="B341" s="27" t="s">
        <v>1584</v>
      </c>
      <c r="C341" s="27" t="s">
        <v>2371</v>
      </c>
      <c r="D341" s="27" t="s">
        <v>2372</v>
      </c>
      <c r="E341" s="28" t="str">
        <f t="shared" si="42"/>
        <v>BDqG3pZnwps</v>
      </c>
      <c r="F341" s="28" t="str">
        <f t="shared" si="43"/>
        <v>BDqG3pZnwps</v>
      </c>
      <c r="G341" s="27" t="s">
        <v>2371</v>
      </c>
      <c r="H341" s="29" t="str">
        <f t="shared" si="44"/>
        <v>Executive Espresso</v>
      </c>
      <c r="I341" s="27" t="s">
        <v>1587</v>
      </c>
      <c r="J341" s="27" t="s">
        <v>2373</v>
      </c>
      <c r="K341" s="28" t="str">
        <f t="shared" si="45"/>
        <v>Apr 16, 2020</v>
      </c>
      <c r="L341" s="30">
        <f t="shared" si="46"/>
        <v>43937</v>
      </c>
      <c r="M341" s="28">
        <f t="shared" si="47"/>
        <v>16</v>
      </c>
      <c r="N341" s="28">
        <f t="shared" si="48"/>
        <v>4</v>
      </c>
      <c r="O341" s="28">
        <f t="shared" si="49"/>
        <v>2020</v>
      </c>
      <c r="P341" s="28" t="str">
        <f t="shared" si="50"/>
        <v>16</v>
      </c>
      <c r="Q341" s="28">
        <f>ROUNDUP(Table1[[#This Row],[month]]/3,0)</f>
        <v>2</v>
      </c>
      <c r="R341" s="28" t="str">
        <f>_xlfn.CONCAT(Table1[[#This Row],[year]],"-Q",Table1[[#This Row],[Quarter]])</f>
        <v>2020-Q2</v>
      </c>
      <c r="S341" s="28" t="str">
        <f>TEXT(Table1[[#This Row],[dateStr]],"yyyy-mm")</f>
        <v>2020-04</v>
      </c>
      <c r="T341" s="28" t="str">
        <f t="shared" si="51"/>
        <v>April</v>
      </c>
      <c r="U341" s="31">
        <v>557</v>
      </c>
      <c r="V341" s="27" t="s">
        <v>2374</v>
      </c>
      <c r="W341" s="32">
        <f t="shared" si="52"/>
        <v>250293</v>
      </c>
      <c r="X341" s="27" t="s">
        <v>2375</v>
      </c>
      <c r="Y341" s="32">
        <f t="shared" si="57"/>
        <v>2842</v>
      </c>
      <c r="Z34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41" s="27" t="s">
        <v>2376</v>
      </c>
      <c r="AB341" s="33">
        <f>Table1[[#This Row],[secs]]/60 + Table1[[#This Row],[mins]] + Table1[[#This Row],[hours]]*60</f>
        <v>83.116666666666674</v>
      </c>
      <c r="AC341" s="34">
        <f t="shared" si="58"/>
        <v>7</v>
      </c>
      <c r="AD341" s="34">
        <f t="shared" si="59"/>
        <v>23</v>
      </c>
      <c r="AE341" s="35">
        <f t="shared" si="60"/>
        <v>1</v>
      </c>
      <c r="AF341" s="28" t="str">
        <f>IFERROR(VLOOKUP(E341,youtube_playlist!$G:$H,2,FALSE),"Unspecified")</f>
        <v>Unspecified</v>
      </c>
      <c r="AG341" s="28" t="str">
        <f>IFERROR(INDEX(youtube_playlist!$G$2:$H$285,MATCH(E341,youtube_playlist!$G$2:$G$285,0),MATCH("industry",youtube_playlist!$G$1:$H$1,0)),"Unspecified")</f>
        <v>Unspecified</v>
      </c>
      <c r="AH341" s="36">
        <v>38734</v>
      </c>
    </row>
    <row r="342" spans="1:34" ht="15.75" customHeight="1" x14ac:dyDescent="0.3">
      <c r="A342" s="27" t="s">
        <v>2377</v>
      </c>
      <c r="B342" s="27" t="s">
        <v>1584</v>
      </c>
      <c r="C342" s="27" t="s">
        <v>2378</v>
      </c>
      <c r="D342" s="27" t="s">
        <v>2379</v>
      </c>
      <c r="E342" s="28" t="str">
        <f t="shared" si="42"/>
        <v>MBDXb4BnDwY</v>
      </c>
      <c r="F342" s="28" t="str">
        <f t="shared" si="43"/>
        <v>MBDXb4BnDwY</v>
      </c>
      <c r="G342" s="27" t="s">
        <v>2378</v>
      </c>
      <c r="H342" s="29" t="str">
        <f t="shared" si="44"/>
        <v>Executive Espresso</v>
      </c>
      <c r="I342" s="27" t="s">
        <v>1587</v>
      </c>
      <c r="J342" s="27" t="s">
        <v>2380</v>
      </c>
      <c r="K342" s="28" t="str">
        <f t="shared" si="45"/>
        <v>Apr 15, 2020</v>
      </c>
      <c r="L342" s="30">
        <f t="shared" si="46"/>
        <v>43936</v>
      </c>
      <c r="M342" s="28">
        <f t="shared" si="47"/>
        <v>15</v>
      </c>
      <c r="N342" s="28">
        <f t="shared" si="48"/>
        <v>4</v>
      </c>
      <c r="O342" s="28">
        <f t="shared" si="49"/>
        <v>2020</v>
      </c>
      <c r="P342" s="28" t="str">
        <f t="shared" si="50"/>
        <v>15</v>
      </c>
      <c r="Q342" s="28">
        <f>ROUNDUP(Table1[[#This Row],[month]]/3,0)</f>
        <v>2</v>
      </c>
      <c r="R342" s="28" t="str">
        <f>_xlfn.CONCAT(Table1[[#This Row],[year]],"-Q",Table1[[#This Row],[Quarter]])</f>
        <v>2020-Q2</v>
      </c>
      <c r="S342" s="28" t="str">
        <f>TEXT(Table1[[#This Row],[dateStr]],"yyyy-mm")</f>
        <v>2020-04</v>
      </c>
      <c r="T342" s="28" t="str">
        <f t="shared" si="51"/>
        <v>April</v>
      </c>
      <c r="U342" s="31">
        <v>19</v>
      </c>
      <c r="V342" s="27" t="s">
        <v>2381</v>
      </c>
      <c r="W342" s="32">
        <f t="shared" si="52"/>
        <v>32149</v>
      </c>
      <c r="X342" s="27" t="s">
        <v>2382</v>
      </c>
      <c r="Y342" s="32">
        <f t="shared" si="57"/>
        <v>439</v>
      </c>
      <c r="Z34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2" s="27" t="s">
        <v>2383</v>
      </c>
      <c r="AB342" s="33">
        <f>Table1[[#This Row],[secs]]/60 + Table1[[#This Row],[mins]] + Table1[[#This Row],[hours]]*60</f>
        <v>39.233333333333334</v>
      </c>
      <c r="AC342" s="34">
        <f t="shared" si="58"/>
        <v>14</v>
      </c>
      <c r="AD342" s="34">
        <f t="shared" si="59"/>
        <v>39</v>
      </c>
      <c r="AE342" s="35">
        <f t="shared" si="60"/>
        <v>0</v>
      </c>
      <c r="AF342" s="28" t="str">
        <f>IFERROR(VLOOKUP(E342,youtube_playlist!$G:$H,2,FALSE),"Unspecified")</f>
        <v>Unspecified</v>
      </c>
      <c r="AG342" s="28" t="str">
        <f>IFERROR(INDEX(youtube_playlist!$G$2:$H$285,MATCH(E342,youtube_playlist!$G$2:$G$285,0),MATCH("industry",youtube_playlist!$G$1:$H$1,0)),"Unspecified")</f>
        <v>Unspecified</v>
      </c>
      <c r="AH342" s="36">
        <v>38964</v>
      </c>
    </row>
    <row r="343" spans="1:34" ht="15.75" customHeight="1" x14ac:dyDescent="0.3">
      <c r="A343" s="27" t="s">
        <v>2384</v>
      </c>
      <c r="B343" s="27" t="s">
        <v>1584</v>
      </c>
      <c r="C343" s="27" t="s">
        <v>2385</v>
      </c>
      <c r="D343" s="27" t="s">
        <v>2386</v>
      </c>
      <c r="E343" s="28" t="str">
        <f t="shared" si="42"/>
        <v>NzoGVe1ecDw</v>
      </c>
      <c r="F343" s="28" t="str">
        <f t="shared" si="43"/>
        <v>NzoGVe1ecDw</v>
      </c>
      <c r="G343" s="27" t="s">
        <v>2385</v>
      </c>
      <c r="H343" s="29" t="str">
        <f t="shared" si="44"/>
        <v>Executive Espresso</v>
      </c>
      <c r="I343" s="27" t="s">
        <v>1587</v>
      </c>
      <c r="J343" s="27" t="s">
        <v>2387</v>
      </c>
      <c r="K343" s="28" t="str">
        <f t="shared" si="45"/>
        <v>Apr 14, 2020</v>
      </c>
      <c r="L343" s="30">
        <f t="shared" si="46"/>
        <v>43935</v>
      </c>
      <c r="M343" s="28">
        <f t="shared" si="47"/>
        <v>14</v>
      </c>
      <c r="N343" s="28">
        <f t="shared" si="48"/>
        <v>4</v>
      </c>
      <c r="O343" s="28">
        <f t="shared" si="49"/>
        <v>2020</v>
      </c>
      <c r="P343" s="28" t="str">
        <f t="shared" si="50"/>
        <v>14</v>
      </c>
      <c r="Q343" s="28">
        <f>ROUNDUP(Table1[[#This Row],[month]]/3,0)</f>
        <v>2</v>
      </c>
      <c r="R343" s="28" t="str">
        <f>_xlfn.CONCAT(Table1[[#This Row],[year]],"-Q",Table1[[#This Row],[Quarter]])</f>
        <v>2020-Q2</v>
      </c>
      <c r="S343" s="28" t="str">
        <f>TEXT(Table1[[#This Row],[dateStr]],"yyyy-mm")</f>
        <v>2020-04</v>
      </c>
      <c r="T343" s="28" t="str">
        <f t="shared" si="51"/>
        <v>April</v>
      </c>
      <c r="U343" s="31">
        <v>159</v>
      </c>
      <c r="V343" s="27" t="s">
        <v>2388</v>
      </c>
      <c r="W343" s="32">
        <f t="shared" si="52"/>
        <v>79563</v>
      </c>
      <c r="X343" s="27" t="s">
        <v>2389</v>
      </c>
      <c r="Y343" s="32">
        <f t="shared" si="57"/>
        <v>1318</v>
      </c>
      <c r="Z34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3" s="27" t="s">
        <v>2390</v>
      </c>
      <c r="AB343" s="33">
        <f>Table1[[#This Row],[secs]]/60 + Table1[[#This Row],[mins]] + Table1[[#This Row],[hours]]*60</f>
        <v>52.666666666666664</v>
      </c>
      <c r="AC343" s="34">
        <f t="shared" si="58"/>
        <v>40</v>
      </c>
      <c r="AD343" s="34">
        <f t="shared" si="59"/>
        <v>52</v>
      </c>
      <c r="AE343" s="35">
        <f t="shared" si="60"/>
        <v>0</v>
      </c>
      <c r="AF343" s="28" t="str">
        <f>IFERROR(VLOOKUP(E343,youtube_playlist!$G:$H,2,FALSE),"Unspecified")</f>
        <v>Unspecified</v>
      </c>
      <c r="AG343" s="28" t="str">
        <f>IFERROR(INDEX(youtube_playlist!$G$2:$H$285,MATCH(E343,youtube_playlist!$G$2:$G$285,0),MATCH("industry",youtube_playlist!$G$1:$H$1,0)),"Unspecified")</f>
        <v>Unspecified</v>
      </c>
      <c r="AH343" s="36">
        <v>33981</v>
      </c>
    </row>
    <row r="344" spans="1:34" ht="15.75" customHeight="1" x14ac:dyDescent="0.3">
      <c r="A344" s="27" t="s">
        <v>2391</v>
      </c>
      <c r="B344" s="27" t="s">
        <v>1584</v>
      </c>
      <c r="C344" s="27" t="s">
        <v>2392</v>
      </c>
      <c r="D344" s="27" t="s">
        <v>2393</v>
      </c>
      <c r="E344" s="28" t="str">
        <f t="shared" si="42"/>
        <v>rzzkcDkPFlg</v>
      </c>
      <c r="F344" s="28" t="str">
        <f t="shared" si="43"/>
        <v>rzzkcDkPFlg</v>
      </c>
      <c r="G344" s="27" t="s">
        <v>2392</v>
      </c>
      <c r="H344" s="29" t="str">
        <f t="shared" si="44"/>
        <v>Executive Espresso</v>
      </c>
      <c r="I344" s="27" t="s">
        <v>1587</v>
      </c>
      <c r="J344" s="27" t="s">
        <v>2394</v>
      </c>
      <c r="K344" s="28" t="str">
        <f t="shared" si="45"/>
        <v>Apr 12, 2020</v>
      </c>
      <c r="L344" s="30">
        <f t="shared" si="46"/>
        <v>43933</v>
      </c>
      <c r="M344" s="28">
        <f t="shared" si="47"/>
        <v>12</v>
      </c>
      <c r="N344" s="28">
        <f t="shared" si="48"/>
        <v>4</v>
      </c>
      <c r="O344" s="28">
        <f t="shared" si="49"/>
        <v>2020</v>
      </c>
      <c r="P344" s="28" t="str">
        <f t="shared" si="50"/>
        <v>12</v>
      </c>
      <c r="Q344" s="28">
        <f>ROUNDUP(Table1[[#This Row],[month]]/3,0)</f>
        <v>2</v>
      </c>
      <c r="R344" s="28" t="str">
        <f>_xlfn.CONCAT(Table1[[#This Row],[year]],"-Q",Table1[[#This Row],[Quarter]])</f>
        <v>2020-Q2</v>
      </c>
      <c r="S344" s="28" t="str">
        <f>TEXT(Table1[[#This Row],[dateStr]],"yyyy-mm")</f>
        <v>2020-04</v>
      </c>
      <c r="T344" s="28" t="str">
        <f t="shared" si="51"/>
        <v>April</v>
      </c>
      <c r="U344" s="31">
        <v>34</v>
      </c>
      <c r="V344" s="27" t="s">
        <v>2395</v>
      </c>
      <c r="W344" s="32">
        <f t="shared" si="52"/>
        <v>20872</v>
      </c>
      <c r="X344" s="27" t="s">
        <v>2114</v>
      </c>
      <c r="Y344" s="32">
        <f t="shared" si="57"/>
        <v>296</v>
      </c>
      <c r="Z34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4" s="27" t="s">
        <v>2396</v>
      </c>
      <c r="AB344" s="33">
        <f>Table1[[#This Row],[secs]]/60 + Table1[[#This Row],[mins]] + Table1[[#This Row],[hours]]*60</f>
        <v>45.283333333333331</v>
      </c>
      <c r="AC344" s="34">
        <f t="shared" si="58"/>
        <v>17</v>
      </c>
      <c r="AD344" s="34">
        <f t="shared" si="59"/>
        <v>45</v>
      </c>
      <c r="AE344" s="35">
        <f t="shared" si="60"/>
        <v>0</v>
      </c>
      <c r="AF344" s="28" t="str">
        <f>IFERROR(VLOOKUP(E344,youtube_playlist!$G:$H,2,FALSE),"Unspecified")</f>
        <v>Unspecified</v>
      </c>
      <c r="AG344" s="28" t="str">
        <f>IFERROR(INDEX(youtube_playlist!$G$2:$H$285,MATCH(E344,youtube_playlist!$G$2:$G$285,0),MATCH("industry",youtube_playlist!$G$1:$H$1,0)),"Unspecified")</f>
        <v>Unspecified</v>
      </c>
      <c r="AH344" s="36">
        <v>37395</v>
      </c>
    </row>
    <row r="345" spans="1:34" ht="15.75" customHeight="1" x14ac:dyDescent="0.3">
      <c r="A345" s="27" t="s">
        <v>2397</v>
      </c>
      <c r="B345" s="27" t="s">
        <v>1584</v>
      </c>
      <c r="C345" s="27" t="s">
        <v>2398</v>
      </c>
      <c r="D345" s="27" t="s">
        <v>2399</v>
      </c>
      <c r="E345" s="28" t="str">
        <f t="shared" si="42"/>
        <v>G0uUWm1VAKs</v>
      </c>
      <c r="F345" s="28" t="str">
        <f t="shared" si="43"/>
        <v>G0uUWm1VAKs</v>
      </c>
      <c r="G345" s="27" t="s">
        <v>2398</v>
      </c>
      <c r="H345" s="29" t="str">
        <f t="shared" si="44"/>
        <v>Executive Espresso</v>
      </c>
      <c r="I345" s="27" t="s">
        <v>1587</v>
      </c>
      <c r="J345" s="27" t="s">
        <v>2400</v>
      </c>
      <c r="K345" s="28" t="str">
        <f t="shared" si="45"/>
        <v>Apr 10, 2020</v>
      </c>
      <c r="L345" s="30">
        <f t="shared" si="46"/>
        <v>43931</v>
      </c>
      <c r="M345" s="28">
        <f t="shared" si="47"/>
        <v>10</v>
      </c>
      <c r="N345" s="28">
        <f t="shared" si="48"/>
        <v>4</v>
      </c>
      <c r="O345" s="28">
        <f t="shared" si="49"/>
        <v>2020</v>
      </c>
      <c r="P345" s="28" t="str">
        <f t="shared" si="50"/>
        <v>10</v>
      </c>
      <c r="Q345" s="28">
        <f>ROUNDUP(Table1[[#This Row],[month]]/3,0)</f>
        <v>2</v>
      </c>
      <c r="R345" s="28" t="str">
        <f>_xlfn.CONCAT(Table1[[#This Row],[year]],"-Q",Table1[[#This Row],[Quarter]])</f>
        <v>2020-Q2</v>
      </c>
      <c r="S345" s="28" t="str">
        <f>TEXT(Table1[[#This Row],[dateStr]],"yyyy-mm")</f>
        <v>2020-04</v>
      </c>
      <c r="T345" s="28" t="str">
        <f t="shared" si="51"/>
        <v>April</v>
      </c>
      <c r="U345" s="31">
        <v>12</v>
      </c>
      <c r="V345" s="27" t="s">
        <v>2401</v>
      </c>
      <c r="W345" s="32">
        <f t="shared" si="52"/>
        <v>9088</v>
      </c>
      <c r="X345" s="27" t="s">
        <v>2402</v>
      </c>
      <c r="Y345" s="32">
        <f t="shared" si="57"/>
        <v>124</v>
      </c>
      <c r="Z3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5" s="27" t="s">
        <v>2403</v>
      </c>
      <c r="AB345" s="33">
        <f>Table1[[#This Row],[secs]]/60 + Table1[[#This Row],[mins]] + Table1[[#This Row],[hours]]*60</f>
        <v>56.116666666666667</v>
      </c>
      <c r="AC345" s="34">
        <f t="shared" si="58"/>
        <v>7</v>
      </c>
      <c r="AD345" s="34">
        <f t="shared" si="59"/>
        <v>56</v>
      </c>
      <c r="AE345" s="35">
        <f t="shared" si="60"/>
        <v>0</v>
      </c>
      <c r="AF345" s="28" t="str">
        <f>IFERROR(VLOOKUP(E345,youtube_playlist!$G:$H,2,FALSE),"Unspecified")</f>
        <v>Unspecified</v>
      </c>
      <c r="AG345" s="28" t="str">
        <f>IFERROR(INDEX(youtube_playlist!$G$2:$H$285,MATCH(E345,youtube_playlist!$G$2:$G$285,0),MATCH("industry",youtube_playlist!$G$1:$H$1,0)),"Unspecified")</f>
        <v>Unspecified</v>
      </c>
      <c r="AH345" s="36">
        <v>36316</v>
      </c>
    </row>
    <row r="346" spans="1:34" ht="15.75" customHeight="1" x14ac:dyDescent="0.3">
      <c r="A346" s="27" t="s">
        <v>2404</v>
      </c>
      <c r="B346" s="27" t="s">
        <v>1584</v>
      </c>
      <c r="C346" s="27" t="s">
        <v>2405</v>
      </c>
      <c r="D346" s="27" t="s">
        <v>2406</v>
      </c>
      <c r="E346" s="28" t="str">
        <f t="shared" si="42"/>
        <v>C-NJODg1jJM</v>
      </c>
      <c r="F346" s="28" t="str">
        <f t="shared" si="43"/>
        <v>C-NJODg1jJM</v>
      </c>
      <c r="G346" s="27" t="s">
        <v>2405</v>
      </c>
      <c r="H346" s="29" t="str">
        <f t="shared" si="44"/>
        <v>Executive Espresso</v>
      </c>
      <c r="I346" s="27" t="s">
        <v>1587</v>
      </c>
      <c r="J346" s="27" t="s">
        <v>2407</v>
      </c>
      <c r="K346" s="28" t="str">
        <f t="shared" si="45"/>
        <v>Apr 6, 2020</v>
      </c>
      <c r="L346" s="30">
        <f t="shared" si="46"/>
        <v>43927</v>
      </c>
      <c r="M346" s="28">
        <f t="shared" si="47"/>
        <v>6</v>
      </c>
      <c r="N346" s="28">
        <f t="shared" si="48"/>
        <v>4</v>
      </c>
      <c r="O346" s="28">
        <f t="shared" si="49"/>
        <v>2020</v>
      </c>
      <c r="P346" s="28" t="str">
        <f t="shared" si="50"/>
        <v>6</v>
      </c>
      <c r="Q346" s="28">
        <f>ROUNDUP(Table1[[#This Row],[month]]/3,0)</f>
        <v>2</v>
      </c>
      <c r="R346" s="28" t="str">
        <f>_xlfn.CONCAT(Table1[[#This Row],[year]],"-Q",Table1[[#This Row],[Quarter]])</f>
        <v>2020-Q2</v>
      </c>
      <c r="S346" s="28" t="str">
        <f>TEXT(Table1[[#This Row],[dateStr]],"yyyy-mm")</f>
        <v>2020-04</v>
      </c>
      <c r="T346" s="28" t="str">
        <f t="shared" si="51"/>
        <v>April</v>
      </c>
      <c r="U346" s="31">
        <v>266</v>
      </c>
      <c r="V346" s="27" t="s">
        <v>2408</v>
      </c>
      <c r="W346" s="32">
        <f t="shared" si="52"/>
        <v>151889</v>
      </c>
      <c r="X346" s="27" t="s">
        <v>2409</v>
      </c>
      <c r="Y346" s="32">
        <f t="shared" si="57"/>
        <v>1160</v>
      </c>
      <c r="Z34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6" s="27" t="s">
        <v>508</v>
      </c>
      <c r="AB346" s="33">
        <f>Table1[[#This Row],[secs]]/60 + Table1[[#This Row],[mins]] + Table1[[#This Row],[hours]]*60</f>
        <v>46.35</v>
      </c>
      <c r="AC346" s="34">
        <f t="shared" si="58"/>
        <v>21</v>
      </c>
      <c r="AD346" s="34">
        <f t="shared" si="59"/>
        <v>46</v>
      </c>
      <c r="AE346" s="35">
        <f t="shared" si="60"/>
        <v>0</v>
      </c>
      <c r="AF346" s="28" t="str">
        <f>IFERROR(VLOOKUP(E346,youtube_playlist!$G:$H,2,FALSE),"Unspecified")</f>
        <v>Unspecified</v>
      </c>
      <c r="AG346" s="28" t="str">
        <f>IFERROR(INDEX(youtube_playlist!$G$2:$H$285,MATCH(E346,youtube_playlist!$G$2:$G$285,0),MATCH("industry",youtube_playlist!$G$1:$H$1,0)),"Unspecified")</f>
        <v>Unspecified</v>
      </c>
      <c r="AH346" s="36">
        <v>39328</v>
      </c>
    </row>
    <row r="347" spans="1:34" ht="15.75" customHeight="1" x14ac:dyDescent="0.3">
      <c r="A347" s="27" t="s">
        <v>2410</v>
      </c>
      <c r="B347" s="27" t="s">
        <v>1584</v>
      </c>
      <c r="C347" s="27" t="s">
        <v>2411</v>
      </c>
      <c r="D347" s="27" t="s">
        <v>2412</v>
      </c>
      <c r="E347" s="28" t="str">
        <f t="shared" si="42"/>
        <v>VGEqjcslcGo</v>
      </c>
      <c r="F347" s="28" t="str">
        <f t="shared" si="43"/>
        <v>VGEqjcslcGo</v>
      </c>
      <c r="G347" s="27" t="s">
        <v>2411</v>
      </c>
      <c r="H347" s="29" t="str">
        <f t="shared" si="44"/>
        <v>Executive Espresso</v>
      </c>
      <c r="I347" s="27" t="s">
        <v>1587</v>
      </c>
      <c r="J347" s="27" t="s">
        <v>2413</v>
      </c>
      <c r="K347" s="28" t="str">
        <f t="shared" si="45"/>
        <v>Apr 4, 2020</v>
      </c>
      <c r="L347" s="30">
        <f t="shared" si="46"/>
        <v>43925</v>
      </c>
      <c r="M347" s="28">
        <f t="shared" si="47"/>
        <v>4</v>
      </c>
      <c r="N347" s="28">
        <f t="shared" si="48"/>
        <v>4</v>
      </c>
      <c r="O347" s="28">
        <f t="shared" si="49"/>
        <v>2020</v>
      </c>
      <c r="P347" s="28" t="str">
        <f t="shared" si="50"/>
        <v>4</v>
      </c>
      <c r="Q347" s="28">
        <f>ROUNDUP(Table1[[#This Row],[month]]/3,0)</f>
        <v>2</v>
      </c>
      <c r="R347" s="28" t="str">
        <f>_xlfn.CONCAT(Table1[[#This Row],[year]],"-Q",Table1[[#This Row],[Quarter]])</f>
        <v>2020-Q2</v>
      </c>
      <c r="S347" s="28" t="str">
        <f>TEXT(Table1[[#This Row],[dateStr]],"yyyy-mm")</f>
        <v>2020-04</v>
      </c>
      <c r="T347" s="28" t="str">
        <f t="shared" si="51"/>
        <v>April</v>
      </c>
      <c r="U347" s="31">
        <v>13</v>
      </c>
      <c r="V347" s="27" t="s">
        <v>2414</v>
      </c>
      <c r="W347" s="32">
        <f t="shared" si="52"/>
        <v>26396</v>
      </c>
      <c r="X347" s="27" t="s">
        <v>2415</v>
      </c>
      <c r="Y347" s="32">
        <f t="shared" si="57"/>
        <v>500</v>
      </c>
      <c r="Z34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7" s="27" t="s">
        <v>2416</v>
      </c>
      <c r="AB347" s="33">
        <f>Table1[[#This Row],[secs]]/60 + Table1[[#This Row],[mins]] + Table1[[#This Row],[hours]]*60</f>
        <v>58.3</v>
      </c>
      <c r="AC347" s="34">
        <f t="shared" si="58"/>
        <v>18</v>
      </c>
      <c r="AD347" s="34">
        <f t="shared" si="59"/>
        <v>58</v>
      </c>
      <c r="AE347" s="35">
        <f t="shared" si="60"/>
        <v>0</v>
      </c>
      <c r="AF347" s="28" t="str">
        <f>IFERROR(VLOOKUP(E347,youtube_playlist!$G:$H,2,FALSE),"Unspecified")</f>
        <v>Unspecified</v>
      </c>
      <c r="AG347" s="28" t="str">
        <f>IFERROR(INDEX(youtube_playlist!$G$2:$H$285,MATCH(E347,youtube_playlist!$G$2:$G$285,0),MATCH("industry",youtube_playlist!$G$1:$H$1,0)),"Unspecified")</f>
        <v>Unspecified</v>
      </c>
      <c r="AH347" s="36">
        <v>36913</v>
      </c>
    </row>
    <row r="348" spans="1:34" ht="15.75" customHeight="1" x14ac:dyDescent="0.3">
      <c r="A348" s="27" t="s">
        <v>2417</v>
      </c>
      <c r="B348" s="27" t="s">
        <v>1584</v>
      </c>
      <c r="C348" s="27" t="s">
        <v>2418</v>
      </c>
      <c r="D348" s="27" t="s">
        <v>2419</v>
      </c>
      <c r="E348" s="28" t="str">
        <f t="shared" si="42"/>
        <v>jqVJR9cmARc</v>
      </c>
      <c r="F348" s="28" t="str">
        <f t="shared" si="43"/>
        <v>jqVJR9cmARc</v>
      </c>
      <c r="G348" s="27" t="s">
        <v>2418</v>
      </c>
      <c r="H348" s="29" t="str">
        <f t="shared" si="44"/>
        <v>Executive Espresso</v>
      </c>
      <c r="I348" s="27" t="s">
        <v>1587</v>
      </c>
      <c r="J348" s="27" t="s">
        <v>2420</v>
      </c>
      <c r="K348" s="28" t="str">
        <f t="shared" si="45"/>
        <v>Apr 3, 2020</v>
      </c>
      <c r="L348" s="30">
        <f t="shared" si="46"/>
        <v>43924</v>
      </c>
      <c r="M348" s="28">
        <f t="shared" si="47"/>
        <v>3</v>
      </c>
      <c r="N348" s="28">
        <f t="shared" si="48"/>
        <v>4</v>
      </c>
      <c r="O348" s="28">
        <f t="shared" si="49"/>
        <v>2020</v>
      </c>
      <c r="P348" s="28" t="str">
        <f t="shared" si="50"/>
        <v>3</v>
      </c>
      <c r="Q348" s="28">
        <f>ROUNDUP(Table1[[#This Row],[month]]/3,0)</f>
        <v>2</v>
      </c>
      <c r="R348" s="28" t="str">
        <f>_xlfn.CONCAT(Table1[[#This Row],[year]],"-Q",Table1[[#This Row],[Quarter]])</f>
        <v>2020-Q2</v>
      </c>
      <c r="S348" s="28" t="str">
        <f>TEXT(Table1[[#This Row],[dateStr]],"yyyy-mm")</f>
        <v>2020-04</v>
      </c>
      <c r="T348" s="28" t="str">
        <f t="shared" si="51"/>
        <v>April</v>
      </c>
      <c r="U348" s="31">
        <v>45</v>
      </c>
      <c r="V348" s="27" t="s">
        <v>2421</v>
      </c>
      <c r="W348" s="32">
        <f t="shared" si="52"/>
        <v>27989</v>
      </c>
      <c r="X348" s="27" t="s">
        <v>1492</v>
      </c>
      <c r="Y348" s="32">
        <f t="shared" si="57"/>
        <v>424</v>
      </c>
      <c r="Z34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8" s="27" t="s">
        <v>2422</v>
      </c>
      <c r="AB348" s="33">
        <f>Table1[[#This Row],[secs]]/60 + Table1[[#This Row],[mins]] + Table1[[#This Row],[hours]]*60</f>
        <v>42.216666666666669</v>
      </c>
      <c r="AC348" s="34">
        <f t="shared" si="58"/>
        <v>13</v>
      </c>
      <c r="AD348" s="34">
        <f t="shared" si="59"/>
        <v>42</v>
      </c>
      <c r="AE348" s="35">
        <f t="shared" si="60"/>
        <v>0</v>
      </c>
      <c r="AF348" s="28" t="str">
        <f>IFERROR(VLOOKUP(E348,youtube_playlist!$G:$H,2,FALSE),"Unspecified")</f>
        <v>Unspecified</v>
      </c>
      <c r="AG348" s="28" t="str">
        <f>IFERROR(INDEX(youtube_playlist!$G$2:$H$285,MATCH(E348,youtube_playlist!$G$2:$G$285,0),MATCH("industry",youtube_playlist!$G$1:$H$1,0)),"Unspecified")</f>
        <v>Unspecified</v>
      </c>
      <c r="AH348" s="36">
        <v>35263</v>
      </c>
    </row>
    <row r="349" spans="1:34" ht="15.75" customHeight="1" x14ac:dyDescent="0.3">
      <c r="A349" s="27" t="s">
        <v>2423</v>
      </c>
      <c r="B349" s="27" t="s">
        <v>1584</v>
      </c>
      <c r="C349" s="27" t="s">
        <v>2424</v>
      </c>
      <c r="D349" s="27" t="s">
        <v>2425</v>
      </c>
      <c r="E349" s="28" t="str">
        <f t="shared" si="42"/>
        <v>aiNpVjUPz5Q</v>
      </c>
      <c r="F349" s="28" t="str">
        <f t="shared" si="43"/>
        <v>aiNpVjUPz5Q</v>
      </c>
      <c r="G349" s="27" t="s">
        <v>2424</v>
      </c>
      <c r="H349" s="29" t="str">
        <f t="shared" si="44"/>
        <v>Executive Espresso</v>
      </c>
      <c r="I349" s="27" t="s">
        <v>1587</v>
      </c>
      <c r="J349" s="27" t="s">
        <v>2426</v>
      </c>
      <c r="K349" s="28" t="str">
        <f t="shared" si="45"/>
        <v>Mar 31, 2020</v>
      </c>
      <c r="L349" s="30">
        <f t="shared" si="46"/>
        <v>43921</v>
      </c>
      <c r="M349" s="28">
        <f t="shared" si="47"/>
        <v>31</v>
      </c>
      <c r="N349" s="28">
        <f t="shared" si="48"/>
        <v>3</v>
      </c>
      <c r="O349" s="28">
        <f t="shared" si="49"/>
        <v>2020</v>
      </c>
      <c r="P349" s="28" t="str">
        <f t="shared" si="50"/>
        <v>31</v>
      </c>
      <c r="Q349" s="28">
        <f>ROUNDUP(Table1[[#This Row],[month]]/3,0)</f>
        <v>1</v>
      </c>
      <c r="R349" s="28" t="str">
        <f>_xlfn.CONCAT(Table1[[#This Row],[year]],"-Q",Table1[[#This Row],[Quarter]])</f>
        <v>2020-Q1</v>
      </c>
      <c r="S349" s="28" t="str">
        <f>TEXT(Table1[[#This Row],[dateStr]],"yyyy-mm")</f>
        <v>2020-03</v>
      </c>
      <c r="T349" s="28" t="str">
        <f t="shared" si="51"/>
        <v>March</v>
      </c>
      <c r="U349" s="31">
        <v>436</v>
      </c>
      <c r="V349" s="27" t="s">
        <v>2427</v>
      </c>
      <c r="W349" s="32">
        <f t="shared" si="52"/>
        <v>193483</v>
      </c>
      <c r="X349" s="27" t="s">
        <v>2428</v>
      </c>
      <c r="Y349" s="32">
        <f t="shared" si="57"/>
        <v>2094</v>
      </c>
      <c r="Z34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49" s="27" t="s">
        <v>2429</v>
      </c>
      <c r="AB349" s="33">
        <f>Table1[[#This Row],[secs]]/60 + Table1[[#This Row],[mins]] + Table1[[#This Row],[hours]]*60</f>
        <v>46.283333333333331</v>
      </c>
      <c r="AC349" s="34">
        <f t="shared" si="58"/>
        <v>17</v>
      </c>
      <c r="AD349" s="34">
        <f t="shared" si="59"/>
        <v>46</v>
      </c>
      <c r="AE349" s="35">
        <f t="shared" si="60"/>
        <v>0</v>
      </c>
      <c r="AF349" s="28" t="str">
        <f>IFERROR(VLOOKUP(E349,youtube_playlist!$G:$H,2,FALSE),"Unspecified")</f>
        <v>Unspecified</v>
      </c>
      <c r="AG349" s="28" t="str">
        <f>IFERROR(INDEX(youtube_playlist!$G$2:$H$285,MATCH(E349,youtube_playlist!$G$2:$G$285,0),MATCH("industry",youtube_playlist!$G$1:$H$1,0)),"Unspecified")</f>
        <v>Unspecified</v>
      </c>
      <c r="AH349" s="36">
        <v>36266</v>
      </c>
    </row>
    <row r="350" spans="1:34" ht="15.75" customHeight="1" x14ac:dyDescent="0.3">
      <c r="A350" s="27" t="s">
        <v>2430</v>
      </c>
      <c r="B350" s="27" t="s">
        <v>1584</v>
      </c>
      <c r="C350" s="27" t="s">
        <v>2431</v>
      </c>
      <c r="D350" s="27" t="s">
        <v>2432</v>
      </c>
      <c r="E350" s="28" t="str">
        <f t="shared" si="42"/>
        <v>F5OIQicD694</v>
      </c>
      <c r="F350" s="28" t="str">
        <f t="shared" si="43"/>
        <v>F5OIQicD694</v>
      </c>
      <c r="G350" s="27" t="s">
        <v>2431</v>
      </c>
      <c r="H350" s="29" t="str">
        <f t="shared" si="44"/>
        <v>Executive Espresso</v>
      </c>
      <c r="I350" s="27" t="s">
        <v>1587</v>
      </c>
      <c r="J350" s="27" t="s">
        <v>2433</v>
      </c>
      <c r="K350" s="28" t="str">
        <f t="shared" si="45"/>
        <v>Mar 30, 2020</v>
      </c>
      <c r="L350" s="30">
        <f t="shared" si="46"/>
        <v>43920</v>
      </c>
      <c r="M350" s="28">
        <f t="shared" si="47"/>
        <v>30</v>
      </c>
      <c r="N350" s="28">
        <f t="shared" si="48"/>
        <v>3</v>
      </c>
      <c r="O350" s="28">
        <f t="shared" si="49"/>
        <v>2020</v>
      </c>
      <c r="P350" s="28" t="str">
        <f t="shared" si="50"/>
        <v>30</v>
      </c>
      <c r="Q350" s="28">
        <f>ROUNDUP(Table1[[#This Row],[month]]/3,0)</f>
        <v>1</v>
      </c>
      <c r="R350" s="28" t="str">
        <f>_xlfn.CONCAT(Table1[[#This Row],[year]],"-Q",Table1[[#This Row],[Quarter]])</f>
        <v>2020-Q1</v>
      </c>
      <c r="S350" s="28" t="str">
        <f>TEXT(Table1[[#This Row],[dateStr]],"yyyy-mm")</f>
        <v>2020-03</v>
      </c>
      <c r="T350" s="28" t="str">
        <f t="shared" si="51"/>
        <v>March</v>
      </c>
      <c r="U350" s="31">
        <v>310</v>
      </c>
      <c r="V350" s="27" t="s">
        <v>2434</v>
      </c>
      <c r="W350" s="32">
        <f t="shared" si="52"/>
        <v>203344</v>
      </c>
      <c r="X350" s="27" t="s">
        <v>2435</v>
      </c>
      <c r="Y350" s="32">
        <f t="shared" si="57"/>
        <v>3756</v>
      </c>
      <c r="Z35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50" s="27" t="s">
        <v>2436</v>
      </c>
      <c r="AB350" s="33">
        <f>Table1[[#This Row],[secs]]/60 + Table1[[#This Row],[mins]] + Table1[[#This Row],[hours]]*60</f>
        <v>31.216666666666665</v>
      </c>
      <c r="AC350" s="34">
        <f t="shared" si="58"/>
        <v>13</v>
      </c>
      <c r="AD350" s="34">
        <f t="shared" si="59"/>
        <v>31</v>
      </c>
      <c r="AE350" s="35">
        <f t="shared" si="60"/>
        <v>0</v>
      </c>
      <c r="AF350" s="28" t="str">
        <f>IFERROR(VLOOKUP(E350,youtube_playlist!$G:$H,2,FALSE),"Unspecified")</f>
        <v>Unspecified</v>
      </c>
      <c r="AG350" s="28" t="str">
        <f>IFERROR(INDEX(youtube_playlist!$G$2:$H$285,MATCH(E350,youtube_playlist!$G$2:$G$285,0),MATCH("industry",youtube_playlist!$G$1:$H$1,0)),"Unspecified")</f>
        <v>Unspecified</v>
      </c>
      <c r="AH350" s="36">
        <v>42423</v>
      </c>
    </row>
    <row r="351" spans="1:34" ht="15.75" customHeight="1" x14ac:dyDescent="0.3">
      <c r="A351" s="27" t="s">
        <v>2437</v>
      </c>
      <c r="B351" s="27" t="s">
        <v>1584</v>
      </c>
      <c r="C351" s="27" t="s">
        <v>2438</v>
      </c>
      <c r="D351" s="27" t="s">
        <v>2439</v>
      </c>
      <c r="E351" s="28" t="str">
        <f t="shared" si="42"/>
        <v>jINNgagf3II</v>
      </c>
      <c r="F351" s="28" t="str">
        <f t="shared" si="43"/>
        <v>jINNgagf3II</v>
      </c>
      <c r="G351" s="27" t="s">
        <v>2438</v>
      </c>
      <c r="H351" s="29" t="str">
        <f t="shared" si="44"/>
        <v>Executive Espresso</v>
      </c>
      <c r="I351" s="27" t="s">
        <v>1587</v>
      </c>
      <c r="J351" s="27" t="s">
        <v>2440</v>
      </c>
      <c r="K351" s="28" t="str">
        <f t="shared" si="45"/>
        <v>Mar 29, 2020</v>
      </c>
      <c r="L351" s="30">
        <f t="shared" si="46"/>
        <v>43919</v>
      </c>
      <c r="M351" s="28">
        <f t="shared" si="47"/>
        <v>29</v>
      </c>
      <c r="N351" s="28">
        <f t="shared" si="48"/>
        <v>3</v>
      </c>
      <c r="O351" s="28">
        <f t="shared" si="49"/>
        <v>2020</v>
      </c>
      <c r="P351" s="28" t="str">
        <f t="shared" si="50"/>
        <v>29</v>
      </c>
      <c r="Q351" s="28">
        <f>ROUNDUP(Table1[[#This Row],[month]]/3,0)</f>
        <v>1</v>
      </c>
      <c r="R351" s="28" t="str">
        <f>_xlfn.CONCAT(Table1[[#This Row],[year]],"-Q",Table1[[#This Row],[Quarter]])</f>
        <v>2020-Q1</v>
      </c>
      <c r="S351" s="28" t="str">
        <f>TEXT(Table1[[#This Row],[dateStr]],"yyyy-mm")</f>
        <v>2020-03</v>
      </c>
      <c r="T351" s="28" t="str">
        <f t="shared" si="51"/>
        <v>March</v>
      </c>
      <c r="U351" s="31">
        <v>11</v>
      </c>
      <c r="V351" s="27" t="s">
        <v>2441</v>
      </c>
      <c r="W351" s="32">
        <f t="shared" si="52"/>
        <v>13073</v>
      </c>
      <c r="X351" s="27" t="s">
        <v>2442</v>
      </c>
      <c r="Y351" s="32">
        <f t="shared" si="57"/>
        <v>273</v>
      </c>
      <c r="Z35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51" s="27" t="s">
        <v>543</v>
      </c>
      <c r="AB351" s="33">
        <f>Table1[[#This Row],[secs]]/60 + Table1[[#This Row],[mins]] + Table1[[#This Row],[hours]]*60</f>
        <v>50.916666666666664</v>
      </c>
      <c r="AC351" s="34">
        <f t="shared" si="58"/>
        <v>55</v>
      </c>
      <c r="AD351" s="34">
        <f t="shared" si="59"/>
        <v>50</v>
      </c>
      <c r="AE351" s="35">
        <f t="shared" si="60"/>
        <v>0</v>
      </c>
      <c r="AF351" s="28" t="str">
        <f>IFERROR(VLOOKUP(E351,youtube_playlist!$G:$H,2,FALSE),"Unspecified")</f>
        <v>Unspecified</v>
      </c>
      <c r="AG351" s="28" t="str">
        <f>IFERROR(INDEX(youtube_playlist!$G$2:$H$285,MATCH(E351,youtube_playlist!$G$2:$G$285,0),MATCH("industry",youtube_playlist!$G$1:$H$1,0)),"Unspecified")</f>
        <v>Unspecified</v>
      </c>
      <c r="AH351" s="36">
        <v>40080</v>
      </c>
    </row>
    <row r="352" spans="1:34" ht="15.75" customHeight="1" x14ac:dyDescent="0.3">
      <c r="A352" s="27" t="s">
        <v>2443</v>
      </c>
      <c r="B352" s="27" t="s">
        <v>1584</v>
      </c>
      <c r="C352" s="27" t="s">
        <v>2444</v>
      </c>
      <c r="D352" s="27" t="s">
        <v>2445</v>
      </c>
      <c r="E352" s="28" t="str">
        <f t="shared" si="42"/>
        <v>rarLwJ27hhs</v>
      </c>
      <c r="F352" s="28" t="str">
        <f t="shared" si="43"/>
        <v>rarLwJ27hhs</v>
      </c>
      <c r="G352" s="27" t="s">
        <v>2444</v>
      </c>
      <c r="H352" s="29" t="str">
        <f t="shared" si="44"/>
        <v>Executive Espresso</v>
      </c>
      <c r="I352" s="27" t="s">
        <v>1587</v>
      </c>
      <c r="J352" s="27" t="s">
        <v>2446</v>
      </c>
      <c r="K352" s="28" t="str">
        <f t="shared" si="45"/>
        <v>Mar 28, 2020</v>
      </c>
      <c r="L352" s="30">
        <f t="shared" si="46"/>
        <v>43918</v>
      </c>
      <c r="M352" s="28">
        <f t="shared" si="47"/>
        <v>28</v>
      </c>
      <c r="N352" s="28">
        <f t="shared" si="48"/>
        <v>3</v>
      </c>
      <c r="O352" s="28">
        <f t="shared" si="49"/>
        <v>2020</v>
      </c>
      <c r="P352" s="28" t="str">
        <f t="shared" si="50"/>
        <v>28</v>
      </c>
      <c r="Q352" s="28">
        <f>ROUNDUP(Table1[[#This Row],[month]]/3,0)</f>
        <v>1</v>
      </c>
      <c r="R352" s="28" t="str">
        <f>_xlfn.CONCAT(Table1[[#This Row],[year]],"-Q",Table1[[#This Row],[Quarter]])</f>
        <v>2020-Q1</v>
      </c>
      <c r="S352" s="28" t="str">
        <f>TEXT(Table1[[#This Row],[dateStr]],"yyyy-mm")</f>
        <v>2020-03</v>
      </c>
      <c r="T352" s="28" t="str">
        <f t="shared" si="51"/>
        <v>March</v>
      </c>
      <c r="U352" s="31">
        <v>2</v>
      </c>
      <c r="V352" s="27" t="s">
        <v>2447</v>
      </c>
      <c r="W352" s="32">
        <f t="shared" si="52"/>
        <v>2433</v>
      </c>
      <c r="X352" s="27" t="s">
        <v>2448</v>
      </c>
      <c r="Y352" s="32">
        <f t="shared" si="57"/>
        <v>45</v>
      </c>
      <c r="Z35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52" s="27" t="s">
        <v>2449</v>
      </c>
      <c r="AB352" s="33">
        <f>Table1[[#This Row],[secs]]/60 + Table1[[#This Row],[mins]] + Table1[[#This Row],[hours]]*60</f>
        <v>47.016666666666666</v>
      </c>
      <c r="AC352" s="34">
        <f t="shared" si="58"/>
        <v>1</v>
      </c>
      <c r="AD352" s="34">
        <f t="shared" si="59"/>
        <v>47</v>
      </c>
      <c r="AE352" s="35">
        <f t="shared" si="60"/>
        <v>0</v>
      </c>
      <c r="AF352" s="28" t="str">
        <f>IFERROR(VLOOKUP(E352,youtube_playlist!$G:$H,2,FALSE),"Unspecified")</f>
        <v>Unspecified</v>
      </c>
      <c r="AG352" s="28" t="str">
        <f>IFERROR(INDEX(youtube_playlist!$G$2:$H$285,MATCH(E352,youtube_playlist!$G$2:$G$285,0),MATCH("industry",youtube_playlist!$G$1:$H$1,0)),"Unspecified")</f>
        <v>Unspecified</v>
      </c>
      <c r="AH352" s="36">
        <v>35995</v>
      </c>
    </row>
    <row r="353" spans="1:34" ht="15.75" customHeight="1" x14ac:dyDescent="0.3">
      <c r="A353" s="27" t="s">
        <v>2450</v>
      </c>
      <c r="B353" s="27" t="s">
        <v>1584</v>
      </c>
      <c r="C353" s="27" t="s">
        <v>2451</v>
      </c>
      <c r="D353" s="27" t="s">
        <v>2452</v>
      </c>
      <c r="E353" s="28" t="str">
        <f t="shared" si="42"/>
        <v>ma1fkK_S44o</v>
      </c>
      <c r="F353" s="28" t="str">
        <f t="shared" si="43"/>
        <v>ma1fkK_S44o</v>
      </c>
      <c r="G353" s="27" t="s">
        <v>2451</v>
      </c>
      <c r="H353" s="29" t="str">
        <f t="shared" si="44"/>
        <v>Executive Espresso</v>
      </c>
      <c r="I353" s="27" t="s">
        <v>1587</v>
      </c>
      <c r="J353" s="27" t="s">
        <v>2453</v>
      </c>
      <c r="K353" s="28" t="str">
        <f t="shared" si="45"/>
        <v>Mar 26, 2020</v>
      </c>
      <c r="L353" s="30">
        <f t="shared" si="46"/>
        <v>43916</v>
      </c>
      <c r="M353" s="28">
        <f t="shared" si="47"/>
        <v>26</v>
      </c>
      <c r="N353" s="28">
        <f t="shared" si="48"/>
        <v>3</v>
      </c>
      <c r="O353" s="28">
        <f t="shared" si="49"/>
        <v>2020</v>
      </c>
      <c r="P353" s="28" t="str">
        <f t="shared" si="50"/>
        <v>26</v>
      </c>
      <c r="Q353" s="28">
        <f>ROUNDUP(Table1[[#This Row],[month]]/3,0)</f>
        <v>1</v>
      </c>
      <c r="R353" s="28" t="str">
        <f>_xlfn.CONCAT(Table1[[#This Row],[year]],"-Q",Table1[[#This Row],[Quarter]])</f>
        <v>2020-Q1</v>
      </c>
      <c r="S353" s="28" t="str">
        <f>TEXT(Table1[[#This Row],[dateStr]],"yyyy-mm")</f>
        <v>2020-03</v>
      </c>
      <c r="T353" s="28" t="str">
        <f t="shared" si="51"/>
        <v>March</v>
      </c>
      <c r="U353" s="31">
        <v>6</v>
      </c>
      <c r="V353" s="27" t="s">
        <v>2454</v>
      </c>
      <c r="W353" s="32">
        <f t="shared" si="52"/>
        <v>4937</v>
      </c>
      <c r="X353" s="27" t="s">
        <v>2455</v>
      </c>
      <c r="Y353" s="32">
        <f t="shared" si="57"/>
        <v>130</v>
      </c>
      <c r="Z35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53" s="27" t="s">
        <v>2456</v>
      </c>
      <c r="AB353" s="33">
        <f>Table1[[#This Row],[secs]]/60 + Table1[[#This Row],[mins]] + Table1[[#This Row],[hours]]*60</f>
        <v>49.55</v>
      </c>
      <c r="AC353" s="34">
        <f t="shared" si="58"/>
        <v>33</v>
      </c>
      <c r="AD353" s="34">
        <f t="shared" si="59"/>
        <v>49</v>
      </c>
      <c r="AE353" s="35">
        <f t="shared" si="60"/>
        <v>0</v>
      </c>
      <c r="AF353" s="28" t="str">
        <f>IFERROR(VLOOKUP(E353,youtube_playlist!$G:$H,2,FALSE),"Unspecified")</f>
        <v>Unspecified</v>
      </c>
      <c r="AG353" s="28" t="str">
        <f>IFERROR(INDEX(youtube_playlist!$G$2:$H$285,MATCH(E353,youtube_playlist!$G$2:$G$285,0),MATCH("industry",youtube_playlist!$G$1:$H$1,0)),"Unspecified")</f>
        <v>Unspecified</v>
      </c>
      <c r="AH353" s="36">
        <v>37007</v>
      </c>
    </row>
    <row r="354" spans="1:34" ht="15.75" customHeight="1" x14ac:dyDescent="0.3">
      <c r="A354" s="27" t="s">
        <v>2457</v>
      </c>
      <c r="B354" s="27" t="s">
        <v>1584</v>
      </c>
      <c r="C354" s="27" t="s">
        <v>2458</v>
      </c>
      <c r="D354" s="27" t="s">
        <v>2459</v>
      </c>
      <c r="E354" s="28" t="str">
        <f t="shared" si="42"/>
        <v>syYO9Ukwj48</v>
      </c>
      <c r="F354" s="28" t="str">
        <f t="shared" si="43"/>
        <v>syYO9Ukwj48</v>
      </c>
      <c r="G354" s="27" t="s">
        <v>2458</v>
      </c>
      <c r="H354" s="29" t="str">
        <f t="shared" si="44"/>
        <v>Executive Espresso</v>
      </c>
      <c r="I354" s="27" t="s">
        <v>1587</v>
      </c>
      <c r="J354" s="27" t="s">
        <v>2460</v>
      </c>
      <c r="K354" s="28" t="str">
        <f t="shared" si="45"/>
        <v>Mar 24, 2020</v>
      </c>
      <c r="L354" s="30">
        <f t="shared" si="46"/>
        <v>43914</v>
      </c>
      <c r="M354" s="28">
        <f t="shared" si="47"/>
        <v>24</v>
      </c>
      <c r="N354" s="28">
        <f t="shared" si="48"/>
        <v>3</v>
      </c>
      <c r="O354" s="28">
        <f t="shared" si="49"/>
        <v>2020</v>
      </c>
      <c r="P354" s="28" t="str">
        <f t="shared" si="50"/>
        <v>24</v>
      </c>
      <c r="Q354" s="28">
        <f>ROUNDUP(Table1[[#This Row],[month]]/3,0)</f>
        <v>1</v>
      </c>
      <c r="R354" s="28" t="str">
        <f>_xlfn.CONCAT(Table1[[#This Row],[year]],"-Q",Table1[[#This Row],[Quarter]])</f>
        <v>2020-Q1</v>
      </c>
      <c r="S354" s="28" t="str">
        <f>TEXT(Table1[[#This Row],[dateStr]],"yyyy-mm")</f>
        <v>2020-03</v>
      </c>
      <c r="T354" s="28" t="str">
        <f t="shared" si="51"/>
        <v>March</v>
      </c>
      <c r="U354" s="31">
        <v>30</v>
      </c>
      <c r="V354" s="27" t="s">
        <v>2461</v>
      </c>
      <c r="W354" s="32">
        <f t="shared" si="52"/>
        <v>23826</v>
      </c>
      <c r="X354" s="27" t="s">
        <v>2462</v>
      </c>
      <c r="Y354" s="32">
        <f t="shared" si="57"/>
        <v>333</v>
      </c>
      <c r="Z35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54" s="27" t="s">
        <v>2463</v>
      </c>
      <c r="AB354" s="33">
        <f>Table1[[#This Row],[secs]]/60 + Table1[[#This Row],[mins]] + Table1[[#This Row],[hours]]*60</f>
        <v>26.35</v>
      </c>
      <c r="AC354" s="34">
        <f t="shared" si="58"/>
        <v>21</v>
      </c>
      <c r="AD354" s="34">
        <f t="shared" si="59"/>
        <v>26</v>
      </c>
      <c r="AE354" s="35">
        <f t="shared" si="60"/>
        <v>0</v>
      </c>
      <c r="AF354" s="28" t="str">
        <f>IFERROR(VLOOKUP(E354,youtube_playlist!$G:$H,2,FALSE),"Unspecified")</f>
        <v>Unspecified</v>
      </c>
      <c r="AG354" s="28" t="str">
        <f>IFERROR(INDEX(youtube_playlist!$G$2:$H$285,MATCH(E354,youtube_playlist!$G$2:$G$285,0),MATCH("industry",youtube_playlist!$G$1:$H$1,0)),"Unspecified")</f>
        <v>Unspecified</v>
      </c>
      <c r="AH354" s="36">
        <v>38865</v>
      </c>
    </row>
    <row r="355" spans="1:34" ht="15.75" customHeight="1" x14ac:dyDescent="0.3">
      <c r="A355" s="27" t="s">
        <v>2464</v>
      </c>
      <c r="B355" s="27" t="s">
        <v>1584</v>
      </c>
      <c r="C355" s="27" t="s">
        <v>2465</v>
      </c>
      <c r="D355" s="27" t="s">
        <v>2466</v>
      </c>
      <c r="E355" s="28" t="str">
        <f t="shared" si="42"/>
        <v>T6pV0cpKGwA</v>
      </c>
      <c r="F355" s="28" t="str">
        <f t="shared" si="43"/>
        <v>T6pV0cpKGwA</v>
      </c>
      <c r="G355" s="27" t="s">
        <v>2465</v>
      </c>
      <c r="H355" s="29" t="str">
        <f t="shared" si="44"/>
        <v>Executive Espresso</v>
      </c>
      <c r="I355" s="27" t="s">
        <v>1587</v>
      </c>
      <c r="J355" s="27" t="s">
        <v>2467</v>
      </c>
      <c r="K355" s="28" t="str">
        <f t="shared" si="45"/>
        <v>Mar 23, 2020</v>
      </c>
      <c r="L355" s="30">
        <f t="shared" si="46"/>
        <v>43913</v>
      </c>
      <c r="M355" s="28">
        <f t="shared" si="47"/>
        <v>23</v>
      </c>
      <c r="N355" s="28">
        <f t="shared" si="48"/>
        <v>3</v>
      </c>
      <c r="O355" s="28">
        <f t="shared" si="49"/>
        <v>2020</v>
      </c>
      <c r="P355" s="28" t="str">
        <f t="shared" si="50"/>
        <v>23</v>
      </c>
      <c r="Q355" s="28">
        <f>ROUNDUP(Table1[[#This Row],[month]]/3,0)</f>
        <v>1</v>
      </c>
      <c r="R355" s="28" t="str">
        <f>_xlfn.CONCAT(Table1[[#This Row],[year]],"-Q",Table1[[#This Row],[Quarter]])</f>
        <v>2020-Q1</v>
      </c>
      <c r="S355" s="28" t="str">
        <f>TEXT(Table1[[#This Row],[dateStr]],"yyyy-mm")</f>
        <v>2020-03</v>
      </c>
      <c r="T355" s="28" t="str">
        <f t="shared" si="51"/>
        <v>March</v>
      </c>
      <c r="U355" s="31">
        <v>16</v>
      </c>
      <c r="V355" s="27" t="s">
        <v>2468</v>
      </c>
      <c r="W355" s="32">
        <f t="shared" si="52"/>
        <v>20353</v>
      </c>
      <c r="X355" s="27" t="s">
        <v>2469</v>
      </c>
      <c r="Y355" s="32">
        <f t="shared" si="57"/>
        <v>224</v>
      </c>
      <c r="Z35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55" s="27" t="s">
        <v>2470</v>
      </c>
      <c r="AB355" s="33">
        <f>Table1[[#This Row],[secs]]/60 + Table1[[#This Row],[mins]] + Table1[[#This Row],[hours]]*60</f>
        <v>42.55</v>
      </c>
      <c r="AC355" s="34">
        <f t="shared" si="58"/>
        <v>33</v>
      </c>
      <c r="AD355" s="34">
        <f t="shared" si="59"/>
        <v>42</v>
      </c>
      <c r="AE355" s="35">
        <f t="shared" si="60"/>
        <v>0</v>
      </c>
      <c r="AF355" s="28" t="str">
        <f>IFERROR(VLOOKUP(E355,youtube_playlist!$G:$H,2,FALSE),"Unspecified")</f>
        <v>Unspecified</v>
      </c>
      <c r="AG355" s="28" t="str">
        <f>IFERROR(INDEX(youtube_playlist!$G$2:$H$285,MATCH(E355,youtube_playlist!$G$2:$G$285,0),MATCH("industry",youtube_playlist!$G$1:$H$1,0)),"Unspecified")</f>
        <v>Unspecified</v>
      </c>
      <c r="AH355" s="36">
        <v>36924</v>
      </c>
    </row>
    <row r="356" spans="1:34" ht="15.75" customHeight="1" x14ac:dyDescent="0.3">
      <c r="A356" s="27" t="s">
        <v>2471</v>
      </c>
      <c r="B356" s="27" t="s">
        <v>1584</v>
      </c>
      <c r="C356" s="27" t="s">
        <v>2472</v>
      </c>
      <c r="D356" s="27" t="s">
        <v>2473</v>
      </c>
      <c r="E356" s="28" t="str">
        <f t="shared" si="42"/>
        <v>wb7xMHBGjks</v>
      </c>
      <c r="F356" s="28" t="str">
        <f t="shared" si="43"/>
        <v>wb7xMHBGjks</v>
      </c>
      <c r="G356" s="27" t="s">
        <v>2472</v>
      </c>
      <c r="H356" s="29" t="str">
        <f t="shared" si="44"/>
        <v>Executive Espresso</v>
      </c>
      <c r="I356" s="27" t="s">
        <v>1587</v>
      </c>
      <c r="J356" s="27" t="s">
        <v>2467</v>
      </c>
      <c r="K356" s="28" t="str">
        <f t="shared" si="45"/>
        <v>Mar 23, 2020</v>
      </c>
      <c r="L356" s="30">
        <f t="shared" si="46"/>
        <v>43913</v>
      </c>
      <c r="M356" s="28">
        <f t="shared" si="47"/>
        <v>23</v>
      </c>
      <c r="N356" s="28">
        <f t="shared" si="48"/>
        <v>3</v>
      </c>
      <c r="O356" s="28">
        <f t="shared" si="49"/>
        <v>2020</v>
      </c>
      <c r="P356" s="28" t="str">
        <f t="shared" si="50"/>
        <v>23</v>
      </c>
      <c r="Q356" s="28">
        <f>ROUNDUP(Table1[[#This Row],[month]]/3,0)</f>
        <v>1</v>
      </c>
      <c r="R356" s="28" t="str">
        <f>_xlfn.CONCAT(Table1[[#This Row],[year]],"-Q",Table1[[#This Row],[Quarter]])</f>
        <v>2020-Q1</v>
      </c>
      <c r="S356" s="28" t="str">
        <f>TEXT(Table1[[#This Row],[dateStr]],"yyyy-mm")</f>
        <v>2020-03</v>
      </c>
      <c r="T356" s="28" t="str">
        <f t="shared" si="51"/>
        <v>March</v>
      </c>
      <c r="U356" s="31">
        <v>8</v>
      </c>
      <c r="V356" s="27" t="s">
        <v>2474</v>
      </c>
      <c r="W356" s="32">
        <f t="shared" si="52"/>
        <v>23863</v>
      </c>
      <c r="X356" s="27" t="s">
        <v>2475</v>
      </c>
      <c r="Y356" s="32">
        <f t="shared" si="57"/>
        <v>368</v>
      </c>
      <c r="Z35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56" s="27" t="s">
        <v>2476</v>
      </c>
      <c r="AB356" s="33">
        <f>Table1[[#This Row],[secs]]/60 + Table1[[#This Row],[mins]] + Table1[[#This Row],[hours]]*60</f>
        <v>28.383333333333333</v>
      </c>
      <c r="AC356" s="34">
        <f t="shared" si="58"/>
        <v>23</v>
      </c>
      <c r="AD356" s="34">
        <f t="shared" si="59"/>
        <v>28</v>
      </c>
      <c r="AE356" s="35">
        <f t="shared" si="60"/>
        <v>0</v>
      </c>
      <c r="AF356" s="28" t="str">
        <f>IFERROR(VLOOKUP(E356,youtube_playlist!$G:$H,2,FALSE),"Unspecified")</f>
        <v>Unspecified</v>
      </c>
      <c r="AG356" s="28" t="str">
        <f>IFERROR(INDEX(youtube_playlist!$G$2:$H$285,MATCH(E356,youtube_playlist!$G$2:$G$285,0),MATCH("industry",youtube_playlist!$G$1:$H$1,0)),"Unspecified")</f>
        <v>Unspecified</v>
      </c>
      <c r="AH356" s="36">
        <v>39427</v>
      </c>
    </row>
    <row r="357" spans="1:34" ht="15.75" customHeight="1" x14ac:dyDescent="0.3">
      <c r="A357" s="27" t="s">
        <v>2477</v>
      </c>
      <c r="B357" s="27" t="s">
        <v>1584</v>
      </c>
      <c r="C357" s="27" t="s">
        <v>2478</v>
      </c>
      <c r="D357" s="27" t="s">
        <v>2479</v>
      </c>
      <c r="E357" s="28" t="str">
        <f t="shared" si="42"/>
        <v>f6Fsx8WBf-8</v>
      </c>
      <c r="F357" s="28" t="str">
        <f t="shared" si="43"/>
        <v>f6Fsx8WBf-8</v>
      </c>
      <c r="G357" s="27" t="s">
        <v>2478</v>
      </c>
      <c r="H357" s="29" t="str">
        <f t="shared" si="44"/>
        <v>Executive Espresso</v>
      </c>
      <c r="I357" s="27" t="s">
        <v>1587</v>
      </c>
      <c r="J357" s="27" t="s">
        <v>2480</v>
      </c>
      <c r="K357" s="28" t="str">
        <f t="shared" si="45"/>
        <v>Mar 19, 2020</v>
      </c>
      <c r="L357" s="30">
        <f t="shared" si="46"/>
        <v>43909</v>
      </c>
      <c r="M357" s="28">
        <f t="shared" si="47"/>
        <v>19</v>
      </c>
      <c r="N357" s="28">
        <f t="shared" si="48"/>
        <v>3</v>
      </c>
      <c r="O357" s="28">
        <f t="shared" si="49"/>
        <v>2020</v>
      </c>
      <c r="P357" s="28" t="str">
        <f t="shared" si="50"/>
        <v>19</v>
      </c>
      <c r="Q357" s="28">
        <f>ROUNDUP(Table1[[#This Row],[month]]/3,0)</f>
        <v>1</v>
      </c>
      <c r="R357" s="28" t="str">
        <f>_xlfn.CONCAT(Table1[[#This Row],[year]],"-Q",Table1[[#This Row],[Quarter]])</f>
        <v>2020-Q1</v>
      </c>
      <c r="S357" s="28" t="str">
        <f>TEXT(Table1[[#This Row],[dateStr]],"yyyy-mm")</f>
        <v>2020-03</v>
      </c>
      <c r="T357" s="28" t="str">
        <f t="shared" si="51"/>
        <v>March</v>
      </c>
      <c r="U357" s="31">
        <v>2</v>
      </c>
      <c r="V357" s="27" t="s">
        <v>2481</v>
      </c>
      <c r="W357" s="32">
        <f t="shared" si="52"/>
        <v>6267</v>
      </c>
      <c r="X357" s="27" t="s">
        <v>2482</v>
      </c>
      <c r="Y357" s="32">
        <f t="shared" si="57"/>
        <v>106</v>
      </c>
      <c r="Z35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57" s="27" t="s">
        <v>1369</v>
      </c>
      <c r="AB357" s="33">
        <f>Table1[[#This Row],[secs]]/60 + Table1[[#This Row],[mins]] + Table1[[#This Row],[hours]]*60</f>
        <v>25.35</v>
      </c>
      <c r="AC357" s="34">
        <f t="shared" si="58"/>
        <v>21</v>
      </c>
      <c r="AD357" s="34">
        <f t="shared" si="59"/>
        <v>25</v>
      </c>
      <c r="AE357" s="35">
        <f t="shared" si="60"/>
        <v>0</v>
      </c>
      <c r="AF357" s="28" t="str">
        <f>IFERROR(VLOOKUP(E357,youtube_playlist!$G:$H,2,FALSE),"Unspecified")</f>
        <v>Unspecified</v>
      </c>
      <c r="AG357" s="28" t="str">
        <f>IFERROR(INDEX(youtube_playlist!$G$2:$H$285,MATCH(E357,youtube_playlist!$G$2:$G$285,0),MATCH("industry",youtube_playlist!$G$1:$H$1,0)),"Unspecified")</f>
        <v>Unspecified</v>
      </c>
      <c r="AH357" s="36">
        <v>40409</v>
      </c>
    </row>
    <row r="358" spans="1:34" ht="15.75" customHeight="1" x14ac:dyDescent="0.3">
      <c r="A358" s="27" t="s">
        <v>2483</v>
      </c>
      <c r="B358" s="27" t="s">
        <v>1584</v>
      </c>
      <c r="C358" s="27" t="s">
        <v>2484</v>
      </c>
      <c r="D358" s="27" t="s">
        <v>2485</v>
      </c>
      <c r="E358" s="28" t="str">
        <f t="shared" si="42"/>
        <v>IyKCRZW9rQI</v>
      </c>
      <c r="F358" s="28" t="str">
        <f t="shared" si="43"/>
        <v>IyKCRZW9rQI</v>
      </c>
      <c r="G358" s="27" t="s">
        <v>2484</v>
      </c>
      <c r="H358" s="29" t="str">
        <f t="shared" si="44"/>
        <v>Executive Espresso</v>
      </c>
      <c r="I358" s="27" t="s">
        <v>1587</v>
      </c>
      <c r="J358" s="27" t="s">
        <v>2486</v>
      </c>
      <c r="K358" s="28" t="str">
        <f t="shared" si="45"/>
        <v>Mar 18, 2020</v>
      </c>
      <c r="L358" s="30">
        <f t="shared" si="46"/>
        <v>43908</v>
      </c>
      <c r="M358" s="28">
        <f t="shared" si="47"/>
        <v>18</v>
      </c>
      <c r="N358" s="28">
        <f t="shared" si="48"/>
        <v>3</v>
      </c>
      <c r="O358" s="28">
        <f t="shared" si="49"/>
        <v>2020</v>
      </c>
      <c r="P358" s="28" t="str">
        <f t="shared" si="50"/>
        <v>18</v>
      </c>
      <c r="Q358" s="28">
        <f>ROUNDUP(Table1[[#This Row],[month]]/3,0)</f>
        <v>1</v>
      </c>
      <c r="R358" s="28" t="str">
        <f>_xlfn.CONCAT(Table1[[#This Row],[year]],"-Q",Table1[[#This Row],[Quarter]])</f>
        <v>2020-Q1</v>
      </c>
      <c r="S358" s="28" t="str">
        <f>TEXT(Table1[[#This Row],[dateStr]],"yyyy-mm")</f>
        <v>2020-03</v>
      </c>
      <c r="T358" s="28" t="str">
        <f t="shared" si="51"/>
        <v>March</v>
      </c>
      <c r="U358" s="31">
        <v>17</v>
      </c>
      <c r="V358" s="27" t="s">
        <v>2487</v>
      </c>
      <c r="W358" s="32">
        <f t="shared" si="52"/>
        <v>57640</v>
      </c>
      <c r="X358" s="27" t="s">
        <v>2488</v>
      </c>
      <c r="Y358" s="32">
        <f t="shared" si="57"/>
        <v>826</v>
      </c>
      <c r="Z35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58" s="27" t="s">
        <v>2489</v>
      </c>
      <c r="AB358" s="33">
        <f>Table1[[#This Row],[secs]]/60 + Table1[[#This Row],[mins]] + Table1[[#This Row],[hours]]*60</f>
        <v>56.8</v>
      </c>
      <c r="AC358" s="34">
        <f t="shared" si="58"/>
        <v>48</v>
      </c>
      <c r="AD358" s="34">
        <f t="shared" si="59"/>
        <v>56</v>
      </c>
      <c r="AE358" s="35">
        <f t="shared" si="60"/>
        <v>0</v>
      </c>
      <c r="AF358" s="28" t="str">
        <f>IFERROR(VLOOKUP(E358,youtube_playlist!$G:$H,2,FALSE),"Unspecified")</f>
        <v>Unspecified</v>
      </c>
      <c r="AG358" s="28" t="str">
        <f>IFERROR(INDEX(youtube_playlist!$G$2:$H$285,MATCH(E358,youtube_playlist!$G$2:$G$285,0),MATCH("industry",youtube_playlist!$G$1:$H$1,0)),"Unspecified")</f>
        <v>Unspecified</v>
      </c>
      <c r="AH358" s="36">
        <v>44225</v>
      </c>
    </row>
    <row r="359" spans="1:34" ht="15.75" customHeight="1" x14ac:dyDescent="0.3">
      <c r="A359" s="27" t="s">
        <v>2490</v>
      </c>
      <c r="B359" s="27" t="s">
        <v>1584</v>
      </c>
      <c r="C359" s="27" t="s">
        <v>2491</v>
      </c>
      <c r="D359" s="27" t="s">
        <v>2492</v>
      </c>
      <c r="E359" s="28" t="str">
        <f t="shared" si="42"/>
        <v>T1OyP1gxEhI</v>
      </c>
      <c r="F359" s="28" t="str">
        <f t="shared" si="43"/>
        <v>T1OyP1gxEhI</v>
      </c>
      <c r="G359" s="27" t="s">
        <v>2491</v>
      </c>
      <c r="H359" s="29" t="str">
        <f t="shared" si="44"/>
        <v>Executive Espresso</v>
      </c>
      <c r="I359" s="27" t="s">
        <v>1587</v>
      </c>
      <c r="J359" s="27" t="s">
        <v>2493</v>
      </c>
      <c r="K359" s="28" t="str">
        <f t="shared" si="45"/>
        <v>Mar 17, 2020</v>
      </c>
      <c r="L359" s="30">
        <f t="shared" si="46"/>
        <v>43907</v>
      </c>
      <c r="M359" s="28">
        <f t="shared" si="47"/>
        <v>17</v>
      </c>
      <c r="N359" s="28">
        <f t="shared" si="48"/>
        <v>3</v>
      </c>
      <c r="O359" s="28">
        <f t="shared" si="49"/>
        <v>2020</v>
      </c>
      <c r="P359" s="28" t="str">
        <f t="shared" si="50"/>
        <v>17</v>
      </c>
      <c r="Q359" s="28">
        <f>ROUNDUP(Table1[[#This Row],[month]]/3,0)</f>
        <v>1</v>
      </c>
      <c r="R359" s="28" t="str">
        <f>_xlfn.CONCAT(Table1[[#This Row],[year]],"-Q",Table1[[#This Row],[Quarter]])</f>
        <v>2020-Q1</v>
      </c>
      <c r="S359" s="28" t="str">
        <f>TEXT(Table1[[#This Row],[dateStr]],"yyyy-mm")</f>
        <v>2020-03</v>
      </c>
      <c r="T359" s="28" t="str">
        <f t="shared" si="51"/>
        <v>March</v>
      </c>
      <c r="U359" s="31">
        <v>17</v>
      </c>
      <c r="V359" s="27" t="s">
        <v>2494</v>
      </c>
      <c r="W359" s="32">
        <f t="shared" si="52"/>
        <v>19948</v>
      </c>
      <c r="X359" s="27" t="s">
        <v>2495</v>
      </c>
      <c r="Y359" s="32">
        <f t="shared" si="57"/>
        <v>293</v>
      </c>
      <c r="Z35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59" s="27" t="s">
        <v>2496</v>
      </c>
      <c r="AB359" s="33">
        <f>Table1[[#This Row],[secs]]/60 + Table1[[#This Row],[mins]] + Table1[[#This Row],[hours]]*60</f>
        <v>21.5</v>
      </c>
      <c r="AC359" s="34">
        <f t="shared" si="58"/>
        <v>30</v>
      </c>
      <c r="AD359" s="34">
        <f t="shared" si="59"/>
        <v>21</v>
      </c>
      <c r="AE359" s="35">
        <f t="shared" si="60"/>
        <v>0</v>
      </c>
      <c r="AF359" s="28" t="str">
        <f>IFERROR(VLOOKUP(E359,youtube_playlist!$G:$H,2,FALSE),"Unspecified")</f>
        <v>Unspecified</v>
      </c>
      <c r="AG359" s="28" t="str">
        <f>IFERROR(INDEX(youtube_playlist!$G$2:$H$285,MATCH(E359,youtube_playlist!$G$2:$G$285,0),MATCH("industry",youtube_playlist!$G$1:$H$1,0)),"Unspecified")</f>
        <v>Unspecified</v>
      </c>
      <c r="AH359" s="36">
        <v>37555</v>
      </c>
    </row>
    <row r="360" spans="1:34" ht="15.75" customHeight="1" x14ac:dyDescent="0.3">
      <c r="A360" s="27" t="s">
        <v>2497</v>
      </c>
      <c r="B360" s="27" t="s">
        <v>1584</v>
      </c>
      <c r="C360" s="27" t="s">
        <v>2498</v>
      </c>
      <c r="D360" s="27" t="s">
        <v>2499</v>
      </c>
      <c r="E360" s="28" t="str">
        <f t="shared" si="42"/>
        <v>_AKal0gwO08</v>
      </c>
      <c r="F360" s="28" t="str">
        <f t="shared" si="43"/>
        <v>_AKal0gwO08</v>
      </c>
      <c r="G360" s="27" t="s">
        <v>2498</v>
      </c>
      <c r="H360" s="29" t="str">
        <f t="shared" si="44"/>
        <v>Executive Espresso</v>
      </c>
      <c r="I360" s="27" t="s">
        <v>1587</v>
      </c>
      <c r="J360" s="27" t="s">
        <v>2500</v>
      </c>
      <c r="K360" s="28" t="str">
        <f t="shared" si="45"/>
        <v>Mar 16, 2020</v>
      </c>
      <c r="L360" s="30">
        <f t="shared" si="46"/>
        <v>43906</v>
      </c>
      <c r="M360" s="28">
        <f t="shared" si="47"/>
        <v>16</v>
      </c>
      <c r="N360" s="28">
        <f t="shared" si="48"/>
        <v>3</v>
      </c>
      <c r="O360" s="28">
        <f t="shared" si="49"/>
        <v>2020</v>
      </c>
      <c r="P360" s="28" t="str">
        <f t="shared" si="50"/>
        <v>16</v>
      </c>
      <c r="Q360" s="28">
        <f>ROUNDUP(Table1[[#This Row],[month]]/3,0)</f>
        <v>1</v>
      </c>
      <c r="R360" s="28" t="str">
        <f>_xlfn.CONCAT(Table1[[#This Row],[year]],"-Q",Table1[[#This Row],[Quarter]])</f>
        <v>2020-Q1</v>
      </c>
      <c r="S360" s="28" t="str">
        <f>TEXT(Table1[[#This Row],[dateStr]],"yyyy-mm")</f>
        <v>2020-03</v>
      </c>
      <c r="T360" s="28" t="str">
        <f t="shared" si="51"/>
        <v>March</v>
      </c>
      <c r="U360" s="31">
        <v>49</v>
      </c>
      <c r="V360" s="27" t="s">
        <v>2501</v>
      </c>
      <c r="W360" s="32">
        <f t="shared" si="52"/>
        <v>48190</v>
      </c>
      <c r="X360" s="27" t="s">
        <v>2502</v>
      </c>
      <c r="Y360" s="32">
        <f t="shared" si="57"/>
        <v>535</v>
      </c>
      <c r="Z36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60" s="27" t="s">
        <v>2503</v>
      </c>
      <c r="AB360" s="33">
        <f>Table1[[#This Row],[secs]]/60 + Table1[[#This Row],[mins]] + Table1[[#This Row],[hours]]*60</f>
        <v>42.783333333333331</v>
      </c>
      <c r="AC360" s="34">
        <f t="shared" si="58"/>
        <v>47</v>
      </c>
      <c r="AD360" s="34">
        <f t="shared" si="59"/>
        <v>42</v>
      </c>
      <c r="AE360" s="35">
        <f t="shared" si="60"/>
        <v>0</v>
      </c>
      <c r="AF360" s="28" t="str">
        <f>IFERROR(VLOOKUP(E360,youtube_playlist!$G:$H,2,FALSE),"Unspecified")</f>
        <v>Unspecified</v>
      </c>
      <c r="AG360" s="28" t="str">
        <f>IFERROR(INDEX(youtube_playlist!$G$2:$H$285,MATCH(E360,youtube_playlist!$G$2:$G$285,0),MATCH("industry",youtube_playlist!$G$1:$H$1,0)),"Unspecified")</f>
        <v>Unspecified</v>
      </c>
      <c r="AH360" s="36">
        <v>38865</v>
      </c>
    </row>
    <row r="361" spans="1:34" ht="15.75" customHeight="1" x14ac:dyDescent="0.3">
      <c r="A361" s="27" t="s">
        <v>2504</v>
      </c>
      <c r="B361" s="27" t="s">
        <v>1584</v>
      </c>
      <c r="C361" s="27" t="s">
        <v>2505</v>
      </c>
      <c r="D361" s="27" t="s">
        <v>2506</v>
      </c>
      <c r="E361" s="28" t="str">
        <f t="shared" si="42"/>
        <v>bdPyMSfbPGQ</v>
      </c>
      <c r="F361" s="28" t="str">
        <f t="shared" si="43"/>
        <v>bdPyMSfbPGQ</v>
      </c>
      <c r="G361" s="27" t="s">
        <v>2505</v>
      </c>
      <c r="H361" s="29" t="str">
        <f t="shared" si="44"/>
        <v>Executive Espresso</v>
      </c>
      <c r="I361" s="27" t="s">
        <v>1587</v>
      </c>
      <c r="J361" s="27" t="s">
        <v>2507</v>
      </c>
      <c r="K361" s="28" t="str">
        <f t="shared" si="45"/>
        <v>Mar 15, 2020</v>
      </c>
      <c r="L361" s="30">
        <f t="shared" si="46"/>
        <v>43905</v>
      </c>
      <c r="M361" s="28">
        <f t="shared" si="47"/>
        <v>15</v>
      </c>
      <c r="N361" s="28">
        <f t="shared" si="48"/>
        <v>3</v>
      </c>
      <c r="O361" s="28">
        <f t="shared" si="49"/>
        <v>2020</v>
      </c>
      <c r="P361" s="28" t="str">
        <f t="shared" si="50"/>
        <v>15</v>
      </c>
      <c r="Q361" s="28">
        <f>ROUNDUP(Table1[[#This Row],[month]]/3,0)</f>
        <v>1</v>
      </c>
      <c r="R361" s="28" t="str">
        <f>_xlfn.CONCAT(Table1[[#This Row],[year]],"-Q",Table1[[#This Row],[Quarter]])</f>
        <v>2020-Q1</v>
      </c>
      <c r="S361" s="28" t="str">
        <f>TEXT(Table1[[#This Row],[dateStr]],"yyyy-mm")</f>
        <v>2020-03</v>
      </c>
      <c r="T361" s="28" t="str">
        <f t="shared" si="51"/>
        <v>March</v>
      </c>
      <c r="U361" s="31">
        <v>8</v>
      </c>
      <c r="V361" s="27" t="s">
        <v>2508</v>
      </c>
      <c r="W361" s="32">
        <f t="shared" si="52"/>
        <v>18518</v>
      </c>
      <c r="X361" s="27" t="s">
        <v>2509</v>
      </c>
      <c r="Y361" s="32">
        <f t="shared" si="57"/>
        <v>308</v>
      </c>
      <c r="Z36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61" s="27" t="s">
        <v>2510</v>
      </c>
      <c r="AB361" s="33">
        <f>Table1[[#This Row],[secs]]/60 + Table1[[#This Row],[mins]] + Table1[[#This Row],[hours]]*60</f>
        <v>26.016666666666666</v>
      </c>
      <c r="AC361" s="34">
        <f t="shared" si="58"/>
        <v>1</v>
      </c>
      <c r="AD361" s="34">
        <f t="shared" si="59"/>
        <v>26</v>
      </c>
      <c r="AE361" s="35">
        <f t="shared" si="60"/>
        <v>0</v>
      </c>
      <c r="AF361" s="28" t="str">
        <f>IFERROR(VLOOKUP(E361,youtube_playlist!$G:$H,2,FALSE),"Unspecified")</f>
        <v>Unspecified</v>
      </c>
      <c r="AG361" s="28" t="str">
        <f>IFERROR(INDEX(youtube_playlist!$G$2:$H$285,MATCH(E361,youtube_playlist!$G$2:$G$285,0),MATCH("industry",youtube_playlist!$G$1:$H$1,0)),"Unspecified")</f>
        <v>Unspecified</v>
      </c>
      <c r="AH361" s="36">
        <v>40715</v>
      </c>
    </row>
    <row r="362" spans="1:34" ht="15.75" customHeight="1" x14ac:dyDescent="0.3">
      <c r="A362" s="27" t="s">
        <v>2511</v>
      </c>
      <c r="B362" s="27" t="s">
        <v>1584</v>
      </c>
      <c r="C362" s="27" t="s">
        <v>2512</v>
      </c>
      <c r="D362" s="27" t="s">
        <v>2513</v>
      </c>
      <c r="E362" s="28" t="str">
        <f t="shared" si="42"/>
        <v>u1umHlGWRMA</v>
      </c>
      <c r="F362" s="28" t="str">
        <f t="shared" si="43"/>
        <v>u1umHlGWRMA</v>
      </c>
      <c r="G362" s="27" t="s">
        <v>2512</v>
      </c>
      <c r="H362" s="29" t="str">
        <f t="shared" si="44"/>
        <v>Executive Espresso</v>
      </c>
      <c r="I362" s="27" t="s">
        <v>1587</v>
      </c>
      <c r="J362" s="27" t="s">
        <v>2514</v>
      </c>
      <c r="K362" s="28" t="str">
        <f t="shared" si="45"/>
        <v>Mar 13, 2020</v>
      </c>
      <c r="L362" s="30">
        <f t="shared" si="46"/>
        <v>43903</v>
      </c>
      <c r="M362" s="28">
        <f t="shared" si="47"/>
        <v>13</v>
      </c>
      <c r="N362" s="28">
        <f t="shared" si="48"/>
        <v>3</v>
      </c>
      <c r="O362" s="28">
        <f t="shared" si="49"/>
        <v>2020</v>
      </c>
      <c r="P362" s="28" t="str">
        <f t="shared" si="50"/>
        <v>13</v>
      </c>
      <c r="Q362" s="28">
        <f>ROUNDUP(Table1[[#This Row],[month]]/3,0)</f>
        <v>1</v>
      </c>
      <c r="R362" s="28" t="str">
        <f>_xlfn.CONCAT(Table1[[#This Row],[year]],"-Q",Table1[[#This Row],[Quarter]])</f>
        <v>2020-Q1</v>
      </c>
      <c r="S362" s="28" t="str">
        <f>TEXT(Table1[[#This Row],[dateStr]],"yyyy-mm")</f>
        <v>2020-03</v>
      </c>
      <c r="T362" s="28" t="str">
        <f t="shared" si="51"/>
        <v>March</v>
      </c>
      <c r="U362" s="31">
        <v>13</v>
      </c>
      <c r="V362" s="27" t="s">
        <v>2515</v>
      </c>
      <c r="W362" s="32">
        <f t="shared" si="52"/>
        <v>24702</v>
      </c>
      <c r="X362" s="27" t="s">
        <v>2516</v>
      </c>
      <c r="Y362" s="32">
        <f t="shared" si="57"/>
        <v>361</v>
      </c>
      <c r="Z36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62" s="27" t="s">
        <v>2517</v>
      </c>
      <c r="AB362" s="33">
        <f>Table1[[#This Row],[secs]]/60 + Table1[[#This Row],[mins]] + Table1[[#This Row],[hours]]*60</f>
        <v>37.583333333333336</v>
      </c>
      <c r="AC362" s="34">
        <f t="shared" si="58"/>
        <v>35</v>
      </c>
      <c r="AD362" s="34">
        <f t="shared" si="59"/>
        <v>37</v>
      </c>
      <c r="AE362" s="35">
        <f t="shared" si="60"/>
        <v>0</v>
      </c>
      <c r="AF362" s="28" t="str">
        <f>IFERROR(VLOOKUP(E362,youtube_playlist!$G:$H,2,FALSE),"Unspecified")</f>
        <v>Unspecified</v>
      </c>
      <c r="AG362" s="28" t="str">
        <f>IFERROR(INDEX(youtube_playlist!$G$2:$H$285,MATCH(E362,youtube_playlist!$G$2:$G$285,0),MATCH("industry",youtube_playlist!$G$1:$H$1,0)),"Unspecified")</f>
        <v>Unspecified</v>
      </c>
      <c r="AH362" s="36">
        <v>36428</v>
      </c>
    </row>
    <row r="363" spans="1:34" ht="15.75" customHeight="1" x14ac:dyDescent="0.3">
      <c r="A363" s="27" t="s">
        <v>2518</v>
      </c>
      <c r="B363" s="27" t="s">
        <v>1584</v>
      </c>
      <c r="C363" s="27" t="s">
        <v>2519</v>
      </c>
      <c r="D363" s="27" t="s">
        <v>2520</v>
      </c>
      <c r="E363" s="28" t="str">
        <f t="shared" si="42"/>
        <v>RJW3CfFvDhQ</v>
      </c>
      <c r="F363" s="28" t="str">
        <f t="shared" si="43"/>
        <v>RJW3CfFvDhQ</v>
      </c>
      <c r="G363" s="27" t="s">
        <v>2519</v>
      </c>
      <c r="H363" s="29" t="str">
        <f t="shared" si="44"/>
        <v>Executive Espresso</v>
      </c>
      <c r="I363" s="27" t="s">
        <v>1587</v>
      </c>
      <c r="J363" s="27" t="s">
        <v>2521</v>
      </c>
      <c r="K363" s="28" t="str">
        <f t="shared" si="45"/>
        <v>Mar 11, 2020</v>
      </c>
      <c r="L363" s="30">
        <f t="shared" si="46"/>
        <v>43901</v>
      </c>
      <c r="M363" s="28">
        <f t="shared" si="47"/>
        <v>11</v>
      </c>
      <c r="N363" s="28">
        <f t="shared" si="48"/>
        <v>3</v>
      </c>
      <c r="O363" s="28">
        <f t="shared" si="49"/>
        <v>2020</v>
      </c>
      <c r="P363" s="28" t="str">
        <f t="shared" si="50"/>
        <v>11</v>
      </c>
      <c r="Q363" s="28">
        <f>ROUNDUP(Table1[[#This Row],[month]]/3,0)</f>
        <v>1</v>
      </c>
      <c r="R363" s="28" t="str">
        <f>_xlfn.CONCAT(Table1[[#This Row],[year]],"-Q",Table1[[#This Row],[Quarter]])</f>
        <v>2020-Q1</v>
      </c>
      <c r="S363" s="28" t="str">
        <f>TEXT(Table1[[#This Row],[dateStr]],"yyyy-mm")</f>
        <v>2020-03</v>
      </c>
      <c r="T363" s="28" t="str">
        <f t="shared" si="51"/>
        <v>March</v>
      </c>
      <c r="U363" s="31">
        <v>68</v>
      </c>
      <c r="V363" s="27" t="s">
        <v>2522</v>
      </c>
      <c r="W363" s="32">
        <f t="shared" si="52"/>
        <v>88768</v>
      </c>
      <c r="X363" s="27" t="s">
        <v>2523</v>
      </c>
      <c r="Y363" s="32">
        <f t="shared" si="57"/>
        <v>1102</v>
      </c>
      <c r="Z36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63" s="27" t="s">
        <v>2524</v>
      </c>
      <c r="AB363" s="33">
        <f>Table1[[#This Row],[secs]]/60 + Table1[[#This Row],[mins]] + Table1[[#This Row],[hours]]*60</f>
        <v>41.383333333333333</v>
      </c>
      <c r="AC363" s="34">
        <f t="shared" si="58"/>
        <v>23</v>
      </c>
      <c r="AD363" s="34">
        <f t="shared" si="59"/>
        <v>41</v>
      </c>
      <c r="AE363" s="35">
        <f t="shared" si="60"/>
        <v>0</v>
      </c>
      <c r="AF363" s="28" t="str">
        <f>IFERROR(VLOOKUP(E363,youtube_playlist!$G:$H,2,FALSE),"Unspecified")</f>
        <v>Unspecified</v>
      </c>
      <c r="AG363" s="28" t="str">
        <f>IFERROR(INDEX(youtube_playlist!$G$2:$H$285,MATCH(E363,youtube_playlist!$G$2:$G$285,0),MATCH("industry",youtube_playlist!$G$1:$H$1,0)),"Unspecified")</f>
        <v>Unspecified</v>
      </c>
      <c r="AH363" s="36">
        <v>42849</v>
      </c>
    </row>
    <row r="364" spans="1:34" ht="15.75" customHeight="1" x14ac:dyDescent="0.3">
      <c r="A364" s="27" t="s">
        <v>2525</v>
      </c>
      <c r="B364" s="27" t="s">
        <v>1584</v>
      </c>
      <c r="C364" s="27" t="s">
        <v>2526</v>
      </c>
      <c r="D364" s="27" t="s">
        <v>2527</v>
      </c>
      <c r="E364" s="28" t="str">
        <f t="shared" si="42"/>
        <v>wxU9zI5RgMM</v>
      </c>
      <c r="F364" s="28" t="str">
        <f t="shared" si="43"/>
        <v>wxU9zI5RgMM</v>
      </c>
      <c r="G364" s="27" t="s">
        <v>2526</v>
      </c>
      <c r="H364" s="29" t="str">
        <f t="shared" si="44"/>
        <v>Executive Espresso</v>
      </c>
      <c r="I364" s="27" t="s">
        <v>1587</v>
      </c>
      <c r="J364" s="27" t="s">
        <v>2528</v>
      </c>
      <c r="K364" s="28" t="str">
        <f t="shared" si="45"/>
        <v>Mar 7, 2020</v>
      </c>
      <c r="L364" s="30">
        <f t="shared" si="46"/>
        <v>43897</v>
      </c>
      <c r="M364" s="28">
        <f t="shared" si="47"/>
        <v>7</v>
      </c>
      <c r="N364" s="28">
        <f t="shared" si="48"/>
        <v>3</v>
      </c>
      <c r="O364" s="28">
        <f t="shared" si="49"/>
        <v>2020</v>
      </c>
      <c r="P364" s="28" t="str">
        <f t="shared" si="50"/>
        <v>7</v>
      </c>
      <c r="Q364" s="28">
        <f>ROUNDUP(Table1[[#This Row],[month]]/3,0)</f>
        <v>1</v>
      </c>
      <c r="R364" s="28" t="str">
        <f>_xlfn.CONCAT(Table1[[#This Row],[year]],"-Q",Table1[[#This Row],[Quarter]])</f>
        <v>2020-Q1</v>
      </c>
      <c r="S364" s="28" t="str">
        <f>TEXT(Table1[[#This Row],[dateStr]],"yyyy-mm")</f>
        <v>2020-03</v>
      </c>
      <c r="T364" s="28" t="str">
        <f t="shared" si="51"/>
        <v>March</v>
      </c>
      <c r="U364" s="31">
        <v>71</v>
      </c>
      <c r="V364" s="27" t="s">
        <v>2529</v>
      </c>
      <c r="W364" s="32">
        <f t="shared" si="52"/>
        <v>47029</v>
      </c>
      <c r="X364" s="27" t="s">
        <v>2530</v>
      </c>
      <c r="Y364" s="32">
        <f t="shared" si="57"/>
        <v>652</v>
      </c>
      <c r="Z36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64" s="27" t="s">
        <v>2531</v>
      </c>
      <c r="AB364" s="33">
        <f>Table1[[#This Row],[secs]]/60 + Table1[[#This Row],[mins]] + Table1[[#This Row],[hours]]*60</f>
        <v>24.616666666666667</v>
      </c>
      <c r="AC364" s="34">
        <f t="shared" si="58"/>
        <v>37</v>
      </c>
      <c r="AD364" s="34">
        <f t="shared" si="59"/>
        <v>24</v>
      </c>
      <c r="AE364" s="35">
        <f t="shared" si="60"/>
        <v>0</v>
      </c>
      <c r="AF364" s="28" t="str">
        <f>IFERROR(VLOOKUP(E364,youtube_playlist!$G:$H,2,FALSE),"Unspecified")</f>
        <v>Unspecified</v>
      </c>
      <c r="AG364" s="28" t="str">
        <f>IFERROR(INDEX(youtube_playlist!$G$2:$H$285,MATCH(E364,youtube_playlist!$G$2:$G$285,0),MATCH("industry",youtube_playlist!$G$1:$H$1,0)),"Unspecified")</f>
        <v>Unspecified</v>
      </c>
      <c r="AH364" s="36">
        <v>44134</v>
      </c>
    </row>
    <row r="365" spans="1:34" ht="15.75" customHeight="1" x14ac:dyDescent="0.3">
      <c r="A365" s="27" t="s">
        <v>2532</v>
      </c>
      <c r="B365" s="27" t="s">
        <v>1584</v>
      </c>
      <c r="C365" s="27" t="s">
        <v>2533</v>
      </c>
      <c r="D365" s="27" t="s">
        <v>2534</v>
      </c>
      <c r="E365" s="28" t="str">
        <f t="shared" si="42"/>
        <v>9NtE9Msp2mU</v>
      </c>
      <c r="F365" s="28" t="str">
        <f t="shared" si="43"/>
        <v>9NtE9Msp2mU</v>
      </c>
      <c r="G365" s="27" t="s">
        <v>2533</v>
      </c>
      <c r="H365" s="29" t="str">
        <f t="shared" si="44"/>
        <v>Executive Espresso</v>
      </c>
      <c r="I365" s="27" t="s">
        <v>1587</v>
      </c>
      <c r="J365" s="27" t="s">
        <v>2535</v>
      </c>
      <c r="K365" s="28" t="str">
        <f t="shared" si="45"/>
        <v>Mar 6, 2020</v>
      </c>
      <c r="L365" s="30">
        <f t="shared" si="46"/>
        <v>43896</v>
      </c>
      <c r="M365" s="28">
        <f t="shared" si="47"/>
        <v>6</v>
      </c>
      <c r="N365" s="28">
        <f t="shared" si="48"/>
        <v>3</v>
      </c>
      <c r="O365" s="28">
        <f t="shared" si="49"/>
        <v>2020</v>
      </c>
      <c r="P365" s="28" t="str">
        <f t="shared" si="50"/>
        <v>6</v>
      </c>
      <c r="Q365" s="28">
        <f>ROUNDUP(Table1[[#This Row],[month]]/3,0)</f>
        <v>1</v>
      </c>
      <c r="R365" s="28" t="str">
        <f>_xlfn.CONCAT(Table1[[#This Row],[year]],"-Q",Table1[[#This Row],[Quarter]])</f>
        <v>2020-Q1</v>
      </c>
      <c r="S365" s="28" t="str">
        <f>TEXT(Table1[[#This Row],[dateStr]],"yyyy-mm")</f>
        <v>2020-03</v>
      </c>
      <c r="T365" s="28" t="str">
        <f t="shared" si="51"/>
        <v>March</v>
      </c>
      <c r="U365" s="31">
        <v>29</v>
      </c>
      <c r="V365" s="27" t="s">
        <v>2536</v>
      </c>
      <c r="W365" s="32">
        <f t="shared" si="52"/>
        <v>34163</v>
      </c>
      <c r="X365" s="27" t="s">
        <v>2537</v>
      </c>
      <c r="Y365" s="32">
        <f t="shared" si="57"/>
        <v>484</v>
      </c>
      <c r="Z36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65" s="27" t="s">
        <v>2538</v>
      </c>
      <c r="AB365" s="33">
        <f>Table1[[#This Row],[secs]]/60 + Table1[[#This Row],[mins]] + Table1[[#This Row],[hours]]*60</f>
        <v>40.633333333333333</v>
      </c>
      <c r="AC365" s="34">
        <f t="shared" si="58"/>
        <v>38</v>
      </c>
      <c r="AD365" s="34">
        <f t="shared" si="59"/>
        <v>40</v>
      </c>
      <c r="AE365" s="35">
        <f t="shared" si="60"/>
        <v>0</v>
      </c>
      <c r="AF365" s="28" t="str">
        <f>IFERROR(VLOOKUP(E365,youtube_playlist!$G:$H,2,FALSE),"Unspecified")</f>
        <v>Unspecified</v>
      </c>
      <c r="AG365" s="28" t="str">
        <f>IFERROR(INDEX(youtube_playlist!$G$2:$H$285,MATCH(E365,youtube_playlist!$G$2:$G$285,0),MATCH("industry",youtube_playlist!$G$1:$H$1,0)),"Unspecified")</f>
        <v>Unspecified</v>
      </c>
      <c r="AH365" s="36">
        <v>41812</v>
      </c>
    </row>
    <row r="366" spans="1:34" ht="15.75" customHeight="1" x14ac:dyDescent="0.3">
      <c r="A366" s="27" t="s">
        <v>2539</v>
      </c>
      <c r="B366" s="27" t="s">
        <v>1584</v>
      </c>
      <c r="C366" s="27" t="s">
        <v>2540</v>
      </c>
      <c r="D366" s="27" t="s">
        <v>2541</v>
      </c>
      <c r="E366" s="28" t="str">
        <f t="shared" si="42"/>
        <v>xjLMDkhrMPY</v>
      </c>
      <c r="F366" s="28" t="str">
        <f t="shared" si="43"/>
        <v>xjLMDkhrMPY</v>
      </c>
      <c r="G366" s="27" t="s">
        <v>2540</v>
      </c>
      <c r="H366" s="29" t="str">
        <f t="shared" si="44"/>
        <v>Executive Espresso</v>
      </c>
      <c r="I366" s="27" t="s">
        <v>1587</v>
      </c>
      <c r="J366" s="27" t="s">
        <v>2542</v>
      </c>
      <c r="K366" s="28" t="str">
        <f t="shared" si="45"/>
        <v>Mar 1, 2020</v>
      </c>
      <c r="L366" s="30">
        <f t="shared" si="46"/>
        <v>43891</v>
      </c>
      <c r="M366" s="28">
        <f t="shared" si="47"/>
        <v>1</v>
      </c>
      <c r="N366" s="28">
        <f t="shared" si="48"/>
        <v>3</v>
      </c>
      <c r="O366" s="28">
        <f t="shared" si="49"/>
        <v>2020</v>
      </c>
      <c r="P366" s="28" t="str">
        <f t="shared" si="50"/>
        <v>1</v>
      </c>
      <c r="Q366" s="28">
        <f>ROUNDUP(Table1[[#This Row],[month]]/3,0)</f>
        <v>1</v>
      </c>
      <c r="R366" s="28" t="str">
        <f>_xlfn.CONCAT(Table1[[#This Row],[year]],"-Q",Table1[[#This Row],[Quarter]])</f>
        <v>2020-Q1</v>
      </c>
      <c r="S366" s="28" t="str">
        <f>TEXT(Table1[[#This Row],[dateStr]],"yyyy-mm")</f>
        <v>2020-03</v>
      </c>
      <c r="T366" s="28" t="str">
        <f t="shared" si="51"/>
        <v>March</v>
      </c>
      <c r="U366" s="31">
        <v>25</v>
      </c>
      <c r="V366" s="27" t="s">
        <v>2543</v>
      </c>
      <c r="W366" s="32">
        <f t="shared" si="52"/>
        <v>19318</v>
      </c>
      <c r="X366" s="27" t="s">
        <v>2544</v>
      </c>
      <c r="Y366" s="32">
        <f t="shared" si="57"/>
        <v>364</v>
      </c>
      <c r="Z36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66" s="27" t="s">
        <v>2545</v>
      </c>
      <c r="AB366" s="33">
        <f>Table1[[#This Row],[secs]]/60 + Table1[[#This Row],[mins]] + Table1[[#This Row],[hours]]*60</f>
        <v>40.583333333333336</v>
      </c>
      <c r="AC366" s="34">
        <f t="shared" si="58"/>
        <v>35</v>
      </c>
      <c r="AD366" s="34">
        <f t="shared" si="59"/>
        <v>40</v>
      </c>
      <c r="AE366" s="35">
        <f t="shared" si="60"/>
        <v>0</v>
      </c>
      <c r="AF366" s="28" t="str">
        <f>IFERROR(VLOOKUP(E366,youtube_playlist!$G:$H,2,FALSE),"Unspecified")</f>
        <v>Unspecified</v>
      </c>
      <c r="AG366" s="28" t="str">
        <f>IFERROR(INDEX(youtube_playlist!$G$2:$H$285,MATCH(E366,youtube_playlist!$G$2:$G$285,0),MATCH("industry",youtube_playlist!$G$1:$H$1,0)),"Unspecified")</f>
        <v>Unspecified</v>
      </c>
      <c r="AH366" s="36">
        <v>45965</v>
      </c>
    </row>
    <row r="367" spans="1:34" ht="15.75" customHeight="1" x14ac:dyDescent="0.3">
      <c r="A367" s="27" t="s">
        <v>2546</v>
      </c>
      <c r="B367" s="27" t="s">
        <v>1584</v>
      </c>
      <c r="C367" s="27" t="s">
        <v>2547</v>
      </c>
      <c r="D367" s="27" t="s">
        <v>2548</v>
      </c>
      <c r="E367" s="28" t="str">
        <f t="shared" si="42"/>
        <v>IULpr3QtE_I</v>
      </c>
      <c r="F367" s="28" t="str">
        <f t="shared" si="43"/>
        <v>IULpr3QtE_I</v>
      </c>
      <c r="G367" s="27" t="s">
        <v>2547</v>
      </c>
      <c r="H367" s="29" t="str">
        <f t="shared" si="44"/>
        <v>Executive Espresso</v>
      </c>
      <c r="I367" s="27" t="s">
        <v>1587</v>
      </c>
      <c r="J367" s="27" t="s">
        <v>2549</v>
      </c>
      <c r="K367" s="28" t="str">
        <f t="shared" si="45"/>
        <v>Feb 22, 2020</v>
      </c>
      <c r="L367" s="30">
        <f t="shared" si="46"/>
        <v>43883</v>
      </c>
      <c r="M367" s="28">
        <f t="shared" si="47"/>
        <v>22</v>
      </c>
      <c r="N367" s="28">
        <f t="shared" si="48"/>
        <v>2</v>
      </c>
      <c r="O367" s="28">
        <f t="shared" si="49"/>
        <v>2020</v>
      </c>
      <c r="P367" s="28" t="str">
        <f t="shared" si="50"/>
        <v>22</v>
      </c>
      <c r="Q367" s="28">
        <f>ROUNDUP(Table1[[#This Row],[month]]/3,0)</f>
        <v>1</v>
      </c>
      <c r="R367" s="28" t="str">
        <f>_xlfn.CONCAT(Table1[[#This Row],[year]],"-Q",Table1[[#This Row],[Quarter]])</f>
        <v>2020-Q1</v>
      </c>
      <c r="S367" s="28" t="str">
        <f>TEXT(Table1[[#This Row],[dateStr]],"yyyy-mm")</f>
        <v>2020-02</v>
      </c>
      <c r="T367" s="28" t="str">
        <f t="shared" si="51"/>
        <v>February</v>
      </c>
      <c r="U367" s="31">
        <v>70</v>
      </c>
      <c r="V367" s="27" t="s">
        <v>2550</v>
      </c>
      <c r="W367" s="32">
        <f t="shared" si="52"/>
        <v>45296</v>
      </c>
      <c r="X367" s="27" t="s">
        <v>2551</v>
      </c>
      <c r="Y367" s="32">
        <f t="shared" si="57"/>
        <v>620</v>
      </c>
      <c r="Z36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67" s="27" t="s">
        <v>2552</v>
      </c>
      <c r="AB367" s="33">
        <f>Table1[[#This Row],[secs]]/60 + Table1[[#This Row],[mins]] + Table1[[#This Row],[hours]]*60</f>
        <v>23.683333333333334</v>
      </c>
      <c r="AC367" s="34">
        <f t="shared" si="58"/>
        <v>41</v>
      </c>
      <c r="AD367" s="34">
        <f t="shared" si="59"/>
        <v>23</v>
      </c>
      <c r="AE367" s="35">
        <f t="shared" si="60"/>
        <v>0</v>
      </c>
      <c r="AF367" s="28" t="str">
        <f>IFERROR(VLOOKUP(E367,youtube_playlist!$G:$H,2,FALSE),"Unspecified")</f>
        <v>Unspecified</v>
      </c>
      <c r="AG367" s="28" t="str">
        <f>IFERROR(INDEX(youtube_playlist!$G$2:$H$285,MATCH(E367,youtube_playlist!$G$2:$G$285,0),MATCH("industry",youtube_playlist!$G$1:$H$1,0)),"Unspecified")</f>
        <v>Unspecified</v>
      </c>
      <c r="AH367" s="36">
        <v>44936</v>
      </c>
    </row>
    <row r="368" spans="1:34" ht="15.75" customHeight="1" x14ac:dyDescent="0.3">
      <c r="A368" s="27" t="s">
        <v>2553</v>
      </c>
      <c r="B368" s="27" t="s">
        <v>1584</v>
      </c>
      <c r="C368" s="27" t="s">
        <v>2554</v>
      </c>
      <c r="D368" s="27" t="s">
        <v>2555</v>
      </c>
      <c r="E368" s="28" t="str">
        <f t="shared" si="42"/>
        <v>U17Tu1IKEgY</v>
      </c>
      <c r="F368" s="28" t="str">
        <f t="shared" si="43"/>
        <v>U17Tu1IKEgY</v>
      </c>
      <c r="G368" s="27" t="s">
        <v>2554</v>
      </c>
      <c r="H368" s="29" t="str">
        <f t="shared" si="44"/>
        <v>Executive Espresso</v>
      </c>
      <c r="I368" s="27" t="s">
        <v>1587</v>
      </c>
      <c r="J368" s="27" t="s">
        <v>2556</v>
      </c>
      <c r="K368" s="28" t="str">
        <f t="shared" si="45"/>
        <v>Feb 18, 2020</v>
      </c>
      <c r="L368" s="30">
        <f t="shared" si="46"/>
        <v>43879</v>
      </c>
      <c r="M368" s="28">
        <f t="shared" si="47"/>
        <v>18</v>
      </c>
      <c r="N368" s="28">
        <f t="shared" si="48"/>
        <v>2</v>
      </c>
      <c r="O368" s="28">
        <f t="shared" si="49"/>
        <v>2020</v>
      </c>
      <c r="P368" s="28" t="str">
        <f t="shared" si="50"/>
        <v>18</v>
      </c>
      <c r="Q368" s="28">
        <f>ROUNDUP(Table1[[#This Row],[month]]/3,0)</f>
        <v>1</v>
      </c>
      <c r="R368" s="28" t="str">
        <f>_xlfn.CONCAT(Table1[[#This Row],[year]],"-Q",Table1[[#This Row],[Quarter]])</f>
        <v>2020-Q1</v>
      </c>
      <c r="S368" s="28" t="str">
        <f>TEXT(Table1[[#This Row],[dateStr]],"yyyy-mm")</f>
        <v>2020-02</v>
      </c>
      <c r="T368" s="28" t="str">
        <f t="shared" si="51"/>
        <v>February</v>
      </c>
      <c r="U368" s="31">
        <v>9</v>
      </c>
      <c r="V368" s="27" t="s">
        <v>2557</v>
      </c>
      <c r="W368" s="32">
        <f t="shared" si="52"/>
        <v>14012</v>
      </c>
      <c r="X368" s="27" t="s">
        <v>266</v>
      </c>
      <c r="Y368" s="32">
        <f t="shared" si="57"/>
        <v>211</v>
      </c>
      <c r="Z36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68" s="27" t="s">
        <v>2558</v>
      </c>
      <c r="AB368" s="33">
        <f>Table1[[#This Row],[secs]]/60 + Table1[[#This Row],[mins]] + Table1[[#This Row],[hours]]*60</f>
        <v>37.6</v>
      </c>
      <c r="AC368" s="34">
        <f t="shared" si="58"/>
        <v>36</v>
      </c>
      <c r="AD368" s="34">
        <f t="shared" si="59"/>
        <v>37</v>
      </c>
      <c r="AE368" s="35">
        <f t="shared" si="60"/>
        <v>0</v>
      </c>
      <c r="AF368" s="28" t="str">
        <f>IFERROR(VLOOKUP(E368,youtube_playlist!$G:$H,2,FALSE),"Unspecified")</f>
        <v>Unspecified</v>
      </c>
      <c r="AG368" s="28" t="str">
        <f>IFERROR(INDEX(youtube_playlist!$G$2:$H$285,MATCH(E368,youtube_playlist!$G$2:$G$285,0),MATCH("industry",youtube_playlist!$G$1:$H$1,0)),"Unspecified")</f>
        <v>Unspecified</v>
      </c>
      <c r="AH368" s="36">
        <v>39656</v>
      </c>
    </row>
    <row r="369" spans="1:34" ht="15.75" customHeight="1" x14ac:dyDescent="0.3">
      <c r="A369" s="27" t="s">
        <v>2559</v>
      </c>
      <c r="B369" s="27" t="s">
        <v>1584</v>
      </c>
      <c r="C369" s="27" t="s">
        <v>2560</v>
      </c>
      <c r="D369" s="27" t="s">
        <v>2561</v>
      </c>
      <c r="E369" s="28" t="str">
        <f t="shared" si="42"/>
        <v>-EXpUIET8XY</v>
      </c>
      <c r="F369" s="28" t="str">
        <f t="shared" si="43"/>
        <v>-EXpUIET8XY</v>
      </c>
      <c r="G369" s="27" t="s">
        <v>2560</v>
      </c>
      <c r="H369" s="29" t="str">
        <f t="shared" si="44"/>
        <v>Executive Espresso</v>
      </c>
      <c r="I369" s="27" t="s">
        <v>1587</v>
      </c>
      <c r="J369" s="27" t="s">
        <v>2562</v>
      </c>
      <c r="K369" s="28" t="str">
        <f t="shared" si="45"/>
        <v>Feb 8, 2020</v>
      </c>
      <c r="L369" s="30">
        <f t="shared" si="46"/>
        <v>43869</v>
      </c>
      <c r="M369" s="28">
        <f t="shared" si="47"/>
        <v>8</v>
      </c>
      <c r="N369" s="28">
        <f t="shared" si="48"/>
        <v>2</v>
      </c>
      <c r="O369" s="28">
        <f t="shared" si="49"/>
        <v>2020</v>
      </c>
      <c r="P369" s="28" t="str">
        <f t="shared" si="50"/>
        <v>8</v>
      </c>
      <c r="Q369" s="28">
        <f>ROUNDUP(Table1[[#This Row],[month]]/3,0)</f>
        <v>1</v>
      </c>
      <c r="R369" s="28" t="str">
        <f>_xlfn.CONCAT(Table1[[#This Row],[year]],"-Q",Table1[[#This Row],[Quarter]])</f>
        <v>2020-Q1</v>
      </c>
      <c r="S369" s="28" t="str">
        <f>TEXT(Table1[[#This Row],[dateStr]],"yyyy-mm")</f>
        <v>2020-02</v>
      </c>
      <c r="T369" s="28" t="str">
        <f t="shared" si="51"/>
        <v>February</v>
      </c>
      <c r="U369" s="31">
        <v>31</v>
      </c>
      <c r="V369" s="27" t="s">
        <v>2563</v>
      </c>
      <c r="W369" s="32">
        <f t="shared" si="52"/>
        <v>58778</v>
      </c>
      <c r="X369" s="27" t="s">
        <v>2564</v>
      </c>
      <c r="Y369" s="32">
        <f t="shared" si="57"/>
        <v>1485</v>
      </c>
      <c r="Z36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69" s="27" t="s">
        <v>2565</v>
      </c>
      <c r="AB369" s="33">
        <f>Table1[[#This Row],[secs]]/60 + Table1[[#This Row],[mins]] + Table1[[#This Row],[hours]]*60</f>
        <v>62.116666666666667</v>
      </c>
      <c r="AC369" s="34">
        <f t="shared" si="58"/>
        <v>7</v>
      </c>
      <c r="AD369" s="34">
        <f t="shared" si="59"/>
        <v>2</v>
      </c>
      <c r="AE369" s="35">
        <f t="shared" si="60"/>
        <v>1</v>
      </c>
      <c r="AF369" s="28" t="str">
        <f>IFERROR(VLOOKUP(E369,youtube_playlist!$G:$H,2,FALSE),"Unspecified")</f>
        <v>Unspecified</v>
      </c>
      <c r="AG369" s="28" t="str">
        <f>IFERROR(INDEX(youtube_playlist!$G$2:$H$285,MATCH(E369,youtube_playlist!$G$2:$G$285,0),MATCH("industry",youtube_playlist!$G$1:$H$1,0)),"Unspecified")</f>
        <v>Unspecified</v>
      </c>
      <c r="AH369" s="36">
        <v>55918</v>
      </c>
    </row>
    <row r="370" spans="1:34" ht="15.75" customHeight="1" x14ac:dyDescent="0.3">
      <c r="A370" s="27" t="s">
        <v>2566</v>
      </c>
      <c r="B370" s="27" t="s">
        <v>1584</v>
      </c>
      <c r="C370" s="27" t="s">
        <v>2567</v>
      </c>
      <c r="D370" s="27" t="s">
        <v>2568</v>
      </c>
      <c r="E370" s="28" t="str">
        <f t="shared" si="42"/>
        <v>BAPa3VS09dU</v>
      </c>
      <c r="F370" s="28" t="str">
        <f t="shared" si="43"/>
        <v>BAPa3VS09dU</v>
      </c>
      <c r="G370" s="27" t="s">
        <v>2567</v>
      </c>
      <c r="H370" s="29" t="str">
        <f t="shared" si="44"/>
        <v>Executive Espresso</v>
      </c>
      <c r="I370" s="27" t="s">
        <v>1587</v>
      </c>
      <c r="J370" s="27" t="s">
        <v>2569</v>
      </c>
      <c r="K370" s="28" t="str">
        <f t="shared" si="45"/>
        <v>Feb 7, 2020</v>
      </c>
      <c r="L370" s="30">
        <f t="shared" si="46"/>
        <v>43868</v>
      </c>
      <c r="M370" s="28">
        <f t="shared" si="47"/>
        <v>7</v>
      </c>
      <c r="N370" s="28">
        <f t="shared" si="48"/>
        <v>2</v>
      </c>
      <c r="O370" s="28">
        <f t="shared" si="49"/>
        <v>2020</v>
      </c>
      <c r="P370" s="28" t="str">
        <f t="shared" si="50"/>
        <v>7</v>
      </c>
      <c r="Q370" s="28">
        <f>ROUNDUP(Table1[[#This Row],[month]]/3,0)</f>
        <v>1</v>
      </c>
      <c r="R370" s="28" t="str">
        <f>_xlfn.CONCAT(Table1[[#This Row],[year]],"-Q",Table1[[#This Row],[Quarter]])</f>
        <v>2020-Q1</v>
      </c>
      <c r="S370" s="28" t="str">
        <f>TEXT(Table1[[#This Row],[dateStr]],"yyyy-mm")</f>
        <v>2020-02</v>
      </c>
      <c r="T370" s="28" t="str">
        <f t="shared" si="51"/>
        <v>February</v>
      </c>
      <c r="U370" s="31">
        <v>8</v>
      </c>
      <c r="V370" s="27" t="s">
        <v>2570</v>
      </c>
      <c r="W370" s="32">
        <f t="shared" si="52"/>
        <v>26248</v>
      </c>
      <c r="X370" s="27" t="s">
        <v>2571</v>
      </c>
      <c r="Y370" s="32">
        <f t="shared" si="57"/>
        <v>443</v>
      </c>
      <c r="Z37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70" s="27" t="s">
        <v>51</v>
      </c>
      <c r="AB370" s="33">
        <f>Table1[[#This Row],[secs]]/60 + Table1[[#This Row],[mins]] + Table1[[#This Row],[hours]]*60</f>
        <v>38.233333333333334</v>
      </c>
      <c r="AC370" s="34">
        <f t="shared" si="58"/>
        <v>14</v>
      </c>
      <c r="AD370" s="34">
        <f t="shared" si="59"/>
        <v>38</v>
      </c>
      <c r="AE370" s="35">
        <f t="shared" si="60"/>
        <v>0</v>
      </c>
      <c r="AF370" s="28" t="str">
        <f>IFERROR(VLOOKUP(E370,youtube_playlist!$G:$H,2,FALSE),"Unspecified")</f>
        <v>Unspecified</v>
      </c>
      <c r="AG370" s="28" t="str">
        <f>IFERROR(INDEX(youtube_playlist!$G$2:$H$285,MATCH(E370,youtube_playlist!$G$2:$G$285,0),MATCH("industry",youtube_playlist!$G$1:$H$1,0)),"Unspecified")</f>
        <v>Unspecified</v>
      </c>
      <c r="AH370" s="36">
        <v>43396</v>
      </c>
    </row>
    <row r="371" spans="1:34" ht="15.75" customHeight="1" x14ac:dyDescent="0.3">
      <c r="A371" s="27" t="s">
        <v>2572</v>
      </c>
      <c r="B371" s="27" t="s">
        <v>1584</v>
      </c>
      <c r="C371" s="27" t="s">
        <v>2573</v>
      </c>
      <c r="D371" s="27" t="s">
        <v>2574</v>
      </c>
      <c r="E371" s="28" t="str">
        <f t="shared" si="42"/>
        <v>3DVBw8v7CCs</v>
      </c>
      <c r="F371" s="28" t="str">
        <f t="shared" si="43"/>
        <v>3DVBw8v7CCs</v>
      </c>
      <c r="G371" s="27" t="s">
        <v>2573</v>
      </c>
      <c r="H371" s="29" t="str">
        <f t="shared" si="44"/>
        <v>Executive Espresso</v>
      </c>
      <c r="I371" s="27" t="s">
        <v>1587</v>
      </c>
      <c r="J371" s="27" t="s">
        <v>2575</v>
      </c>
      <c r="K371" s="28" t="str">
        <f t="shared" si="45"/>
        <v>Feb 5, 2020</v>
      </c>
      <c r="L371" s="30">
        <f t="shared" si="46"/>
        <v>43866</v>
      </c>
      <c r="M371" s="28">
        <f t="shared" si="47"/>
        <v>5</v>
      </c>
      <c r="N371" s="28">
        <f t="shared" si="48"/>
        <v>2</v>
      </c>
      <c r="O371" s="28">
        <f t="shared" si="49"/>
        <v>2020</v>
      </c>
      <c r="P371" s="28" t="str">
        <f t="shared" si="50"/>
        <v>5</v>
      </c>
      <c r="Q371" s="28">
        <f>ROUNDUP(Table1[[#This Row],[month]]/3,0)</f>
        <v>1</v>
      </c>
      <c r="R371" s="28" t="str">
        <f>_xlfn.CONCAT(Table1[[#This Row],[year]],"-Q",Table1[[#This Row],[Quarter]])</f>
        <v>2020-Q1</v>
      </c>
      <c r="S371" s="28" t="str">
        <f>TEXT(Table1[[#This Row],[dateStr]],"yyyy-mm")</f>
        <v>2020-02</v>
      </c>
      <c r="T371" s="28" t="str">
        <f t="shared" si="51"/>
        <v>February</v>
      </c>
      <c r="U371" s="31">
        <v>3</v>
      </c>
      <c r="V371" s="27" t="s">
        <v>2576</v>
      </c>
      <c r="W371" s="32">
        <f t="shared" si="52"/>
        <v>3156</v>
      </c>
      <c r="X371" s="27" t="s">
        <v>2577</v>
      </c>
      <c r="Y371" s="32">
        <f t="shared" si="57"/>
        <v>62</v>
      </c>
      <c r="Z37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71" s="27" t="s">
        <v>2578</v>
      </c>
      <c r="AB371" s="33">
        <f>Table1[[#This Row],[secs]]/60 + Table1[[#This Row],[mins]] + Table1[[#This Row],[hours]]*60</f>
        <v>44.35</v>
      </c>
      <c r="AC371" s="34">
        <f t="shared" si="58"/>
        <v>21</v>
      </c>
      <c r="AD371" s="34">
        <f t="shared" si="59"/>
        <v>44</v>
      </c>
      <c r="AE371" s="35">
        <f t="shared" si="60"/>
        <v>0</v>
      </c>
      <c r="AF371" s="28" t="str">
        <f>IFERROR(VLOOKUP(E371,youtube_playlist!$G:$H,2,FALSE),"Unspecified")</f>
        <v>Unspecified</v>
      </c>
      <c r="AG371" s="28" t="str">
        <f>IFERROR(INDEX(youtube_playlist!$G$2:$H$285,MATCH(E371,youtube_playlist!$G$2:$G$285,0),MATCH("industry",youtube_playlist!$G$1:$H$1,0)),"Unspecified")</f>
        <v>Unspecified</v>
      </c>
      <c r="AH371" s="36">
        <v>42462</v>
      </c>
    </row>
    <row r="372" spans="1:34" ht="15.75" customHeight="1" x14ac:dyDescent="0.3">
      <c r="A372" s="27" t="s">
        <v>2579</v>
      </c>
      <c r="B372" s="27" t="s">
        <v>1584</v>
      </c>
      <c r="C372" s="27" t="s">
        <v>2580</v>
      </c>
      <c r="D372" s="27" t="s">
        <v>2581</v>
      </c>
      <c r="E372" s="28" t="str">
        <f t="shared" si="42"/>
        <v>zagbwK24mvk</v>
      </c>
      <c r="F372" s="28" t="str">
        <f t="shared" si="43"/>
        <v>zagbwK24mvk</v>
      </c>
      <c r="G372" s="27" t="s">
        <v>2580</v>
      </c>
      <c r="H372" s="29" t="str">
        <f t="shared" si="44"/>
        <v>Executive Espresso</v>
      </c>
      <c r="I372" s="27" t="s">
        <v>1587</v>
      </c>
      <c r="J372" s="27" t="s">
        <v>2582</v>
      </c>
      <c r="K372" s="28" t="str">
        <f t="shared" si="45"/>
        <v>Jan 27, 2020</v>
      </c>
      <c r="L372" s="30">
        <f t="shared" si="46"/>
        <v>43857</v>
      </c>
      <c r="M372" s="28">
        <f t="shared" si="47"/>
        <v>27</v>
      </c>
      <c r="N372" s="28">
        <f t="shared" si="48"/>
        <v>1</v>
      </c>
      <c r="O372" s="28">
        <f t="shared" si="49"/>
        <v>2020</v>
      </c>
      <c r="P372" s="28" t="str">
        <f t="shared" si="50"/>
        <v>27</v>
      </c>
      <c r="Q372" s="28">
        <f>ROUNDUP(Table1[[#This Row],[month]]/3,0)</f>
        <v>1</v>
      </c>
      <c r="R372" s="28" t="str">
        <f>_xlfn.CONCAT(Table1[[#This Row],[year]],"-Q",Table1[[#This Row],[Quarter]])</f>
        <v>2020-Q1</v>
      </c>
      <c r="S372" s="28" t="str">
        <f>TEXT(Table1[[#This Row],[dateStr]],"yyyy-mm")</f>
        <v>2020-01</v>
      </c>
      <c r="T372" s="28" t="str">
        <f t="shared" si="51"/>
        <v>January</v>
      </c>
      <c r="U372" s="31">
        <v>6</v>
      </c>
      <c r="V372" s="27" t="s">
        <v>2583</v>
      </c>
      <c r="W372" s="32">
        <f t="shared" si="52"/>
        <v>7742</v>
      </c>
      <c r="X372" s="27" t="s">
        <v>2584</v>
      </c>
      <c r="Y372" s="32">
        <f t="shared" si="57"/>
        <v>123</v>
      </c>
      <c r="Z37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72" s="27" t="s">
        <v>2585</v>
      </c>
      <c r="AB372" s="33">
        <f>Table1[[#This Row],[secs]]/60 + Table1[[#This Row],[mins]] + Table1[[#This Row],[hours]]*60</f>
        <v>47.15</v>
      </c>
      <c r="AC372" s="34">
        <f t="shared" si="58"/>
        <v>9</v>
      </c>
      <c r="AD372" s="34">
        <f t="shared" si="59"/>
        <v>47</v>
      </c>
      <c r="AE372" s="35">
        <f t="shared" si="60"/>
        <v>0</v>
      </c>
      <c r="AF372" s="28" t="str">
        <f>IFERROR(VLOOKUP(E372,youtube_playlist!$G:$H,2,FALSE),"Unspecified")</f>
        <v>Unspecified</v>
      </c>
      <c r="AG372" s="28" t="str">
        <f>IFERROR(INDEX(youtube_playlist!$G$2:$H$285,MATCH(E372,youtube_playlist!$G$2:$G$285,0),MATCH("industry",youtube_playlist!$G$1:$H$1,0)),"Unspecified")</f>
        <v>Unspecified</v>
      </c>
      <c r="AH372" s="36">
        <v>42823</v>
      </c>
    </row>
    <row r="373" spans="1:34" ht="15.75" customHeight="1" x14ac:dyDescent="0.3">
      <c r="A373" s="27" t="s">
        <v>2586</v>
      </c>
      <c r="B373" s="27" t="s">
        <v>1584</v>
      </c>
      <c r="C373" s="27" t="s">
        <v>2587</v>
      </c>
      <c r="D373" s="27" t="s">
        <v>2588</v>
      </c>
      <c r="E373" s="28" t="str">
        <f t="shared" si="42"/>
        <v>q_AUIE1OlMU</v>
      </c>
      <c r="F373" s="28" t="str">
        <f t="shared" si="43"/>
        <v>q_AUIE1OlMU</v>
      </c>
      <c r="G373" s="27" t="s">
        <v>2587</v>
      </c>
      <c r="H373" s="29" t="str">
        <f t="shared" si="44"/>
        <v>Executive Espresso</v>
      </c>
      <c r="I373" s="27" t="s">
        <v>1587</v>
      </c>
      <c r="J373" s="27" t="s">
        <v>2589</v>
      </c>
      <c r="K373" s="28" t="str">
        <f t="shared" si="45"/>
        <v>Jan 23, 2020</v>
      </c>
      <c r="L373" s="30">
        <f t="shared" si="46"/>
        <v>43853</v>
      </c>
      <c r="M373" s="28">
        <f t="shared" si="47"/>
        <v>23</v>
      </c>
      <c r="N373" s="28">
        <f t="shared" si="48"/>
        <v>1</v>
      </c>
      <c r="O373" s="28">
        <f t="shared" si="49"/>
        <v>2020</v>
      </c>
      <c r="P373" s="28" t="str">
        <f t="shared" si="50"/>
        <v>23</v>
      </c>
      <c r="Q373" s="28">
        <f>ROUNDUP(Table1[[#This Row],[month]]/3,0)</f>
        <v>1</v>
      </c>
      <c r="R373" s="28" t="str">
        <f>_xlfn.CONCAT(Table1[[#This Row],[year]],"-Q",Table1[[#This Row],[Quarter]])</f>
        <v>2020-Q1</v>
      </c>
      <c r="S373" s="28" t="str">
        <f>TEXT(Table1[[#This Row],[dateStr]],"yyyy-mm")</f>
        <v>2020-01</v>
      </c>
      <c r="T373" s="28" t="str">
        <f t="shared" si="51"/>
        <v>January</v>
      </c>
      <c r="U373" s="31">
        <v>56</v>
      </c>
      <c r="V373" s="27" t="s">
        <v>2590</v>
      </c>
      <c r="W373" s="32">
        <f t="shared" si="52"/>
        <v>27109</v>
      </c>
      <c r="X373" s="27" t="s">
        <v>2591</v>
      </c>
      <c r="Y373" s="32">
        <f t="shared" si="57"/>
        <v>431</v>
      </c>
      <c r="Z37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73" s="27" t="s">
        <v>2592</v>
      </c>
      <c r="AB373" s="33">
        <f>Table1[[#This Row],[secs]]/60 + Table1[[#This Row],[mins]] + Table1[[#This Row],[hours]]*60</f>
        <v>43.25</v>
      </c>
      <c r="AC373" s="34">
        <f t="shared" si="58"/>
        <v>15</v>
      </c>
      <c r="AD373" s="34">
        <f t="shared" si="59"/>
        <v>43</v>
      </c>
      <c r="AE373" s="35">
        <f t="shared" si="60"/>
        <v>0</v>
      </c>
      <c r="AF373" s="28" t="str">
        <f>IFERROR(VLOOKUP(E373,youtube_playlist!$G:$H,2,FALSE),"Unspecified")</f>
        <v>Unspecified</v>
      </c>
      <c r="AG373" s="28" t="str">
        <f>IFERROR(INDEX(youtube_playlist!$G$2:$H$285,MATCH(E373,youtube_playlist!$G$2:$G$285,0),MATCH("industry",youtube_playlist!$G$1:$H$1,0)),"Unspecified")</f>
        <v>Unspecified</v>
      </c>
      <c r="AH373" s="36">
        <v>45297</v>
      </c>
    </row>
    <row r="374" spans="1:34" ht="15.75" customHeight="1" x14ac:dyDescent="0.3">
      <c r="A374" s="27" t="s">
        <v>2593</v>
      </c>
      <c r="B374" s="27" t="s">
        <v>1584</v>
      </c>
      <c r="C374" s="27" t="s">
        <v>2594</v>
      </c>
      <c r="D374" s="27" t="s">
        <v>2595</v>
      </c>
      <c r="E374" s="28" t="str">
        <f t="shared" si="42"/>
        <v>kcOMqcCTd9Q</v>
      </c>
      <c r="F374" s="28" t="str">
        <f t="shared" si="43"/>
        <v>kcOMqcCTd9Q</v>
      </c>
      <c r="G374" s="27" t="s">
        <v>2594</v>
      </c>
      <c r="H374" s="29" t="str">
        <f t="shared" si="44"/>
        <v>Executive Espresso</v>
      </c>
      <c r="I374" s="27" t="s">
        <v>1587</v>
      </c>
      <c r="J374" s="27" t="s">
        <v>2596</v>
      </c>
      <c r="K374" s="28" t="str">
        <f t="shared" si="45"/>
        <v>Jan 21, 2020</v>
      </c>
      <c r="L374" s="30">
        <f t="shared" si="46"/>
        <v>43851</v>
      </c>
      <c r="M374" s="28">
        <f t="shared" si="47"/>
        <v>21</v>
      </c>
      <c r="N374" s="28">
        <f t="shared" si="48"/>
        <v>1</v>
      </c>
      <c r="O374" s="28">
        <f t="shared" si="49"/>
        <v>2020</v>
      </c>
      <c r="P374" s="28" t="str">
        <f t="shared" si="50"/>
        <v>21</v>
      </c>
      <c r="Q374" s="28">
        <f>ROUNDUP(Table1[[#This Row],[month]]/3,0)</f>
        <v>1</v>
      </c>
      <c r="R374" s="28" t="str">
        <f>_xlfn.CONCAT(Table1[[#This Row],[year]],"-Q",Table1[[#This Row],[Quarter]])</f>
        <v>2020-Q1</v>
      </c>
      <c r="S374" s="28" t="str">
        <f>TEXT(Table1[[#This Row],[dateStr]],"yyyy-mm")</f>
        <v>2020-01</v>
      </c>
      <c r="T374" s="28" t="str">
        <f t="shared" si="51"/>
        <v>January</v>
      </c>
      <c r="U374" s="31">
        <v>7</v>
      </c>
      <c r="V374" s="27" t="s">
        <v>2597</v>
      </c>
      <c r="W374" s="32">
        <f t="shared" si="52"/>
        <v>7701</v>
      </c>
      <c r="X374" s="27" t="s">
        <v>2598</v>
      </c>
      <c r="Y374" s="32">
        <f t="shared" si="57"/>
        <v>127</v>
      </c>
      <c r="Z37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74" s="27" t="s">
        <v>2599</v>
      </c>
      <c r="AB374" s="33">
        <f>Table1[[#This Row],[secs]]/60 + Table1[[#This Row],[mins]] + Table1[[#This Row],[hours]]*60</f>
        <v>29.55</v>
      </c>
      <c r="AC374" s="34">
        <f t="shared" si="58"/>
        <v>33</v>
      </c>
      <c r="AD374" s="34">
        <f t="shared" si="59"/>
        <v>29</v>
      </c>
      <c r="AE374" s="35">
        <f t="shared" si="60"/>
        <v>0</v>
      </c>
      <c r="AF374" s="28" t="str">
        <f>IFERROR(VLOOKUP(E374,youtube_playlist!$G:$H,2,FALSE),"Unspecified")</f>
        <v>Unspecified</v>
      </c>
      <c r="AG374" s="28" t="str">
        <f>IFERROR(INDEX(youtube_playlist!$G$2:$H$285,MATCH(E374,youtube_playlist!$G$2:$G$285,0),MATCH("industry",youtube_playlist!$G$1:$H$1,0)),"Unspecified")</f>
        <v>Unspecified</v>
      </c>
      <c r="AH374" s="36">
        <v>36943</v>
      </c>
    </row>
    <row r="375" spans="1:34" ht="15.75" customHeight="1" x14ac:dyDescent="0.3">
      <c r="A375" s="27" t="s">
        <v>2600</v>
      </c>
      <c r="B375" s="27" t="s">
        <v>1584</v>
      </c>
      <c r="C375" s="27" t="s">
        <v>2601</v>
      </c>
      <c r="D375" s="27" t="s">
        <v>2602</v>
      </c>
      <c r="E375" s="28" t="str">
        <f t="shared" si="42"/>
        <v>_NQi18nWcG8</v>
      </c>
      <c r="F375" s="28" t="str">
        <f t="shared" si="43"/>
        <v>_NQi18nWcG8</v>
      </c>
      <c r="G375" s="27" t="s">
        <v>2601</v>
      </c>
      <c r="H375" s="29" t="str">
        <f t="shared" si="44"/>
        <v>Executive Espresso</v>
      </c>
      <c r="I375" s="27" t="s">
        <v>1587</v>
      </c>
      <c r="J375" s="27" t="s">
        <v>2603</v>
      </c>
      <c r="K375" s="28" t="str">
        <f t="shared" si="45"/>
        <v>Jan 20, 2020</v>
      </c>
      <c r="L375" s="30">
        <f t="shared" si="46"/>
        <v>43850</v>
      </c>
      <c r="M375" s="28">
        <f t="shared" si="47"/>
        <v>20</v>
      </c>
      <c r="N375" s="28">
        <f t="shared" si="48"/>
        <v>1</v>
      </c>
      <c r="O375" s="28">
        <f t="shared" si="49"/>
        <v>2020</v>
      </c>
      <c r="P375" s="28" t="str">
        <f t="shared" si="50"/>
        <v>20</v>
      </c>
      <c r="Q375" s="28">
        <f>ROUNDUP(Table1[[#This Row],[month]]/3,0)</f>
        <v>1</v>
      </c>
      <c r="R375" s="28" t="str">
        <f>_xlfn.CONCAT(Table1[[#This Row],[year]],"-Q",Table1[[#This Row],[Quarter]])</f>
        <v>2020-Q1</v>
      </c>
      <c r="S375" s="28" t="str">
        <f>TEXT(Table1[[#This Row],[dateStr]],"yyyy-mm")</f>
        <v>2020-01</v>
      </c>
      <c r="T375" s="28" t="str">
        <f t="shared" si="51"/>
        <v>January</v>
      </c>
      <c r="U375" s="31">
        <v>35</v>
      </c>
      <c r="V375" s="27" t="s">
        <v>2604</v>
      </c>
      <c r="W375" s="32">
        <f t="shared" si="52"/>
        <v>24877</v>
      </c>
      <c r="X375" s="27" t="s">
        <v>2086</v>
      </c>
      <c r="Y375" s="32">
        <f t="shared" si="57"/>
        <v>359</v>
      </c>
      <c r="Z37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75" s="27" t="s">
        <v>2605</v>
      </c>
      <c r="AB375" s="33">
        <f>Table1[[#This Row],[secs]]/60 + Table1[[#This Row],[mins]] + Table1[[#This Row],[hours]]*60</f>
        <v>31.8</v>
      </c>
      <c r="AC375" s="34">
        <f t="shared" si="58"/>
        <v>48</v>
      </c>
      <c r="AD375" s="34">
        <f t="shared" si="59"/>
        <v>31</v>
      </c>
      <c r="AE375" s="35">
        <f t="shared" si="60"/>
        <v>0</v>
      </c>
      <c r="AF375" s="28" t="str">
        <f>IFERROR(VLOOKUP(E375,youtube_playlist!$G:$H,2,FALSE),"Unspecified")</f>
        <v>Unspecified</v>
      </c>
      <c r="AG375" s="28" t="str">
        <f>IFERROR(INDEX(youtube_playlist!$G$2:$H$285,MATCH(E375,youtube_playlist!$G$2:$G$285,0),MATCH("industry",youtube_playlist!$G$1:$H$1,0)),"Unspecified")</f>
        <v>Unspecified</v>
      </c>
      <c r="AH375" s="36">
        <v>40424</v>
      </c>
    </row>
    <row r="376" spans="1:34" ht="15.75" customHeight="1" x14ac:dyDescent="0.3">
      <c r="A376" s="27" t="s">
        <v>2606</v>
      </c>
      <c r="B376" s="27" t="s">
        <v>1584</v>
      </c>
      <c r="C376" s="27" t="s">
        <v>2607</v>
      </c>
      <c r="D376" s="27" t="s">
        <v>2608</v>
      </c>
      <c r="E376" s="28" t="str">
        <f t="shared" si="42"/>
        <v>VBVMennfF4c</v>
      </c>
      <c r="F376" s="28" t="str">
        <f t="shared" si="43"/>
        <v>VBVMennfF4c</v>
      </c>
      <c r="G376" s="27" t="s">
        <v>2607</v>
      </c>
      <c r="H376" s="29" t="str">
        <f t="shared" si="44"/>
        <v>Executive Espresso</v>
      </c>
      <c r="I376" s="27" t="s">
        <v>1587</v>
      </c>
      <c r="J376" s="27" t="s">
        <v>2609</v>
      </c>
      <c r="K376" s="28" t="str">
        <f t="shared" si="45"/>
        <v>Jan 8, 2020</v>
      </c>
      <c r="L376" s="30">
        <f t="shared" si="46"/>
        <v>43838</v>
      </c>
      <c r="M376" s="28">
        <f t="shared" si="47"/>
        <v>8</v>
      </c>
      <c r="N376" s="28">
        <f t="shared" si="48"/>
        <v>1</v>
      </c>
      <c r="O376" s="28">
        <f t="shared" si="49"/>
        <v>2020</v>
      </c>
      <c r="P376" s="28" t="str">
        <f t="shared" si="50"/>
        <v>8</v>
      </c>
      <c r="Q376" s="28">
        <f>ROUNDUP(Table1[[#This Row],[month]]/3,0)</f>
        <v>1</v>
      </c>
      <c r="R376" s="28" t="str">
        <f>_xlfn.CONCAT(Table1[[#This Row],[year]],"-Q",Table1[[#This Row],[Quarter]])</f>
        <v>2020-Q1</v>
      </c>
      <c r="S376" s="28" t="str">
        <f>TEXT(Table1[[#This Row],[dateStr]],"yyyy-mm")</f>
        <v>2020-01</v>
      </c>
      <c r="T376" s="28" t="str">
        <f t="shared" si="51"/>
        <v>January</v>
      </c>
      <c r="U376" s="31">
        <v>26</v>
      </c>
      <c r="V376" s="27" t="s">
        <v>2610</v>
      </c>
      <c r="W376" s="32">
        <f t="shared" si="52"/>
        <v>46789</v>
      </c>
      <c r="X376" s="27" t="s">
        <v>2611</v>
      </c>
      <c r="Y376" s="32">
        <f t="shared" si="57"/>
        <v>816</v>
      </c>
      <c r="Z37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76" s="27" t="s">
        <v>2612</v>
      </c>
      <c r="AB376" s="33">
        <f>Table1[[#This Row],[secs]]/60 + Table1[[#This Row],[mins]] + Table1[[#This Row],[hours]]*60</f>
        <v>26.116666666666667</v>
      </c>
      <c r="AC376" s="34">
        <f t="shared" si="58"/>
        <v>7</v>
      </c>
      <c r="AD376" s="34">
        <f t="shared" si="59"/>
        <v>26</v>
      </c>
      <c r="AE376" s="35">
        <f t="shared" si="60"/>
        <v>0</v>
      </c>
      <c r="AF376" s="28" t="str">
        <f>IFERROR(VLOOKUP(E376,youtube_playlist!$G:$H,2,FALSE),"Unspecified")</f>
        <v>Unspecified</v>
      </c>
      <c r="AG376" s="28" t="str">
        <f>IFERROR(INDEX(youtube_playlist!$G$2:$H$285,MATCH(E376,youtube_playlist!$G$2:$G$285,0),MATCH("industry",youtube_playlist!$G$1:$H$1,0)),"Unspecified")</f>
        <v>Unspecified</v>
      </c>
      <c r="AH376" s="36">
        <v>41672</v>
      </c>
    </row>
    <row r="377" spans="1:34" ht="15.75" customHeight="1" x14ac:dyDescent="0.3">
      <c r="A377" s="27" t="s">
        <v>2613</v>
      </c>
      <c r="B377" s="27" t="s">
        <v>1584</v>
      </c>
      <c r="C377" s="27" t="s">
        <v>2614</v>
      </c>
      <c r="D377" s="27" t="s">
        <v>2615</v>
      </c>
      <c r="E377" s="28" t="str">
        <f t="shared" si="42"/>
        <v>jNDFCzWCJC4</v>
      </c>
      <c r="F377" s="28" t="str">
        <f t="shared" si="43"/>
        <v>jNDFCzWCJC4</v>
      </c>
      <c r="G377" s="27" t="s">
        <v>2614</v>
      </c>
      <c r="H377" s="29" t="str">
        <f t="shared" si="44"/>
        <v>Executive Espresso</v>
      </c>
      <c r="I377" s="27" t="s">
        <v>1587</v>
      </c>
      <c r="J377" s="27" t="s">
        <v>2616</v>
      </c>
      <c r="K377" s="28" t="str">
        <f t="shared" si="45"/>
        <v>Jan 3, 2020</v>
      </c>
      <c r="L377" s="30">
        <f t="shared" si="46"/>
        <v>43833</v>
      </c>
      <c r="M377" s="28">
        <f t="shared" si="47"/>
        <v>3</v>
      </c>
      <c r="N377" s="28">
        <f t="shared" si="48"/>
        <v>1</v>
      </c>
      <c r="O377" s="28">
        <f t="shared" si="49"/>
        <v>2020</v>
      </c>
      <c r="P377" s="28" t="str">
        <f t="shared" si="50"/>
        <v>3</v>
      </c>
      <c r="Q377" s="28">
        <f>ROUNDUP(Table1[[#This Row],[month]]/3,0)</f>
        <v>1</v>
      </c>
      <c r="R377" s="28" t="str">
        <f>_xlfn.CONCAT(Table1[[#This Row],[year]],"-Q",Table1[[#This Row],[Quarter]])</f>
        <v>2020-Q1</v>
      </c>
      <c r="S377" s="28" t="str">
        <f>TEXT(Table1[[#This Row],[dateStr]],"yyyy-mm")</f>
        <v>2020-01</v>
      </c>
      <c r="T377" s="28" t="str">
        <f t="shared" si="51"/>
        <v>January</v>
      </c>
      <c r="U377" s="31">
        <v>9</v>
      </c>
      <c r="V377" s="27" t="s">
        <v>2617</v>
      </c>
      <c r="W377" s="32">
        <f t="shared" si="52"/>
        <v>33797</v>
      </c>
      <c r="X377" s="27" t="s">
        <v>2618</v>
      </c>
      <c r="Y377" s="32">
        <f t="shared" si="57"/>
        <v>562</v>
      </c>
      <c r="Z37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77" s="27" t="s">
        <v>1929</v>
      </c>
      <c r="AB377" s="33">
        <f>Table1[[#This Row],[secs]]/60 + Table1[[#This Row],[mins]] + Table1[[#This Row],[hours]]*60</f>
        <v>23.05</v>
      </c>
      <c r="AC377" s="34">
        <f t="shared" si="58"/>
        <v>3</v>
      </c>
      <c r="AD377" s="34">
        <f t="shared" si="59"/>
        <v>23</v>
      </c>
      <c r="AE377" s="35">
        <f t="shared" si="60"/>
        <v>0</v>
      </c>
      <c r="AF377" s="28" t="str">
        <f>IFERROR(VLOOKUP(E377,youtube_playlist!$G:$H,2,FALSE),"Unspecified")</f>
        <v>Unspecified</v>
      </c>
      <c r="AG377" s="28" t="str">
        <f>IFERROR(INDEX(youtube_playlist!$G$2:$H$285,MATCH(E377,youtube_playlist!$G$2:$G$285,0),MATCH("industry",youtube_playlist!$G$1:$H$1,0)),"Unspecified")</f>
        <v>Unspecified</v>
      </c>
      <c r="AH377" s="36">
        <v>46257</v>
      </c>
    </row>
    <row r="378" spans="1:34" ht="15.75" customHeight="1" x14ac:dyDescent="0.3">
      <c r="A378" s="27" t="s">
        <v>2619</v>
      </c>
      <c r="B378" s="27" t="s">
        <v>1584</v>
      </c>
      <c r="C378" s="27" t="s">
        <v>2620</v>
      </c>
      <c r="D378" s="27" t="s">
        <v>2621</v>
      </c>
      <c r="E378" s="28" t="str">
        <f t="shared" si="42"/>
        <v>KLrIlsLqurg</v>
      </c>
      <c r="F378" s="28" t="str">
        <f t="shared" si="43"/>
        <v>KLrIlsLqurg</v>
      </c>
      <c r="G378" s="27" t="s">
        <v>2620</v>
      </c>
      <c r="H378" s="29" t="str">
        <f t="shared" si="44"/>
        <v>Executive Espresso</v>
      </c>
      <c r="I378" s="27" t="s">
        <v>1587</v>
      </c>
      <c r="J378" s="27" t="s">
        <v>2622</v>
      </c>
      <c r="K378" s="28" t="str">
        <f t="shared" si="45"/>
        <v>Dec 27, 2019</v>
      </c>
      <c r="L378" s="30">
        <f t="shared" si="46"/>
        <v>43826</v>
      </c>
      <c r="M378" s="28">
        <f t="shared" si="47"/>
        <v>27</v>
      </c>
      <c r="N378" s="28">
        <f t="shared" si="48"/>
        <v>12</v>
      </c>
      <c r="O378" s="28">
        <f t="shared" si="49"/>
        <v>2019</v>
      </c>
      <c r="P378" s="28" t="str">
        <f t="shared" si="50"/>
        <v>27</v>
      </c>
      <c r="Q378" s="28">
        <f>ROUNDUP(Table1[[#This Row],[month]]/3,0)</f>
        <v>4</v>
      </c>
      <c r="R378" s="28" t="str">
        <f>_xlfn.CONCAT(Table1[[#This Row],[year]],"-Q",Table1[[#This Row],[Quarter]])</f>
        <v>2019-Q4</v>
      </c>
      <c r="S378" s="28" t="str">
        <f>TEXT(Table1[[#This Row],[dateStr]],"yyyy-mm")</f>
        <v>2019-12</v>
      </c>
      <c r="T378" s="28" t="str">
        <f t="shared" si="51"/>
        <v>December</v>
      </c>
      <c r="U378" s="31">
        <v>24</v>
      </c>
      <c r="V378" s="27" t="s">
        <v>2623</v>
      </c>
      <c r="W378" s="32">
        <f t="shared" si="52"/>
        <v>17627</v>
      </c>
      <c r="X378" s="27" t="s">
        <v>2624</v>
      </c>
      <c r="Y378" s="32">
        <f t="shared" si="57"/>
        <v>179</v>
      </c>
      <c r="Z37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78" s="27" t="s">
        <v>2625</v>
      </c>
      <c r="AB378" s="33">
        <f>Table1[[#This Row],[secs]]/60 + Table1[[#This Row],[mins]] + Table1[[#This Row],[hours]]*60</f>
        <v>82.466666666666669</v>
      </c>
      <c r="AC378" s="34">
        <f t="shared" si="58"/>
        <v>28</v>
      </c>
      <c r="AD378" s="34">
        <f t="shared" si="59"/>
        <v>22</v>
      </c>
      <c r="AE378" s="35">
        <f t="shared" si="60"/>
        <v>1</v>
      </c>
      <c r="AF378" s="28" t="str">
        <f>IFERROR(VLOOKUP(E378,youtube_playlist!$G:$H,2,FALSE),"Unspecified")</f>
        <v>ผู้นำภาครัฐ</v>
      </c>
      <c r="AG378" s="28" t="str">
        <f>IFERROR(INDEX(youtube_playlist!$G$2:$H$285,MATCH(E378,youtube_playlist!$G$2:$G$285,0),MATCH("industry",youtube_playlist!$G$1:$H$1,0)),"Unspecified")</f>
        <v>ผู้นำภาครัฐ</v>
      </c>
      <c r="AH378" s="36">
        <v>51106</v>
      </c>
    </row>
    <row r="379" spans="1:34" ht="15.75" customHeight="1" x14ac:dyDescent="0.3">
      <c r="A379" s="27" t="s">
        <v>2626</v>
      </c>
      <c r="B379" s="27" t="s">
        <v>1584</v>
      </c>
      <c r="C379" s="27" t="s">
        <v>2627</v>
      </c>
      <c r="D379" s="27" t="s">
        <v>2628</v>
      </c>
      <c r="E379" s="28" t="str">
        <f t="shared" si="42"/>
        <v>TZvOkZDz88M</v>
      </c>
      <c r="F379" s="28" t="str">
        <f t="shared" si="43"/>
        <v>TZvOkZDz88M</v>
      </c>
      <c r="G379" s="27" t="s">
        <v>2627</v>
      </c>
      <c r="H379" s="29" t="str">
        <f t="shared" si="44"/>
        <v>Executive Espresso</v>
      </c>
      <c r="I379" s="27" t="s">
        <v>1587</v>
      </c>
      <c r="J379" s="27" t="s">
        <v>2629</v>
      </c>
      <c r="K379" s="28" t="str">
        <f t="shared" si="45"/>
        <v>Dec 14, 2019</v>
      </c>
      <c r="L379" s="30">
        <f t="shared" si="46"/>
        <v>43813</v>
      </c>
      <c r="M379" s="28">
        <f t="shared" si="47"/>
        <v>14</v>
      </c>
      <c r="N379" s="28">
        <f t="shared" si="48"/>
        <v>12</v>
      </c>
      <c r="O379" s="28">
        <f t="shared" si="49"/>
        <v>2019</v>
      </c>
      <c r="P379" s="28" t="str">
        <f t="shared" si="50"/>
        <v>14</v>
      </c>
      <c r="Q379" s="28">
        <f>ROUNDUP(Table1[[#This Row],[month]]/3,0)</f>
        <v>4</v>
      </c>
      <c r="R379" s="28" t="str">
        <f>_xlfn.CONCAT(Table1[[#This Row],[year]],"-Q",Table1[[#This Row],[Quarter]])</f>
        <v>2019-Q4</v>
      </c>
      <c r="S379" s="28" t="str">
        <f>TEXT(Table1[[#This Row],[dateStr]],"yyyy-mm")</f>
        <v>2019-12</v>
      </c>
      <c r="T379" s="28" t="str">
        <f t="shared" si="51"/>
        <v>December</v>
      </c>
      <c r="U379" s="31">
        <v>20</v>
      </c>
      <c r="V379" s="27" t="s">
        <v>2630</v>
      </c>
      <c r="W379" s="32">
        <f t="shared" si="52"/>
        <v>36142</v>
      </c>
      <c r="X379" s="27" t="s">
        <v>2631</v>
      </c>
      <c r="Y379" s="32">
        <f t="shared" si="57"/>
        <v>640</v>
      </c>
      <c r="Z37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79" s="27" t="s">
        <v>2632</v>
      </c>
      <c r="AB379" s="33">
        <f>Table1[[#This Row],[secs]]/60 + Table1[[#This Row],[mins]] + Table1[[#This Row],[hours]]*60</f>
        <v>26.15</v>
      </c>
      <c r="AC379" s="34">
        <f t="shared" si="58"/>
        <v>9</v>
      </c>
      <c r="AD379" s="34">
        <f t="shared" si="59"/>
        <v>26</v>
      </c>
      <c r="AE379" s="35">
        <f t="shared" si="60"/>
        <v>0</v>
      </c>
      <c r="AF379" s="28" t="str">
        <f>IFERROR(VLOOKUP(E379,youtube_playlist!$G:$H,2,FALSE),"Unspecified")</f>
        <v>Unspecified</v>
      </c>
      <c r="AG379" s="28" t="str">
        <f>IFERROR(INDEX(youtube_playlist!$G$2:$H$285,MATCH(E379,youtube_playlist!$G$2:$G$285,0),MATCH("industry",youtube_playlist!$G$1:$H$1,0)),"Unspecified")</f>
        <v>Unspecified</v>
      </c>
      <c r="AH379" s="36">
        <v>43877</v>
      </c>
    </row>
    <row r="380" spans="1:34" ht="15.75" customHeight="1" x14ac:dyDescent="0.3">
      <c r="A380" s="27" t="s">
        <v>2633</v>
      </c>
      <c r="B380" s="27" t="s">
        <v>1584</v>
      </c>
      <c r="C380" s="27" t="s">
        <v>2634</v>
      </c>
      <c r="D380" s="27" t="s">
        <v>2635</v>
      </c>
      <c r="E380" s="28" t="str">
        <f t="shared" si="42"/>
        <v>CZoGUjIt-mU</v>
      </c>
      <c r="F380" s="28" t="str">
        <f t="shared" si="43"/>
        <v>CZoGUjIt-mU</v>
      </c>
      <c r="G380" s="27" t="s">
        <v>2634</v>
      </c>
      <c r="H380" s="29" t="str">
        <f t="shared" si="44"/>
        <v>Executive Espresso</v>
      </c>
      <c r="I380" s="27" t="s">
        <v>1587</v>
      </c>
      <c r="J380" s="27" t="s">
        <v>2636</v>
      </c>
      <c r="K380" s="28" t="str">
        <f t="shared" si="45"/>
        <v>Nov 30, 2019</v>
      </c>
      <c r="L380" s="30">
        <f t="shared" si="46"/>
        <v>43799</v>
      </c>
      <c r="M380" s="28">
        <f t="shared" si="47"/>
        <v>30</v>
      </c>
      <c r="N380" s="28">
        <f t="shared" si="48"/>
        <v>11</v>
      </c>
      <c r="O380" s="28">
        <f t="shared" si="49"/>
        <v>2019</v>
      </c>
      <c r="P380" s="28" t="str">
        <f t="shared" si="50"/>
        <v>30</v>
      </c>
      <c r="Q380" s="28">
        <f>ROUNDUP(Table1[[#This Row],[month]]/3,0)</f>
        <v>4</v>
      </c>
      <c r="R380" s="28" t="str">
        <f>_xlfn.CONCAT(Table1[[#This Row],[year]],"-Q",Table1[[#This Row],[Quarter]])</f>
        <v>2019-Q4</v>
      </c>
      <c r="S380" s="28" t="str">
        <f>TEXT(Table1[[#This Row],[dateStr]],"yyyy-mm")</f>
        <v>2019-11</v>
      </c>
      <c r="T380" s="28" t="str">
        <f t="shared" si="51"/>
        <v>November</v>
      </c>
      <c r="U380" s="31">
        <v>19</v>
      </c>
      <c r="V380" s="27" t="s">
        <v>2637</v>
      </c>
      <c r="W380" s="32">
        <f t="shared" si="52"/>
        <v>10529</v>
      </c>
      <c r="X380" s="27" t="s">
        <v>2638</v>
      </c>
      <c r="Y380" s="32">
        <f t="shared" si="57"/>
        <v>195</v>
      </c>
      <c r="Z38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80" s="27" t="s">
        <v>2639</v>
      </c>
      <c r="AB380" s="33">
        <f>Table1[[#This Row],[secs]]/60 + Table1[[#This Row],[mins]] + Table1[[#This Row],[hours]]*60</f>
        <v>76.133333333333326</v>
      </c>
      <c r="AC380" s="34">
        <f t="shared" si="58"/>
        <v>8</v>
      </c>
      <c r="AD380" s="34">
        <f t="shared" si="59"/>
        <v>16</v>
      </c>
      <c r="AE380" s="35">
        <f t="shared" si="60"/>
        <v>1</v>
      </c>
      <c r="AF380" s="28" t="str">
        <f>IFERROR(VLOOKUP(E380,youtube_playlist!$G:$H,2,FALSE),"Unspecified")</f>
        <v>ผู้นำภาครัฐ</v>
      </c>
      <c r="AG380" s="28" t="str">
        <f>IFERROR(INDEX(youtube_playlist!$G$2:$H$285,MATCH(E380,youtube_playlist!$G$2:$G$285,0),MATCH("industry",youtube_playlist!$G$1:$H$1,0)),"Unspecified")</f>
        <v>ผู้นำภาครัฐ</v>
      </c>
      <c r="AH380" s="36">
        <v>52390</v>
      </c>
    </row>
    <row r="381" spans="1:34" ht="15.75" customHeight="1" x14ac:dyDescent="0.3">
      <c r="A381" s="27" t="s">
        <v>2640</v>
      </c>
      <c r="B381" s="27" t="s">
        <v>1584</v>
      </c>
      <c r="C381" s="27" t="s">
        <v>2641</v>
      </c>
      <c r="D381" s="27" t="s">
        <v>2642</v>
      </c>
      <c r="E381" s="28" t="str">
        <f t="shared" si="42"/>
        <v>Kd7qmrb1E7Q</v>
      </c>
      <c r="F381" s="28" t="str">
        <f t="shared" si="43"/>
        <v>Kd7qmrb1E7Q</v>
      </c>
      <c r="G381" s="27" t="s">
        <v>2641</v>
      </c>
      <c r="H381" s="29" t="str">
        <f t="shared" si="44"/>
        <v>Executive Espresso</v>
      </c>
      <c r="I381" s="27" t="s">
        <v>1587</v>
      </c>
      <c r="J381" s="27" t="s">
        <v>2643</v>
      </c>
      <c r="K381" s="28" t="str">
        <f t="shared" si="45"/>
        <v>Nov 21, 2019</v>
      </c>
      <c r="L381" s="30">
        <f t="shared" si="46"/>
        <v>43790</v>
      </c>
      <c r="M381" s="28">
        <f t="shared" si="47"/>
        <v>21</v>
      </c>
      <c r="N381" s="28">
        <f t="shared" si="48"/>
        <v>11</v>
      </c>
      <c r="O381" s="28">
        <f t="shared" si="49"/>
        <v>2019</v>
      </c>
      <c r="P381" s="28" t="str">
        <f t="shared" si="50"/>
        <v>21</v>
      </c>
      <c r="Q381" s="28">
        <f>ROUNDUP(Table1[[#This Row],[month]]/3,0)</f>
        <v>4</v>
      </c>
      <c r="R381" s="28" t="str">
        <f>_xlfn.CONCAT(Table1[[#This Row],[year]],"-Q",Table1[[#This Row],[Quarter]])</f>
        <v>2019-Q4</v>
      </c>
      <c r="S381" s="28" t="str">
        <f>TEXT(Table1[[#This Row],[dateStr]],"yyyy-mm")</f>
        <v>2019-11</v>
      </c>
      <c r="T381" s="28" t="str">
        <f t="shared" si="51"/>
        <v>November</v>
      </c>
      <c r="U381" s="31">
        <v>14</v>
      </c>
      <c r="V381" s="27" t="s">
        <v>2644</v>
      </c>
      <c r="W381" s="32">
        <f t="shared" si="52"/>
        <v>20358</v>
      </c>
      <c r="X381" s="27" t="s">
        <v>148</v>
      </c>
      <c r="Y381" s="32">
        <f t="shared" si="57"/>
        <v>306</v>
      </c>
      <c r="Z38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81" s="27" t="s">
        <v>585</v>
      </c>
      <c r="AB381" s="33">
        <f>Table1[[#This Row],[secs]]/60 + Table1[[#This Row],[mins]] + Table1[[#This Row],[hours]]*60</f>
        <v>34.950000000000003</v>
      </c>
      <c r="AC381" s="34">
        <f t="shared" si="58"/>
        <v>57</v>
      </c>
      <c r="AD381" s="34">
        <f t="shared" si="59"/>
        <v>34</v>
      </c>
      <c r="AE381" s="35">
        <f t="shared" si="60"/>
        <v>0</v>
      </c>
      <c r="AF381" s="28" t="str">
        <f>IFERROR(VLOOKUP(E381,youtube_playlist!$G:$H,2,FALSE),"Unspecified")</f>
        <v>Unspecified</v>
      </c>
      <c r="AG381" s="28" t="str">
        <f>IFERROR(INDEX(youtube_playlist!$G$2:$H$285,MATCH(E381,youtube_playlist!$G$2:$G$285,0),MATCH("industry",youtube_playlist!$G$1:$H$1,0)),"Unspecified")</f>
        <v>Unspecified</v>
      </c>
      <c r="AH381" s="36">
        <v>45512</v>
      </c>
    </row>
    <row r="382" spans="1:34" ht="15.75" customHeight="1" x14ac:dyDescent="0.3">
      <c r="A382" s="27" t="s">
        <v>2645</v>
      </c>
      <c r="B382" s="27" t="s">
        <v>1584</v>
      </c>
      <c r="C382" s="27" t="s">
        <v>2646</v>
      </c>
      <c r="D382" s="27" t="s">
        <v>2647</v>
      </c>
      <c r="E382" s="28" t="str">
        <f t="shared" si="42"/>
        <v>CLDOFD0E1oM</v>
      </c>
      <c r="F382" s="28" t="str">
        <f t="shared" si="43"/>
        <v>CLDOFD0E1oM</v>
      </c>
      <c r="G382" s="27" t="s">
        <v>2646</v>
      </c>
      <c r="H382" s="29" t="str">
        <f t="shared" si="44"/>
        <v>Executive Espresso</v>
      </c>
      <c r="I382" s="27" t="s">
        <v>1587</v>
      </c>
      <c r="J382" s="27" t="s">
        <v>2648</v>
      </c>
      <c r="K382" s="28" t="str">
        <f t="shared" si="45"/>
        <v>Nov 7, 2019</v>
      </c>
      <c r="L382" s="30">
        <f t="shared" si="46"/>
        <v>43776</v>
      </c>
      <c r="M382" s="28">
        <f t="shared" si="47"/>
        <v>7</v>
      </c>
      <c r="N382" s="28">
        <f t="shared" si="48"/>
        <v>11</v>
      </c>
      <c r="O382" s="28">
        <f t="shared" si="49"/>
        <v>2019</v>
      </c>
      <c r="P382" s="28" t="str">
        <f t="shared" si="50"/>
        <v>7</v>
      </c>
      <c r="Q382" s="28">
        <f>ROUNDUP(Table1[[#This Row],[month]]/3,0)</f>
        <v>4</v>
      </c>
      <c r="R382" s="28" t="str">
        <f>_xlfn.CONCAT(Table1[[#This Row],[year]],"-Q",Table1[[#This Row],[Quarter]])</f>
        <v>2019-Q4</v>
      </c>
      <c r="S382" s="28" t="str">
        <f>TEXT(Table1[[#This Row],[dateStr]],"yyyy-mm")</f>
        <v>2019-11</v>
      </c>
      <c r="T382" s="28" t="str">
        <f t="shared" si="51"/>
        <v>November</v>
      </c>
      <c r="U382" s="31">
        <v>12</v>
      </c>
      <c r="V382" s="27" t="s">
        <v>2649</v>
      </c>
      <c r="W382" s="32">
        <f t="shared" si="52"/>
        <v>8829</v>
      </c>
      <c r="X382" s="27" t="s">
        <v>1797</v>
      </c>
      <c r="Y382" s="32">
        <f t="shared" si="57"/>
        <v>200</v>
      </c>
      <c r="Z38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82" s="27" t="s">
        <v>2650</v>
      </c>
      <c r="AB382" s="33">
        <f>Table1[[#This Row],[secs]]/60 + Table1[[#This Row],[mins]] + Table1[[#This Row],[hours]]*60</f>
        <v>24.933333333333334</v>
      </c>
      <c r="AC382" s="34">
        <f t="shared" si="58"/>
        <v>56</v>
      </c>
      <c r="AD382" s="34">
        <f t="shared" si="59"/>
        <v>24</v>
      </c>
      <c r="AE382" s="35">
        <f t="shared" si="60"/>
        <v>0</v>
      </c>
      <c r="AF382" s="28" t="str">
        <f>IFERROR(VLOOKUP(E382,youtube_playlist!$G:$H,2,FALSE),"Unspecified")</f>
        <v>Unspecified</v>
      </c>
      <c r="AG382" s="28" t="str">
        <f>IFERROR(INDEX(youtube_playlist!$G$2:$H$285,MATCH(E382,youtube_playlist!$G$2:$G$285,0),MATCH("industry",youtube_playlist!$G$1:$H$1,0)),"Unspecified")</f>
        <v>Unspecified</v>
      </c>
      <c r="AH382" s="36">
        <v>38209</v>
      </c>
    </row>
    <row r="383" spans="1:34" ht="15.75" customHeight="1" x14ac:dyDescent="0.3">
      <c r="A383" s="27" t="s">
        <v>2651</v>
      </c>
      <c r="B383" s="27" t="s">
        <v>1584</v>
      </c>
      <c r="C383" s="27" t="s">
        <v>2652</v>
      </c>
      <c r="D383" s="27" t="s">
        <v>2653</v>
      </c>
      <c r="E383" s="28" t="str">
        <f t="shared" si="42"/>
        <v>eaOmuvRY2H0</v>
      </c>
      <c r="F383" s="28" t="str">
        <f t="shared" si="43"/>
        <v>eaOmuvRY2H0</v>
      </c>
      <c r="G383" s="27" t="s">
        <v>2652</v>
      </c>
      <c r="H383" s="29" t="str">
        <f t="shared" si="44"/>
        <v>Executive Espresso</v>
      </c>
      <c r="I383" s="27" t="s">
        <v>1587</v>
      </c>
      <c r="J383" s="27" t="s">
        <v>2654</v>
      </c>
      <c r="K383" s="28" t="str">
        <f t="shared" si="45"/>
        <v>Nov 1, 2019</v>
      </c>
      <c r="L383" s="30">
        <f t="shared" si="46"/>
        <v>43770</v>
      </c>
      <c r="M383" s="28">
        <f t="shared" si="47"/>
        <v>1</v>
      </c>
      <c r="N383" s="28">
        <f t="shared" si="48"/>
        <v>11</v>
      </c>
      <c r="O383" s="28">
        <f t="shared" si="49"/>
        <v>2019</v>
      </c>
      <c r="P383" s="28" t="str">
        <f t="shared" si="50"/>
        <v>1</v>
      </c>
      <c r="Q383" s="28">
        <f>ROUNDUP(Table1[[#This Row],[month]]/3,0)</f>
        <v>4</v>
      </c>
      <c r="R383" s="28" t="str">
        <f>_xlfn.CONCAT(Table1[[#This Row],[year]],"-Q",Table1[[#This Row],[Quarter]])</f>
        <v>2019-Q4</v>
      </c>
      <c r="S383" s="28" t="str">
        <f>TEXT(Table1[[#This Row],[dateStr]],"yyyy-mm")</f>
        <v>2019-11</v>
      </c>
      <c r="T383" s="28" t="str">
        <f t="shared" si="51"/>
        <v>November</v>
      </c>
      <c r="U383" s="31">
        <v>7</v>
      </c>
      <c r="V383" s="27" t="s">
        <v>2655</v>
      </c>
      <c r="W383" s="32">
        <f t="shared" si="52"/>
        <v>8857</v>
      </c>
      <c r="X383" s="27" t="s">
        <v>2656</v>
      </c>
      <c r="Y383" s="32">
        <f t="shared" si="57"/>
        <v>152</v>
      </c>
      <c r="Z38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83" s="27" t="s">
        <v>2657</v>
      </c>
      <c r="AB383" s="33">
        <f>Table1[[#This Row],[secs]]/60 + Table1[[#This Row],[mins]] + Table1[[#This Row],[hours]]*60</f>
        <v>22.983333333333334</v>
      </c>
      <c r="AC383" s="34">
        <f t="shared" si="58"/>
        <v>59</v>
      </c>
      <c r="AD383" s="34">
        <f t="shared" si="59"/>
        <v>22</v>
      </c>
      <c r="AE383" s="35">
        <f t="shared" si="60"/>
        <v>0</v>
      </c>
      <c r="AF383" s="28" t="str">
        <f>IFERROR(VLOOKUP(E383,youtube_playlist!$G:$H,2,FALSE),"Unspecified")</f>
        <v>Unspecified</v>
      </c>
      <c r="AG383" s="28" t="str">
        <f>IFERROR(INDEX(youtube_playlist!$G$2:$H$285,MATCH(E383,youtube_playlist!$G$2:$G$285,0),MATCH("industry",youtube_playlist!$G$1:$H$1,0)),"Unspecified")</f>
        <v>Unspecified</v>
      </c>
      <c r="AH383" s="36">
        <v>40366</v>
      </c>
    </row>
    <row r="384" spans="1:34" ht="15.75" customHeight="1" x14ac:dyDescent="0.3">
      <c r="A384" s="27" t="s">
        <v>2658</v>
      </c>
      <c r="B384" s="27" t="s">
        <v>1584</v>
      </c>
      <c r="C384" s="27" t="s">
        <v>2659</v>
      </c>
      <c r="D384" s="27" t="s">
        <v>2660</v>
      </c>
      <c r="E384" s="28" t="str">
        <f t="shared" si="42"/>
        <v>BydWDT6qDbw</v>
      </c>
      <c r="F384" s="28" t="str">
        <f t="shared" si="43"/>
        <v>BydWDT6qDbw</v>
      </c>
      <c r="G384" s="27" t="s">
        <v>2659</v>
      </c>
      <c r="H384" s="29" t="str">
        <f t="shared" si="44"/>
        <v>Executive Espresso</v>
      </c>
      <c r="I384" s="27" t="s">
        <v>1587</v>
      </c>
      <c r="J384" s="27" t="s">
        <v>2661</v>
      </c>
      <c r="K384" s="28" t="str">
        <f t="shared" si="45"/>
        <v>Oct 31, 2019</v>
      </c>
      <c r="L384" s="30">
        <f t="shared" si="46"/>
        <v>43769</v>
      </c>
      <c r="M384" s="28">
        <f t="shared" si="47"/>
        <v>31</v>
      </c>
      <c r="N384" s="28">
        <f t="shared" si="48"/>
        <v>10</v>
      </c>
      <c r="O384" s="28">
        <f t="shared" si="49"/>
        <v>2019</v>
      </c>
      <c r="P384" s="28" t="str">
        <f t="shared" si="50"/>
        <v>31</v>
      </c>
      <c r="Q384" s="28">
        <f>ROUNDUP(Table1[[#This Row],[month]]/3,0)</f>
        <v>4</v>
      </c>
      <c r="R384" s="28" t="str">
        <f>_xlfn.CONCAT(Table1[[#This Row],[year]],"-Q",Table1[[#This Row],[Quarter]])</f>
        <v>2019-Q4</v>
      </c>
      <c r="S384" s="28" t="str">
        <f>TEXT(Table1[[#This Row],[dateStr]],"yyyy-mm")</f>
        <v>2019-10</v>
      </c>
      <c r="T384" s="28" t="str">
        <f t="shared" si="51"/>
        <v>October</v>
      </c>
      <c r="U384" s="31">
        <v>149</v>
      </c>
      <c r="V384" s="27" t="s">
        <v>2662</v>
      </c>
      <c r="W384" s="32">
        <f t="shared" si="52"/>
        <v>37145</v>
      </c>
      <c r="X384" s="27" t="s">
        <v>2663</v>
      </c>
      <c r="Y384" s="32">
        <f t="shared" si="57"/>
        <v>543</v>
      </c>
      <c r="Z38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84" s="27" t="s">
        <v>2664</v>
      </c>
      <c r="AB384" s="33">
        <f>Table1[[#This Row],[secs]]/60 + Table1[[#This Row],[mins]] + Table1[[#This Row],[hours]]*60</f>
        <v>28.35</v>
      </c>
      <c r="AC384" s="34">
        <f t="shared" si="58"/>
        <v>21</v>
      </c>
      <c r="AD384" s="34">
        <f t="shared" si="59"/>
        <v>28</v>
      </c>
      <c r="AE384" s="35">
        <f t="shared" si="60"/>
        <v>0</v>
      </c>
      <c r="AF384" s="28" t="str">
        <f>IFERROR(VLOOKUP(E384,youtube_playlist!$G:$H,2,FALSE),"Unspecified")</f>
        <v>Unspecified</v>
      </c>
      <c r="AG384" s="28" t="str">
        <f>IFERROR(INDEX(youtube_playlist!$G$2:$H$285,MATCH(E384,youtube_playlist!$G$2:$G$285,0),MATCH("industry",youtube_playlist!$G$1:$H$1,0)),"Unspecified")</f>
        <v>Unspecified</v>
      </c>
      <c r="AH384" s="36">
        <v>38549</v>
      </c>
    </row>
    <row r="385" spans="1:34" ht="15.75" customHeight="1" x14ac:dyDescent="0.3">
      <c r="A385" s="27" t="s">
        <v>2665</v>
      </c>
      <c r="B385" s="27" t="s">
        <v>1584</v>
      </c>
      <c r="C385" s="27" t="s">
        <v>2666</v>
      </c>
      <c r="D385" s="27" t="s">
        <v>2667</v>
      </c>
      <c r="E385" s="28" t="str">
        <f t="shared" si="42"/>
        <v>vYU4xsKXv2w</v>
      </c>
      <c r="F385" s="28" t="str">
        <f t="shared" si="43"/>
        <v>vYU4xsKXv2w</v>
      </c>
      <c r="G385" s="27" t="s">
        <v>2666</v>
      </c>
      <c r="H385" s="29" t="str">
        <f t="shared" si="44"/>
        <v>Executive Espresso</v>
      </c>
      <c r="I385" s="27" t="s">
        <v>1587</v>
      </c>
      <c r="J385" s="27" t="s">
        <v>2668</v>
      </c>
      <c r="K385" s="28" t="str">
        <f t="shared" si="45"/>
        <v>Oct 25, 2019</v>
      </c>
      <c r="L385" s="30">
        <f t="shared" si="46"/>
        <v>43763</v>
      </c>
      <c r="M385" s="28">
        <f t="shared" si="47"/>
        <v>25</v>
      </c>
      <c r="N385" s="28">
        <f t="shared" si="48"/>
        <v>10</v>
      </c>
      <c r="O385" s="28">
        <f t="shared" si="49"/>
        <v>2019</v>
      </c>
      <c r="P385" s="28" t="str">
        <f t="shared" si="50"/>
        <v>25</v>
      </c>
      <c r="Q385" s="28">
        <f>ROUNDUP(Table1[[#This Row],[month]]/3,0)</f>
        <v>4</v>
      </c>
      <c r="R385" s="28" t="str">
        <f>_xlfn.CONCAT(Table1[[#This Row],[year]],"-Q",Table1[[#This Row],[Quarter]])</f>
        <v>2019-Q4</v>
      </c>
      <c r="S385" s="28" t="str">
        <f>TEXT(Table1[[#This Row],[dateStr]],"yyyy-mm")</f>
        <v>2019-10</v>
      </c>
      <c r="T385" s="28" t="str">
        <f t="shared" si="51"/>
        <v>October</v>
      </c>
      <c r="U385" s="31">
        <v>83</v>
      </c>
      <c r="V385" s="27" t="s">
        <v>2669</v>
      </c>
      <c r="W385" s="32">
        <f t="shared" si="52"/>
        <v>119860</v>
      </c>
      <c r="X385" s="27" t="s">
        <v>2670</v>
      </c>
      <c r="Y385" s="32">
        <f t="shared" si="57"/>
        <v>1276</v>
      </c>
      <c r="Z38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85" s="27" t="s">
        <v>2671</v>
      </c>
      <c r="AB385" s="33">
        <f>Table1[[#This Row],[secs]]/60 + Table1[[#This Row],[mins]] + Table1[[#This Row],[hours]]*60</f>
        <v>65.95</v>
      </c>
      <c r="AC385" s="34">
        <f t="shared" si="58"/>
        <v>57</v>
      </c>
      <c r="AD385" s="34">
        <f t="shared" si="59"/>
        <v>5</v>
      </c>
      <c r="AE385" s="35">
        <f t="shared" si="60"/>
        <v>1</v>
      </c>
      <c r="AF385" s="28" t="str">
        <f>IFERROR(VLOOKUP(E385,youtube_playlist!$G:$H,2,FALSE),"Unspecified")</f>
        <v>Unspecified</v>
      </c>
      <c r="AG385" s="28" t="str">
        <f>IFERROR(INDEX(youtube_playlist!$G$2:$H$285,MATCH(E385,youtube_playlist!$G$2:$G$285,0),MATCH("industry",youtube_playlist!$G$1:$H$1,0)),"Unspecified")</f>
        <v>Unspecified</v>
      </c>
      <c r="AH385" s="36">
        <v>57629</v>
      </c>
    </row>
    <row r="386" spans="1:34" ht="15.75" customHeight="1" x14ac:dyDescent="0.3">
      <c r="A386" s="27" t="s">
        <v>2672</v>
      </c>
      <c r="B386" s="27" t="s">
        <v>1584</v>
      </c>
      <c r="C386" s="27" t="s">
        <v>2673</v>
      </c>
      <c r="D386" s="27" t="s">
        <v>2674</v>
      </c>
      <c r="E386" s="28" t="str">
        <f t="shared" si="42"/>
        <v>DFnqduWykT8</v>
      </c>
      <c r="F386" s="28" t="str">
        <f t="shared" si="43"/>
        <v>DFnqduWykT8</v>
      </c>
      <c r="G386" s="27" t="s">
        <v>2673</v>
      </c>
      <c r="H386" s="29" t="str">
        <f t="shared" si="44"/>
        <v>Executive Espresso</v>
      </c>
      <c r="I386" s="27" t="s">
        <v>1587</v>
      </c>
      <c r="J386" s="27" t="s">
        <v>2675</v>
      </c>
      <c r="K386" s="28" t="str">
        <f t="shared" si="45"/>
        <v>Oct 18, 2019</v>
      </c>
      <c r="L386" s="30">
        <f t="shared" si="46"/>
        <v>43756</v>
      </c>
      <c r="M386" s="28">
        <f t="shared" si="47"/>
        <v>18</v>
      </c>
      <c r="N386" s="28">
        <f t="shared" si="48"/>
        <v>10</v>
      </c>
      <c r="O386" s="28">
        <f t="shared" si="49"/>
        <v>2019</v>
      </c>
      <c r="P386" s="28" t="str">
        <f t="shared" si="50"/>
        <v>18</v>
      </c>
      <c r="Q386" s="28">
        <f>ROUNDUP(Table1[[#This Row],[month]]/3,0)</f>
        <v>4</v>
      </c>
      <c r="R386" s="28" t="str">
        <f>_xlfn.CONCAT(Table1[[#This Row],[year]],"-Q",Table1[[#This Row],[Quarter]])</f>
        <v>2019-Q4</v>
      </c>
      <c r="S386" s="28" t="str">
        <f>TEXT(Table1[[#This Row],[dateStr]],"yyyy-mm")</f>
        <v>2019-10</v>
      </c>
      <c r="T386" s="28" t="str">
        <f t="shared" si="51"/>
        <v>October</v>
      </c>
      <c r="U386" s="31">
        <v>82</v>
      </c>
      <c r="V386" s="27" t="s">
        <v>2676</v>
      </c>
      <c r="W386" s="32">
        <f t="shared" si="52"/>
        <v>65277</v>
      </c>
      <c r="X386" s="27" t="s">
        <v>2677</v>
      </c>
      <c r="Y386" s="32">
        <f t="shared" ref="Y386:Y449" si="61">VALUE(SUBSTITUTE(SUBSTITUTE(X386,"like this video along with ","")," other people",""))</f>
        <v>1817</v>
      </c>
      <c r="Z38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86" s="27" t="s">
        <v>1342</v>
      </c>
      <c r="AB386" s="33">
        <f>Table1[[#This Row],[secs]]/60 + Table1[[#This Row],[mins]] + Table1[[#This Row],[hours]]*60</f>
        <v>19.816666666666666</v>
      </c>
      <c r="AC386" s="34">
        <f t="shared" ref="AC386:AC449" si="62">VALUE(RIGHT(AA386,2))</f>
        <v>49</v>
      </c>
      <c r="AD386" s="34">
        <f t="shared" ref="AD386:AD449" si="63">VALUE(LEFT(RIGHT(AA386,5),SEARCH(":",RIGHT(AA386,5))-1))</f>
        <v>19</v>
      </c>
      <c r="AE386" s="35">
        <f t="shared" ref="AE386:AE449" si="64">VALUE(IF(LEN(AA386)&gt;5,LEFT(AA386,SEARCH(":",AA386)-1),0))</f>
        <v>0</v>
      </c>
      <c r="AF386" s="28" t="str">
        <f>IFERROR(VLOOKUP(E386,youtube_playlist!$G:$H,2,FALSE),"Unspecified")</f>
        <v>Unspecified</v>
      </c>
      <c r="AG386" s="28" t="str">
        <f>IFERROR(INDEX(youtube_playlist!$G$2:$H$285,MATCH(E386,youtube_playlist!$G$2:$G$285,0),MATCH("industry",youtube_playlist!$G$1:$H$1,0)),"Unspecified")</f>
        <v>Unspecified</v>
      </c>
      <c r="AH386" s="36">
        <v>42035</v>
      </c>
    </row>
    <row r="387" spans="1:34" ht="15.75" customHeight="1" x14ac:dyDescent="0.3">
      <c r="A387" s="27" t="s">
        <v>2678</v>
      </c>
      <c r="B387" s="27" t="s">
        <v>1584</v>
      </c>
      <c r="C387" s="27" t="s">
        <v>2679</v>
      </c>
      <c r="D387" s="27" t="s">
        <v>2680</v>
      </c>
      <c r="E387" s="28" t="str">
        <f t="shared" si="42"/>
        <v>_OCbrrt6qlM</v>
      </c>
      <c r="F387" s="28" t="str">
        <f t="shared" si="43"/>
        <v>_OCbrrt6qlM</v>
      </c>
      <c r="G387" s="27" t="s">
        <v>2679</v>
      </c>
      <c r="H387" s="29" t="str">
        <f t="shared" si="44"/>
        <v>Executive Espresso</v>
      </c>
      <c r="I387" s="27" t="s">
        <v>1587</v>
      </c>
      <c r="J387" s="27" t="s">
        <v>2681</v>
      </c>
      <c r="K387" s="28" t="str">
        <f t="shared" si="45"/>
        <v>Oct 16, 2019</v>
      </c>
      <c r="L387" s="30">
        <f t="shared" si="46"/>
        <v>43754</v>
      </c>
      <c r="M387" s="28">
        <f t="shared" si="47"/>
        <v>16</v>
      </c>
      <c r="N387" s="28">
        <f t="shared" si="48"/>
        <v>10</v>
      </c>
      <c r="O387" s="28">
        <f t="shared" si="49"/>
        <v>2019</v>
      </c>
      <c r="P387" s="28" t="str">
        <f t="shared" si="50"/>
        <v>16</v>
      </c>
      <c r="Q387" s="28">
        <f>ROUNDUP(Table1[[#This Row],[month]]/3,0)</f>
        <v>4</v>
      </c>
      <c r="R387" s="28" t="str">
        <f>_xlfn.CONCAT(Table1[[#This Row],[year]],"-Q",Table1[[#This Row],[Quarter]])</f>
        <v>2019-Q4</v>
      </c>
      <c r="S387" s="28" t="str">
        <f>TEXT(Table1[[#This Row],[dateStr]],"yyyy-mm")</f>
        <v>2019-10</v>
      </c>
      <c r="T387" s="28" t="str">
        <f t="shared" si="51"/>
        <v>October</v>
      </c>
      <c r="U387" s="31">
        <v>26</v>
      </c>
      <c r="V387" s="27" t="s">
        <v>2682</v>
      </c>
      <c r="W387" s="32">
        <f t="shared" si="52"/>
        <v>15968</v>
      </c>
      <c r="X387" s="27" t="s">
        <v>2683</v>
      </c>
      <c r="Y387" s="32">
        <f t="shared" si="61"/>
        <v>257</v>
      </c>
      <c r="Z38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87" s="27" t="s">
        <v>2684</v>
      </c>
      <c r="AB387" s="33">
        <f>Table1[[#This Row],[secs]]/60 + Table1[[#This Row],[mins]] + Table1[[#This Row],[hours]]*60</f>
        <v>31.583333333333332</v>
      </c>
      <c r="AC387" s="34">
        <f t="shared" si="62"/>
        <v>35</v>
      </c>
      <c r="AD387" s="34">
        <f t="shared" si="63"/>
        <v>31</v>
      </c>
      <c r="AE387" s="35">
        <f t="shared" si="64"/>
        <v>0</v>
      </c>
      <c r="AF387" s="28" t="str">
        <f>IFERROR(VLOOKUP(E387,youtube_playlist!$G:$H,2,FALSE),"Unspecified")</f>
        <v>Unspecified</v>
      </c>
      <c r="AG387" s="28" t="str">
        <f>IFERROR(INDEX(youtube_playlist!$G$2:$H$285,MATCH(E387,youtube_playlist!$G$2:$G$285,0),MATCH("industry",youtube_playlist!$G$1:$H$1,0)),"Unspecified")</f>
        <v>Unspecified</v>
      </c>
      <c r="AH387" s="36">
        <v>42471</v>
      </c>
    </row>
    <row r="388" spans="1:34" ht="15.75" customHeight="1" x14ac:dyDescent="0.3">
      <c r="A388" s="27" t="s">
        <v>2685</v>
      </c>
      <c r="B388" s="27" t="s">
        <v>1584</v>
      </c>
      <c r="C388" s="27" t="s">
        <v>2686</v>
      </c>
      <c r="D388" s="27" t="s">
        <v>2687</v>
      </c>
      <c r="E388" s="28" t="str">
        <f t="shared" si="42"/>
        <v>MNLmEtX2Iig</v>
      </c>
      <c r="F388" s="28" t="str">
        <f t="shared" si="43"/>
        <v>MNLmEtX2Iig</v>
      </c>
      <c r="G388" s="27" t="s">
        <v>2686</v>
      </c>
      <c r="H388" s="29" t="str">
        <f t="shared" si="44"/>
        <v>Executive Espresso</v>
      </c>
      <c r="I388" s="27" t="s">
        <v>1587</v>
      </c>
      <c r="J388" s="27" t="s">
        <v>2688</v>
      </c>
      <c r="K388" s="28" t="str">
        <f t="shared" si="45"/>
        <v>Oct 11, 2019</v>
      </c>
      <c r="L388" s="30">
        <f t="shared" si="46"/>
        <v>43749</v>
      </c>
      <c r="M388" s="28">
        <f t="shared" si="47"/>
        <v>11</v>
      </c>
      <c r="N388" s="28">
        <f t="shared" si="48"/>
        <v>10</v>
      </c>
      <c r="O388" s="28">
        <f t="shared" si="49"/>
        <v>2019</v>
      </c>
      <c r="P388" s="28" t="str">
        <f t="shared" si="50"/>
        <v>11</v>
      </c>
      <c r="Q388" s="28">
        <f>ROUNDUP(Table1[[#This Row],[month]]/3,0)</f>
        <v>4</v>
      </c>
      <c r="R388" s="28" t="str">
        <f>_xlfn.CONCAT(Table1[[#This Row],[year]],"-Q",Table1[[#This Row],[Quarter]])</f>
        <v>2019-Q4</v>
      </c>
      <c r="S388" s="28" t="str">
        <f>TEXT(Table1[[#This Row],[dateStr]],"yyyy-mm")</f>
        <v>2019-10</v>
      </c>
      <c r="T388" s="28" t="str">
        <f t="shared" si="51"/>
        <v>October</v>
      </c>
      <c r="U388" s="31">
        <v>311</v>
      </c>
      <c r="V388" s="27" t="s">
        <v>2689</v>
      </c>
      <c r="W388" s="32">
        <f t="shared" si="52"/>
        <v>144911</v>
      </c>
      <c r="X388" s="27" t="s">
        <v>2690</v>
      </c>
      <c r="Y388" s="32">
        <f t="shared" si="61"/>
        <v>2480</v>
      </c>
      <c r="Z38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88" s="27" t="s">
        <v>468</v>
      </c>
      <c r="AB388" s="33">
        <f>Table1[[#This Row],[secs]]/60 + Table1[[#This Row],[mins]] + Table1[[#This Row],[hours]]*60</f>
        <v>25.183333333333334</v>
      </c>
      <c r="AC388" s="34">
        <f t="shared" si="62"/>
        <v>11</v>
      </c>
      <c r="AD388" s="34">
        <f t="shared" si="63"/>
        <v>25</v>
      </c>
      <c r="AE388" s="35">
        <f t="shared" si="64"/>
        <v>0</v>
      </c>
      <c r="AF388" s="28" t="str">
        <f>IFERROR(VLOOKUP(E388,youtube_playlist!$G:$H,2,FALSE),"Unspecified")</f>
        <v>Unspecified</v>
      </c>
      <c r="AG388" s="28" t="str">
        <f>IFERROR(INDEX(youtube_playlist!$G$2:$H$285,MATCH(E388,youtube_playlist!$G$2:$G$285,0),MATCH("industry",youtube_playlist!$G$1:$H$1,0)),"Unspecified")</f>
        <v>Unspecified</v>
      </c>
      <c r="AH388" s="36">
        <v>37020</v>
      </c>
    </row>
    <row r="389" spans="1:34" ht="15.75" customHeight="1" x14ac:dyDescent="0.3">
      <c r="A389" s="27" t="s">
        <v>2691</v>
      </c>
      <c r="B389" s="27" t="s">
        <v>1584</v>
      </c>
      <c r="C389" s="27" t="s">
        <v>2692</v>
      </c>
      <c r="D389" s="27" t="s">
        <v>2693</v>
      </c>
      <c r="E389" s="28" t="str">
        <f t="shared" si="42"/>
        <v>RTPdJkj11DI</v>
      </c>
      <c r="F389" s="28" t="str">
        <f t="shared" si="43"/>
        <v>RTPdJkj11DI</v>
      </c>
      <c r="G389" s="27" t="s">
        <v>2692</v>
      </c>
      <c r="H389" s="29" t="str">
        <f t="shared" si="44"/>
        <v>Executive Espresso</v>
      </c>
      <c r="I389" s="27" t="s">
        <v>1587</v>
      </c>
      <c r="J389" s="27" t="s">
        <v>2694</v>
      </c>
      <c r="K389" s="28" t="str">
        <f t="shared" si="45"/>
        <v>Oct 1, 2019</v>
      </c>
      <c r="L389" s="30">
        <f t="shared" si="46"/>
        <v>43739</v>
      </c>
      <c r="M389" s="28">
        <f t="shared" si="47"/>
        <v>1</v>
      </c>
      <c r="N389" s="28">
        <f t="shared" si="48"/>
        <v>10</v>
      </c>
      <c r="O389" s="28">
        <f t="shared" si="49"/>
        <v>2019</v>
      </c>
      <c r="P389" s="28" t="str">
        <f t="shared" si="50"/>
        <v>1</v>
      </c>
      <c r="Q389" s="28">
        <f>ROUNDUP(Table1[[#This Row],[month]]/3,0)</f>
        <v>4</v>
      </c>
      <c r="R389" s="28" t="str">
        <f>_xlfn.CONCAT(Table1[[#This Row],[year]],"-Q",Table1[[#This Row],[Quarter]])</f>
        <v>2019-Q4</v>
      </c>
      <c r="S389" s="28" t="str">
        <f>TEXT(Table1[[#This Row],[dateStr]],"yyyy-mm")</f>
        <v>2019-10</v>
      </c>
      <c r="T389" s="28" t="str">
        <f t="shared" si="51"/>
        <v>October</v>
      </c>
      <c r="U389" s="31">
        <v>59</v>
      </c>
      <c r="V389" s="27" t="s">
        <v>140</v>
      </c>
      <c r="W389" s="32">
        <f t="shared" si="52"/>
        <v>26391</v>
      </c>
      <c r="X389" s="27" t="s">
        <v>2695</v>
      </c>
      <c r="Y389" s="32">
        <f t="shared" si="61"/>
        <v>475</v>
      </c>
      <c r="Z38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89" s="27" t="s">
        <v>2696</v>
      </c>
      <c r="AB389" s="33">
        <f>Table1[[#This Row],[secs]]/60 + Table1[[#This Row],[mins]] + Table1[[#This Row],[hours]]*60</f>
        <v>16.649999999999999</v>
      </c>
      <c r="AC389" s="34">
        <f t="shared" si="62"/>
        <v>39</v>
      </c>
      <c r="AD389" s="34">
        <f t="shared" si="63"/>
        <v>16</v>
      </c>
      <c r="AE389" s="35">
        <f t="shared" si="64"/>
        <v>0</v>
      </c>
      <c r="AF389" s="28" t="str">
        <f>IFERROR(VLOOKUP(E389,youtube_playlist!$G:$H,2,FALSE),"Unspecified")</f>
        <v>Unspecified</v>
      </c>
      <c r="AG389" s="28" t="str">
        <f>IFERROR(INDEX(youtube_playlist!$G$2:$H$285,MATCH(E389,youtube_playlist!$G$2:$G$285,0),MATCH("industry",youtube_playlist!$G$1:$H$1,0)),"Unspecified")</f>
        <v>Unspecified</v>
      </c>
      <c r="AH389" s="36">
        <v>38574</v>
      </c>
    </row>
    <row r="390" spans="1:34" ht="15.75" customHeight="1" x14ac:dyDescent="0.3">
      <c r="A390" s="27" t="s">
        <v>2697</v>
      </c>
      <c r="B390" s="27" t="s">
        <v>1584</v>
      </c>
      <c r="C390" s="27" t="s">
        <v>2698</v>
      </c>
      <c r="D390" s="27" t="s">
        <v>2699</v>
      </c>
      <c r="E390" s="28" t="str">
        <f t="shared" si="42"/>
        <v>WudiXOhw4gk</v>
      </c>
      <c r="F390" s="28" t="str">
        <f t="shared" si="43"/>
        <v>WudiXOhw4gk</v>
      </c>
      <c r="G390" s="27" t="s">
        <v>2698</v>
      </c>
      <c r="H390" s="29" t="str">
        <f t="shared" si="44"/>
        <v>Executive Espresso</v>
      </c>
      <c r="I390" s="27" t="s">
        <v>1587</v>
      </c>
      <c r="J390" s="27" t="s">
        <v>2700</v>
      </c>
      <c r="K390" s="28" t="str">
        <f t="shared" si="45"/>
        <v>Sep 25, 2019</v>
      </c>
      <c r="L390" s="30">
        <f t="shared" si="46"/>
        <v>43733</v>
      </c>
      <c r="M390" s="28">
        <f t="shared" si="47"/>
        <v>25</v>
      </c>
      <c r="N390" s="28">
        <f t="shared" si="48"/>
        <v>9</v>
      </c>
      <c r="O390" s="28">
        <f t="shared" si="49"/>
        <v>2019</v>
      </c>
      <c r="P390" s="28" t="str">
        <f t="shared" si="50"/>
        <v>25</v>
      </c>
      <c r="Q390" s="28">
        <f>ROUNDUP(Table1[[#This Row],[month]]/3,0)</f>
        <v>3</v>
      </c>
      <c r="R390" s="28" t="str">
        <f>_xlfn.CONCAT(Table1[[#This Row],[year]],"-Q",Table1[[#This Row],[Quarter]])</f>
        <v>2019-Q3</v>
      </c>
      <c r="S390" s="28" t="str">
        <f>TEXT(Table1[[#This Row],[dateStr]],"yyyy-mm")</f>
        <v>2019-09</v>
      </c>
      <c r="T390" s="28" t="str">
        <f t="shared" si="51"/>
        <v>September</v>
      </c>
      <c r="U390" s="31">
        <v>21</v>
      </c>
      <c r="V390" s="27" t="s">
        <v>2701</v>
      </c>
      <c r="W390" s="32">
        <f t="shared" si="52"/>
        <v>19232</v>
      </c>
      <c r="X390" s="27" t="s">
        <v>2702</v>
      </c>
      <c r="Y390" s="32">
        <f t="shared" si="61"/>
        <v>283</v>
      </c>
      <c r="Z39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90" s="27" t="s">
        <v>2703</v>
      </c>
      <c r="AB390" s="33">
        <f>Table1[[#This Row],[secs]]/60 + Table1[[#This Row],[mins]] + Table1[[#This Row],[hours]]*60</f>
        <v>22.916666666666668</v>
      </c>
      <c r="AC390" s="34">
        <f t="shared" si="62"/>
        <v>55</v>
      </c>
      <c r="AD390" s="34">
        <f t="shared" si="63"/>
        <v>22</v>
      </c>
      <c r="AE390" s="35">
        <f t="shared" si="64"/>
        <v>0</v>
      </c>
      <c r="AF390" s="28" t="str">
        <f>IFERROR(VLOOKUP(E390,youtube_playlist!$G:$H,2,FALSE),"Unspecified")</f>
        <v>Unspecified</v>
      </c>
      <c r="AG390" s="28" t="str">
        <f>IFERROR(INDEX(youtube_playlist!$G$2:$H$285,MATCH(E390,youtube_playlist!$G$2:$G$285,0),MATCH("industry",youtube_playlist!$G$1:$H$1,0)),"Unspecified")</f>
        <v>Unspecified</v>
      </c>
      <c r="AH390" s="36">
        <v>36267</v>
      </c>
    </row>
    <row r="391" spans="1:34" ht="15.75" customHeight="1" x14ac:dyDescent="0.3">
      <c r="A391" s="27" t="s">
        <v>2704</v>
      </c>
      <c r="B391" s="27" t="s">
        <v>1584</v>
      </c>
      <c r="C391" s="27" t="s">
        <v>2705</v>
      </c>
      <c r="D391" s="27" t="s">
        <v>2706</v>
      </c>
      <c r="E391" s="28" t="str">
        <f t="shared" si="42"/>
        <v>sTzVlA6ImMU</v>
      </c>
      <c r="F391" s="28" t="str">
        <f t="shared" si="43"/>
        <v>sTzVlA6ImMU</v>
      </c>
      <c r="G391" s="27" t="s">
        <v>2705</v>
      </c>
      <c r="H391" s="29" t="str">
        <f t="shared" si="44"/>
        <v>Executive Espresso</v>
      </c>
      <c r="I391" s="27" t="s">
        <v>1587</v>
      </c>
      <c r="J391" s="27" t="s">
        <v>2707</v>
      </c>
      <c r="K391" s="28" t="str">
        <f t="shared" si="45"/>
        <v>Sep 24, 2019</v>
      </c>
      <c r="L391" s="30">
        <f t="shared" si="46"/>
        <v>43732</v>
      </c>
      <c r="M391" s="28">
        <f t="shared" si="47"/>
        <v>24</v>
      </c>
      <c r="N391" s="28">
        <f t="shared" si="48"/>
        <v>9</v>
      </c>
      <c r="O391" s="28">
        <f t="shared" si="49"/>
        <v>2019</v>
      </c>
      <c r="P391" s="28" t="str">
        <f t="shared" si="50"/>
        <v>24</v>
      </c>
      <c r="Q391" s="28">
        <f>ROUNDUP(Table1[[#This Row],[month]]/3,0)</f>
        <v>3</v>
      </c>
      <c r="R391" s="28" t="str">
        <f>_xlfn.CONCAT(Table1[[#This Row],[year]],"-Q",Table1[[#This Row],[Quarter]])</f>
        <v>2019-Q3</v>
      </c>
      <c r="S391" s="28" t="str">
        <f>TEXT(Table1[[#This Row],[dateStr]],"yyyy-mm")</f>
        <v>2019-09</v>
      </c>
      <c r="T391" s="28" t="str">
        <f t="shared" si="51"/>
        <v>September</v>
      </c>
      <c r="U391" s="31">
        <v>20</v>
      </c>
      <c r="V391" s="27" t="s">
        <v>2708</v>
      </c>
      <c r="W391" s="32">
        <f t="shared" si="52"/>
        <v>10148</v>
      </c>
      <c r="X391" s="27" t="s">
        <v>2023</v>
      </c>
      <c r="Y391" s="32">
        <f t="shared" si="61"/>
        <v>148</v>
      </c>
      <c r="Z39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91" s="27" t="s">
        <v>1936</v>
      </c>
      <c r="AB391" s="33">
        <f>Table1[[#This Row],[secs]]/60 + Table1[[#This Row],[mins]] + Table1[[#This Row],[hours]]*60</f>
        <v>29.616666666666667</v>
      </c>
      <c r="AC391" s="34">
        <f t="shared" si="62"/>
        <v>37</v>
      </c>
      <c r="AD391" s="34">
        <f t="shared" si="63"/>
        <v>29</v>
      </c>
      <c r="AE391" s="35">
        <f t="shared" si="64"/>
        <v>0</v>
      </c>
      <c r="AF391" s="28" t="str">
        <f>IFERROR(VLOOKUP(E391,youtube_playlist!$G:$H,2,FALSE),"Unspecified")</f>
        <v>Unspecified</v>
      </c>
      <c r="AG391" s="28" t="str">
        <f>IFERROR(INDEX(youtube_playlist!$G$2:$H$285,MATCH(E391,youtube_playlist!$G$2:$G$285,0),MATCH("industry",youtube_playlist!$G$1:$H$1,0)),"Unspecified")</f>
        <v>Unspecified</v>
      </c>
      <c r="AH391" s="36">
        <v>34371</v>
      </c>
    </row>
    <row r="392" spans="1:34" ht="15.75" customHeight="1" x14ac:dyDescent="0.3">
      <c r="A392" s="27" t="s">
        <v>2709</v>
      </c>
      <c r="B392" s="27" t="s">
        <v>2710</v>
      </c>
      <c r="C392" s="27" t="s">
        <v>2711</v>
      </c>
      <c r="D392" s="27" t="s">
        <v>2712</v>
      </c>
      <c r="E392" s="28" t="str">
        <f t="shared" si="42"/>
        <v>P1-eC8LFC34</v>
      </c>
      <c r="F392" s="28" t="str">
        <f t="shared" si="43"/>
        <v>P1-eC8LFC34</v>
      </c>
      <c r="G392" s="27" t="s">
        <v>2711</v>
      </c>
      <c r="H392" s="29" t="str">
        <f t="shared" si="44"/>
        <v>The Secret Sauce</v>
      </c>
      <c r="I392" s="27" t="s">
        <v>33</v>
      </c>
      <c r="J392" s="27" t="s">
        <v>2713</v>
      </c>
      <c r="K392" s="28" t="str">
        <f t="shared" si="45"/>
        <v>Dec 29, 2020</v>
      </c>
      <c r="L392" s="30">
        <f t="shared" si="46"/>
        <v>44194</v>
      </c>
      <c r="M392" s="28">
        <f t="shared" si="47"/>
        <v>29</v>
      </c>
      <c r="N392" s="28">
        <f t="shared" si="48"/>
        <v>12</v>
      </c>
      <c r="O392" s="28">
        <f t="shared" si="49"/>
        <v>2020</v>
      </c>
      <c r="P392" s="28" t="str">
        <f t="shared" si="50"/>
        <v>29</v>
      </c>
      <c r="Q392" s="28">
        <f>ROUNDUP(Table1[[#This Row],[month]]/3,0)</f>
        <v>4</v>
      </c>
      <c r="R392" s="28" t="str">
        <f>_xlfn.CONCAT(Table1[[#This Row],[year]],"-Q",Table1[[#This Row],[Quarter]])</f>
        <v>2020-Q4</v>
      </c>
      <c r="S392" s="28" t="str">
        <f>TEXT(Table1[[#This Row],[dateStr]],"yyyy-mm")</f>
        <v>2020-12</v>
      </c>
      <c r="T392" s="28" t="str">
        <f t="shared" si="51"/>
        <v>December</v>
      </c>
      <c r="U392" s="31">
        <v>22</v>
      </c>
      <c r="V392" s="27" t="s">
        <v>2714</v>
      </c>
      <c r="W392" s="32">
        <f t="shared" si="52"/>
        <v>27594</v>
      </c>
      <c r="X392" s="27" t="s">
        <v>2715</v>
      </c>
      <c r="Y392" s="32">
        <f t="shared" si="61"/>
        <v>779</v>
      </c>
      <c r="Z39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92" s="27" t="s">
        <v>2716</v>
      </c>
      <c r="AB392" s="33">
        <f>Table1[[#This Row],[secs]]/60 + Table1[[#This Row],[mins]] + Table1[[#This Row],[hours]]*60</f>
        <v>28.1</v>
      </c>
      <c r="AC392" s="34">
        <f t="shared" si="62"/>
        <v>6</v>
      </c>
      <c r="AD392" s="34">
        <f t="shared" si="63"/>
        <v>28</v>
      </c>
      <c r="AE392" s="35">
        <f t="shared" si="64"/>
        <v>0</v>
      </c>
      <c r="AF392" s="28" t="str">
        <f>IFERROR(VLOOKUP(E392,youtube_playlist!$G:$H,2,FALSE),"Unspecified")</f>
        <v>Unspecified</v>
      </c>
      <c r="AG392" s="28" t="str">
        <f>IFERROR(INDEX(youtube_playlist!$G$2:$H$285,MATCH(E392,youtube_playlist!$G$2:$G$285,0),MATCH("industry",youtube_playlist!$G$1:$H$1,0)),"Unspecified")</f>
        <v>Unspecified</v>
      </c>
      <c r="AH392" s="36">
        <v>36857</v>
      </c>
    </row>
    <row r="393" spans="1:34" ht="15.75" customHeight="1" x14ac:dyDescent="0.3">
      <c r="A393" s="27" t="s">
        <v>2717</v>
      </c>
      <c r="B393" s="27" t="s">
        <v>2710</v>
      </c>
      <c r="C393" s="27" t="s">
        <v>2718</v>
      </c>
      <c r="D393" s="27" t="s">
        <v>2719</v>
      </c>
      <c r="E393" s="28" t="str">
        <f t="shared" si="42"/>
        <v>PMmk4EQ4obc</v>
      </c>
      <c r="F393" s="28" t="str">
        <f t="shared" si="43"/>
        <v>PMmk4EQ4obc</v>
      </c>
      <c r="G393" s="27" t="s">
        <v>2718</v>
      </c>
      <c r="H393" s="29" t="str">
        <f t="shared" si="44"/>
        <v>The Secret Sauce</v>
      </c>
      <c r="I393" s="27" t="s">
        <v>33</v>
      </c>
      <c r="J393" s="27" t="s">
        <v>2720</v>
      </c>
      <c r="K393" s="28" t="str">
        <f t="shared" si="45"/>
        <v>Dec 30, 2020</v>
      </c>
      <c r="L393" s="30">
        <f t="shared" si="46"/>
        <v>44195</v>
      </c>
      <c r="M393" s="28">
        <f t="shared" si="47"/>
        <v>30</v>
      </c>
      <c r="N393" s="28">
        <f t="shared" si="48"/>
        <v>12</v>
      </c>
      <c r="O393" s="28">
        <f t="shared" si="49"/>
        <v>2020</v>
      </c>
      <c r="P393" s="28" t="str">
        <f t="shared" si="50"/>
        <v>30</v>
      </c>
      <c r="Q393" s="28">
        <f>ROUNDUP(Table1[[#This Row],[month]]/3,0)</f>
        <v>4</v>
      </c>
      <c r="R393" s="28" t="str">
        <f>_xlfn.CONCAT(Table1[[#This Row],[year]],"-Q",Table1[[#This Row],[Quarter]])</f>
        <v>2020-Q4</v>
      </c>
      <c r="S393" s="28" t="str">
        <f>TEXT(Table1[[#This Row],[dateStr]],"yyyy-mm")</f>
        <v>2020-12</v>
      </c>
      <c r="T393" s="28" t="str">
        <f t="shared" si="51"/>
        <v>December</v>
      </c>
      <c r="U393" s="31">
        <v>57</v>
      </c>
      <c r="V393" s="27" t="s">
        <v>2721</v>
      </c>
      <c r="W393" s="32">
        <f t="shared" si="52"/>
        <v>69085</v>
      </c>
      <c r="X393" s="27" t="s">
        <v>2722</v>
      </c>
      <c r="Y393" s="32">
        <f t="shared" si="61"/>
        <v>2033</v>
      </c>
      <c r="Z39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93" s="27" t="s">
        <v>2723</v>
      </c>
      <c r="AB393" s="33">
        <f>Table1[[#This Row],[secs]]/60 + Table1[[#This Row],[mins]] + Table1[[#This Row],[hours]]*60</f>
        <v>51.133333333333333</v>
      </c>
      <c r="AC393" s="34">
        <f t="shared" si="62"/>
        <v>8</v>
      </c>
      <c r="AD393" s="34">
        <f t="shared" si="63"/>
        <v>51</v>
      </c>
      <c r="AE393" s="35">
        <f t="shared" si="64"/>
        <v>0</v>
      </c>
      <c r="AF393" s="28" t="str">
        <f>IFERROR(VLOOKUP(E393,youtube_playlist!$G:$H,2,FALSE),"Unspecified")</f>
        <v>Unspecified</v>
      </c>
      <c r="AG393" s="28" t="str">
        <f>IFERROR(INDEX(youtube_playlist!$G$2:$H$285,MATCH(E393,youtube_playlist!$G$2:$G$285,0),MATCH("industry",youtube_playlist!$G$1:$H$1,0)),"Unspecified")</f>
        <v>Unspecified</v>
      </c>
      <c r="AH393" s="36">
        <v>40298</v>
      </c>
    </row>
    <row r="394" spans="1:34" ht="15.75" customHeight="1" x14ac:dyDescent="0.3">
      <c r="A394" s="27" t="s">
        <v>2724</v>
      </c>
      <c r="B394" s="27" t="s">
        <v>2710</v>
      </c>
      <c r="C394" s="27" t="s">
        <v>2725</v>
      </c>
      <c r="D394" s="27" t="s">
        <v>2726</v>
      </c>
      <c r="E394" s="28" t="str">
        <f t="shared" si="42"/>
        <v>GhX0LFT0Df4</v>
      </c>
      <c r="F394" s="28" t="str">
        <f t="shared" si="43"/>
        <v>GhX0LFT0Df4</v>
      </c>
      <c r="G394" s="27" t="s">
        <v>2725</v>
      </c>
      <c r="H394" s="29" t="str">
        <f t="shared" si="44"/>
        <v>The Secret Sauce</v>
      </c>
      <c r="I394" s="27" t="s">
        <v>33</v>
      </c>
      <c r="J394" s="27" t="s">
        <v>2727</v>
      </c>
      <c r="K394" s="28" t="str">
        <f t="shared" si="45"/>
        <v>Dec 31, 2020</v>
      </c>
      <c r="L394" s="30">
        <f t="shared" si="46"/>
        <v>44196</v>
      </c>
      <c r="M394" s="28">
        <f t="shared" si="47"/>
        <v>31</v>
      </c>
      <c r="N394" s="28">
        <f t="shared" si="48"/>
        <v>12</v>
      </c>
      <c r="O394" s="28">
        <f t="shared" si="49"/>
        <v>2020</v>
      </c>
      <c r="P394" s="28" t="str">
        <f t="shared" si="50"/>
        <v>31</v>
      </c>
      <c r="Q394" s="28">
        <f>ROUNDUP(Table1[[#This Row],[month]]/3,0)</f>
        <v>4</v>
      </c>
      <c r="R394" s="28" t="str">
        <f>_xlfn.CONCAT(Table1[[#This Row],[year]],"-Q",Table1[[#This Row],[Quarter]])</f>
        <v>2020-Q4</v>
      </c>
      <c r="S394" s="28" t="str">
        <f>TEXT(Table1[[#This Row],[dateStr]],"yyyy-mm")</f>
        <v>2020-12</v>
      </c>
      <c r="T394" s="28" t="str">
        <f t="shared" si="51"/>
        <v>December</v>
      </c>
      <c r="U394" s="31">
        <v>68</v>
      </c>
      <c r="V394" s="27" t="s">
        <v>2728</v>
      </c>
      <c r="W394" s="32">
        <f t="shared" si="52"/>
        <v>91048</v>
      </c>
      <c r="X394" s="27" t="s">
        <v>2729</v>
      </c>
      <c r="Y394" s="32">
        <f t="shared" si="61"/>
        <v>3246</v>
      </c>
      <c r="Z39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94" s="27" t="s">
        <v>2730</v>
      </c>
      <c r="AB394" s="33">
        <f>Table1[[#This Row],[secs]]/60 + Table1[[#This Row],[mins]] + Table1[[#This Row],[hours]]*60</f>
        <v>47.466666666666669</v>
      </c>
      <c r="AC394" s="34">
        <f t="shared" si="62"/>
        <v>28</v>
      </c>
      <c r="AD394" s="34">
        <f t="shared" si="63"/>
        <v>47</v>
      </c>
      <c r="AE394" s="35">
        <f t="shared" si="64"/>
        <v>0</v>
      </c>
      <c r="AF394" s="28" t="str">
        <f>IFERROR(VLOOKUP(E394,youtube_playlist!$G:$H,2,FALSE),"Unspecified")</f>
        <v>Unspecified</v>
      </c>
      <c r="AG394" s="28" t="str">
        <f>IFERROR(INDEX(youtube_playlist!$G$2:$H$285,MATCH(E394,youtube_playlist!$G$2:$G$285,0),MATCH("industry",youtube_playlist!$G$1:$H$1,0)),"Unspecified")</f>
        <v>Unspecified</v>
      </c>
      <c r="AH394" s="36">
        <v>37556</v>
      </c>
    </row>
    <row r="395" spans="1:34" ht="15.75" customHeight="1" x14ac:dyDescent="0.3">
      <c r="A395" s="27" t="s">
        <v>2731</v>
      </c>
      <c r="B395" s="27" t="s">
        <v>2710</v>
      </c>
      <c r="C395" s="27" t="s">
        <v>2732</v>
      </c>
      <c r="D395" s="27" t="s">
        <v>2733</v>
      </c>
      <c r="E395" s="28" t="str">
        <f t="shared" si="42"/>
        <v>EZoJaIcNmmI</v>
      </c>
      <c r="F395" s="28" t="str">
        <f t="shared" si="43"/>
        <v>EZoJaIcNmmI</v>
      </c>
      <c r="G395" s="27" t="s">
        <v>2732</v>
      </c>
      <c r="H395" s="29" t="str">
        <f t="shared" si="44"/>
        <v>The Secret Sauce</v>
      </c>
      <c r="I395" s="27" t="s">
        <v>33</v>
      </c>
      <c r="J395" s="27" t="s">
        <v>2734</v>
      </c>
      <c r="K395" s="28" t="str">
        <f t="shared" si="45"/>
        <v>Jan 1, 2021</v>
      </c>
      <c r="L395" s="30">
        <f t="shared" si="46"/>
        <v>44197</v>
      </c>
      <c r="M395" s="28">
        <f t="shared" si="47"/>
        <v>1</v>
      </c>
      <c r="N395" s="28">
        <f t="shared" si="48"/>
        <v>1</v>
      </c>
      <c r="O395" s="28">
        <f t="shared" si="49"/>
        <v>2021</v>
      </c>
      <c r="P395" s="28" t="str">
        <f t="shared" si="50"/>
        <v>1</v>
      </c>
      <c r="Q395" s="28">
        <f>ROUNDUP(Table1[[#This Row],[month]]/3,0)</f>
        <v>1</v>
      </c>
      <c r="R395" s="28" t="str">
        <f>_xlfn.CONCAT(Table1[[#This Row],[year]],"-Q",Table1[[#This Row],[Quarter]])</f>
        <v>2021-Q1</v>
      </c>
      <c r="S395" s="28" t="str">
        <f>TEXT(Table1[[#This Row],[dateStr]],"yyyy-mm")</f>
        <v>2021-01</v>
      </c>
      <c r="T395" s="28" t="str">
        <f t="shared" si="51"/>
        <v>January</v>
      </c>
      <c r="U395" s="31">
        <v>24</v>
      </c>
      <c r="V395" s="27" t="s">
        <v>2735</v>
      </c>
      <c r="W395" s="32">
        <f t="shared" si="52"/>
        <v>19645</v>
      </c>
      <c r="X395" s="27" t="s">
        <v>2736</v>
      </c>
      <c r="Y395" s="32">
        <f t="shared" si="61"/>
        <v>702</v>
      </c>
      <c r="Z39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95" s="27" t="s">
        <v>2737</v>
      </c>
      <c r="AB395" s="33">
        <f>Table1[[#This Row],[secs]]/60 + Table1[[#This Row],[mins]] + Table1[[#This Row],[hours]]*60</f>
        <v>12.883333333333333</v>
      </c>
      <c r="AC395" s="34">
        <f t="shared" si="62"/>
        <v>53</v>
      </c>
      <c r="AD395" s="34">
        <f t="shared" si="63"/>
        <v>12</v>
      </c>
      <c r="AE395" s="35">
        <f t="shared" si="64"/>
        <v>0</v>
      </c>
      <c r="AF395" s="28" t="str">
        <f>IFERROR(VLOOKUP(E395,youtube_playlist!$G:$H,2,FALSE),"Unspecified")</f>
        <v>Unspecified</v>
      </c>
      <c r="AG395" s="28" t="str">
        <f>IFERROR(INDEX(youtube_playlist!$G$2:$H$285,MATCH(E395,youtube_playlist!$G$2:$G$285,0),MATCH("industry",youtube_playlist!$G$1:$H$1,0)),"Unspecified")</f>
        <v>Unspecified</v>
      </c>
      <c r="AH395" s="36">
        <v>41095</v>
      </c>
    </row>
    <row r="396" spans="1:34" ht="15.75" customHeight="1" x14ac:dyDescent="0.3">
      <c r="A396" s="27" t="s">
        <v>2738</v>
      </c>
      <c r="B396" s="27" t="s">
        <v>2710</v>
      </c>
      <c r="C396" s="27" t="s">
        <v>2739</v>
      </c>
      <c r="D396" s="27" t="s">
        <v>2740</v>
      </c>
      <c r="E396" s="28" t="str">
        <f t="shared" si="42"/>
        <v>81T4aJB907Q</v>
      </c>
      <c r="F396" s="28" t="str">
        <f t="shared" si="43"/>
        <v>81T4aJB907Q</v>
      </c>
      <c r="G396" s="27" t="s">
        <v>2739</v>
      </c>
      <c r="H396" s="29" t="str">
        <f t="shared" si="44"/>
        <v>The Secret Sauce</v>
      </c>
      <c r="I396" s="27" t="s">
        <v>33</v>
      </c>
      <c r="J396" s="27" t="s">
        <v>2741</v>
      </c>
      <c r="K396" s="28" t="str">
        <f t="shared" si="45"/>
        <v>Jan 9, 2021</v>
      </c>
      <c r="L396" s="30">
        <f t="shared" si="46"/>
        <v>44205</v>
      </c>
      <c r="M396" s="28">
        <f t="shared" si="47"/>
        <v>9</v>
      </c>
      <c r="N396" s="28">
        <f t="shared" si="48"/>
        <v>1</v>
      </c>
      <c r="O396" s="28">
        <f t="shared" si="49"/>
        <v>2021</v>
      </c>
      <c r="P396" s="28" t="str">
        <f t="shared" si="50"/>
        <v>9</v>
      </c>
      <c r="Q396" s="28">
        <f>ROUNDUP(Table1[[#This Row],[month]]/3,0)</f>
        <v>1</v>
      </c>
      <c r="R396" s="28" t="str">
        <f>_xlfn.CONCAT(Table1[[#This Row],[year]],"-Q",Table1[[#This Row],[Quarter]])</f>
        <v>2021-Q1</v>
      </c>
      <c r="S396" s="28" t="str">
        <f>TEXT(Table1[[#This Row],[dateStr]],"yyyy-mm")</f>
        <v>2021-01</v>
      </c>
      <c r="T396" s="28" t="str">
        <f t="shared" si="51"/>
        <v>January</v>
      </c>
      <c r="U396" s="31">
        <v>190</v>
      </c>
      <c r="V396" s="27" t="s">
        <v>2742</v>
      </c>
      <c r="W396" s="32">
        <f t="shared" si="52"/>
        <v>218631</v>
      </c>
      <c r="X396" s="27" t="s">
        <v>2743</v>
      </c>
      <c r="Y396" s="32">
        <f t="shared" si="61"/>
        <v>3703</v>
      </c>
      <c r="Z39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396" s="27" t="s">
        <v>2744</v>
      </c>
      <c r="AB396" s="33">
        <f>Table1[[#This Row],[secs]]/60 + Table1[[#This Row],[mins]] + Table1[[#This Row],[hours]]*60</f>
        <v>72.3</v>
      </c>
      <c r="AC396" s="34">
        <f t="shared" si="62"/>
        <v>18</v>
      </c>
      <c r="AD396" s="34">
        <f t="shared" si="63"/>
        <v>12</v>
      </c>
      <c r="AE396" s="35">
        <f t="shared" si="64"/>
        <v>1</v>
      </c>
      <c r="AF396" s="28" t="str">
        <f>IFERROR(VLOOKUP(E396,youtube_playlist!$G:$H,2,FALSE),"Unspecified")</f>
        <v>สินค้าอุปโภคบริโภค</v>
      </c>
      <c r="AG396" s="28" t="str">
        <f>IFERROR(INDEX(youtube_playlist!$G$2:$H$285,MATCH(E396,youtube_playlist!$G$2:$G$285,0),MATCH("industry",youtube_playlist!$G$1:$H$1,0)),"Unspecified")</f>
        <v>สินค้าอุปโภคบริโภค</v>
      </c>
      <c r="AH396" s="36">
        <v>40120</v>
      </c>
    </row>
    <row r="397" spans="1:34" ht="15.75" customHeight="1" x14ac:dyDescent="0.3">
      <c r="A397" s="27" t="s">
        <v>2745</v>
      </c>
      <c r="B397" s="27" t="s">
        <v>2710</v>
      </c>
      <c r="C397" s="27" t="s">
        <v>2746</v>
      </c>
      <c r="D397" s="27" t="s">
        <v>2747</v>
      </c>
      <c r="E397" s="28" t="str">
        <f t="shared" si="42"/>
        <v>9QrENOlotHE</v>
      </c>
      <c r="F397" s="28" t="str">
        <f t="shared" si="43"/>
        <v>9QrENOlotHE</v>
      </c>
      <c r="G397" s="27" t="s">
        <v>2746</v>
      </c>
      <c r="H397" s="29" t="str">
        <f t="shared" si="44"/>
        <v>The Secret Sauce</v>
      </c>
      <c r="I397" s="27" t="s">
        <v>33</v>
      </c>
      <c r="J397" s="27" t="s">
        <v>2748</v>
      </c>
      <c r="K397" s="28" t="str">
        <f t="shared" si="45"/>
        <v>Jan 11, 2021</v>
      </c>
      <c r="L397" s="30">
        <f t="shared" si="46"/>
        <v>44207</v>
      </c>
      <c r="M397" s="28">
        <f t="shared" si="47"/>
        <v>11</v>
      </c>
      <c r="N397" s="28">
        <f t="shared" si="48"/>
        <v>1</v>
      </c>
      <c r="O397" s="28">
        <f t="shared" si="49"/>
        <v>2021</v>
      </c>
      <c r="P397" s="28" t="str">
        <f t="shared" si="50"/>
        <v>11</v>
      </c>
      <c r="Q397" s="28">
        <f>ROUNDUP(Table1[[#This Row],[month]]/3,0)</f>
        <v>1</v>
      </c>
      <c r="R397" s="28" t="str">
        <f>_xlfn.CONCAT(Table1[[#This Row],[year]],"-Q",Table1[[#This Row],[Quarter]])</f>
        <v>2021-Q1</v>
      </c>
      <c r="S397" s="28" t="str">
        <f>TEXT(Table1[[#This Row],[dateStr]],"yyyy-mm")</f>
        <v>2021-01</v>
      </c>
      <c r="T397" s="28" t="str">
        <f t="shared" si="51"/>
        <v>January</v>
      </c>
      <c r="U397" s="31">
        <v>22</v>
      </c>
      <c r="V397" s="27" t="s">
        <v>2749</v>
      </c>
      <c r="W397" s="32">
        <f t="shared" si="52"/>
        <v>40208</v>
      </c>
      <c r="X397" s="27" t="s">
        <v>2750</v>
      </c>
      <c r="Y397" s="32">
        <f t="shared" si="61"/>
        <v>1026</v>
      </c>
      <c r="Z39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397" s="27" t="s">
        <v>2751</v>
      </c>
      <c r="AB397" s="33">
        <f>Table1[[#This Row],[secs]]/60 + Table1[[#This Row],[mins]] + Table1[[#This Row],[hours]]*60</f>
        <v>23.516666666666666</v>
      </c>
      <c r="AC397" s="34">
        <f t="shared" si="62"/>
        <v>31</v>
      </c>
      <c r="AD397" s="34">
        <f t="shared" si="63"/>
        <v>23</v>
      </c>
      <c r="AE397" s="35">
        <f t="shared" si="64"/>
        <v>0</v>
      </c>
      <c r="AF397" s="28" t="str">
        <f>IFERROR(VLOOKUP(E397,youtube_playlist!$G:$H,2,FALSE),"Unspecified")</f>
        <v>Unspecified</v>
      </c>
      <c r="AG397" s="28" t="str">
        <f>IFERROR(INDEX(youtube_playlist!$G$2:$H$285,MATCH(E397,youtube_playlist!$G$2:$G$285,0),MATCH("industry",youtube_playlist!$G$1:$H$1,0)),"Unspecified")</f>
        <v>Unspecified</v>
      </c>
      <c r="AH397" s="36">
        <v>36185</v>
      </c>
    </row>
    <row r="398" spans="1:34" ht="15.75" customHeight="1" x14ac:dyDescent="0.3">
      <c r="A398" s="27" t="s">
        <v>2752</v>
      </c>
      <c r="B398" s="27" t="s">
        <v>2710</v>
      </c>
      <c r="C398" s="27" t="s">
        <v>2753</v>
      </c>
      <c r="D398" s="27" t="s">
        <v>2754</v>
      </c>
      <c r="E398" s="28" t="str">
        <f t="shared" si="42"/>
        <v>n4K1c0m2kU4</v>
      </c>
      <c r="F398" s="28" t="str">
        <f t="shared" si="43"/>
        <v>n4K1c0m2kU4</v>
      </c>
      <c r="G398" s="27" t="s">
        <v>2753</v>
      </c>
      <c r="H398" s="29" t="str">
        <f t="shared" si="44"/>
        <v>The Secret Sauce</v>
      </c>
      <c r="I398" s="27" t="s">
        <v>33</v>
      </c>
      <c r="J398" s="27" t="s">
        <v>2755</v>
      </c>
      <c r="K398" s="28" t="str">
        <f t="shared" si="45"/>
        <v>Jan 12, 2021</v>
      </c>
      <c r="L398" s="30">
        <f t="shared" si="46"/>
        <v>44208</v>
      </c>
      <c r="M398" s="28">
        <f t="shared" si="47"/>
        <v>12</v>
      </c>
      <c r="N398" s="28">
        <f t="shared" si="48"/>
        <v>1</v>
      </c>
      <c r="O398" s="28">
        <f t="shared" si="49"/>
        <v>2021</v>
      </c>
      <c r="P398" s="28" t="str">
        <f t="shared" si="50"/>
        <v>12</v>
      </c>
      <c r="Q398" s="28">
        <f>ROUNDUP(Table1[[#This Row],[month]]/3,0)</f>
        <v>1</v>
      </c>
      <c r="R398" s="28" t="str">
        <f>_xlfn.CONCAT(Table1[[#This Row],[year]],"-Q",Table1[[#This Row],[Quarter]])</f>
        <v>2021-Q1</v>
      </c>
      <c r="S398" s="28" t="str">
        <f>TEXT(Table1[[#This Row],[dateStr]],"yyyy-mm")</f>
        <v>2021-01</v>
      </c>
      <c r="T398" s="28" t="str">
        <f t="shared" si="51"/>
        <v>January</v>
      </c>
      <c r="U398" s="31">
        <v>15</v>
      </c>
      <c r="V398" s="27" t="s">
        <v>2756</v>
      </c>
      <c r="W398" s="32">
        <f t="shared" si="52"/>
        <v>19314</v>
      </c>
      <c r="X398" s="27" t="s">
        <v>2757</v>
      </c>
      <c r="Y398" s="32">
        <f t="shared" si="61"/>
        <v>420</v>
      </c>
      <c r="Z39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98" s="27" t="s">
        <v>2758</v>
      </c>
      <c r="AB398" s="33">
        <f>Table1[[#This Row],[secs]]/60 + Table1[[#This Row],[mins]] + Table1[[#This Row],[hours]]*60</f>
        <v>55.05</v>
      </c>
      <c r="AC398" s="34">
        <f t="shared" si="62"/>
        <v>3</v>
      </c>
      <c r="AD398" s="34">
        <f t="shared" si="63"/>
        <v>55</v>
      </c>
      <c r="AE398" s="35">
        <f t="shared" si="64"/>
        <v>0</v>
      </c>
      <c r="AF398" s="28" t="str">
        <f>IFERROR(VLOOKUP(E398,youtube_playlist!$G:$H,2,FALSE),"Unspecified")</f>
        <v>ธนาคารและการเงิน</v>
      </c>
      <c r="AG398" s="28" t="str">
        <f>IFERROR(INDEX(youtube_playlist!$G$2:$H$285,MATCH(E398,youtube_playlist!$G$2:$G$285,0),MATCH("industry",youtube_playlist!$G$1:$H$1,0)),"Unspecified")</f>
        <v>ธนาคารและการเงิน</v>
      </c>
      <c r="AH398" s="36">
        <v>38877</v>
      </c>
    </row>
    <row r="399" spans="1:34" ht="15.75" customHeight="1" x14ac:dyDescent="0.3">
      <c r="A399" s="27" t="s">
        <v>2759</v>
      </c>
      <c r="B399" s="27" t="s">
        <v>2710</v>
      </c>
      <c r="C399" s="27" t="s">
        <v>2760</v>
      </c>
      <c r="D399" s="27" t="s">
        <v>2761</v>
      </c>
      <c r="E399" s="28" t="str">
        <f t="shared" si="42"/>
        <v>0AkmS8G69P8</v>
      </c>
      <c r="F399" s="28" t="str">
        <f t="shared" si="43"/>
        <v>0AkmS8G69P8</v>
      </c>
      <c r="G399" s="27" t="s">
        <v>2760</v>
      </c>
      <c r="H399" s="29" t="str">
        <f t="shared" si="44"/>
        <v>The Secret Sauce</v>
      </c>
      <c r="I399" s="27" t="s">
        <v>33</v>
      </c>
      <c r="J399" s="27" t="s">
        <v>2762</v>
      </c>
      <c r="K399" s="28" t="str">
        <f t="shared" si="45"/>
        <v>Jan 13, 2021</v>
      </c>
      <c r="L399" s="30">
        <f t="shared" si="46"/>
        <v>44209</v>
      </c>
      <c r="M399" s="28">
        <f t="shared" si="47"/>
        <v>13</v>
      </c>
      <c r="N399" s="28">
        <f t="shared" si="48"/>
        <v>1</v>
      </c>
      <c r="O399" s="28">
        <f t="shared" si="49"/>
        <v>2021</v>
      </c>
      <c r="P399" s="28" t="str">
        <f t="shared" si="50"/>
        <v>13</v>
      </c>
      <c r="Q399" s="28">
        <f>ROUNDUP(Table1[[#This Row],[month]]/3,0)</f>
        <v>1</v>
      </c>
      <c r="R399" s="28" t="str">
        <f>_xlfn.CONCAT(Table1[[#This Row],[year]],"-Q",Table1[[#This Row],[Quarter]])</f>
        <v>2021-Q1</v>
      </c>
      <c r="S399" s="28" t="str">
        <f>TEXT(Table1[[#This Row],[dateStr]],"yyyy-mm")</f>
        <v>2021-01</v>
      </c>
      <c r="T399" s="28" t="str">
        <f t="shared" si="51"/>
        <v>January</v>
      </c>
      <c r="U399" s="31">
        <v>62</v>
      </c>
      <c r="V399" s="27" t="s">
        <v>2763</v>
      </c>
      <c r="W399" s="32">
        <f t="shared" si="52"/>
        <v>113264</v>
      </c>
      <c r="X399" s="27" t="s">
        <v>2764</v>
      </c>
      <c r="Y399" s="32">
        <f t="shared" si="61"/>
        <v>3131</v>
      </c>
      <c r="Z39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399" s="27" t="s">
        <v>1142</v>
      </c>
      <c r="AB399" s="33">
        <f>Table1[[#This Row],[secs]]/60 + Table1[[#This Row],[mins]] + Table1[[#This Row],[hours]]*60</f>
        <v>34.799999999999997</v>
      </c>
      <c r="AC399" s="34">
        <f t="shared" si="62"/>
        <v>48</v>
      </c>
      <c r="AD399" s="34">
        <f t="shared" si="63"/>
        <v>34</v>
      </c>
      <c r="AE399" s="35">
        <f t="shared" si="64"/>
        <v>0</v>
      </c>
      <c r="AF399" s="28" t="str">
        <f>IFERROR(VLOOKUP(E399,youtube_playlist!$G:$H,2,FALSE),"Unspecified")</f>
        <v>Unspecified</v>
      </c>
      <c r="AG399" s="28" t="str">
        <f>IFERROR(INDEX(youtube_playlist!$G$2:$H$285,MATCH(E399,youtube_playlist!$G$2:$G$285,0),MATCH("industry",youtube_playlist!$G$1:$H$1,0)),"Unspecified")</f>
        <v>Unspecified</v>
      </c>
      <c r="AH399" s="36">
        <v>37149</v>
      </c>
    </row>
    <row r="400" spans="1:34" ht="15.75" customHeight="1" x14ac:dyDescent="0.3">
      <c r="A400" s="27" t="s">
        <v>2765</v>
      </c>
      <c r="B400" s="27" t="s">
        <v>2710</v>
      </c>
      <c r="C400" s="27" t="s">
        <v>2766</v>
      </c>
      <c r="D400" s="27" t="s">
        <v>2767</v>
      </c>
      <c r="E400" s="28" t="str">
        <f t="shared" si="42"/>
        <v>oqKbpSdDcAY</v>
      </c>
      <c r="F400" s="28" t="str">
        <f t="shared" si="43"/>
        <v>oqKbpSdDcAY</v>
      </c>
      <c r="G400" s="27" t="s">
        <v>2766</v>
      </c>
      <c r="H400" s="29" t="str">
        <f t="shared" si="44"/>
        <v>The Secret Sauce</v>
      </c>
      <c r="I400" s="27" t="s">
        <v>33</v>
      </c>
      <c r="J400" s="27" t="s">
        <v>2768</v>
      </c>
      <c r="K400" s="28" t="str">
        <f t="shared" si="45"/>
        <v>Jan 16, 2021</v>
      </c>
      <c r="L400" s="30">
        <f t="shared" si="46"/>
        <v>44212</v>
      </c>
      <c r="M400" s="28">
        <f t="shared" si="47"/>
        <v>16</v>
      </c>
      <c r="N400" s="28">
        <f t="shared" si="48"/>
        <v>1</v>
      </c>
      <c r="O400" s="28">
        <f t="shared" si="49"/>
        <v>2021</v>
      </c>
      <c r="P400" s="28" t="str">
        <f t="shared" si="50"/>
        <v>16</v>
      </c>
      <c r="Q400" s="28">
        <f>ROUNDUP(Table1[[#This Row],[month]]/3,0)</f>
        <v>1</v>
      </c>
      <c r="R400" s="28" t="str">
        <f>_xlfn.CONCAT(Table1[[#This Row],[year]],"-Q",Table1[[#This Row],[Quarter]])</f>
        <v>2021-Q1</v>
      </c>
      <c r="S400" s="28" t="str">
        <f>TEXT(Table1[[#This Row],[dateStr]],"yyyy-mm")</f>
        <v>2021-01</v>
      </c>
      <c r="T400" s="28" t="str">
        <f t="shared" si="51"/>
        <v>January</v>
      </c>
      <c r="U400" s="31">
        <v>46</v>
      </c>
      <c r="V400" s="27" t="s">
        <v>2769</v>
      </c>
      <c r="W400" s="32">
        <f t="shared" si="52"/>
        <v>45674</v>
      </c>
      <c r="X400" s="27" t="s">
        <v>2770</v>
      </c>
      <c r="Y400" s="32">
        <f t="shared" si="61"/>
        <v>946</v>
      </c>
      <c r="Z40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00" s="27" t="s">
        <v>2771</v>
      </c>
      <c r="AB400" s="33">
        <f>Table1[[#This Row],[secs]]/60 + Table1[[#This Row],[mins]] + Table1[[#This Row],[hours]]*60</f>
        <v>56.81666666666667</v>
      </c>
      <c r="AC400" s="34">
        <f t="shared" si="62"/>
        <v>49</v>
      </c>
      <c r="AD400" s="34">
        <f t="shared" si="63"/>
        <v>56</v>
      </c>
      <c r="AE400" s="35">
        <f t="shared" si="64"/>
        <v>0</v>
      </c>
      <c r="AF400" s="28" t="str">
        <f>IFERROR(VLOOKUP(E400,youtube_playlist!$G:$H,2,FALSE),"Unspecified")</f>
        <v>Unspecified</v>
      </c>
      <c r="AG400" s="28" t="str">
        <f>IFERROR(INDEX(youtube_playlist!$G$2:$H$285,MATCH(E400,youtube_playlist!$G$2:$G$285,0),MATCH("industry",youtube_playlist!$G$1:$H$1,0)),"Unspecified")</f>
        <v>Unspecified</v>
      </c>
      <c r="AH400" s="36">
        <v>39218</v>
      </c>
    </row>
    <row r="401" spans="1:34" ht="15.75" customHeight="1" x14ac:dyDescent="0.3">
      <c r="A401" s="27" t="s">
        <v>2772</v>
      </c>
      <c r="B401" s="27" t="s">
        <v>2710</v>
      </c>
      <c r="C401" s="27" t="s">
        <v>2773</v>
      </c>
      <c r="D401" s="27" t="s">
        <v>2774</v>
      </c>
      <c r="E401" s="28" t="str">
        <f t="shared" si="42"/>
        <v>OJsPm3vXhDo</v>
      </c>
      <c r="F401" s="28" t="str">
        <f t="shared" si="43"/>
        <v>OJsPm3vXhDo</v>
      </c>
      <c r="G401" s="27" t="s">
        <v>2773</v>
      </c>
      <c r="H401" s="29" t="str">
        <f t="shared" si="44"/>
        <v>The Secret Sauce</v>
      </c>
      <c r="I401" s="27" t="s">
        <v>33</v>
      </c>
      <c r="J401" s="27" t="s">
        <v>2775</v>
      </c>
      <c r="K401" s="28" t="str">
        <f t="shared" si="45"/>
        <v>Jan 24, 2021</v>
      </c>
      <c r="L401" s="30">
        <f t="shared" si="46"/>
        <v>44220</v>
      </c>
      <c r="M401" s="28">
        <f t="shared" si="47"/>
        <v>24</v>
      </c>
      <c r="N401" s="28">
        <f t="shared" si="48"/>
        <v>1</v>
      </c>
      <c r="O401" s="28">
        <f t="shared" si="49"/>
        <v>2021</v>
      </c>
      <c r="P401" s="28" t="str">
        <f t="shared" si="50"/>
        <v>24</v>
      </c>
      <c r="Q401" s="28">
        <f>ROUNDUP(Table1[[#This Row],[month]]/3,0)</f>
        <v>1</v>
      </c>
      <c r="R401" s="28" t="str">
        <f>_xlfn.CONCAT(Table1[[#This Row],[year]],"-Q",Table1[[#This Row],[Quarter]])</f>
        <v>2021-Q1</v>
      </c>
      <c r="S401" s="28" t="str">
        <f>TEXT(Table1[[#This Row],[dateStr]],"yyyy-mm")</f>
        <v>2021-01</v>
      </c>
      <c r="T401" s="28" t="str">
        <f t="shared" si="51"/>
        <v>January</v>
      </c>
      <c r="U401" s="31">
        <v>25</v>
      </c>
      <c r="V401" s="27" t="s">
        <v>2776</v>
      </c>
      <c r="W401" s="32">
        <f t="shared" si="52"/>
        <v>21663</v>
      </c>
      <c r="X401" s="27" t="s">
        <v>1879</v>
      </c>
      <c r="Y401" s="32">
        <f t="shared" si="61"/>
        <v>731</v>
      </c>
      <c r="Z40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01" s="27" t="s">
        <v>2777</v>
      </c>
      <c r="AB401" s="33">
        <f>Table1[[#This Row],[secs]]/60 + Table1[[#This Row],[mins]] + Table1[[#This Row],[hours]]*60</f>
        <v>18.666666666666668</v>
      </c>
      <c r="AC401" s="34">
        <f t="shared" si="62"/>
        <v>40</v>
      </c>
      <c r="AD401" s="34">
        <f t="shared" si="63"/>
        <v>18</v>
      </c>
      <c r="AE401" s="35">
        <f t="shared" si="64"/>
        <v>0</v>
      </c>
      <c r="AF401" s="28" t="str">
        <f>IFERROR(VLOOKUP(E401,youtube_playlist!$G:$H,2,FALSE),"Unspecified")</f>
        <v>Unspecified</v>
      </c>
      <c r="AG401" s="28" t="str">
        <f>IFERROR(INDEX(youtube_playlist!$G$2:$H$285,MATCH(E401,youtube_playlist!$G$2:$G$285,0),MATCH("industry",youtube_playlist!$G$1:$H$1,0)),"Unspecified")</f>
        <v>Unspecified</v>
      </c>
      <c r="AH401" s="36">
        <v>37824</v>
      </c>
    </row>
    <row r="402" spans="1:34" ht="15.75" customHeight="1" x14ac:dyDescent="0.3">
      <c r="A402" s="27" t="s">
        <v>2778</v>
      </c>
      <c r="B402" s="27" t="s">
        <v>2710</v>
      </c>
      <c r="C402" s="27" t="s">
        <v>2779</v>
      </c>
      <c r="D402" s="27" t="s">
        <v>2780</v>
      </c>
      <c r="E402" s="28" t="str">
        <f t="shared" si="42"/>
        <v>laLi13xinpk</v>
      </c>
      <c r="F402" s="28" t="str">
        <f t="shared" si="43"/>
        <v>laLi13xinpk</v>
      </c>
      <c r="G402" s="27" t="s">
        <v>2779</v>
      </c>
      <c r="H402" s="29" t="str">
        <f t="shared" si="44"/>
        <v>The Secret Sauce</v>
      </c>
      <c r="I402" s="27" t="s">
        <v>33</v>
      </c>
      <c r="J402" s="27" t="s">
        <v>2781</v>
      </c>
      <c r="K402" s="28" t="str">
        <f t="shared" si="45"/>
        <v>Jan 25, 2021</v>
      </c>
      <c r="L402" s="30">
        <f t="shared" si="46"/>
        <v>44221</v>
      </c>
      <c r="M402" s="28">
        <f t="shared" si="47"/>
        <v>25</v>
      </c>
      <c r="N402" s="28">
        <f t="shared" si="48"/>
        <v>1</v>
      </c>
      <c r="O402" s="28">
        <f t="shared" si="49"/>
        <v>2021</v>
      </c>
      <c r="P402" s="28" t="str">
        <f t="shared" si="50"/>
        <v>25</v>
      </c>
      <c r="Q402" s="28">
        <f>ROUNDUP(Table1[[#This Row],[month]]/3,0)</f>
        <v>1</v>
      </c>
      <c r="R402" s="28" t="str">
        <f>_xlfn.CONCAT(Table1[[#This Row],[year]],"-Q",Table1[[#This Row],[Quarter]])</f>
        <v>2021-Q1</v>
      </c>
      <c r="S402" s="28" t="str">
        <f>TEXT(Table1[[#This Row],[dateStr]],"yyyy-mm")</f>
        <v>2021-01</v>
      </c>
      <c r="T402" s="28" t="str">
        <f t="shared" si="51"/>
        <v>January</v>
      </c>
      <c r="U402" s="31">
        <v>67</v>
      </c>
      <c r="V402" s="27" t="s">
        <v>2782</v>
      </c>
      <c r="W402" s="32">
        <f t="shared" si="52"/>
        <v>78202</v>
      </c>
      <c r="X402" s="27" t="s">
        <v>2783</v>
      </c>
      <c r="Y402" s="32">
        <f t="shared" si="61"/>
        <v>1728</v>
      </c>
      <c r="Z40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02" s="27" t="s">
        <v>2784</v>
      </c>
      <c r="AB402" s="33">
        <f>Table1[[#This Row],[secs]]/60 + Table1[[#This Row],[mins]] + Table1[[#This Row],[hours]]*60</f>
        <v>42.4</v>
      </c>
      <c r="AC402" s="34">
        <f t="shared" si="62"/>
        <v>24</v>
      </c>
      <c r="AD402" s="34">
        <f t="shared" si="63"/>
        <v>42</v>
      </c>
      <c r="AE402" s="35">
        <f t="shared" si="64"/>
        <v>0</v>
      </c>
      <c r="AF402" s="28" t="str">
        <f>IFERROR(VLOOKUP(E402,youtube_playlist!$G:$H,2,FALSE),"Unspecified")</f>
        <v>Unspecified</v>
      </c>
      <c r="AG402" s="28" t="str">
        <f>IFERROR(INDEX(youtube_playlist!$G$2:$H$285,MATCH(E402,youtube_playlist!$G$2:$G$285,0),MATCH("industry",youtube_playlist!$G$1:$H$1,0)),"Unspecified")</f>
        <v>Unspecified</v>
      </c>
      <c r="AH402" s="36">
        <v>40545</v>
      </c>
    </row>
    <row r="403" spans="1:34" ht="15.75" customHeight="1" x14ac:dyDescent="0.3">
      <c r="A403" s="27" t="s">
        <v>2785</v>
      </c>
      <c r="B403" s="27" t="s">
        <v>2710</v>
      </c>
      <c r="C403" s="27" t="s">
        <v>2786</v>
      </c>
      <c r="D403" s="27" t="s">
        <v>2787</v>
      </c>
      <c r="E403" s="28" t="str">
        <f t="shared" si="42"/>
        <v>TkGwViqnxXE</v>
      </c>
      <c r="F403" s="28" t="str">
        <f t="shared" si="43"/>
        <v>TkGwViqnxXE</v>
      </c>
      <c r="G403" s="27" t="s">
        <v>2786</v>
      </c>
      <c r="H403" s="29" t="str">
        <f t="shared" si="44"/>
        <v>The Secret Sauce</v>
      </c>
      <c r="I403" s="27" t="s">
        <v>33</v>
      </c>
      <c r="J403" s="27" t="s">
        <v>2788</v>
      </c>
      <c r="K403" s="28" t="str">
        <f t="shared" si="45"/>
        <v>Jan 27, 2021</v>
      </c>
      <c r="L403" s="30">
        <f t="shared" si="46"/>
        <v>44223</v>
      </c>
      <c r="M403" s="28">
        <f t="shared" si="47"/>
        <v>27</v>
      </c>
      <c r="N403" s="28">
        <f t="shared" si="48"/>
        <v>1</v>
      </c>
      <c r="O403" s="28">
        <f t="shared" si="49"/>
        <v>2021</v>
      </c>
      <c r="P403" s="28" t="str">
        <f t="shared" si="50"/>
        <v>27</v>
      </c>
      <c r="Q403" s="28">
        <f>ROUNDUP(Table1[[#This Row],[month]]/3,0)</f>
        <v>1</v>
      </c>
      <c r="R403" s="28" t="str">
        <f>_xlfn.CONCAT(Table1[[#This Row],[year]],"-Q",Table1[[#This Row],[Quarter]])</f>
        <v>2021-Q1</v>
      </c>
      <c r="S403" s="28" t="str">
        <f>TEXT(Table1[[#This Row],[dateStr]],"yyyy-mm")</f>
        <v>2021-01</v>
      </c>
      <c r="T403" s="28" t="str">
        <f t="shared" si="51"/>
        <v>January</v>
      </c>
      <c r="U403" s="31">
        <v>34</v>
      </c>
      <c r="V403" s="27" t="s">
        <v>2789</v>
      </c>
      <c r="W403" s="32">
        <f t="shared" si="52"/>
        <v>56231</v>
      </c>
      <c r="X403" s="27" t="s">
        <v>2790</v>
      </c>
      <c r="Y403" s="32">
        <f t="shared" si="61"/>
        <v>2015</v>
      </c>
      <c r="Z40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03" s="27" t="s">
        <v>2791</v>
      </c>
      <c r="AB403" s="33">
        <f>Table1[[#This Row],[secs]]/60 + Table1[[#This Row],[mins]] + Table1[[#This Row],[hours]]*60</f>
        <v>18.350000000000001</v>
      </c>
      <c r="AC403" s="34">
        <f t="shared" si="62"/>
        <v>21</v>
      </c>
      <c r="AD403" s="34">
        <f t="shared" si="63"/>
        <v>18</v>
      </c>
      <c r="AE403" s="35">
        <f t="shared" si="64"/>
        <v>0</v>
      </c>
      <c r="AF403" s="28" t="str">
        <f>IFERROR(VLOOKUP(E403,youtube_playlist!$G:$H,2,FALSE),"Unspecified")</f>
        <v>Unspecified</v>
      </c>
      <c r="AG403" s="28" t="str">
        <f>IFERROR(INDEX(youtube_playlist!$G$2:$H$285,MATCH(E403,youtube_playlist!$G$2:$G$285,0),MATCH("industry",youtube_playlist!$G$1:$H$1,0)),"Unspecified")</f>
        <v>Unspecified</v>
      </c>
      <c r="AH403" s="36">
        <v>39595</v>
      </c>
    </row>
    <row r="404" spans="1:34" ht="15.75" customHeight="1" x14ac:dyDescent="0.3">
      <c r="A404" s="27" t="s">
        <v>2792</v>
      </c>
      <c r="B404" s="27" t="s">
        <v>2710</v>
      </c>
      <c r="C404" s="27" t="s">
        <v>2793</v>
      </c>
      <c r="D404" s="27" t="s">
        <v>2794</v>
      </c>
      <c r="E404" s="28" t="str">
        <f t="shared" si="42"/>
        <v>nC7HFamq1_A</v>
      </c>
      <c r="F404" s="28" t="str">
        <f t="shared" si="43"/>
        <v>nC7HFamq1_A</v>
      </c>
      <c r="G404" s="27" t="s">
        <v>2793</v>
      </c>
      <c r="H404" s="29" t="str">
        <f t="shared" si="44"/>
        <v>The Secret Sauce</v>
      </c>
      <c r="I404" s="27" t="s">
        <v>33</v>
      </c>
      <c r="J404" s="27" t="s">
        <v>2795</v>
      </c>
      <c r="K404" s="28" t="str">
        <f t="shared" si="45"/>
        <v>Jan 28, 2021</v>
      </c>
      <c r="L404" s="30">
        <f t="shared" si="46"/>
        <v>44224</v>
      </c>
      <c r="M404" s="28">
        <f t="shared" si="47"/>
        <v>28</v>
      </c>
      <c r="N404" s="28">
        <f t="shared" si="48"/>
        <v>1</v>
      </c>
      <c r="O404" s="28">
        <f t="shared" si="49"/>
        <v>2021</v>
      </c>
      <c r="P404" s="28" t="str">
        <f t="shared" si="50"/>
        <v>28</v>
      </c>
      <c r="Q404" s="28">
        <f>ROUNDUP(Table1[[#This Row],[month]]/3,0)</f>
        <v>1</v>
      </c>
      <c r="R404" s="28" t="str">
        <f>_xlfn.CONCAT(Table1[[#This Row],[year]],"-Q",Table1[[#This Row],[Quarter]])</f>
        <v>2021-Q1</v>
      </c>
      <c r="S404" s="28" t="str">
        <f>TEXT(Table1[[#This Row],[dateStr]],"yyyy-mm")</f>
        <v>2021-01</v>
      </c>
      <c r="T404" s="28" t="str">
        <f t="shared" si="51"/>
        <v>January</v>
      </c>
      <c r="U404" s="31">
        <v>16</v>
      </c>
      <c r="V404" s="27" t="s">
        <v>2796</v>
      </c>
      <c r="W404" s="32">
        <f t="shared" si="52"/>
        <v>30011</v>
      </c>
      <c r="X404" s="27" t="s">
        <v>2797</v>
      </c>
      <c r="Y404" s="32">
        <f t="shared" si="61"/>
        <v>698</v>
      </c>
      <c r="Z40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04" s="27" t="s">
        <v>2798</v>
      </c>
      <c r="AB404" s="33">
        <f>Table1[[#This Row],[secs]]/60 + Table1[[#This Row],[mins]] + Table1[[#This Row],[hours]]*60</f>
        <v>21.65</v>
      </c>
      <c r="AC404" s="34">
        <f t="shared" si="62"/>
        <v>39</v>
      </c>
      <c r="AD404" s="34">
        <f t="shared" si="63"/>
        <v>21</v>
      </c>
      <c r="AE404" s="35">
        <f t="shared" si="64"/>
        <v>0</v>
      </c>
      <c r="AF404" s="28" t="str">
        <f>IFERROR(VLOOKUP(E404,youtube_playlist!$G:$H,2,FALSE),"Unspecified")</f>
        <v>Unspecified</v>
      </c>
      <c r="AG404" s="28" t="str">
        <f>IFERROR(INDEX(youtube_playlist!$G$2:$H$285,MATCH(E404,youtube_playlist!$G$2:$G$285,0),MATCH("industry",youtube_playlist!$G$1:$H$1,0)),"Unspecified")</f>
        <v>Unspecified</v>
      </c>
      <c r="AH404" s="36">
        <v>37928</v>
      </c>
    </row>
    <row r="405" spans="1:34" ht="15.75" customHeight="1" x14ac:dyDescent="0.3">
      <c r="A405" s="27" t="s">
        <v>2799</v>
      </c>
      <c r="B405" s="27" t="s">
        <v>2710</v>
      </c>
      <c r="C405" s="27" t="s">
        <v>2800</v>
      </c>
      <c r="D405" s="27" t="s">
        <v>2801</v>
      </c>
      <c r="E405" s="28" t="str">
        <f t="shared" si="42"/>
        <v>kTpwx9w6YUM</v>
      </c>
      <c r="F405" s="28" t="str">
        <f t="shared" si="43"/>
        <v>kTpwx9w6YUM</v>
      </c>
      <c r="G405" s="27" t="s">
        <v>2800</v>
      </c>
      <c r="H405" s="29" t="str">
        <f t="shared" si="44"/>
        <v>The Secret Sauce</v>
      </c>
      <c r="I405" s="27" t="s">
        <v>33</v>
      </c>
      <c r="J405" s="27" t="s">
        <v>2802</v>
      </c>
      <c r="K405" s="28" t="str">
        <f t="shared" si="45"/>
        <v>Jan 30, 2021</v>
      </c>
      <c r="L405" s="30">
        <f t="shared" si="46"/>
        <v>44226</v>
      </c>
      <c r="M405" s="28">
        <f t="shared" si="47"/>
        <v>30</v>
      </c>
      <c r="N405" s="28">
        <f t="shared" si="48"/>
        <v>1</v>
      </c>
      <c r="O405" s="28">
        <f t="shared" si="49"/>
        <v>2021</v>
      </c>
      <c r="P405" s="28" t="str">
        <f t="shared" si="50"/>
        <v>30</v>
      </c>
      <c r="Q405" s="28">
        <f>ROUNDUP(Table1[[#This Row],[month]]/3,0)</f>
        <v>1</v>
      </c>
      <c r="R405" s="28" t="str">
        <f>_xlfn.CONCAT(Table1[[#This Row],[year]],"-Q",Table1[[#This Row],[Quarter]])</f>
        <v>2021-Q1</v>
      </c>
      <c r="S405" s="28" t="str">
        <f>TEXT(Table1[[#This Row],[dateStr]],"yyyy-mm")</f>
        <v>2021-01</v>
      </c>
      <c r="T405" s="28" t="str">
        <f t="shared" si="51"/>
        <v>January</v>
      </c>
      <c r="U405" s="31">
        <v>39</v>
      </c>
      <c r="V405" s="27" t="s">
        <v>2803</v>
      </c>
      <c r="W405" s="32">
        <f t="shared" si="52"/>
        <v>61429</v>
      </c>
      <c r="X405" s="27" t="s">
        <v>2804</v>
      </c>
      <c r="Y405" s="32">
        <f t="shared" si="61"/>
        <v>1001</v>
      </c>
      <c r="Z40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05" s="27" t="s">
        <v>962</v>
      </c>
      <c r="AB405" s="33">
        <f>Table1[[#This Row],[secs]]/60 + Table1[[#This Row],[mins]] + Table1[[#This Row],[hours]]*60</f>
        <v>41.916666666666664</v>
      </c>
      <c r="AC405" s="34">
        <f t="shared" si="62"/>
        <v>55</v>
      </c>
      <c r="AD405" s="34">
        <f t="shared" si="63"/>
        <v>41</v>
      </c>
      <c r="AE405" s="35">
        <f t="shared" si="64"/>
        <v>0</v>
      </c>
      <c r="AF405" s="28" t="str">
        <f>IFERROR(VLOOKUP(E405,youtube_playlist!$G:$H,2,FALSE),"Unspecified")</f>
        <v>Unspecified</v>
      </c>
      <c r="AG405" s="28" t="str">
        <f>IFERROR(INDEX(youtube_playlist!$G$2:$H$285,MATCH(E405,youtube_playlist!$G$2:$G$285,0),MATCH("industry",youtube_playlist!$G$1:$H$1,0)),"Unspecified")</f>
        <v>Unspecified</v>
      </c>
      <c r="AH405" s="36">
        <v>40807</v>
      </c>
    </row>
    <row r="406" spans="1:34" ht="15.75" customHeight="1" x14ac:dyDescent="0.3">
      <c r="A406" s="27" t="s">
        <v>2805</v>
      </c>
      <c r="B406" s="27" t="s">
        <v>2710</v>
      </c>
      <c r="C406" s="27" t="s">
        <v>2806</v>
      </c>
      <c r="D406" s="27" t="s">
        <v>2807</v>
      </c>
      <c r="E406" s="28" t="str">
        <f t="shared" si="42"/>
        <v>bpyDjJQUdQE</v>
      </c>
      <c r="F406" s="28" t="str">
        <f t="shared" si="43"/>
        <v>bpyDjJQUdQE</v>
      </c>
      <c r="G406" s="27" t="s">
        <v>2806</v>
      </c>
      <c r="H406" s="29" t="str">
        <f t="shared" si="44"/>
        <v>The Secret Sauce</v>
      </c>
      <c r="I406" s="27" t="s">
        <v>33</v>
      </c>
      <c r="J406" s="27" t="s">
        <v>2808</v>
      </c>
      <c r="K406" s="28" t="str">
        <f t="shared" si="45"/>
        <v>Feb 1, 2021</v>
      </c>
      <c r="L406" s="30">
        <f t="shared" si="46"/>
        <v>44228</v>
      </c>
      <c r="M406" s="28">
        <f t="shared" si="47"/>
        <v>1</v>
      </c>
      <c r="N406" s="28">
        <f t="shared" si="48"/>
        <v>2</v>
      </c>
      <c r="O406" s="28">
        <f t="shared" si="49"/>
        <v>2021</v>
      </c>
      <c r="P406" s="28" t="str">
        <f t="shared" si="50"/>
        <v>1</v>
      </c>
      <c r="Q406" s="28">
        <f>ROUNDUP(Table1[[#This Row],[month]]/3,0)</f>
        <v>1</v>
      </c>
      <c r="R406" s="28" t="str">
        <f>_xlfn.CONCAT(Table1[[#This Row],[year]],"-Q",Table1[[#This Row],[Quarter]])</f>
        <v>2021-Q1</v>
      </c>
      <c r="S406" s="28" t="str">
        <f>TEXT(Table1[[#This Row],[dateStr]],"yyyy-mm")</f>
        <v>2021-02</v>
      </c>
      <c r="T406" s="28" t="str">
        <f t="shared" si="51"/>
        <v>February</v>
      </c>
      <c r="U406" s="31">
        <v>34</v>
      </c>
      <c r="V406" s="27" t="s">
        <v>2809</v>
      </c>
      <c r="W406" s="32">
        <f t="shared" si="52"/>
        <v>36260</v>
      </c>
      <c r="X406" s="27" t="s">
        <v>2810</v>
      </c>
      <c r="Y406" s="32">
        <f t="shared" si="61"/>
        <v>912</v>
      </c>
      <c r="Z40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06" s="27" t="s">
        <v>1369</v>
      </c>
      <c r="AB406" s="33">
        <f>Table1[[#This Row],[secs]]/60 + Table1[[#This Row],[mins]] + Table1[[#This Row],[hours]]*60</f>
        <v>25.35</v>
      </c>
      <c r="AC406" s="34">
        <f t="shared" si="62"/>
        <v>21</v>
      </c>
      <c r="AD406" s="34">
        <f t="shared" si="63"/>
        <v>25</v>
      </c>
      <c r="AE406" s="35">
        <f t="shared" si="64"/>
        <v>0</v>
      </c>
      <c r="AF406" s="28" t="str">
        <f>IFERROR(VLOOKUP(E406,youtube_playlist!$G:$H,2,FALSE),"Unspecified")</f>
        <v>Unspecified</v>
      </c>
      <c r="AG406" s="28" t="str">
        <f>IFERROR(INDEX(youtube_playlist!$G$2:$H$285,MATCH(E406,youtube_playlist!$G$2:$G$285,0),MATCH("industry",youtube_playlist!$G$1:$H$1,0)),"Unspecified")</f>
        <v>Unspecified</v>
      </c>
      <c r="AH406" s="36">
        <v>38378</v>
      </c>
    </row>
    <row r="407" spans="1:34" ht="15.75" customHeight="1" x14ac:dyDescent="0.3">
      <c r="A407" s="27" t="s">
        <v>2811</v>
      </c>
      <c r="B407" s="27" t="s">
        <v>2710</v>
      </c>
      <c r="C407" s="27" t="s">
        <v>2812</v>
      </c>
      <c r="D407" s="27" t="s">
        <v>2813</v>
      </c>
      <c r="E407" s="28" t="str">
        <f t="shared" si="42"/>
        <v>NnfaxirSWm8</v>
      </c>
      <c r="F407" s="28" t="str">
        <f t="shared" si="43"/>
        <v>NnfaxirSWm8</v>
      </c>
      <c r="G407" s="27" t="s">
        <v>2812</v>
      </c>
      <c r="H407" s="29" t="str">
        <f t="shared" si="44"/>
        <v>The Secret Sauce</v>
      </c>
      <c r="I407" s="27" t="s">
        <v>33</v>
      </c>
      <c r="J407" s="27" t="s">
        <v>2814</v>
      </c>
      <c r="K407" s="28" t="str">
        <f t="shared" si="45"/>
        <v>Feb 5, 2021</v>
      </c>
      <c r="L407" s="30">
        <f t="shared" si="46"/>
        <v>44232</v>
      </c>
      <c r="M407" s="28">
        <f t="shared" si="47"/>
        <v>5</v>
      </c>
      <c r="N407" s="28">
        <f t="shared" si="48"/>
        <v>2</v>
      </c>
      <c r="O407" s="28">
        <f t="shared" si="49"/>
        <v>2021</v>
      </c>
      <c r="P407" s="28" t="str">
        <f t="shared" si="50"/>
        <v>5</v>
      </c>
      <c r="Q407" s="28">
        <f>ROUNDUP(Table1[[#This Row],[month]]/3,0)</f>
        <v>1</v>
      </c>
      <c r="R407" s="28" t="str">
        <f>_xlfn.CONCAT(Table1[[#This Row],[year]],"-Q",Table1[[#This Row],[Quarter]])</f>
        <v>2021-Q1</v>
      </c>
      <c r="S407" s="28" t="str">
        <f>TEXT(Table1[[#This Row],[dateStr]],"yyyy-mm")</f>
        <v>2021-02</v>
      </c>
      <c r="T407" s="28" t="str">
        <f t="shared" si="51"/>
        <v>February</v>
      </c>
      <c r="U407" s="31">
        <v>140</v>
      </c>
      <c r="V407" s="27" t="s">
        <v>2815</v>
      </c>
      <c r="W407" s="32">
        <f t="shared" si="52"/>
        <v>95718</v>
      </c>
      <c r="X407" s="27" t="s">
        <v>2816</v>
      </c>
      <c r="Y407" s="32">
        <f t="shared" si="61"/>
        <v>1997</v>
      </c>
      <c r="Z40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07" s="27" t="s">
        <v>2817</v>
      </c>
      <c r="AB407" s="33">
        <f>Table1[[#This Row],[secs]]/60 + Table1[[#This Row],[mins]] + Table1[[#This Row],[hours]]*60</f>
        <v>63.783333333333331</v>
      </c>
      <c r="AC407" s="34">
        <f t="shared" si="62"/>
        <v>47</v>
      </c>
      <c r="AD407" s="34">
        <f t="shared" si="63"/>
        <v>3</v>
      </c>
      <c r="AE407" s="35">
        <f t="shared" si="64"/>
        <v>1</v>
      </c>
      <c r="AF407" s="28" t="str">
        <f>IFERROR(VLOOKUP(E407,youtube_playlist!$G:$H,2,FALSE),"Unspecified")</f>
        <v>อสังหาริมทรัพย์</v>
      </c>
      <c r="AG407" s="28" t="str">
        <f>IFERROR(INDEX(youtube_playlist!$G$2:$H$285,MATCH(E407,youtube_playlist!$G$2:$G$285,0),MATCH("industry",youtube_playlist!$G$1:$H$1,0)),"Unspecified")</f>
        <v>อสังหาริมทรัพย์</v>
      </c>
      <c r="AH407" s="36">
        <v>40669</v>
      </c>
    </row>
    <row r="408" spans="1:34" ht="15.75" customHeight="1" x14ac:dyDescent="0.3">
      <c r="A408" s="27" t="s">
        <v>2818</v>
      </c>
      <c r="B408" s="27" t="s">
        <v>2710</v>
      </c>
      <c r="C408" s="27" t="s">
        <v>2819</v>
      </c>
      <c r="D408" s="27" t="s">
        <v>2820</v>
      </c>
      <c r="E408" s="28" t="str">
        <f t="shared" si="42"/>
        <v>6lmODdAxm1g</v>
      </c>
      <c r="F408" s="28" t="str">
        <f t="shared" si="43"/>
        <v>6lmODdAxm1g</v>
      </c>
      <c r="G408" s="27" t="s">
        <v>2819</v>
      </c>
      <c r="H408" s="29" t="str">
        <f t="shared" si="44"/>
        <v>The Secret Sauce</v>
      </c>
      <c r="I408" s="27" t="s">
        <v>33</v>
      </c>
      <c r="J408" s="27" t="s">
        <v>2821</v>
      </c>
      <c r="K408" s="28" t="str">
        <f t="shared" si="45"/>
        <v>Feb 6, 2021</v>
      </c>
      <c r="L408" s="30">
        <f t="shared" si="46"/>
        <v>44233</v>
      </c>
      <c r="M408" s="28">
        <f t="shared" si="47"/>
        <v>6</v>
      </c>
      <c r="N408" s="28">
        <f t="shared" si="48"/>
        <v>2</v>
      </c>
      <c r="O408" s="28">
        <f t="shared" si="49"/>
        <v>2021</v>
      </c>
      <c r="P408" s="28" t="str">
        <f t="shared" si="50"/>
        <v>6</v>
      </c>
      <c r="Q408" s="28">
        <f>ROUNDUP(Table1[[#This Row],[month]]/3,0)</f>
        <v>1</v>
      </c>
      <c r="R408" s="28" t="str">
        <f>_xlfn.CONCAT(Table1[[#This Row],[year]],"-Q",Table1[[#This Row],[Quarter]])</f>
        <v>2021-Q1</v>
      </c>
      <c r="S408" s="28" t="str">
        <f>TEXT(Table1[[#This Row],[dateStr]],"yyyy-mm")</f>
        <v>2021-02</v>
      </c>
      <c r="T408" s="28" t="str">
        <f t="shared" si="51"/>
        <v>February</v>
      </c>
      <c r="U408" s="31">
        <v>428</v>
      </c>
      <c r="V408" s="27" t="s">
        <v>2822</v>
      </c>
      <c r="W408" s="32">
        <f t="shared" si="52"/>
        <v>278884</v>
      </c>
      <c r="X408" s="27" t="s">
        <v>2823</v>
      </c>
      <c r="Y408" s="32">
        <f t="shared" si="61"/>
        <v>5642</v>
      </c>
      <c r="Z40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08" s="27" t="s">
        <v>846</v>
      </c>
      <c r="AB408" s="33">
        <f>Table1[[#This Row],[secs]]/60 + Table1[[#This Row],[mins]] + Table1[[#This Row],[hours]]*60</f>
        <v>32.666666666666664</v>
      </c>
      <c r="AC408" s="34">
        <f t="shared" si="62"/>
        <v>40</v>
      </c>
      <c r="AD408" s="34">
        <f t="shared" si="63"/>
        <v>32</v>
      </c>
      <c r="AE408" s="35">
        <f t="shared" si="64"/>
        <v>0</v>
      </c>
      <c r="AF408" s="28" t="str">
        <f>IFERROR(VLOOKUP(E408,youtube_playlist!$G:$H,2,FALSE),"Unspecified")</f>
        <v>อสังหาริมทรัพย์</v>
      </c>
      <c r="AG408" s="28" t="str">
        <f>IFERROR(INDEX(youtube_playlist!$G$2:$H$285,MATCH(E408,youtube_playlist!$G$2:$G$285,0),MATCH("industry",youtube_playlist!$G$1:$H$1,0)),"Unspecified")</f>
        <v>อสังหาริมทรัพย์</v>
      </c>
      <c r="AH408" s="36">
        <v>40669</v>
      </c>
    </row>
    <row r="409" spans="1:34" ht="15.75" customHeight="1" x14ac:dyDescent="0.3">
      <c r="A409" s="27" t="s">
        <v>2824</v>
      </c>
      <c r="B409" s="27" t="s">
        <v>2710</v>
      </c>
      <c r="C409" s="27" t="s">
        <v>2825</v>
      </c>
      <c r="D409" s="27" t="s">
        <v>2826</v>
      </c>
      <c r="E409" s="28" t="str">
        <f t="shared" si="42"/>
        <v>NiQCydDqPUM</v>
      </c>
      <c r="F409" s="28" t="str">
        <f t="shared" si="43"/>
        <v>NiQCydDqPUM</v>
      </c>
      <c r="G409" s="27" t="s">
        <v>2825</v>
      </c>
      <c r="H409" s="29" t="str">
        <f t="shared" si="44"/>
        <v>The Secret Sauce</v>
      </c>
      <c r="I409" s="27" t="s">
        <v>33</v>
      </c>
      <c r="J409" s="27" t="s">
        <v>2827</v>
      </c>
      <c r="K409" s="28" t="str">
        <f t="shared" si="45"/>
        <v>Feb 9, 2021</v>
      </c>
      <c r="L409" s="30">
        <f t="shared" si="46"/>
        <v>44236</v>
      </c>
      <c r="M409" s="28">
        <f t="shared" si="47"/>
        <v>9</v>
      </c>
      <c r="N409" s="28">
        <f t="shared" si="48"/>
        <v>2</v>
      </c>
      <c r="O409" s="28">
        <f t="shared" si="49"/>
        <v>2021</v>
      </c>
      <c r="P409" s="28" t="str">
        <f t="shared" si="50"/>
        <v>9</v>
      </c>
      <c r="Q409" s="28">
        <f>ROUNDUP(Table1[[#This Row],[month]]/3,0)</f>
        <v>1</v>
      </c>
      <c r="R409" s="28" t="str">
        <f>_xlfn.CONCAT(Table1[[#This Row],[year]],"-Q",Table1[[#This Row],[Quarter]])</f>
        <v>2021-Q1</v>
      </c>
      <c r="S409" s="28" t="str">
        <f>TEXT(Table1[[#This Row],[dateStr]],"yyyy-mm")</f>
        <v>2021-02</v>
      </c>
      <c r="T409" s="28" t="str">
        <f t="shared" si="51"/>
        <v>February</v>
      </c>
      <c r="U409" s="31">
        <v>39</v>
      </c>
      <c r="V409" s="27" t="s">
        <v>2828</v>
      </c>
      <c r="W409" s="32">
        <f t="shared" si="52"/>
        <v>127310</v>
      </c>
      <c r="X409" s="27" t="s">
        <v>2829</v>
      </c>
      <c r="Y409" s="32">
        <f t="shared" si="61"/>
        <v>3080</v>
      </c>
      <c r="Z40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09" s="27" t="s">
        <v>2830</v>
      </c>
      <c r="AB409" s="33">
        <f>Table1[[#This Row],[secs]]/60 + Table1[[#This Row],[mins]] + Table1[[#This Row],[hours]]*60</f>
        <v>29.5</v>
      </c>
      <c r="AC409" s="34">
        <f t="shared" si="62"/>
        <v>30</v>
      </c>
      <c r="AD409" s="34">
        <f t="shared" si="63"/>
        <v>29</v>
      </c>
      <c r="AE409" s="35">
        <f t="shared" si="64"/>
        <v>0</v>
      </c>
      <c r="AF409" s="28" t="str">
        <f>IFERROR(VLOOKUP(E409,youtube_playlist!$G:$H,2,FALSE),"Unspecified")</f>
        <v>Unspecified</v>
      </c>
      <c r="AG409" s="28" t="str">
        <f>IFERROR(INDEX(youtube_playlist!$G$2:$H$285,MATCH(E409,youtube_playlist!$G$2:$G$285,0),MATCH("industry",youtube_playlist!$G$1:$H$1,0)),"Unspecified")</f>
        <v>Unspecified</v>
      </c>
      <c r="AH409" s="36">
        <v>40229</v>
      </c>
    </row>
    <row r="410" spans="1:34" ht="15.75" customHeight="1" x14ac:dyDescent="0.3">
      <c r="A410" s="27" t="s">
        <v>2831</v>
      </c>
      <c r="B410" s="27" t="s">
        <v>2710</v>
      </c>
      <c r="C410" s="27" t="s">
        <v>2832</v>
      </c>
      <c r="D410" s="27" t="s">
        <v>2833</v>
      </c>
      <c r="E410" s="28" t="str">
        <f t="shared" si="42"/>
        <v>yscLlkACE-0</v>
      </c>
      <c r="F410" s="28" t="str">
        <f t="shared" si="43"/>
        <v>yscLlkACE-0</v>
      </c>
      <c r="G410" s="27" t="s">
        <v>2832</v>
      </c>
      <c r="H410" s="29" t="str">
        <f t="shared" si="44"/>
        <v>The Secret Sauce</v>
      </c>
      <c r="I410" s="27" t="s">
        <v>33</v>
      </c>
      <c r="J410" s="27" t="s">
        <v>159</v>
      </c>
      <c r="K410" s="28" t="str">
        <f t="shared" si="45"/>
        <v>Feb 12, 2021</v>
      </c>
      <c r="L410" s="30">
        <f t="shared" si="46"/>
        <v>44239</v>
      </c>
      <c r="M410" s="28">
        <f t="shared" si="47"/>
        <v>12</v>
      </c>
      <c r="N410" s="28">
        <f t="shared" si="48"/>
        <v>2</v>
      </c>
      <c r="O410" s="28">
        <f t="shared" si="49"/>
        <v>2021</v>
      </c>
      <c r="P410" s="28" t="str">
        <f t="shared" si="50"/>
        <v>12</v>
      </c>
      <c r="Q410" s="28">
        <f>ROUNDUP(Table1[[#This Row],[month]]/3,0)</f>
        <v>1</v>
      </c>
      <c r="R410" s="28" t="str">
        <f>_xlfn.CONCAT(Table1[[#This Row],[year]],"-Q",Table1[[#This Row],[Quarter]])</f>
        <v>2021-Q1</v>
      </c>
      <c r="S410" s="28" t="str">
        <f>TEXT(Table1[[#This Row],[dateStr]],"yyyy-mm")</f>
        <v>2021-02</v>
      </c>
      <c r="T410" s="28" t="str">
        <f t="shared" si="51"/>
        <v>February</v>
      </c>
      <c r="U410" s="31">
        <v>753</v>
      </c>
      <c r="V410" s="27" t="s">
        <v>2834</v>
      </c>
      <c r="W410" s="32">
        <f t="shared" si="52"/>
        <v>1222316</v>
      </c>
      <c r="X410" s="27" t="s">
        <v>2835</v>
      </c>
      <c r="Y410" s="32">
        <f t="shared" si="61"/>
        <v>18184</v>
      </c>
      <c r="Z41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10" s="27" t="s">
        <v>2836</v>
      </c>
      <c r="AB410" s="33">
        <f>Table1[[#This Row],[secs]]/60 + Table1[[#This Row],[mins]] + Table1[[#This Row],[hours]]*60</f>
        <v>47.416666666666664</v>
      </c>
      <c r="AC410" s="34">
        <f t="shared" si="62"/>
        <v>25</v>
      </c>
      <c r="AD410" s="34">
        <f t="shared" si="63"/>
        <v>47</v>
      </c>
      <c r="AE410" s="35">
        <f t="shared" si="64"/>
        <v>0</v>
      </c>
      <c r="AF410" s="28" t="str">
        <f>IFERROR(VLOOKUP(E410,youtube_playlist!$G:$H,2,FALSE),"Unspecified")</f>
        <v>Unspecified</v>
      </c>
      <c r="AG410" s="28" t="str">
        <f>IFERROR(INDEX(youtube_playlist!$G$2:$H$285,MATCH(E410,youtube_playlist!$G$2:$G$285,0),MATCH("industry",youtube_playlist!$G$1:$H$1,0)),"Unspecified")</f>
        <v>Unspecified</v>
      </c>
      <c r="AH410" s="36">
        <v>41702</v>
      </c>
    </row>
    <row r="411" spans="1:34" ht="15.75" customHeight="1" x14ac:dyDescent="0.3">
      <c r="A411" s="27" t="s">
        <v>2837</v>
      </c>
      <c r="B411" s="27" t="s">
        <v>2710</v>
      </c>
      <c r="C411" s="27" t="s">
        <v>2838</v>
      </c>
      <c r="D411" s="27" t="s">
        <v>2839</v>
      </c>
      <c r="E411" s="28" t="str">
        <f t="shared" si="42"/>
        <v>fIhkLjWApb0</v>
      </c>
      <c r="F411" s="28" t="str">
        <f t="shared" si="43"/>
        <v>fIhkLjWApb0</v>
      </c>
      <c r="G411" s="27" t="s">
        <v>2838</v>
      </c>
      <c r="H411" s="29" t="str">
        <f t="shared" si="44"/>
        <v>The Secret Sauce</v>
      </c>
      <c r="I411" s="27" t="s">
        <v>33</v>
      </c>
      <c r="J411" s="27" t="s">
        <v>2840</v>
      </c>
      <c r="K411" s="28" t="str">
        <f t="shared" si="45"/>
        <v>Feb 13, 2021</v>
      </c>
      <c r="L411" s="30">
        <f t="shared" si="46"/>
        <v>44240</v>
      </c>
      <c r="M411" s="28">
        <f t="shared" si="47"/>
        <v>13</v>
      </c>
      <c r="N411" s="28">
        <f t="shared" si="48"/>
        <v>2</v>
      </c>
      <c r="O411" s="28">
        <f t="shared" si="49"/>
        <v>2021</v>
      </c>
      <c r="P411" s="28" t="str">
        <f t="shared" si="50"/>
        <v>13</v>
      </c>
      <c r="Q411" s="28">
        <f>ROUNDUP(Table1[[#This Row],[month]]/3,0)</f>
        <v>1</v>
      </c>
      <c r="R411" s="28" t="str">
        <f>_xlfn.CONCAT(Table1[[#This Row],[year]],"-Q",Table1[[#This Row],[Quarter]])</f>
        <v>2021-Q1</v>
      </c>
      <c r="S411" s="28" t="str">
        <f>TEXT(Table1[[#This Row],[dateStr]],"yyyy-mm")</f>
        <v>2021-02</v>
      </c>
      <c r="T411" s="28" t="str">
        <f t="shared" si="51"/>
        <v>February</v>
      </c>
      <c r="U411" s="31">
        <v>409</v>
      </c>
      <c r="V411" s="27" t="s">
        <v>2841</v>
      </c>
      <c r="W411" s="32">
        <f t="shared" si="52"/>
        <v>451224</v>
      </c>
      <c r="X411" s="27" t="s">
        <v>2842</v>
      </c>
      <c r="Y411" s="32">
        <f t="shared" si="61"/>
        <v>8607</v>
      </c>
      <c r="Z41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11" s="27" t="s">
        <v>2843</v>
      </c>
      <c r="AB411" s="33">
        <f>Table1[[#This Row],[secs]]/60 + Table1[[#This Row],[mins]] + Table1[[#This Row],[hours]]*60</f>
        <v>60.35</v>
      </c>
      <c r="AC411" s="34">
        <f t="shared" si="62"/>
        <v>21</v>
      </c>
      <c r="AD411" s="34">
        <f t="shared" si="63"/>
        <v>0</v>
      </c>
      <c r="AE411" s="35">
        <f t="shared" si="64"/>
        <v>1</v>
      </c>
      <c r="AF411" s="28" t="str">
        <f>IFERROR(VLOOKUP(E411,youtube_playlist!$G:$H,2,FALSE),"Unspecified")</f>
        <v>Unspecified</v>
      </c>
      <c r="AG411" s="28" t="str">
        <f>IFERROR(INDEX(youtube_playlist!$G$2:$H$285,MATCH(E411,youtube_playlist!$G$2:$G$285,0),MATCH("industry",youtube_playlist!$G$1:$H$1,0)),"Unspecified")</f>
        <v>Unspecified</v>
      </c>
      <c r="AH411" s="36">
        <v>45448</v>
      </c>
    </row>
    <row r="412" spans="1:34" ht="15.75" customHeight="1" x14ac:dyDescent="0.3">
      <c r="A412" s="27" t="s">
        <v>2844</v>
      </c>
      <c r="B412" s="27" t="s">
        <v>2710</v>
      </c>
      <c r="C412" s="27" t="s">
        <v>2845</v>
      </c>
      <c r="D412" s="27" t="s">
        <v>2846</v>
      </c>
      <c r="E412" s="28" t="str">
        <f t="shared" si="42"/>
        <v>24ZkyW-0xcQ</v>
      </c>
      <c r="F412" s="28" t="str">
        <f t="shared" si="43"/>
        <v>24ZkyW-0xcQ</v>
      </c>
      <c r="G412" s="27" t="s">
        <v>2845</v>
      </c>
      <c r="H412" s="29" t="str">
        <f t="shared" si="44"/>
        <v>The Secret Sauce</v>
      </c>
      <c r="I412" s="27" t="s">
        <v>33</v>
      </c>
      <c r="J412" s="27" t="s">
        <v>2847</v>
      </c>
      <c r="K412" s="28" t="str">
        <f t="shared" si="45"/>
        <v>Feb 14, 2021</v>
      </c>
      <c r="L412" s="30">
        <f t="shared" si="46"/>
        <v>44241</v>
      </c>
      <c r="M412" s="28">
        <f t="shared" si="47"/>
        <v>14</v>
      </c>
      <c r="N412" s="28">
        <f t="shared" si="48"/>
        <v>2</v>
      </c>
      <c r="O412" s="28">
        <f t="shared" si="49"/>
        <v>2021</v>
      </c>
      <c r="P412" s="28" t="str">
        <f t="shared" si="50"/>
        <v>14</v>
      </c>
      <c r="Q412" s="28">
        <f>ROUNDUP(Table1[[#This Row],[month]]/3,0)</f>
        <v>1</v>
      </c>
      <c r="R412" s="28" t="str">
        <f>_xlfn.CONCAT(Table1[[#This Row],[year]],"-Q",Table1[[#This Row],[Quarter]])</f>
        <v>2021-Q1</v>
      </c>
      <c r="S412" s="28" t="str">
        <f>TEXT(Table1[[#This Row],[dateStr]],"yyyy-mm")</f>
        <v>2021-02</v>
      </c>
      <c r="T412" s="28" t="str">
        <f t="shared" si="51"/>
        <v>February</v>
      </c>
      <c r="U412" s="31">
        <v>395</v>
      </c>
      <c r="V412" s="27" t="s">
        <v>2848</v>
      </c>
      <c r="W412" s="32">
        <f t="shared" si="52"/>
        <v>298010</v>
      </c>
      <c r="X412" s="27" t="s">
        <v>2849</v>
      </c>
      <c r="Y412" s="32">
        <f t="shared" si="61"/>
        <v>6226</v>
      </c>
      <c r="Z41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12" s="27" t="s">
        <v>2850</v>
      </c>
      <c r="AB412" s="33">
        <f>Table1[[#This Row],[secs]]/60 + Table1[[#This Row],[mins]] + Table1[[#This Row],[hours]]*60</f>
        <v>45.95</v>
      </c>
      <c r="AC412" s="34">
        <f t="shared" si="62"/>
        <v>57</v>
      </c>
      <c r="AD412" s="34">
        <f t="shared" si="63"/>
        <v>45</v>
      </c>
      <c r="AE412" s="35">
        <f t="shared" si="64"/>
        <v>0</v>
      </c>
      <c r="AF412" s="28" t="str">
        <f>IFERROR(VLOOKUP(E412,youtube_playlist!$G:$H,2,FALSE),"Unspecified")</f>
        <v>Unspecified</v>
      </c>
      <c r="AG412" s="28" t="str">
        <f>IFERROR(INDEX(youtube_playlist!$G$2:$H$285,MATCH(E412,youtube_playlist!$G$2:$G$285,0),MATCH("industry",youtube_playlist!$G$1:$H$1,0)),"Unspecified")</f>
        <v>Unspecified</v>
      </c>
      <c r="AH412" s="36">
        <v>41908</v>
      </c>
    </row>
    <row r="413" spans="1:34" ht="15.75" customHeight="1" x14ac:dyDescent="0.3">
      <c r="A413" s="27" t="s">
        <v>2851</v>
      </c>
      <c r="B413" s="27" t="s">
        <v>2710</v>
      </c>
      <c r="C413" s="27" t="s">
        <v>2852</v>
      </c>
      <c r="D413" s="27" t="s">
        <v>2853</v>
      </c>
      <c r="E413" s="28" t="str">
        <f t="shared" si="42"/>
        <v>dkjq9w2SFnY</v>
      </c>
      <c r="F413" s="28" t="str">
        <f t="shared" si="43"/>
        <v>dkjq9w2SFnY</v>
      </c>
      <c r="G413" s="27" t="s">
        <v>2852</v>
      </c>
      <c r="H413" s="29" t="str">
        <f t="shared" si="44"/>
        <v>The Secret Sauce</v>
      </c>
      <c r="I413" s="27" t="s">
        <v>33</v>
      </c>
      <c r="J413" s="27" t="s">
        <v>2854</v>
      </c>
      <c r="K413" s="28" t="str">
        <f t="shared" si="45"/>
        <v>Feb 18, 2021</v>
      </c>
      <c r="L413" s="30">
        <f t="shared" si="46"/>
        <v>44245</v>
      </c>
      <c r="M413" s="28">
        <f t="shared" si="47"/>
        <v>18</v>
      </c>
      <c r="N413" s="28">
        <f t="shared" si="48"/>
        <v>2</v>
      </c>
      <c r="O413" s="28">
        <f t="shared" si="49"/>
        <v>2021</v>
      </c>
      <c r="P413" s="28" t="str">
        <f t="shared" si="50"/>
        <v>18</v>
      </c>
      <c r="Q413" s="28">
        <f>ROUNDUP(Table1[[#This Row],[month]]/3,0)</f>
        <v>1</v>
      </c>
      <c r="R413" s="28" t="str">
        <f>_xlfn.CONCAT(Table1[[#This Row],[year]],"-Q",Table1[[#This Row],[Quarter]])</f>
        <v>2021-Q1</v>
      </c>
      <c r="S413" s="28" t="str">
        <f>TEXT(Table1[[#This Row],[dateStr]],"yyyy-mm")</f>
        <v>2021-02</v>
      </c>
      <c r="T413" s="28" t="str">
        <f t="shared" si="51"/>
        <v>February</v>
      </c>
      <c r="U413" s="31">
        <v>4</v>
      </c>
      <c r="V413" s="27" t="s">
        <v>2855</v>
      </c>
      <c r="W413" s="32">
        <f t="shared" si="52"/>
        <v>6343</v>
      </c>
      <c r="X413" s="27" t="s">
        <v>1783</v>
      </c>
      <c r="Y413" s="32">
        <f t="shared" si="61"/>
        <v>111</v>
      </c>
      <c r="Z41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13" s="27" t="s">
        <v>2856</v>
      </c>
      <c r="AB413" s="33">
        <f>Table1[[#This Row],[secs]]/60 + Table1[[#This Row],[mins]] + Table1[[#This Row],[hours]]*60</f>
        <v>36.15</v>
      </c>
      <c r="AC413" s="34">
        <f t="shared" si="62"/>
        <v>9</v>
      </c>
      <c r="AD413" s="34">
        <f t="shared" si="63"/>
        <v>36</v>
      </c>
      <c r="AE413" s="35">
        <f t="shared" si="64"/>
        <v>0</v>
      </c>
      <c r="AF413" s="28" t="str">
        <f>IFERROR(VLOOKUP(E413,youtube_playlist!$G:$H,2,FALSE),"Unspecified")</f>
        <v>Unspecified</v>
      </c>
      <c r="AG413" s="28" t="str">
        <f>IFERROR(INDEX(youtube_playlist!$G$2:$H$285,MATCH(E413,youtube_playlist!$G$2:$G$285,0),MATCH("industry",youtube_playlist!$G$1:$H$1,0)),"Unspecified")</f>
        <v>Unspecified</v>
      </c>
      <c r="AH413" s="36">
        <v>39636</v>
      </c>
    </row>
    <row r="414" spans="1:34" ht="15.75" customHeight="1" x14ac:dyDescent="0.3">
      <c r="A414" s="27" t="s">
        <v>2857</v>
      </c>
      <c r="B414" s="27" t="s">
        <v>2710</v>
      </c>
      <c r="C414" s="27" t="s">
        <v>2858</v>
      </c>
      <c r="D414" s="27" t="s">
        <v>2859</v>
      </c>
      <c r="E414" s="28" t="str">
        <f t="shared" si="42"/>
        <v>QthndrO-_UU</v>
      </c>
      <c r="F414" s="28" t="str">
        <f t="shared" si="43"/>
        <v>QthndrO-_UU</v>
      </c>
      <c r="G414" s="27" t="s">
        <v>2858</v>
      </c>
      <c r="H414" s="29" t="str">
        <f t="shared" si="44"/>
        <v>The Secret Sauce</v>
      </c>
      <c r="I414" s="27" t="s">
        <v>33</v>
      </c>
      <c r="J414" s="27" t="s">
        <v>2860</v>
      </c>
      <c r="K414" s="28" t="str">
        <f t="shared" si="45"/>
        <v>Feb 20, 2021</v>
      </c>
      <c r="L414" s="30">
        <f t="shared" si="46"/>
        <v>44247</v>
      </c>
      <c r="M414" s="28">
        <f t="shared" si="47"/>
        <v>20</v>
      </c>
      <c r="N414" s="28">
        <f t="shared" si="48"/>
        <v>2</v>
      </c>
      <c r="O414" s="28">
        <f t="shared" si="49"/>
        <v>2021</v>
      </c>
      <c r="P414" s="28" t="str">
        <f t="shared" si="50"/>
        <v>20</v>
      </c>
      <c r="Q414" s="28">
        <f>ROUNDUP(Table1[[#This Row],[month]]/3,0)</f>
        <v>1</v>
      </c>
      <c r="R414" s="28" t="str">
        <f>_xlfn.CONCAT(Table1[[#This Row],[year]],"-Q",Table1[[#This Row],[Quarter]])</f>
        <v>2021-Q1</v>
      </c>
      <c r="S414" s="28" t="str">
        <f>TEXT(Table1[[#This Row],[dateStr]],"yyyy-mm")</f>
        <v>2021-02</v>
      </c>
      <c r="T414" s="28" t="str">
        <f t="shared" si="51"/>
        <v>February</v>
      </c>
      <c r="U414" s="31">
        <v>185</v>
      </c>
      <c r="V414" s="27" t="s">
        <v>2861</v>
      </c>
      <c r="W414" s="32">
        <f t="shared" si="52"/>
        <v>126971</v>
      </c>
      <c r="X414" s="27" t="s">
        <v>2862</v>
      </c>
      <c r="Y414" s="32">
        <f t="shared" si="61"/>
        <v>3369</v>
      </c>
      <c r="Z41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14" s="27" t="s">
        <v>2863</v>
      </c>
      <c r="AB414" s="33">
        <f>Table1[[#This Row],[secs]]/60 + Table1[[#This Row],[mins]] + Table1[[#This Row],[hours]]*60</f>
        <v>88.433333333333337</v>
      </c>
      <c r="AC414" s="34">
        <f t="shared" si="62"/>
        <v>26</v>
      </c>
      <c r="AD414" s="34">
        <f t="shared" si="63"/>
        <v>28</v>
      </c>
      <c r="AE414" s="35">
        <f t="shared" si="64"/>
        <v>1</v>
      </c>
      <c r="AF414" s="28" t="str">
        <f>IFERROR(VLOOKUP(E414,youtube_playlist!$G:$H,2,FALSE),"Unspecified")</f>
        <v>Unspecified</v>
      </c>
      <c r="AG414" s="28" t="str">
        <f>IFERROR(INDEX(youtube_playlist!$G$2:$H$285,MATCH(E414,youtube_playlist!$G$2:$G$285,0),MATCH("industry",youtube_playlist!$G$1:$H$1,0)),"Unspecified")</f>
        <v>Unspecified</v>
      </c>
      <c r="AH414" s="36">
        <v>46798</v>
      </c>
    </row>
    <row r="415" spans="1:34" ht="15.75" customHeight="1" x14ac:dyDescent="0.3">
      <c r="A415" s="27" t="s">
        <v>2864</v>
      </c>
      <c r="B415" s="27" t="s">
        <v>2710</v>
      </c>
      <c r="C415" s="27" t="s">
        <v>2865</v>
      </c>
      <c r="D415" s="27" t="s">
        <v>2866</v>
      </c>
      <c r="E415" s="28" t="str">
        <f t="shared" si="42"/>
        <v>OJ-1jps-OZA</v>
      </c>
      <c r="F415" s="28" t="str">
        <f t="shared" si="43"/>
        <v>OJ-1jps-OZA</v>
      </c>
      <c r="G415" s="27" t="s">
        <v>2865</v>
      </c>
      <c r="H415" s="29" t="str">
        <f t="shared" si="44"/>
        <v>The Secret Sauce</v>
      </c>
      <c r="I415" s="27" t="s">
        <v>33</v>
      </c>
      <c r="J415" s="27" t="s">
        <v>2867</v>
      </c>
      <c r="K415" s="28" t="str">
        <f t="shared" si="45"/>
        <v>Feb 22, 2021</v>
      </c>
      <c r="L415" s="30">
        <f t="shared" si="46"/>
        <v>44249</v>
      </c>
      <c r="M415" s="28">
        <f t="shared" si="47"/>
        <v>22</v>
      </c>
      <c r="N415" s="28">
        <f t="shared" si="48"/>
        <v>2</v>
      </c>
      <c r="O415" s="28">
        <f t="shared" si="49"/>
        <v>2021</v>
      </c>
      <c r="P415" s="28" t="str">
        <f t="shared" si="50"/>
        <v>22</v>
      </c>
      <c r="Q415" s="28">
        <f>ROUNDUP(Table1[[#This Row],[month]]/3,0)</f>
        <v>1</v>
      </c>
      <c r="R415" s="28" t="str">
        <f>_xlfn.CONCAT(Table1[[#This Row],[year]],"-Q",Table1[[#This Row],[Quarter]])</f>
        <v>2021-Q1</v>
      </c>
      <c r="S415" s="28" t="str">
        <f>TEXT(Table1[[#This Row],[dateStr]],"yyyy-mm")</f>
        <v>2021-02</v>
      </c>
      <c r="T415" s="28" t="str">
        <f t="shared" si="51"/>
        <v>February</v>
      </c>
      <c r="U415" s="31">
        <v>231</v>
      </c>
      <c r="V415" s="27" t="s">
        <v>2868</v>
      </c>
      <c r="W415" s="32">
        <f t="shared" si="52"/>
        <v>216792</v>
      </c>
      <c r="X415" s="27" t="s">
        <v>2869</v>
      </c>
      <c r="Y415" s="32">
        <f t="shared" si="61"/>
        <v>5044</v>
      </c>
      <c r="Z41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15" s="27" t="s">
        <v>2870</v>
      </c>
      <c r="AB415" s="33">
        <f>Table1[[#This Row],[secs]]/60 + Table1[[#This Row],[mins]] + Table1[[#This Row],[hours]]*60</f>
        <v>59.233333333333334</v>
      </c>
      <c r="AC415" s="34">
        <f t="shared" si="62"/>
        <v>14</v>
      </c>
      <c r="AD415" s="34">
        <f t="shared" si="63"/>
        <v>59</v>
      </c>
      <c r="AE415" s="35">
        <f t="shared" si="64"/>
        <v>0</v>
      </c>
      <c r="AF415" s="28" t="str">
        <f>IFERROR(VLOOKUP(E415,youtube_playlist!$G:$H,2,FALSE),"Unspecified")</f>
        <v>ธนาคารและการเงิน</v>
      </c>
      <c r="AG415" s="28" t="str">
        <f>IFERROR(INDEX(youtube_playlist!$G$2:$H$285,MATCH(E415,youtube_playlist!$G$2:$G$285,0),MATCH("industry",youtube_playlist!$G$1:$H$1,0)),"Unspecified")</f>
        <v>ธนาคารและการเงิน</v>
      </c>
      <c r="AH415" s="36">
        <v>44720</v>
      </c>
    </row>
    <row r="416" spans="1:34" ht="15.75" customHeight="1" x14ac:dyDescent="0.3">
      <c r="A416" s="27" t="s">
        <v>2871</v>
      </c>
      <c r="B416" s="27" t="s">
        <v>2710</v>
      </c>
      <c r="C416" s="27" t="s">
        <v>2872</v>
      </c>
      <c r="D416" s="27" t="s">
        <v>2873</v>
      </c>
      <c r="E416" s="28" t="str">
        <f t="shared" si="42"/>
        <v>qCvVy7aueUo</v>
      </c>
      <c r="F416" s="28" t="str">
        <f t="shared" si="43"/>
        <v>qCvVy7aueUo</v>
      </c>
      <c r="G416" s="27" t="s">
        <v>2872</v>
      </c>
      <c r="H416" s="29" t="str">
        <f t="shared" si="44"/>
        <v>The Secret Sauce</v>
      </c>
      <c r="I416" s="27" t="s">
        <v>33</v>
      </c>
      <c r="J416" s="27" t="s">
        <v>2874</v>
      </c>
      <c r="K416" s="28" t="str">
        <f t="shared" si="45"/>
        <v>Feb 24, 2021</v>
      </c>
      <c r="L416" s="30">
        <f t="shared" si="46"/>
        <v>44251</v>
      </c>
      <c r="M416" s="28">
        <f t="shared" si="47"/>
        <v>24</v>
      </c>
      <c r="N416" s="28">
        <f t="shared" si="48"/>
        <v>2</v>
      </c>
      <c r="O416" s="28">
        <f t="shared" si="49"/>
        <v>2021</v>
      </c>
      <c r="P416" s="28" t="str">
        <f t="shared" si="50"/>
        <v>24</v>
      </c>
      <c r="Q416" s="28">
        <f>ROUNDUP(Table1[[#This Row],[month]]/3,0)</f>
        <v>1</v>
      </c>
      <c r="R416" s="28" t="str">
        <f>_xlfn.CONCAT(Table1[[#This Row],[year]],"-Q",Table1[[#This Row],[Quarter]])</f>
        <v>2021-Q1</v>
      </c>
      <c r="S416" s="28" t="str">
        <f>TEXT(Table1[[#This Row],[dateStr]],"yyyy-mm")</f>
        <v>2021-02</v>
      </c>
      <c r="T416" s="28" t="str">
        <f t="shared" si="51"/>
        <v>February</v>
      </c>
      <c r="U416" s="31">
        <v>140</v>
      </c>
      <c r="V416" s="27" t="s">
        <v>2875</v>
      </c>
      <c r="W416" s="32">
        <f t="shared" si="52"/>
        <v>63345</v>
      </c>
      <c r="X416" s="27" t="s">
        <v>2876</v>
      </c>
      <c r="Y416" s="32">
        <f t="shared" si="61"/>
        <v>1635</v>
      </c>
      <c r="Z41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16" s="27" t="s">
        <v>2877</v>
      </c>
      <c r="AB416" s="33">
        <f>Table1[[#This Row],[secs]]/60 + Table1[[#This Row],[mins]] + Table1[[#This Row],[hours]]*60</f>
        <v>58.083333333333336</v>
      </c>
      <c r="AC416" s="34">
        <f t="shared" si="62"/>
        <v>5</v>
      </c>
      <c r="AD416" s="34">
        <f t="shared" si="63"/>
        <v>58</v>
      </c>
      <c r="AE416" s="35">
        <f t="shared" si="64"/>
        <v>0</v>
      </c>
      <c r="AF416" s="28" t="str">
        <f>IFERROR(VLOOKUP(E416,youtube_playlist!$G:$H,2,FALSE),"Unspecified")</f>
        <v>Unspecified</v>
      </c>
      <c r="AG416" s="28" t="str">
        <f>IFERROR(INDEX(youtube_playlist!$G$2:$H$285,MATCH(E416,youtube_playlist!$G$2:$G$285,0),MATCH("industry",youtube_playlist!$G$1:$H$1,0)),"Unspecified")</f>
        <v>Unspecified</v>
      </c>
      <c r="AH416" s="36">
        <v>42627</v>
      </c>
    </row>
    <row r="417" spans="1:34" ht="15.75" customHeight="1" x14ac:dyDescent="0.3">
      <c r="A417" s="27" t="s">
        <v>2878</v>
      </c>
      <c r="B417" s="27" t="s">
        <v>2710</v>
      </c>
      <c r="C417" s="27" t="s">
        <v>2879</v>
      </c>
      <c r="D417" s="27" t="s">
        <v>2880</v>
      </c>
      <c r="E417" s="28" t="str">
        <f t="shared" si="42"/>
        <v>aWiFAZBZV4g</v>
      </c>
      <c r="F417" s="28" t="str">
        <f t="shared" si="43"/>
        <v>aWiFAZBZV4g</v>
      </c>
      <c r="G417" s="27" t="s">
        <v>2879</v>
      </c>
      <c r="H417" s="29" t="str">
        <f t="shared" si="44"/>
        <v>The Secret Sauce</v>
      </c>
      <c r="I417" s="27" t="s">
        <v>33</v>
      </c>
      <c r="J417" s="27" t="s">
        <v>2881</v>
      </c>
      <c r="K417" s="28" t="str">
        <f t="shared" si="45"/>
        <v>Feb 27, 2021</v>
      </c>
      <c r="L417" s="30">
        <f t="shared" si="46"/>
        <v>44254</v>
      </c>
      <c r="M417" s="28">
        <f t="shared" si="47"/>
        <v>27</v>
      </c>
      <c r="N417" s="28">
        <f t="shared" si="48"/>
        <v>2</v>
      </c>
      <c r="O417" s="28">
        <f t="shared" si="49"/>
        <v>2021</v>
      </c>
      <c r="P417" s="28" t="str">
        <f t="shared" si="50"/>
        <v>27</v>
      </c>
      <c r="Q417" s="28">
        <f>ROUNDUP(Table1[[#This Row],[month]]/3,0)</f>
        <v>1</v>
      </c>
      <c r="R417" s="28" t="str">
        <f>_xlfn.CONCAT(Table1[[#This Row],[year]],"-Q",Table1[[#This Row],[Quarter]])</f>
        <v>2021-Q1</v>
      </c>
      <c r="S417" s="28" t="str">
        <f>TEXT(Table1[[#This Row],[dateStr]],"yyyy-mm")</f>
        <v>2021-02</v>
      </c>
      <c r="T417" s="28" t="str">
        <f t="shared" si="51"/>
        <v>February</v>
      </c>
      <c r="U417" s="31">
        <v>22</v>
      </c>
      <c r="V417" s="27" t="s">
        <v>2882</v>
      </c>
      <c r="W417" s="32">
        <f t="shared" si="52"/>
        <v>32145</v>
      </c>
      <c r="X417" s="27" t="s">
        <v>2883</v>
      </c>
      <c r="Y417" s="32">
        <f t="shared" si="61"/>
        <v>593</v>
      </c>
      <c r="Z41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17" s="27" t="s">
        <v>2884</v>
      </c>
      <c r="AB417" s="33">
        <f>Table1[[#This Row],[secs]]/60 + Table1[[#This Row],[mins]] + Table1[[#This Row],[hours]]*60</f>
        <v>72.400000000000006</v>
      </c>
      <c r="AC417" s="34">
        <f t="shared" si="62"/>
        <v>24</v>
      </c>
      <c r="AD417" s="34">
        <f t="shared" si="63"/>
        <v>12</v>
      </c>
      <c r="AE417" s="35">
        <f t="shared" si="64"/>
        <v>1</v>
      </c>
      <c r="AF417" s="28" t="str">
        <f>IFERROR(VLOOKUP(E417,youtube_playlist!$G:$H,2,FALSE),"Unspecified")</f>
        <v>อสังหาริมทรัพย์</v>
      </c>
      <c r="AG417" s="28" t="str">
        <f>IFERROR(INDEX(youtube_playlist!$G$2:$H$285,MATCH(E417,youtube_playlist!$G$2:$G$285,0),MATCH("industry",youtube_playlist!$G$1:$H$1,0)),"Unspecified")</f>
        <v>อสังหาริมทรัพย์</v>
      </c>
      <c r="AH417" s="36">
        <v>44778</v>
      </c>
    </row>
    <row r="418" spans="1:34" ht="15.75" customHeight="1" x14ac:dyDescent="0.3">
      <c r="A418" s="27" t="s">
        <v>2885</v>
      </c>
      <c r="B418" s="27" t="s">
        <v>2710</v>
      </c>
      <c r="C418" s="27" t="s">
        <v>2886</v>
      </c>
      <c r="D418" s="27" t="s">
        <v>2887</v>
      </c>
      <c r="E418" s="28" t="str">
        <f t="shared" si="42"/>
        <v>jE-LknVwnPY</v>
      </c>
      <c r="F418" s="28" t="str">
        <f t="shared" si="43"/>
        <v>jE-LknVwnPY</v>
      </c>
      <c r="G418" s="27" t="s">
        <v>2886</v>
      </c>
      <c r="H418" s="29" t="str">
        <f t="shared" si="44"/>
        <v>The Secret Sauce</v>
      </c>
      <c r="I418" s="27" t="s">
        <v>33</v>
      </c>
      <c r="J418" s="27" t="s">
        <v>2888</v>
      </c>
      <c r="K418" s="28" t="str">
        <f t="shared" si="45"/>
        <v>Mar 2, 2021</v>
      </c>
      <c r="L418" s="30">
        <f t="shared" si="46"/>
        <v>44257</v>
      </c>
      <c r="M418" s="28">
        <f t="shared" si="47"/>
        <v>2</v>
      </c>
      <c r="N418" s="28">
        <f t="shared" si="48"/>
        <v>3</v>
      </c>
      <c r="O418" s="28">
        <f t="shared" si="49"/>
        <v>2021</v>
      </c>
      <c r="P418" s="28" t="str">
        <f t="shared" si="50"/>
        <v>2</v>
      </c>
      <c r="Q418" s="28">
        <f>ROUNDUP(Table1[[#This Row],[month]]/3,0)</f>
        <v>1</v>
      </c>
      <c r="R418" s="28" t="str">
        <f>_xlfn.CONCAT(Table1[[#This Row],[year]],"-Q",Table1[[#This Row],[Quarter]])</f>
        <v>2021-Q1</v>
      </c>
      <c r="S418" s="28" t="str">
        <f>TEXT(Table1[[#This Row],[dateStr]],"yyyy-mm")</f>
        <v>2021-03</v>
      </c>
      <c r="T418" s="28" t="str">
        <f t="shared" si="51"/>
        <v>March</v>
      </c>
      <c r="U418" s="31">
        <v>79</v>
      </c>
      <c r="V418" s="27" t="s">
        <v>2889</v>
      </c>
      <c r="W418" s="32">
        <f t="shared" si="52"/>
        <v>114885</v>
      </c>
      <c r="X418" s="27" t="s">
        <v>2890</v>
      </c>
      <c r="Y418" s="32">
        <f t="shared" si="61"/>
        <v>3010</v>
      </c>
      <c r="Z4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18" s="27" t="s">
        <v>2891</v>
      </c>
      <c r="AB418" s="33">
        <f>Table1[[#This Row],[secs]]/60 + Table1[[#This Row],[mins]] + Table1[[#This Row],[hours]]*60</f>
        <v>44.866666666666667</v>
      </c>
      <c r="AC418" s="34">
        <f t="shared" si="62"/>
        <v>52</v>
      </c>
      <c r="AD418" s="34">
        <f t="shared" si="63"/>
        <v>44</v>
      </c>
      <c r="AE418" s="35">
        <f t="shared" si="64"/>
        <v>0</v>
      </c>
      <c r="AF418" s="28" t="str">
        <f>IFERROR(VLOOKUP(E418,youtube_playlist!$G:$H,2,FALSE),"Unspecified")</f>
        <v>Unspecified</v>
      </c>
      <c r="AG418" s="28" t="str">
        <f>IFERROR(INDEX(youtube_playlist!$G$2:$H$285,MATCH(E418,youtube_playlist!$G$2:$G$285,0),MATCH("industry",youtube_playlist!$G$1:$H$1,0)),"Unspecified")</f>
        <v>Unspecified</v>
      </c>
      <c r="AH418" s="36">
        <v>46548</v>
      </c>
    </row>
    <row r="419" spans="1:34" ht="15.75" customHeight="1" x14ac:dyDescent="0.3">
      <c r="A419" s="27" t="s">
        <v>2892</v>
      </c>
      <c r="B419" s="27" t="s">
        <v>2710</v>
      </c>
      <c r="C419" s="27" t="s">
        <v>2893</v>
      </c>
      <c r="D419" s="27" t="s">
        <v>2894</v>
      </c>
      <c r="E419" s="28" t="str">
        <f t="shared" si="42"/>
        <v>12fSbXztj1E</v>
      </c>
      <c r="F419" s="28" t="str">
        <f t="shared" si="43"/>
        <v>12fSbXztj1E</v>
      </c>
      <c r="G419" s="27" t="s">
        <v>2893</v>
      </c>
      <c r="H419" s="29" t="str">
        <f t="shared" si="44"/>
        <v>The Secret Sauce</v>
      </c>
      <c r="I419" s="27" t="s">
        <v>33</v>
      </c>
      <c r="J419" s="27" t="s">
        <v>2895</v>
      </c>
      <c r="K419" s="28" t="str">
        <f t="shared" si="45"/>
        <v>Mar 3, 2021</v>
      </c>
      <c r="L419" s="30">
        <f t="shared" si="46"/>
        <v>44258</v>
      </c>
      <c r="M419" s="28">
        <f t="shared" si="47"/>
        <v>3</v>
      </c>
      <c r="N419" s="28">
        <f t="shared" si="48"/>
        <v>3</v>
      </c>
      <c r="O419" s="28">
        <f t="shared" si="49"/>
        <v>2021</v>
      </c>
      <c r="P419" s="28" t="str">
        <f t="shared" si="50"/>
        <v>3</v>
      </c>
      <c r="Q419" s="28">
        <f>ROUNDUP(Table1[[#This Row],[month]]/3,0)</f>
        <v>1</v>
      </c>
      <c r="R419" s="28" t="str">
        <f>_xlfn.CONCAT(Table1[[#This Row],[year]],"-Q",Table1[[#This Row],[Quarter]])</f>
        <v>2021-Q1</v>
      </c>
      <c r="S419" s="28" t="str">
        <f>TEXT(Table1[[#This Row],[dateStr]],"yyyy-mm")</f>
        <v>2021-03</v>
      </c>
      <c r="T419" s="28" t="str">
        <f t="shared" si="51"/>
        <v>March</v>
      </c>
      <c r="U419" s="31">
        <v>71</v>
      </c>
      <c r="V419" s="27" t="s">
        <v>2896</v>
      </c>
      <c r="W419" s="32">
        <f t="shared" si="52"/>
        <v>23305</v>
      </c>
      <c r="X419" s="27" t="s">
        <v>2897</v>
      </c>
      <c r="Y419" s="32">
        <f t="shared" si="61"/>
        <v>677</v>
      </c>
      <c r="Z41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19" s="27" t="s">
        <v>2898</v>
      </c>
      <c r="AB419" s="33">
        <f>Table1[[#This Row],[secs]]/60 + Table1[[#This Row],[mins]] + Table1[[#This Row],[hours]]*60</f>
        <v>32.799999999999997</v>
      </c>
      <c r="AC419" s="34">
        <f t="shared" si="62"/>
        <v>48</v>
      </c>
      <c r="AD419" s="34">
        <f t="shared" si="63"/>
        <v>32</v>
      </c>
      <c r="AE419" s="35">
        <f t="shared" si="64"/>
        <v>0</v>
      </c>
      <c r="AF419" s="28" t="str">
        <f>IFERROR(VLOOKUP(E419,youtube_playlist!$G:$H,2,FALSE),"Unspecified")</f>
        <v>Unspecified</v>
      </c>
      <c r="AG419" s="28" t="str">
        <f>IFERROR(INDEX(youtube_playlist!$G$2:$H$285,MATCH(E419,youtube_playlist!$G$2:$G$285,0),MATCH("industry",youtube_playlist!$G$1:$H$1,0)),"Unspecified")</f>
        <v>Unspecified</v>
      </c>
      <c r="AH419" s="36">
        <v>37041</v>
      </c>
    </row>
    <row r="420" spans="1:34" ht="15.75" customHeight="1" x14ac:dyDescent="0.3">
      <c r="A420" s="27" t="s">
        <v>2899</v>
      </c>
      <c r="B420" s="27" t="s">
        <v>2710</v>
      </c>
      <c r="C420" s="27" t="s">
        <v>2900</v>
      </c>
      <c r="D420" s="27" t="s">
        <v>2901</v>
      </c>
      <c r="E420" s="28" t="str">
        <f t="shared" si="42"/>
        <v>YIdNVcYugjI</v>
      </c>
      <c r="F420" s="28" t="str">
        <f t="shared" si="43"/>
        <v>YIdNVcYugjI</v>
      </c>
      <c r="G420" s="27" t="s">
        <v>2900</v>
      </c>
      <c r="H420" s="29" t="str">
        <f t="shared" si="44"/>
        <v>The Secret Sauce</v>
      </c>
      <c r="I420" s="27" t="s">
        <v>33</v>
      </c>
      <c r="J420" s="27" t="s">
        <v>2902</v>
      </c>
      <c r="K420" s="28" t="str">
        <f t="shared" si="45"/>
        <v>Mar 4, 2021</v>
      </c>
      <c r="L420" s="30">
        <f t="shared" si="46"/>
        <v>44259</v>
      </c>
      <c r="M420" s="28">
        <f t="shared" si="47"/>
        <v>4</v>
      </c>
      <c r="N420" s="28">
        <f t="shared" si="48"/>
        <v>3</v>
      </c>
      <c r="O420" s="28">
        <f t="shared" si="49"/>
        <v>2021</v>
      </c>
      <c r="P420" s="28" t="str">
        <f t="shared" si="50"/>
        <v>4</v>
      </c>
      <c r="Q420" s="28">
        <f>ROUNDUP(Table1[[#This Row],[month]]/3,0)</f>
        <v>1</v>
      </c>
      <c r="R420" s="28" t="str">
        <f>_xlfn.CONCAT(Table1[[#This Row],[year]],"-Q",Table1[[#This Row],[Quarter]])</f>
        <v>2021-Q1</v>
      </c>
      <c r="S420" s="28" t="str">
        <f>TEXT(Table1[[#This Row],[dateStr]],"yyyy-mm")</f>
        <v>2021-03</v>
      </c>
      <c r="T420" s="28" t="str">
        <f t="shared" si="51"/>
        <v>March</v>
      </c>
      <c r="U420" s="31">
        <v>37</v>
      </c>
      <c r="V420" s="27" t="s">
        <v>2903</v>
      </c>
      <c r="W420" s="32">
        <f t="shared" si="52"/>
        <v>68975</v>
      </c>
      <c r="X420" s="27" t="s">
        <v>2904</v>
      </c>
      <c r="Y420" s="32">
        <f t="shared" si="61"/>
        <v>2457</v>
      </c>
      <c r="Z42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20" s="27" t="s">
        <v>2905</v>
      </c>
      <c r="AB420" s="33">
        <f>Table1[[#This Row],[secs]]/60 + Table1[[#This Row],[mins]] + Table1[[#This Row],[hours]]*60</f>
        <v>21.966666666666665</v>
      </c>
      <c r="AC420" s="34">
        <f t="shared" si="62"/>
        <v>58</v>
      </c>
      <c r="AD420" s="34">
        <f t="shared" si="63"/>
        <v>21</v>
      </c>
      <c r="AE420" s="35">
        <f t="shared" si="64"/>
        <v>0</v>
      </c>
      <c r="AF420" s="28" t="str">
        <f>IFERROR(VLOOKUP(E420,youtube_playlist!$G:$H,2,FALSE),"Unspecified")</f>
        <v>Unspecified</v>
      </c>
      <c r="AG420" s="28" t="str">
        <f>IFERROR(INDEX(youtube_playlist!$G$2:$H$285,MATCH(E420,youtube_playlist!$G$2:$G$285,0),MATCH("industry",youtube_playlist!$G$1:$H$1,0)),"Unspecified")</f>
        <v>Unspecified</v>
      </c>
      <c r="AH420" s="36">
        <v>41262</v>
      </c>
    </row>
    <row r="421" spans="1:34" ht="15.75" customHeight="1" x14ac:dyDescent="0.3">
      <c r="A421" s="27" t="s">
        <v>2906</v>
      </c>
      <c r="B421" s="27" t="s">
        <v>2710</v>
      </c>
      <c r="C421" s="27" t="s">
        <v>2907</v>
      </c>
      <c r="D421" s="27" t="s">
        <v>2908</v>
      </c>
      <c r="E421" s="28" t="str">
        <f t="shared" si="42"/>
        <v>Be8xYTeR-1U</v>
      </c>
      <c r="F421" s="28" t="str">
        <f t="shared" si="43"/>
        <v>Be8xYTeR-1U</v>
      </c>
      <c r="G421" s="27" t="s">
        <v>2907</v>
      </c>
      <c r="H421" s="29" t="str">
        <f t="shared" si="44"/>
        <v>The Secret Sauce</v>
      </c>
      <c r="I421" s="27" t="s">
        <v>33</v>
      </c>
      <c r="J421" s="27" t="s">
        <v>2909</v>
      </c>
      <c r="K421" s="28" t="str">
        <f t="shared" si="45"/>
        <v>Mar 5, 2021</v>
      </c>
      <c r="L421" s="30">
        <f t="shared" si="46"/>
        <v>44260</v>
      </c>
      <c r="M421" s="28">
        <f t="shared" si="47"/>
        <v>5</v>
      </c>
      <c r="N421" s="28">
        <f t="shared" si="48"/>
        <v>3</v>
      </c>
      <c r="O421" s="28">
        <f t="shared" si="49"/>
        <v>2021</v>
      </c>
      <c r="P421" s="28" t="str">
        <f t="shared" si="50"/>
        <v>5</v>
      </c>
      <c r="Q421" s="28">
        <f>ROUNDUP(Table1[[#This Row],[month]]/3,0)</f>
        <v>1</v>
      </c>
      <c r="R421" s="28" t="str">
        <f>_xlfn.CONCAT(Table1[[#This Row],[year]],"-Q",Table1[[#This Row],[Quarter]])</f>
        <v>2021-Q1</v>
      </c>
      <c r="S421" s="28" t="str">
        <f>TEXT(Table1[[#This Row],[dateStr]],"yyyy-mm")</f>
        <v>2021-03</v>
      </c>
      <c r="T421" s="28" t="str">
        <f t="shared" si="51"/>
        <v>March</v>
      </c>
      <c r="U421" s="31">
        <v>86</v>
      </c>
      <c r="V421" s="27" t="s">
        <v>2910</v>
      </c>
      <c r="W421" s="32">
        <f t="shared" si="52"/>
        <v>54839</v>
      </c>
      <c r="X421" s="27" t="s">
        <v>2911</v>
      </c>
      <c r="Y421" s="32">
        <f t="shared" si="61"/>
        <v>1138</v>
      </c>
      <c r="Z42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21" s="27" t="s">
        <v>2912</v>
      </c>
      <c r="AB421" s="33">
        <f>Table1[[#This Row],[secs]]/60 + Table1[[#This Row],[mins]] + Table1[[#This Row],[hours]]*60</f>
        <v>56.733333333333334</v>
      </c>
      <c r="AC421" s="34">
        <f t="shared" si="62"/>
        <v>44</v>
      </c>
      <c r="AD421" s="34">
        <f t="shared" si="63"/>
        <v>56</v>
      </c>
      <c r="AE421" s="35">
        <f t="shared" si="64"/>
        <v>0</v>
      </c>
      <c r="AF421" s="28" t="str">
        <f>IFERROR(VLOOKUP(E421,youtube_playlist!$G:$H,2,FALSE),"Unspecified")</f>
        <v>Unspecified</v>
      </c>
      <c r="AG421" s="28" t="str">
        <f>IFERROR(INDEX(youtube_playlist!$G$2:$H$285,MATCH(E421,youtube_playlist!$G$2:$G$285,0),MATCH("industry",youtube_playlist!$G$1:$H$1,0)),"Unspecified")</f>
        <v>Unspecified</v>
      </c>
      <c r="AH421" s="36">
        <v>39052</v>
      </c>
    </row>
    <row r="422" spans="1:34" ht="15.75" customHeight="1" x14ac:dyDescent="0.3">
      <c r="A422" s="27" t="s">
        <v>2913</v>
      </c>
      <c r="B422" s="27" t="s">
        <v>2710</v>
      </c>
      <c r="C422" s="27" t="s">
        <v>2914</v>
      </c>
      <c r="D422" s="27" t="s">
        <v>2915</v>
      </c>
      <c r="E422" s="28" t="str">
        <f t="shared" si="42"/>
        <v>bgXKwj7qnzg</v>
      </c>
      <c r="F422" s="28" t="str">
        <f t="shared" si="43"/>
        <v>bgXKwj7qnzg</v>
      </c>
      <c r="G422" s="27" t="s">
        <v>2914</v>
      </c>
      <c r="H422" s="29" t="str">
        <f t="shared" si="44"/>
        <v>The Secret Sauce</v>
      </c>
      <c r="I422" s="27" t="s">
        <v>33</v>
      </c>
      <c r="J422" s="27" t="s">
        <v>2916</v>
      </c>
      <c r="K422" s="28" t="str">
        <f t="shared" si="45"/>
        <v>Mar 6, 2021</v>
      </c>
      <c r="L422" s="30">
        <f t="shared" si="46"/>
        <v>44261</v>
      </c>
      <c r="M422" s="28">
        <f t="shared" si="47"/>
        <v>6</v>
      </c>
      <c r="N422" s="28">
        <f t="shared" si="48"/>
        <v>3</v>
      </c>
      <c r="O422" s="28">
        <f t="shared" si="49"/>
        <v>2021</v>
      </c>
      <c r="P422" s="28" t="str">
        <f t="shared" si="50"/>
        <v>6</v>
      </c>
      <c r="Q422" s="28">
        <f>ROUNDUP(Table1[[#This Row],[month]]/3,0)</f>
        <v>1</v>
      </c>
      <c r="R422" s="28" t="str">
        <f>_xlfn.CONCAT(Table1[[#This Row],[year]],"-Q",Table1[[#This Row],[Quarter]])</f>
        <v>2021-Q1</v>
      </c>
      <c r="S422" s="28" t="str">
        <f>TEXT(Table1[[#This Row],[dateStr]],"yyyy-mm")</f>
        <v>2021-03</v>
      </c>
      <c r="T422" s="28" t="str">
        <f t="shared" si="51"/>
        <v>March</v>
      </c>
      <c r="U422" s="31">
        <v>107</v>
      </c>
      <c r="V422" s="27" t="s">
        <v>2917</v>
      </c>
      <c r="W422" s="32">
        <f t="shared" si="52"/>
        <v>38123</v>
      </c>
      <c r="X422" s="27" t="s">
        <v>2918</v>
      </c>
      <c r="Y422" s="32">
        <f t="shared" si="61"/>
        <v>1299</v>
      </c>
      <c r="Z42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22" s="27" t="s">
        <v>1859</v>
      </c>
      <c r="AB422" s="33">
        <f>Table1[[#This Row],[secs]]/60 + Table1[[#This Row],[mins]] + Table1[[#This Row],[hours]]*60</f>
        <v>16.600000000000001</v>
      </c>
      <c r="AC422" s="34">
        <f t="shared" si="62"/>
        <v>36</v>
      </c>
      <c r="AD422" s="34">
        <f t="shared" si="63"/>
        <v>16</v>
      </c>
      <c r="AE422" s="35">
        <f t="shared" si="64"/>
        <v>0</v>
      </c>
      <c r="AF422" s="28" t="str">
        <f>IFERROR(VLOOKUP(E422,youtube_playlist!$G:$H,2,FALSE),"Unspecified")</f>
        <v>Unspecified</v>
      </c>
      <c r="AG422" s="28" t="str">
        <f>IFERROR(INDEX(youtube_playlist!$G$2:$H$285,MATCH(E422,youtube_playlist!$G$2:$G$285,0),MATCH("industry",youtube_playlist!$G$1:$H$1,0)),"Unspecified")</f>
        <v>Unspecified</v>
      </c>
      <c r="AH422" s="36">
        <v>38676</v>
      </c>
    </row>
    <row r="423" spans="1:34" ht="15.75" customHeight="1" x14ac:dyDescent="0.3">
      <c r="A423" s="27" t="s">
        <v>2919</v>
      </c>
      <c r="B423" s="27" t="s">
        <v>2710</v>
      </c>
      <c r="C423" s="27" t="s">
        <v>2920</v>
      </c>
      <c r="D423" s="27" t="s">
        <v>2921</v>
      </c>
      <c r="E423" s="28" t="str">
        <f t="shared" si="42"/>
        <v>2Dwm2jn9zfM</v>
      </c>
      <c r="F423" s="28" t="str">
        <f t="shared" si="43"/>
        <v>2Dwm2jn9zfM</v>
      </c>
      <c r="G423" s="27" t="s">
        <v>2920</v>
      </c>
      <c r="H423" s="29" t="str">
        <f t="shared" si="44"/>
        <v>The Secret Sauce</v>
      </c>
      <c r="I423" s="27" t="s">
        <v>33</v>
      </c>
      <c r="J423" s="27" t="s">
        <v>2922</v>
      </c>
      <c r="K423" s="28" t="str">
        <f t="shared" si="45"/>
        <v>Mar 7, 2021</v>
      </c>
      <c r="L423" s="30">
        <f t="shared" si="46"/>
        <v>44262</v>
      </c>
      <c r="M423" s="28">
        <f t="shared" si="47"/>
        <v>7</v>
      </c>
      <c r="N423" s="28">
        <f t="shared" si="48"/>
        <v>3</v>
      </c>
      <c r="O423" s="28">
        <f t="shared" si="49"/>
        <v>2021</v>
      </c>
      <c r="P423" s="28" t="str">
        <f t="shared" si="50"/>
        <v>7</v>
      </c>
      <c r="Q423" s="28">
        <f>ROUNDUP(Table1[[#This Row],[month]]/3,0)</f>
        <v>1</v>
      </c>
      <c r="R423" s="28" t="str">
        <f>_xlfn.CONCAT(Table1[[#This Row],[year]],"-Q",Table1[[#This Row],[Quarter]])</f>
        <v>2021-Q1</v>
      </c>
      <c r="S423" s="28" t="str">
        <f>TEXT(Table1[[#This Row],[dateStr]],"yyyy-mm")</f>
        <v>2021-03</v>
      </c>
      <c r="T423" s="28" t="str">
        <f t="shared" si="51"/>
        <v>March</v>
      </c>
      <c r="U423" s="31">
        <v>83</v>
      </c>
      <c r="V423" s="27" t="s">
        <v>2923</v>
      </c>
      <c r="W423" s="32">
        <f t="shared" si="52"/>
        <v>40662</v>
      </c>
      <c r="X423" s="27" t="s">
        <v>2924</v>
      </c>
      <c r="Y423" s="32">
        <f t="shared" si="61"/>
        <v>1261</v>
      </c>
      <c r="Z42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23" s="27" t="s">
        <v>2925</v>
      </c>
      <c r="AB423" s="33">
        <f>Table1[[#This Row],[secs]]/60 + Table1[[#This Row],[mins]] + Table1[[#This Row],[hours]]*60</f>
        <v>24.716666666666665</v>
      </c>
      <c r="AC423" s="34">
        <f t="shared" si="62"/>
        <v>43</v>
      </c>
      <c r="AD423" s="34">
        <f t="shared" si="63"/>
        <v>24</v>
      </c>
      <c r="AE423" s="35">
        <f t="shared" si="64"/>
        <v>0</v>
      </c>
      <c r="AF423" s="28" t="str">
        <f>IFERROR(VLOOKUP(E423,youtube_playlist!$G:$H,2,FALSE),"Unspecified")</f>
        <v>Unspecified</v>
      </c>
      <c r="AG423" s="28" t="str">
        <f>IFERROR(INDEX(youtube_playlist!$G$2:$H$285,MATCH(E423,youtube_playlist!$G$2:$G$285,0),MATCH("industry",youtube_playlist!$G$1:$H$1,0)),"Unspecified")</f>
        <v>Unspecified</v>
      </c>
      <c r="AH423" s="36">
        <v>36701</v>
      </c>
    </row>
    <row r="424" spans="1:34" ht="15.75" customHeight="1" x14ac:dyDescent="0.3">
      <c r="A424" s="27" t="s">
        <v>2926</v>
      </c>
      <c r="B424" s="27" t="s">
        <v>2710</v>
      </c>
      <c r="C424" s="27" t="s">
        <v>2927</v>
      </c>
      <c r="D424" s="27" t="s">
        <v>2928</v>
      </c>
      <c r="E424" s="28" t="str">
        <f t="shared" si="42"/>
        <v>sojyItqNi-s</v>
      </c>
      <c r="F424" s="28" t="str">
        <f t="shared" si="43"/>
        <v>sojyItqNi-s</v>
      </c>
      <c r="G424" s="27" t="s">
        <v>2927</v>
      </c>
      <c r="H424" s="29" t="str">
        <f t="shared" si="44"/>
        <v>The Secret Sauce</v>
      </c>
      <c r="I424" s="27" t="s">
        <v>33</v>
      </c>
      <c r="J424" s="27" t="s">
        <v>2929</v>
      </c>
      <c r="K424" s="28" t="str">
        <f t="shared" si="45"/>
        <v>Mar 11, 2021</v>
      </c>
      <c r="L424" s="30">
        <f t="shared" si="46"/>
        <v>44266</v>
      </c>
      <c r="M424" s="28">
        <f t="shared" si="47"/>
        <v>11</v>
      </c>
      <c r="N424" s="28">
        <f t="shared" si="48"/>
        <v>3</v>
      </c>
      <c r="O424" s="28">
        <f t="shared" si="49"/>
        <v>2021</v>
      </c>
      <c r="P424" s="28" t="str">
        <f t="shared" si="50"/>
        <v>11</v>
      </c>
      <c r="Q424" s="28">
        <f>ROUNDUP(Table1[[#This Row],[month]]/3,0)</f>
        <v>1</v>
      </c>
      <c r="R424" s="28" t="str">
        <f>_xlfn.CONCAT(Table1[[#This Row],[year]],"-Q",Table1[[#This Row],[Quarter]])</f>
        <v>2021-Q1</v>
      </c>
      <c r="S424" s="28" t="str">
        <f>TEXT(Table1[[#This Row],[dateStr]],"yyyy-mm")</f>
        <v>2021-03</v>
      </c>
      <c r="T424" s="28" t="str">
        <f t="shared" si="51"/>
        <v>March</v>
      </c>
      <c r="U424" s="31">
        <v>7</v>
      </c>
      <c r="V424" s="27" t="s">
        <v>2930</v>
      </c>
      <c r="W424" s="32">
        <f t="shared" si="52"/>
        <v>7971</v>
      </c>
      <c r="X424" s="27" t="s">
        <v>2931</v>
      </c>
      <c r="Y424" s="32">
        <f t="shared" si="61"/>
        <v>158</v>
      </c>
      <c r="Z42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24" s="27" t="s">
        <v>1618</v>
      </c>
      <c r="AB424" s="33">
        <f>Table1[[#This Row],[secs]]/60 + Table1[[#This Row],[mins]] + Table1[[#This Row],[hours]]*60</f>
        <v>51.55</v>
      </c>
      <c r="AC424" s="34">
        <f t="shared" si="62"/>
        <v>33</v>
      </c>
      <c r="AD424" s="34">
        <f t="shared" si="63"/>
        <v>51</v>
      </c>
      <c r="AE424" s="35">
        <f t="shared" si="64"/>
        <v>0</v>
      </c>
      <c r="AF424" s="28" t="str">
        <f>IFERROR(VLOOKUP(E424,youtube_playlist!$G:$H,2,FALSE),"Unspecified")</f>
        <v>Unspecified</v>
      </c>
      <c r="AG424" s="28" t="str">
        <f>IFERROR(INDEX(youtube_playlist!$G$2:$H$285,MATCH(E424,youtube_playlist!$G$2:$G$285,0),MATCH("industry",youtube_playlist!$G$1:$H$1,0)),"Unspecified")</f>
        <v>Unspecified</v>
      </c>
      <c r="AH424" s="36">
        <v>38019</v>
      </c>
    </row>
    <row r="425" spans="1:34" ht="15.75" customHeight="1" x14ac:dyDescent="0.3">
      <c r="A425" s="27" t="s">
        <v>2932</v>
      </c>
      <c r="B425" s="27" t="s">
        <v>2710</v>
      </c>
      <c r="C425" s="27" t="s">
        <v>2933</v>
      </c>
      <c r="D425" s="27" t="s">
        <v>2934</v>
      </c>
      <c r="E425" s="28" t="str">
        <f t="shared" si="42"/>
        <v>TdTGo7POcNk</v>
      </c>
      <c r="F425" s="28" t="str">
        <f t="shared" si="43"/>
        <v>TdTGo7POcNk</v>
      </c>
      <c r="G425" s="27" t="s">
        <v>2933</v>
      </c>
      <c r="H425" s="29" t="str">
        <f t="shared" si="44"/>
        <v>The Secret Sauce</v>
      </c>
      <c r="I425" s="27" t="s">
        <v>33</v>
      </c>
      <c r="J425" s="27" t="s">
        <v>2935</v>
      </c>
      <c r="K425" s="28" t="str">
        <f t="shared" si="45"/>
        <v>Mar 12, 2021</v>
      </c>
      <c r="L425" s="30">
        <f t="shared" si="46"/>
        <v>44267</v>
      </c>
      <c r="M425" s="28">
        <f t="shared" si="47"/>
        <v>12</v>
      </c>
      <c r="N425" s="28">
        <f t="shared" si="48"/>
        <v>3</v>
      </c>
      <c r="O425" s="28">
        <f t="shared" si="49"/>
        <v>2021</v>
      </c>
      <c r="P425" s="28" t="str">
        <f t="shared" si="50"/>
        <v>12</v>
      </c>
      <c r="Q425" s="28">
        <f>ROUNDUP(Table1[[#This Row],[month]]/3,0)</f>
        <v>1</v>
      </c>
      <c r="R425" s="28" t="str">
        <f>_xlfn.CONCAT(Table1[[#This Row],[year]],"-Q",Table1[[#This Row],[Quarter]])</f>
        <v>2021-Q1</v>
      </c>
      <c r="S425" s="28" t="str">
        <f>TEXT(Table1[[#This Row],[dateStr]],"yyyy-mm")</f>
        <v>2021-03</v>
      </c>
      <c r="T425" s="28" t="str">
        <f t="shared" si="51"/>
        <v>March</v>
      </c>
      <c r="U425" s="31">
        <v>59</v>
      </c>
      <c r="V425" s="27" t="s">
        <v>2936</v>
      </c>
      <c r="W425" s="32">
        <f t="shared" si="52"/>
        <v>44107</v>
      </c>
      <c r="X425" s="27" t="s">
        <v>2937</v>
      </c>
      <c r="Y425" s="32">
        <f t="shared" si="61"/>
        <v>1236</v>
      </c>
      <c r="Z42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25" s="27" t="s">
        <v>2938</v>
      </c>
      <c r="AB425" s="33">
        <f>Table1[[#This Row],[secs]]/60 + Table1[[#This Row],[mins]] + Table1[[#This Row],[hours]]*60</f>
        <v>44.283333333333331</v>
      </c>
      <c r="AC425" s="34">
        <f t="shared" si="62"/>
        <v>17</v>
      </c>
      <c r="AD425" s="34">
        <f t="shared" si="63"/>
        <v>44</v>
      </c>
      <c r="AE425" s="35">
        <f t="shared" si="64"/>
        <v>0</v>
      </c>
      <c r="AF425" s="28" t="str">
        <f>IFERROR(VLOOKUP(E425,youtube_playlist!$G:$H,2,FALSE),"Unspecified")</f>
        <v>Unspecified</v>
      </c>
      <c r="AG425" s="28" t="str">
        <f>IFERROR(INDEX(youtube_playlist!$G$2:$H$285,MATCH(E425,youtube_playlist!$G$2:$G$285,0),MATCH("industry",youtube_playlist!$G$1:$H$1,0)),"Unspecified")</f>
        <v>Unspecified</v>
      </c>
      <c r="AH425" s="36">
        <v>40797</v>
      </c>
    </row>
    <row r="426" spans="1:34" ht="15.75" customHeight="1" x14ac:dyDescent="0.3">
      <c r="A426" s="27" t="s">
        <v>2939</v>
      </c>
      <c r="B426" s="27" t="s">
        <v>2710</v>
      </c>
      <c r="C426" s="27" t="s">
        <v>2940</v>
      </c>
      <c r="D426" s="27" t="s">
        <v>2941</v>
      </c>
      <c r="E426" s="28" t="str">
        <f t="shared" si="42"/>
        <v>s0SJcSamlx0</v>
      </c>
      <c r="F426" s="28" t="str">
        <f t="shared" si="43"/>
        <v>s0SJcSamlx0</v>
      </c>
      <c r="G426" s="27" t="s">
        <v>2940</v>
      </c>
      <c r="H426" s="29" t="str">
        <f t="shared" si="44"/>
        <v>The Secret Sauce</v>
      </c>
      <c r="I426" s="27" t="s">
        <v>33</v>
      </c>
      <c r="J426" s="27" t="s">
        <v>2942</v>
      </c>
      <c r="K426" s="28" t="str">
        <f t="shared" si="45"/>
        <v>Mar 13, 2021</v>
      </c>
      <c r="L426" s="30">
        <f t="shared" si="46"/>
        <v>44268</v>
      </c>
      <c r="M426" s="28">
        <f t="shared" si="47"/>
        <v>13</v>
      </c>
      <c r="N426" s="28">
        <f t="shared" si="48"/>
        <v>3</v>
      </c>
      <c r="O426" s="28">
        <f t="shared" si="49"/>
        <v>2021</v>
      </c>
      <c r="P426" s="28" t="str">
        <f t="shared" si="50"/>
        <v>13</v>
      </c>
      <c r="Q426" s="28">
        <f>ROUNDUP(Table1[[#This Row],[month]]/3,0)</f>
        <v>1</v>
      </c>
      <c r="R426" s="28" t="str">
        <f>_xlfn.CONCAT(Table1[[#This Row],[year]],"-Q",Table1[[#This Row],[Quarter]])</f>
        <v>2021-Q1</v>
      </c>
      <c r="S426" s="28" t="str">
        <f>TEXT(Table1[[#This Row],[dateStr]],"yyyy-mm")</f>
        <v>2021-03</v>
      </c>
      <c r="T426" s="28" t="str">
        <f t="shared" si="51"/>
        <v>March</v>
      </c>
      <c r="U426" s="31">
        <v>67</v>
      </c>
      <c r="V426" s="27" t="s">
        <v>2943</v>
      </c>
      <c r="W426" s="32">
        <f t="shared" si="52"/>
        <v>55405</v>
      </c>
      <c r="X426" s="27" t="s">
        <v>2944</v>
      </c>
      <c r="Y426" s="32">
        <f t="shared" si="61"/>
        <v>1577</v>
      </c>
      <c r="Z42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26" s="27" t="s">
        <v>2945</v>
      </c>
      <c r="AB426" s="33">
        <f>Table1[[#This Row],[secs]]/60 + Table1[[#This Row],[mins]] + Table1[[#This Row],[hours]]*60</f>
        <v>42.25</v>
      </c>
      <c r="AC426" s="34">
        <f t="shared" si="62"/>
        <v>15</v>
      </c>
      <c r="AD426" s="34">
        <f t="shared" si="63"/>
        <v>42</v>
      </c>
      <c r="AE426" s="35">
        <f t="shared" si="64"/>
        <v>0</v>
      </c>
      <c r="AF426" s="28" t="str">
        <f>IFERROR(VLOOKUP(E426,youtube_playlist!$G:$H,2,FALSE),"Unspecified")</f>
        <v>Unspecified</v>
      </c>
      <c r="AG426" s="28" t="str">
        <f>IFERROR(INDEX(youtube_playlist!$G$2:$H$285,MATCH(E426,youtube_playlist!$G$2:$G$285,0),MATCH("industry",youtube_playlist!$G$1:$H$1,0)),"Unspecified")</f>
        <v>Unspecified</v>
      </c>
      <c r="AH426" s="36">
        <v>42817</v>
      </c>
    </row>
    <row r="427" spans="1:34" ht="15.75" customHeight="1" x14ac:dyDescent="0.3">
      <c r="A427" s="27" t="s">
        <v>2946</v>
      </c>
      <c r="B427" s="27" t="s">
        <v>2710</v>
      </c>
      <c r="C427" s="27" t="s">
        <v>2947</v>
      </c>
      <c r="D427" s="27" t="s">
        <v>2948</v>
      </c>
      <c r="E427" s="28" t="str">
        <f t="shared" si="42"/>
        <v>X1heV-ykLtc</v>
      </c>
      <c r="F427" s="28" t="str">
        <f t="shared" si="43"/>
        <v>X1heV-ykLtc</v>
      </c>
      <c r="G427" s="27" t="s">
        <v>2947</v>
      </c>
      <c r="H427" s="29" t="str">
        <f t="shared" si="44"/>
        <v>The Secret Sauce</v>
      </c>
      <c r="I427" s="27" t="s">
        <v>33</v>
      </c>
      <c r="J427" s="27" t="s">
        <v>2949</v>
      </c>
      <c r="K427" s="28" t="str">
        <f t="shared" si="45"/>
        <v>Mar 16, 2021</v>
      </c>
      <c r="L427" s="30">
        <f t="shared" si="46"/>
        <v>44271</v>
      </c>
      <c r="M427" s="28">
        <f t="shared" si="47"/>
        <v>16</v>
      </c>
      <c r="N427" s="28">
        <f t="shared" si="48"/>
        <v>3</v>
      </c>
      <c r="O427" s="28">
        <f t="shared" si="49"/>
        <v>2021</v>
      </c>
      <c r="P427" s="28" t="str">
        <f t="shared" si="50"/>
        <v>16</v>
      </c>
      <c r="Q427" s="28">
        <f>ROUNDUP(Table1[[#This Row],[month]]/3,0)</f>
        <v>1</v>
      </c>
      <c r="R427" s="28" t="str">
        <f>_xlfn.CONCAT(Table1[[#This Row],[year]],"-Q",Table1[[#This Row],[Quarter]])</f>
        <v>2021-Q1</v>
      </c>
      <c r="S427" s="28" t="str">
        <f>TEXT(Table1[[#This Row],[dateStr]],"yyyy-mm")</f>
        <v>2021-03</v>
      </c>
      <c r="T427" s="28" t="str">
        <f t="shared" si="51"/>
        <v>March</v>
      </c>
      <c r="U427" s="31">
        <v>746</v>
      </c>
      <c r="V427" s="27" t="s">
        <v>2950</v>
      </c>
      <c r="W427" s="32">
        <f t="shared" si="52"/>
        <v>322962</v>
      </c>
      <c r="X427" s="27" t="s">
        <v>2951</v>
      </c>
      <c r="Y427" s="32">
        <f t="shared" si="61"/>
        <v>6278</v>
      </c>
      <c r="Z42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27" s="27" t="s">
        <v>2952</v>
      </c>
      <c r="AB427" s="33">
        <f>Table1[[#This Row],[secs]]/60 + Table1[[#This Row],[mins]] + Table1[[#This Row],[hours]]*60</f>
        <v>66.783333333333331</v>
      </c>
      <c r="AC427" s="34">
        <f t="shared" si="62"/>
        <v>47</v>
      </c>
      <c r="AD427" s="34">
        <f t="shared" si="63"/>
        <v>6</v>
      </c>
      <c r="AE427" s="35">
        <f t="shared" si="64"/>
        <v>1</v>
      </c>
      <c r="AF427" s="28" t="str">
        <f>IFERROR(VLOOKUP(E427,youtube_playlist!$G:$H,2,FALSE),"Unspecified")</f>
        <v>Unspecified</v>
      </c>
      <c r="AG427" s="28" t="str">
        <f>IFERROR(INDEX(youtube_playlist!$G$2:$H$285,MATCH(E427,youtube_playlist!$G$2:$G$285,0),MATCH("industry",youtube_playlist!$G$1:$H$1,0)),"Unspecified")</f>
        <v>Unspecified</v>
      </c>
      <c r="AH427" s="36">
        <v>40245</v>
      </c>
    </row>
    <row r="428" spans="1:34" ht="15.75" customHeight="1" x14ac:dyDescent="0.3">
      <c r="A428" s="27" t="s">
        <v>2953</v>
      </c>
      <c r="B428" s="27" t="s">
        <v>2710</v>
      </c>
      <c r="C428" s="27" t="s">
        <v>2954</v>
      </c>
      <c r="D428" s="27" t="s">
        <v>2955</v>
      </c>
      <c r="E428" s="28" t="str">
        <f t="shared" si="42"/>
        <v>zlXbbfSpkxQ</v>
      </c>
      <c r="F428" s="28" t="str">
        <f t="shared" si="43"/>
        <v>zlXbbfSpkxQ</v>
      </c>
      <c r="G428" s="27" t="s">
        <v>2954</v>
      </c>
      <c r="H428" s="29" t="str">
        <f t="shared" si="44"/>
        <v>The Secret Sauce</v>
      </c>
      <c r="I428" s="27" t="s">
        <v>33</v>
      </c>
      <c r="J428" s="27" t="s">
        <v>2956</v>
      </c>
      <c r="K428" s="28" t="str">
        <f t="shared" si="45"/>
        <v>Mar 17, 2021</v>
      </c>
      <c r="L428" s="30">
        <f t="shared" si="46"/>
        <v>44272</v>
      </c>
      <c r="M428" s="28">
        <f t="shared" si="47"/>
        <v>17</v>
      </c>
      <c r="N428" s="28">
        <f t="shared" si="48"/>
        <v>3</v>
      </c>
      <c r="O428" s="28">
        <f t="shared" si="49"/>
        <v>2021</v>
      </c>
      <c r="P428" s="28" t="str">
        <f t="shared" si="50"/>
        <v>17</v>
      </c>
      <c r="Q428" s="28">
        <f>ROUNDUP(Table1[[#This Row],[month]]/3,0)</f>
        <v>1</v>
      </c>
      <c r="R428" s="28" t="str">
        <f>_xlfn.CONCAT(Table1[[#This Row],[year]],"-Q",Table1[[#This Row],[Quarter]])</f>
        <v>2021-Q1</v>
      </c>
      <c r="S428" s="28" t="str">
        <f>TEXT(Table1[[#This Row],[dateStr]],"yyyy-mm")</f>
        <v>2021-03</v>
      </c>
      <c r="T428" s="28" t="str">
        <f t="shared" si="51"/>
        <v>March</v>
      </c>
      <c r="U428" s="31">
        <v>65</v>
      </c>
      <c r="V428" s="27" t="s">
        <v>2957</v>
      </c>
      <c r="W428" s="32">
        <f t="shared" si="52"/>
        <v>54690</v>
      </c>
      <c r="X428" s="27" t="s">
        <v>2958</v>
      </c>
      <c r="Y428" s="32">
        <f t="shared" si="61"/>
        <v>807</v>
      </c>
      <c r="Z42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28" s="27" t="s">
        <v>2959</v>
      </c>
      <c r="AB428" s="33">
        <f>Table1[[#This Row],[secs]]/60 + Table1[[#This Row],[mins]] + Table1[[#This Row],[hours]]*60</f>
        <v>70.75</v>
      </c>
      <c r="AC428" s="34">
        <f t="shared" si="62"/>
        <v>45</v>
      </c>
      <c r="AD428" s="34">
        <f t="shared" si="63"/>
        <v>10</v>
      </c>
      <c r="AE428" s="35">
        <f t="shared" si="64"/>
        <v>1</v>
      </c>
      <c r="AF428" s="28" t="str">
        <f>IFERROR(VLOOKUP(E428,youtube_playlist!$G:$H,2,FALSE),"Unspecified")</f>
        <v>Unspecified</v>
      </c>
      <c r="AG428" s="28" t="str">
        <f>IFERROR(INDEX(youtube_playlist!$G$2:$H$285,MATCH(E428,youtube_playlist!$G$2:$G$285,0),MATCH("industry",youtube_playlist!$G$1:$H$1,0)),"Unspecified")</f>
        <v>Unspecified</v>
      </c>
      <c r="AH428" s="36">
        <v>44026</v>
      </c>
    </row>
    <row r="429" spans="1:34" ht="15.75" customHeight="1" x14ac:dyDescent="0.3">
      <c r="A429" s="27" t="s">
        <v>2960</v>
      </c>
      <c r="B429" s="27" t="s">
        <v>2710</v>
      </c>
      <c r="C429" s="27" t="s">
        <v>2961</v>
      </c>
      <c r="D429" s="27" t="s">
        <v>2962</v>
      </c>
      <c r="E429" s="28" t="str">
        <f t="shared" si="42"/>
        <v>p6CpRYVKeTc</v>
      </c>
      <c r="F429" s="28" t="str">
        <f t="shared" si="43"/>
        <v>p6CpRYVKeTc</v>
      </c>
      <c r="G429" s="27" t="s">
        <v>2961</v>
      </c>
      <c r="H429" s="29" t="str">
        <f t="shared" si="44"/>
        <v>The Secret Sauce</v>
      </c>
      <c r="I429" s="27" t="s">
        <v>33</v>
      </c>
      <c r="J429" s="27" t="s">
        <v>2963</v>
      </c>
      <c r="K429" s="28" t="str">
        <f t="shared" si="45"/>
        <v>Mar 20, 2021</v>
      </c>
      <c r="L429" s="30">
        <f t="shared" si="46"/>
        <v>44275</v>
      </c>
      <c r="M429" s="28">
        <f t="shared" si="47"/>
        <v>20</v>
      </c>
      <c r="N429" s="28">
        <f t="shared" si="48"/>
        <v>3</v>
      </c>
      <c r="O429" s="28">
        <f t="shared" si="49"/>
        <v>2021</v>
      </c>
      <c r="P429" s="28" t="str">
        <f t="shared" si="50"/>
        <v>20</v>
      </c>
      <c r="Q429" s="28">
        <f>ROUNDUP(Table1[[#This Row],[month]]/3,0)</f>
        <v>1</v>
      </c>
      <c r="R429" s="28" t="str">
        <f>_xlfn.CONCAT(Table1[[#This Row],[year]],"-Q",Table1[[#This Row],[Quarter]])</f>
        <v>2021-Q1</v>
      </c>
      <c r="S429" s="28" t="str">
        <f>TEXT(Table1[[#This Row],[dateStr]],"yyyy-mm")</f>
        <v>2021-03</v>
      </c>
      <c r="T429" s="28" t="str">
        <f t="shared" si="51"/>
        <v>March</v>
      </c>
      <c r="U429" s="31">
        <v>57</v>
      </c>
      <c r="V429" s="27" t="s">
        <v>2964</v>
      </c>
      <c r="W429" s="32">
        <f t="shared" si="52"/>
        <v>31238</v>
      </c>
      <c r="X429" s="27" t="s">
        <v>2965</v>
      </c>
      <c r="Y429" s="32">
        <f t="shared" si="61"/>
        <v>831</v>
      </c>
      <c r="Z42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29" s="27" t="s">
        <v>2966</v>
      </c>
      <c r="AB429" s="33">
        <f>Table1[[#This Row],[secs]]/60 + Table1[[#This Row],[mins]] + Table1[[#This Row],[hours]]*60</f>
        <v>31.533333333333335</v>
      </c>
      <c r="AC429" s="34">
        <f t="shared" si="62"/>
        <v>32</v>
      </c>
      <c r="AD429" s="34">
        <f t="shared" si="63"/>
        <v>31</v>
      </c>
      <c r="AE429" s="35">
        <f t="shared" si="64"/>
        <v>0</v>
      </c>
      <c r="AF429" s="28" t="str">
        <f>IFERROR(VLOOKUP(E429,youtube_playlist!$G:$H,2,FALSE),"Unspecified")</f>
        <v>Unspecified</v>
      </c>
      <c r="AG429" s="28" t="str">
        <f>IFERROR(INDEX(youtube_playlist!$G$2:$H$285,MATCH(E429,youtube_playlist!$G$2:$G$285,0),MATCH("industry",youtube_playlist!$G$1:$H$1,0)),"Unspecified")</f>
        <v>Unspecified</v>
      </c>
      <c r="AH429" s="36">
        <v>41268</v>
      </c>
    </row>
    <row r="430" spans="1:34" ht="15.75" customHeight="1" x14ac:dyDescent="0.3">
      <c r="A430" s="27" t="s">
        <v>2967</v>
      </c>
      <c r="B430" s="27" t="s">
        <v>2710</v>
      </c>
      <c r="C430" s="27" t="s">
        <v>2968</v>
      </c>
      <c r="D430" s="27" t="s">
        <v>2969</v>
      </c>
      <c r="E430" s="28" t="str">
        <f t="shared" si="42"/>
        <v>t3KfKt5AoL4</v>
      </c>
      <c r="F430" s="28" t="str">
        <f t="shared" si="43"/>
        <v>t3KfKt5AoL4</v>
      </c>
      <c r="G430" s="27" t="s">
        <v>2968</v>
      </c>
      <c r="H430" s="29" t="str">
        <f t="shared" si="44"/>
        <v>The Secret Sauce</v>
      </c>
      <c r="I430" s="27" t="s">
        <v>33</v>
      </c>
      <c r="J430" s="27" t="s">
        <v>2970</v>
      </c>
      <c r="K430" s="28" t="str">
        <f t="shared" si="45"/>
        <v>Mar 24, 2021</v>
      </c>
      <c r="L430" s="30">
        <f t="shared" si="46"/>
        <v>44279</v>
      </c>
      <c r="M430" s="28">
        <f t="shared" si="47"/>
        <v>24</v>
      </c>
      <c r="N430" s="28">
        <f t="shared" si="48"/>
        <v>3</v>
      </c>
      <c r="O430" s="28">
        <f t="shared" si="49"/>
        <v>2021</v>
      </c>
      <c r="P430" s="28" t="str">
        <f t="shared" si="50"/>
        <v>24</v>
      </c>
      <c r="Q430" s="28">
        <f>ROUNDUP(Table1[[#This Row],[month]]/3,0)</f>
        <v>1</v>
      </c>
      <c r="R430" s="28" t="str">
        <f>_xlfn.CONCAT(Table1[[#This Row],[year]],"-Q",Table1[[#This Row],[Quarter]])</f>
        <v>2021-Q1</v>
      </c>
      <c r="S430" s="28" t="str">
        <f>TEXT(Table1[[#This Row],[dateStr]],"yyyy-mm")</f>
        <v>2021-03</v>
      </c>
      <c r="T430" s="28" t="str">
        <f t="shared" si="51"/>
        <v>March</v>
      </c>
      <c r="U430" s="31">
        <v>14</v>
      </c>
      <c r="V430" s="27" t="s">
        <v>2971</v>
      </c>
      <c r="W430" s="32">
        <f t="shared" si="52"/>
        <v>12189</v>
      </c>
      <c r="X430" s="27" t="s">
        <v>1065</v>
      </c>
      <c r="Y430" s="32">
        <f t="shared" si="61"/>
        <v>303</v>
      </c>
      <c r="Z43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30" s="27" t="s">
        <v>2972</v>
      </c>
      <c r="AB430" s="33">
        <f>Table1[[#This Row],[secs]]/60 + Table1[[#This Row],[mins]] + Table1[[#This Row],[hours]]*60</f>
        <v>68.45</v>
      </c>
      <c r="AC430" s="34">
        <f t="shared" si="62"/>
        <v>27</v>
      </c>
      <c r="AD430" s="34">
        <f t="shared" si="63"/>
        <v>8</v>
      </c>
      <c r="AE430" s="35">
        <f t="shared" si="64"/>
        <v>1</v>
      </c>
      <c r="AF430" s="28" t="str">
        <f>IFERROR(VLOOKUP(E430,youtube_playlist!$G:$H,2,FALSE),"Unspecified")</f>
        <v>Unspecified</v>
      </c>
      <c r="AG430" s="28" t="str">
        <f>IFERROR(INDEX(youtube_playlist!$G$2:$H$285,MATCH(E430,youtube_playlist!$G$2:$G$285,0),MATCH("industry",youtube_playlist!$G$1:$H$1,0)),"Unspecified")</f>
        <v>Unspecified</v>
      </c>
      <c r="AH430" s="36">
        <v>38097</v>
      </c>
    </row>
    <row r="431" spans="1:34" ht="15.75" customHeight="1" x14ac:dyDescent="0.3">
      <c r="A431" s="27" t="s">
        <v>2973</v>
      </c>
      <c r="B431" s="27" t="s">
        <v>2710</v>
      </c>
      <c r="C431" s="27" t="s">
        <v>2974</v>
      </c>
      <c r="D431" s="27" t="s">
        <v>2975</v>
      </c>
      <c r="E431" s="28" t="str">
        <f t="shared" si="42"/>
        <v>GcYO1BrMiuI</v>
      </c>
      <c r="F431" s="28" t="str">
        <f t="shared" si="43"/>
        <v>GcYO1BrMiuI</v>
      </c>
      <c r="G431" s="27" t="s">
        <v>2974</v>
      </c>
      <c r="H431" s="29" t="str">
        <f t="shared" si="44"/>
        <v>The Secret Sauce</v>
      </c>
      <c r="I431" s="27" t="s">
        <v>33</v>
      </c>
      <c r="J431" s="27" t="s">
        <v>2976</v>
      </c>
      <c r="K431" s="28" t="str">
        <f t="shared" si="45"/>
        <v>Mar 25, 2021</v>
      </c>
      <c r="L431" s="30">
        <f t="shared" si="46"/>
        <v>44280</v>
      </c>
      <c r="M431" s="28">
        <f t="shared" si="47"/>
        <v>25</v>
      </c>
      <c r="N431" s="28">
        <f t="shared" si="48"/>
        <v>3</v>
      </c>
      <c r="O431" s="28">
        <f t="shared" si="49"/>
        <v>2021</v>
      </c>
      <c r="P431" s="28" t="str">
        <f t="shared" si="50"/>
        <v>25</v>
      </c>
      <c r="Q431" s="28">
        <f>ROUNDUP(Table1[[#This Row],[month]]/3,0)</f>
        <v>1</v>
      </c>
      <c r="R431" s="28" t="str">
        <f>_xlfn.CONCAT(Table1[[#This Row],[year]],"-Q",Table1[[#This Row],[Quarter]])</f>
        <v>2021-Q1</v>
      </c>
      <c r="S431" s="28" t="str">
        <f>TEXT(Table1[[#This Row],[dateStr]],"yyyy-mm")</f>
        <v>2021-03</v>
      </c>
      <c r="T431" s="28" t="str">
        <f t="shared" si="51"/>
        <v>March</v>
      </c>
      <c r="U431" s="31">
        <v>96</v>
      </c>
      <c r="V431" s="27" t="s">
        <v>2977</v>
      </c>
      <c r="W431" s="32">
        <f t="shared" si="52"/>
        <v>35680</v>
      </c>
      <c r="X431" s="27" t="s">
        <v>839</v>
      </c>
      <c r="Y431" s="32">
        <f t="shared" si="61"/>
        <v>505</v>
      </c>
      <c r="Z43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31" s="27" t="s">
        <v>2978</v>
      </c>
      <c r="AB431" s="33">
        <f>Table1[[#This Row],[secs]]/60 + Table1[[#This Row],[mins]] + Table1[[#This Row],[hours]]*60</f>
        <v>66.5</v>
      </c>
      <c r="AC431" s="34">
        <f t="shared" si="62"/>
        <v>30</v>
      </c>
      <c r="AD431" s="34">
        <f t="shared" si="63"/>
        <v>6</v>
      </c>
      <c r="AE431" s="35">
        <f t="shared" si="64"/>
        <v>1</v>
      </c>
      <c r="AF431" s="28" t="str">
        <f>IFERROR(VLOOKUP(E431,youtube_playlist!$G:$H,2,FALSE),"Unspecified")</f>
        <v>รถยนต์</v>
      </c>
      <c r="AG431" s="28" t="str">
        <f>IFERROR(INDEX(youtube_playlist!$G$2:$H$285,MATCH(E431,youtube_playlist!$G$2:$G$285,0),MATCH("industry",youtube_playlist!$G$1:$H$1,0)),"Unspecified")</f>
        <v>รถยนต์</v>
      </c>
      <c r="AH431" s="36">
        <v>40413</v>
      </c>
    </row>
    <row r="432" spans="1:34" ht="15.75" customHeight="1" x14ac:dyDescent="0.3">
      <c r="A432" s="27" t="s">
        <v>2979</v>
      </c>
      <c r="B432" s="27" t="s">
        <v>2710</v>
      </c>
      <c r="C432" s="27" t="s">
        <v>2980</v>
      </c>
      <c r="D432" s="27" t="s">
        <v>2981</v>
      </c>
      <c r="E432" s="28" t="str">
        <f t="shared" si="42"/>
        <v>ogWD4ONqnos</v>
      </c>
      <c r="F432" s="28" t="str">
        <f t="shared" si="43"/>
        <v>ogWD4ONqnos</v>
      </c>
      <c r="G432" s="27" t="s">
        <v>2980</v>
      </c>
      <c r="H432" s="29" t="str">
        <f t="shared" si="44"/>
        <v>The Secret Sauce</v>
      </c>
      <c r="I432" s="27" t="s">
        <v>33</v>
      </c>
      <c r="J432" s="27" t="s">
        <v>2982</v>
      </c>
      <c r="K432" s="28" t="str">
        <f t="shared" si="45"/>
        <v>Mar 26, 2021</v>
      </c>
      <c r="L432" s="30">
        <f t="shared" si="46"/>
        <v>44281</v>
      </c>
      <c r="M432" s="28">
        <f t="shared" si="47"/>
        <v>26</v>
      </c>
      <c r="N432" s="28">
        <f t="shared" si="48"/>
        <v>3</v>
      </c>
      <c r="O432" s="28">
        <f t="shared" si="49"/>
        <v>2021</v>
      </c>
      <c r="P432" s="28" t="str">
        <f t="shared" si="50"/>
        <v>26</v>
      </c>
      <c r="Q432" s="28">
        <f>ROUNDUP(Table1[[#This Row],[month]]/3,0)</f>
        <v>1</v>
      </c>
      <c r="R432" s="28" t="str">
        <f>_xlfn.CONCAT(Table1[[#This Row],[year]],"-Q",Table1[[#This Row],[Quarter]])</f>
        <v>2021-Q1</v>
      </c>
      <c r="S432" s="28" t="str">
        <f>TEXT(Table1[[#This Row],[dateStr]],"yyyy-mm")</f>
        <v>2021-03</v>
      </c>
      <c r="T432" s="28" t="str">
        <f t="shared" si="51"/>
        <v>March</v>
      </c>
      <c r="U432" s="31">
        <v>57</v>
      </c>
      <c r="V432" s="27" t="s">
        <v>2983</v>
      </c>
      <c r="W432" s="32">
        <f t="shared" si="52"/>
        <v>75518</v>
      </c>
      <c r="X432" s="27" t="s">
        <v>2984</v>
      </c>
      <c r="Y432" s="32">
        <f t="shared" si="61"/>
        <v>2288</v>
      </c>
      <c r="Z43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32" s="27" t="s">
        <v>2985</v>
      </c>
      <c r="AB432" s="33">
        <f>Table1[[#This Row],[secs]]/60 + Table1[[#This Row],[mins]] + Table1[[#This Row],[hours]]*60</f>
        <v>36.85</v>
      </c>
      <c r="AC432" s="34">
        <f t="shared" si="62"/>
        <v>51</v>
      </c>
      <c r="AD432" s="34">
        <f t="shared" si="63"/>
        <v>36</v>
      </c>
      <c r="AE432" s="35">
        <f t="shared" si="64"/>
        <v>0</v>
      </c>
      <c r="AF432" s="28" t="str">
        <f>IFERROR(VLOOKUP(E432,youtube_playlist!$G:$H,2,FALSE),"Unspecified")</f>
        <v>Unspecified</v>
      </c>
      <c r="AG432" s="28" t="str">
        <f>IFERROR(INDEX(youtube_playlist!$G$2:$H$285,MATCH(E432,youtube_playlist!$G$2:$G$285,0),MATCH("industry",youtube_playlist!$G$1:$H$1,0)),"Unspecified")</f>
        <v>Unspecified</v>
      </c>
      <c r="AH432" s="36">
        <v>39420</v>
      </c>
    </row>
    <row r="433" spans="1:34" ht="15.75" customHeight="1" x14ac:dyDescent="0.3">
      <c r="A433" s="27" t="s">
        <v>2986</v>
      </c>
      <c r="B433" s="27" t="s">
        <v>2710</v>
      </c>
      <c r="C433" s="27" t="s">
        <v>2987</v>
      </c>
      <c r="D433" s="27" t="s">
        <v>2988</v>
      </c>
      <c r="E433" s="28" t="str">
        <f t="shared" si="42"/>
        <v>Wg7pcfYl3MY</v>
      </c>
      <c r="F433" s="28" t="str">
        <f t="shared" si="43"/>
        <v>Wg7pcfYl3MY</v>
      </c>
      <c r="G433" s="27" t="s">
        <v>2987</v>
      </c>
      <c r="H433" s="29" t="str">
        <f t="shared" si="44"/>
        <v>The Secret Sauce</v>
      </c>
      <c r="I433" s="27" t="s">
        <v>33</v>
      </c>
      <c r="J433" s="27" t="s">
        <v>2989</v>
      </c>
      <c r="K433" s="28" t="str">
        <f t="shared" si="45"/>
        <v>Mar 27, 2021</v>
      </c>
      <c r="L433" s="30">
        <f t="shared" si="46"/>
        <v>44282</v>
      </c>
      <c r="M433" s="28">
        <f t="shared" si="47"/>
        <v>27</v>
      </c>
      <c r="N433" s="28">
        <f t="shared" si="48"/>
        <v>3</v>
      </c>
      <c r="O433" s="28">
        <f t="shared" si="49"/>
        <v>2021</v>
      </c>
      <c r="P433" s="28" t="str">
        <f t="shared" si="50"/>
        <v>27</v>
      </c>
      <c r="Q433" s="28">
        <f>ROUNDUP(Table1[[#This Row],[month]]/3,0)</f>
        <v>1</v>
      </c>
      <c r="R433" s="28" t="str">
        <f>_xlfn.CONCAT(Table1[[#This Row],[year]],"-Q",Table1[[#This Row],[Quarter]])</f>
        <v>2021-Q1</v>
      </c>
      <c r="S433" s="28" t="str">
        <f>TEXT(Table1[[#This Row],[dateStr]],"yyyy-mm")</f>
        <v>2021-03</v>
      </c>
      <c r="T433" s="28" t="str">
        <f t="shared" si="51"/>
        <v>March</v>
      </c>
      <c r="U433" s="31">
        <v>73</v>
      </c>
      <c r="V433" s="27" t="s">
        <v>2990</v>
      </c>
      <c r="W433" s="32">
        <f t="shared" si="52"/>
        <v>28368</v>
      </c>
      <c r="X433" s="27" t="s">
        <v>1879</v>
      </c>
      <c r="Y433" s="32">
        <f t="shared" si="61"/>
        <v>731</v>
      </c>
      <c r="Z43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33" s="27" t="s">
        <v>2991</v>
      </c>
      <c r="AB433" s="33">
        <f>Table1[[#This Row],[secs]]/60 + Table1[[#This Row],[mins]] + Table1[[#This Row],[hours]]*60</f>
        <v>70.566666666666663</v>
      </c>
      <c r="AC433" s="34">
        <f t="shared" si="62"/>
        <v>34</v>
      </c>
      <c r="AD433" s="34">
        <f t="shared" si="63"/>
        <v>10</v>
      </c>
      <c r="AE433" s="35">
        <f t="shared" si="64"/>
        <v>1</v>
      </c>
      <c r="AF433" s="28" t="str">
        <f>IFERROR(VLOOKUP(E433,youtube_playlist!$G:$H,2,FALSE),"Unspecified")</f>
        <v>Unspecified</v>
      </c>
      <c r="AG433" s="28" t="str">
        <f>IFERROR(INDEX(youtube_playlist!$G$2:$H$285,MATCH(E433,youtube_playlist!$G$2:$G$285,0),MATCH("industry",youtube_playlist!$G$1:$H$1,0)),"Unspecified")</f>
        <v>Unspecified</v>
      </c>
      <c r="AH433" s="36">
        <v>44698</v>
      </c>
    </row>
    <row r="434" spans="1:34" ht="15.75" hidden="1" customHeight="1" x14ac:dyDescent="0.3">
      <c r="A434" s="9" t="s">
        <v>2992</v>
      </c>
      <c r="B434" s="9" t="s">
        <v>2710</v>
      </c>
      <c r="C434" s="9" t="s">
        <v>2993</v>
      </c>
      <c r="D434" s="9" t="s">
        <v>2994</v>
      </c>
      <c r="E434" s="15" t="str">
        <f t="shared" si="42"/>
        <v>8ULJviE4s4E</v>
      </c>
      <c r="F434" s="15" t="str">
        <f t="shared" si="43"/>
        <v>8ULJviE4s4E</v>
      </c>
      <c r="G434" s="9" t="s">
        <v>2993</v>
      </c>
      <c r="H434" s="17" t="str">
        <f t="shared" si="44"/>
        <v>The Secret Sauce</v>
      </c>
      <c r="I434" s="9" t="s">
        <v>33</v>
      </c>
      <c r="J434" s="9" t="s">
        <v>2995</v>
      </c>
      <c r="K434" s="15" t="str">
        <f t="shared" si="45"/>
        <v>Mar 29, 2021</v>
      </c>
      <c r="L434" s="10">
        <f t="shared" si="46"/>
        <v>44284</v>
      </c>
      <c r="M434" s="15">
        <f t="shared" si="47"/>
        <v>29</v>
      </c>
      <c r="N434" s="15">
        <f t="shared" si="48"/>
        <v>3</v>
      </c>
      <c r="O434" s="15">
        <f t="shared" si="49"/>
        <v>2021</v>
      </c>
      <c r="P434" s="15" t="str">
        <f t="shared" si="50"/>
        <v>29</v>
      </c>
      <c r="Q434" s="15">
        <f>ROUNDUP(Table1[[#This Row],[month]]/3,0)</f>
        <v>1</v>
      </c>
      <c r="R434" s="15" t="str">
        <f>_xlfn.CONCAT(Table1[[#This Row],[year]],"-Q",Table1[[#This Row],[Quarter]])</f>
        <v>2021-Q1</v>
      </c>
      <c r="S434" s="15" t="str">
        <f>TEXT(Table1[[#This Row],[dateStr]],"yyyy-mm")</f>
        <v>2021-03</v>
      </c>
      <c r="T434" s="15" t="str">
        <f t="shared" si="51"/>
        <v>March</v>
      </c>
      <c r="U434" s="11">
        <v>298</v>
      </c>
      <c r="V434" s="9" t="s">
        <v>2996</v>
      </c>
      <c r="W434" s="12">
        <f t="shared" si="52"/>
        <v>283991</v>
      </c>
      <c r="X434" s="9" t="s">
        <v>2997</v>
      </c>
      <c r="Y434" s="12">
        <f t="shared" si="61"/>
        <v>5148</v>
      </c>
      <c r="Z434" s="1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434" s="9" t="s">
        <v>2998</v>
      </c>
      <c r="AB434" s="9" t="s">
        <v>3012</v>
      </c>
      <c r="AC434" s="13">
        <f t="shared" si="62"/>
        <v>54</v>
      </c>
      <c r="AD434" s="13">
        <f t="shared" si="63"/>
        <v>7</v>
      </c>
      <c r="AE434" s="18">
        <f t="shared" si="64"/>
        <v>1</v>
      </c>
      <c r="AF434" s="15" t="str">
        <f>IFERROR(VLOOKUP(E434,youtube_playlist!$G:$H,2,FALSE),"Unspecified")</f>
        <v>สินเชื่อ</v>
      </c>
      <c r="AG434" s="15" t="str">
        <f>IFERROR(INDEX(youtube_playlist!$G$2:$H$285,MATCH(E434,youtube_playlist!$G$2:$G$285,0),MATCH("industry",youtube_playlist!$G$1:$H$1,0)),"Unspecified")</f>
        <v>สินเชื่อ</v>
      </c>
      <c r="AH434" s="14">
        <v>38422</v>
      </c>
    </row>
    <row r="435" spans="1:34" ht="15.75" customHeight="1" x14ac:dyDescent="0.3">
      <c r="A435" s="27" t="s">
        <v>2999</v>
      </c>
      <c r="B435" s="27" t="s">
        <v>2710</v>
      </c>
      <c r="C435" s="27" t="s">
        <v>3000</v>
      </c>
      <c r="D435" s="27" t="s">
        <v>3001</v>
      </c>
      <c r="E435" s="28" t="str">
        <f t="shared" si="42"/>
        <v>az270hZzzcM</v>
      </c>
      <c r="F435" s="28" t="str">
        <f t="shared" si="43"/>
        <v>az270hZzzcM</v>
      </c>
      <c r="G435" s="27" t="s">
        <v>3000</v>
      </c>
      <c r="H435" s="29" t="str">
        <f t="shared" si="44"/>
        <v>The Secret Sauce</v>
      </c>
      <c r="I435" s="27" t="s">
        <v>33</v>
      </c>
      <c r="J435" s="27" t="s">
        <v>3002</v>
      </c>
      <c r="K435" s="28" t="str">
        <f t="shared" si="45"/>
        <v>Apr 2, 2021</v>
      </c>
      <c r="L435" s="30">
        <f t="shared" si="46"/>
        <v>44288</v>
      </c>
      <c r="M435" s="28">
        <f t="shared" si="47"/>
        <v>2</v>
      </c>
      <c r="N435" s="28">
        <f t="shared" si="48"/>
        <v>4</v>
      </c>
      <c r="O435" s="28">
        <f t="shared" si="49"/>
        <v>2021</v>
      </c>
      <c r="P435" s="28" t="str">
        <f t="shared" si="50"/>
        <v>2</v>
      </c>
      <c r="Q435" s="28">
        <f>ROUNDUP(Table1[[#This Row],[month]]/3,0)</f>
        <v>2</v>
      </c>
      <c r="R435" s="28" t="str">
        <f>_xlfn.CONCAT(Table1[[#This Row],[year]],"-Q",Table1[[#This Row],[Quarter]])</f>
        <v>2021-Q2</v>
      </c>
      <c r="S435" s="28" t="str">
        <f>TEXT(Table1[[#This Row],[dateStr]],"yyyy-mm")</f>
        <v>2021-04</v>
      </c>
      <c r="T435" s="28" t="str">
        <f t="shared" si="51"/>
        <v>April</v>
      </c>
      <c r="U435" s="31">
        <v>85</v>
      </c>
      <c r="V435" s="27" t="s">
        <v>3003</v>
      </c>
      <c r="W435" s="32">
        <f t="shared" si="52"/>
        <v>106269</v>
      </c>
      <c r="X435" s="27" t="s">
        <v>3004</v>
      </c>
      <c r="Y435" s="32">
        <f t="shared" si="61"/>
        <v>2662</v>
      </c>
      <c r="Z43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35" s="27" t="s">
        <v>3005</v>
      </c>
      <c r="AB435" s="33">
        <f>Table1[[#This Row],[secs]]/60 + Table1[[#This Row],[mins]] + Table1[[#This Row],[hours]]*60</f>
        <v>45.65</v>
      </c>
      <c r="AC435" s="34">
        <f t="shared" si="62"/>
        <v>39</v>
      </c>
      <c r="AD435" s="34">
        <f t="shared" si="63"/>
        <v>45</v>
      </c>
      <c r="AE435" s="35">
        <f t="shared" si="64"/>
        <v>0</v>
      </c>
      <c r="AF435" s="28" t="str">
        <f>IFERROR(VLOOKUP(E435,youtube_playlist!$G:$H,2,FALSE),"Unspecified")</f>
        <v>Unspecified</v>
      </c>
      <c r="AG435" s="28" t="str">
        <f>IFERROR(INDEX(youtube_playlist!$G$2:$H$285,MATCH(E435,youtube_playlist!$G$2:$G$285,0),MATCH("industry",youtube_playlist!$G$1:$H$1,0)),"Unspecified")</f>
        <v>Unspecified</v>
      </c>
      <c r="AH435" s="36">
        <v>39081</v>
      </c>
    </row>
    <row r="436" spans="1:34" ht="15.75" customHeight="1" x14ac:dyDescent="0.3">
      <c r="A436" s="27" t="s">
        <v>3006</v>
      </c>
      <c r="B436" s="27" t="s">
        <v>2710</v>
      </c>
      <c r="C436" s="27" t="s">
        <v>3007</v>
      </c>
      <c r="D436" s="27" t="s">
        <v>3008</v>
      </c>
      <c r="E436" s="28" t="str">
        <f t="shared" si="42"/>
        <v>ssQJLM7ArMU</v>
      </c>
      <c r="F436" s="28" t="str">
        <f t="shared" si="43"/>
        <v>ssQJLM7ArMU</v>
      </c>
      <c r="G436" s="27" t="s">
        <v>3007</v>
      </c>
      <c r="H436" s="29" t="str">
        <f t="shared" si="44"/>
        <v>The Secret Sauce</v>
      </c>
      <c r="I436" s="27" t="s">
        <v>33</v>
      </c>
      <c r="J436" s="27" t="s">
        <v>3009</v>
      </c>
      <c r="K436" s="28" t="str">
        <f t="shared" si="45"/>
        <v>Apr 5, 2021</v>
      </c>
      <c r="L436" s="30">
        <f t="shared" si="46"/>
        <v>44291</v>
      </c>
      <c r="M436" s="28">
        <f t="shared" si="47"/>
        <v>5</v>
      </c>
      <c r="N436" s="28">
        <f t="shared" si="48"/>
        <v>4</v>
      </c>
      <c r="O436" s="28">
        <f t="shared" si="49"/>
        <v>2021</v>
      </c>
      <c r="P436" s="28" t="str">
        <f t="shared" si="50"/>
        <v>5</v>
      </c>
      <c r="Q436" s="28">
        <f>ROUNDUP(Table1[[#This Row],[month]]/3,0)</f>
        <v>2</v>
      </c>
      <c r="R436" s="28" t="str">
        <f>_xlfn.CONCAT(Table1[[#This Row],[year]],"-Q",Table1[[#This Row],[Quarter]])</f>
        <v>2021-Q2</v>
      </c>
      <c r="S436" s="28" t="str">
        <f>TEXT(Table1[[#This Row],[dateStr]],"yyyy-mm")</f>
        <v>2021-04</v>
      </c>
      <c r="T436" s="28" t="str">
        <f t="shared" si="51"/>
        <v>April</v>
      </c>
      <c r="U436" s="31">
        <v>57</v>
      </c>
      <c r="V436" s="27" t="s">
        <v>3010</v>
      </c>
      <c r="W436" s="32">
        <f t="shared" si="52"/>
        <v>82980</v>
      </c>
      <c r="X436" s="27" t="s">
        <v>3011</v>
      </c>
      <c r="Y436" s="32">
        <f t="shared" si="61"/>
        <v>2198</v>
      </c>
      <c r="Z43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36" s="27" t="s">
        <v>3012</v>
      </c>
      <c r="AB436" s="33">
        <f>Table1[[#This Row],[secs]]/60 + Table1[[#This Row],[mins]] + Table1[[#This Row],[hours]]*60</f>
        <v>33.4</v>
      </c>
      <c r="AC436" s="34">
        <f t="shared" si="62"/>
        <v>24</v>
      </c>
      <c r="AD436" s="34">
        <f t="shared" si="63"/>
        <v>33</v>
      </c>
      <c r="AE436" s="35">
        <f t="shared" si="64"/>
        <v>0</v>
      </c>
      <c r="AF436" s="28" t="str">
        <f>IFERROR(VLOOKUP(E436,youtube_playlist!$G:$H,2,FALSE),"Unspecified")</f>
        <v>Unspecified</v>
      </c>
      <c r="AG436" s="28" t="str">
        <f>IFERROR(INDEX(youtube_playlist!$G$2:$H$285,MATCH(E436,youtube_playlist!$G$2:$G$285,0),MATCH("industry",youtube_playlist!$G$1:$H$1,0)),"Unspecified")</f>
        <v>Unspecified</v>
      </c>
      <c r="AH436" s="36">
        <v>40501</v>
      </c>
    </row>
    <row r="437" spans="1:34" ht="15.75" customHeight="1" x14ac:dyDescent="0.3">
      <c r="A437" s="27" t="s">
        <v>3013</v>
      </c>
      <c r="B437" s="27" t="s">
        <v>2710</v>
      </c>
      <c r="C437" s="27" t="s">
        <v>3014</v>
      </c>
      <c r="D437" s="27" t="s">
        <v>3015</v>
      </c>
      <c r="E437" s="28" t="str">
        <f t="shared" si="42"/>
        <v>32Jk40W7iis</v>
      </c>
      <c r="F437" s="28" t="str">
        <f t="shared" si="43"/>
        <v>32Jk40W7iis</v>
      </c>
      <c r="G437" s="27" t="s">
        <v>3014</v>
      </c>
      <c r="H437" s="29" t="str">
        <f t="shared" si="44"/>
        <v>The Secret Sauce</v>
      </c>
      <c r="I437" s="27" t="s">
        <v>33</v>
      </c>
      <c r="J437" s="27" t="s">
        <v>3016</v>
      </c>
      <c r="K437" s="28" t="str">
        <f t="shared" si="45"/>
        <v>Apr 17, 2021</v>
      </c>
      <c r="L437" s="30">
        <f t="shared" si="46"/>
        <v>44303</v>
      </c>
      <c r="M437" s="28">
        <f t="shared" si="47"/>
        <v>17</v>
      </c>
      <c r="N437" s="28">
        <f t="shared" si="48"/>
        <v>4</v>
      </c>
      <c r="O437" s="28">
        <f t="shared" si="49"/>
        <v>2021</v>
      </c>
      <c r="P437" s="28" t="str">
        <f t="shared" si="50"/>
        <v>17</v>
      </c>
      <c r="Q437" s="28">
        <f>ROUNDUP(Table1[[#This Row],[month]]/3,0)</f>
        <v>2</v>
      </c>
      <c r="R437" s="28" t="str">
        <f>_xlfn.CONCAT(Table1[[#This Row],[year]],"-Q",Table1[[#This Row],[Quarter]])</f>
        <v>2021-Q2</v>
      </c>
      <c r="S437" s="28" t="str">
        <f>TEXT(Table1[[#This Row],[dateStr]],"yyyy-mm")</f>
        <v>2021-04</v>
      </c>
      <c r="T437" s="28" t="str">
        <f t="shared" si="51"/>
        <v>April</v>
      </c>
      <c r="U437" s="31">
        <v>31</v>
      </c>
      <c r="V437" s="27" t="s">
        <v>3017</v>
      </c>
      <c r="W437" s="32">
        <f t="shared" si="52"/>
        <v>35523</v>
      </c>
      <c r="X437" s="27" t="s">
        <v>3018</v>
      </c>
      <c r="Y437" s="32">
        <f t="shared" si="61"/>
        <v>1142</v>
      </c>
      <c r="Z43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37" s="27" t="s">
        <v>3019</v>
      </c>
      <c r="AB437" s="33">
        <f>Table1[[#This Row],[secs]]/60 + Table1[[#This Row],[mins]] + Table1[[#This Row],[hours]]*60</f>
        <v>38.35</v>
      </c>
      <c r="AC437" s="34">
        <f t="shared" si="62"/>
        <v>21</v>
      </c>
      <c r="AD437" s="34">
        <f t="shared" si="63"/>
        <v>38</v>
      </c>
      <c r="AE437" s="35">
        <f t="shared" si="64"/>
        <v>0</v>
      </c>
      <c r="AF437" s="28" t="str">
        <f>IFERROR(VLOOKUP(E437,youtube_playlist!$G:$H,2,FALSE),"Unspecified")</f>
        <v>Unspecified</v>
      </c>
      <c r="AG437" s="28" t="str">
        <f>IFERROR(INDEX(youtube_playlist!$G$2:$H$285,MATCH(E437,youtube_playlist!$G$2:$G$285,0),MATCH("industry",youtube_playlist!$G$1:$H$1,0)),"Unspecified")</f>
        <v>Unspecified</v>
      </c>
      <c r="AH437" s="36">
        <v>35786</v>
      </c>
    </row>
    <row r="438" spans="1:34" ht="15.75" customHeight="1" x14ac:dyDescent="0.3">
      <c r="A438" s="27" t="s">
        <v>3020</v>
      </c>
      <c r="B438" s="27" t="s">
        <v>2710</v>
      </c>
      <c r="C438" s="27" t="s">
        <v>3021</v>
      </c>
      <c r="D438" s="27" t="s">
        <v>3022</v>
      </c>
      <c r="E438" s="28" t="str">
        <f t="shared" si="42"/>
        <v>cskjNWeyPOY</v>
      </c>
      <c r="F438" s="28" t="str">
        <f t="shared" si="43"/>
        <v>cskjNWeyPOY</v>
      </c>
      <c r="G438" s="27" t="s">
        <v>3021</v>
      </c>
      <c r="H438" s="29" t="str">
        <f t="shared" si="44"/>
        <v>The Secret Sauce</v>
      </c>
      <c r="I438" s="27" t="s">
        <v>33</v>
      </c>
      <c r="J438" s="27" t="s">
        <v>3023</v>
      </c>
      <c r="K438" s="28" t="str">
        <f t="shared" si="45"/>
        <v>Apr 20, 2021</v>
      </c>
      <c r="L438" s="30">
        <f t="shared" si="46"/>
        <v>44306</v>
      </c>
      <c r="M438" s="28">
        <f t="shared" si="47"/>
        <v>20</v>
      </c>
      <c r="N438" s="28">
        <f t="shared" si="48"/>
        <v>4</v>
      </c>
      <c r="O438" s="28">
        <f t="shared" si="49"/>
        <v>2021</v>
      </c>
      <c r="P438" s="28" t="str">
        <f t="shared" si="50"/>
        <v>20</v>
      </c>
      <c r="Q438" s="28">
        <f>ROUNDUP(Table1[[#This Row],[month]]/3,0)</f>
        <v>2</v>
      </c>
      <c r="R438" s="28" t="str">
        <f>_xlfn.CONCAT(Table1[[#This Row],[year]],"-Q",Table1[[#This Row],[Quarter]])</f>
        <v>2021-Q2</v>
      </c>
      <c r="S438" s="28" t="str">
        <f>TEXT(Table1[[#This Row],[dateStr]],"yyyy-mm")</f>
        <v>2021-04</v>
      </c>
      <c r="T438" s="28" t="str">
        <f t="shared" si="51"/>
        <v>April</v>
      </c>
      <c r="U438" s="31">
        <v>10</v>
      </c>
      <c r="V438" s="27" t="s">
        <v>3024</v>
      </c>
      <c r="W438" s="32">
        <f t="shared" si="52"/>
        <v>18712</v>
      </c>
      <c r="X438" s="27" t="s">
        <v>3025</v>
      </c>
      <c r="Y438" s="32">
        <f t="shared" si="61"/>
        <v>337</v>
      </c>
      <c r="Z43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38" s="27" t="s">
        <v>3026</v>
      </c>
      <c r="AB438" s="33">
        <f>Table1[[#This Row],[secs]]/60 + Table1[[#This Row],[mins]] + Table1[[#This Row],[hours]]*60</f>
        <v>21.383333333333333</v>
      </c>
      <c r="AC438" s="34">
        <f t="shared" si="62"/>
        <v>23</v>
      </c>
      <c r="AD438" s="34">
        <f t="shared" si="63"/>
        <v>21</v>
      </c>
      <c r="AE438" s="35">
        <f t="shared" si="64"/>
        <v>0</v>
      </c>
      <c r="AF438" s="28" t="str">
        <f>IFERROR(VLOOKUP(E438,youtube_playlist!$G:$H,2,FALSE),"Unspecified")</f>
        <v>Unspecified</v>
      </c>
      <c r="AG438" s="28" t="str">
        <f>IFERROR(INDEX(youtube_playlist!$G$2:$H$285,MATCH(E438,youtube_playlist!$G$2:$G$285,0),MATCH("industry",youtube_playlist!$G$1:$H$1,0)),"Unspecified")</f>
        <v>Unspecified</v>
      </c>
      <c r="AH438" s="36">
        <v>35541</v>
      </c>
    </row>
    <row r="439" spans="1:34" ht="15.75" customHeight="1" x14ac:dyDescent="0.3">
      <c r="A439" s="27" t="s">
        <v>3027</v>
      </c>
      <c r="B439" s="27" t="s">
        <v>2710</v>
      </c>
      <c r="C439" s="27" t="s">
        <v>3028</v>
      </c>
      <c r="D439" s="27" t="s">
        <v>3029</v>
      </c>
      <c r="E439" s="28" t="str">
        <f t="shared" si="42"/>
        <v>CdkYOrW0BVw</v>
      </c>
      <c r="F439" s="28" t="str">
        <f t="shared" si="43"/>
        <v>CdkYOrW0BVw</v>
      </c>
      <c r="G439" s="27" t="s">
        <v>3028</v>
      </c>
      <c r="H439" s="29" t="str">
        <f t="shared" si="44"/>
        <v>The Secret Sauce</v>
      </c>
      <c r="I439" s="27" t="s">
        <v>33</v>
      </c>
      <c r="J439" s="27" t="s">
        <v>3030</v>
      </c>
      <c r="K439" s="28" t="str">
        <f t="shared" si="45"/>
        <v>Apr 26, 2021</v>
      </c>
      <c r="L439" s="30">
        <f t="shared" si="46"/>
        <v>44312</v>
      </c>
      <c r="M439" s="28">
        <f t="shared" si="47"/>
        <v>26</v>
      </c>
      <c r="N439" s="28">
        <f t="shared" si="48"/>
        <v>4</v>
      </c>
      <c r="O439" s="28">
        <f t="shared" si="49"/>
        <v>2021</v>
      </c>
      <c r="P439" s="28" t="str">
        <f t="shared" si="50"/>
        <v>26</v>
      </c>
      <c r="Q439" s="28">
        <f>ROUNDUP(Table1[[#This Row],[month]]/3,0)</f>
        <v>2</v>
      </c>
      <c r="R439" s="28" t="str">
        <f>_xlfn.CONCAT(Table1[[#This Row],[year]],"-Q",Table1[[#This Row],[Quarter]])</f>
        <v>2021-Q2</v>
      </c>
      <c r="S439" s="28" t="str">
        <f>TEXT(Table1[[#This Row],[dateStr]],"yyyy-mm")</f>
        <v>2021-04</v>
      </c>
      <c r="T439" s="28" t="str">
        <f t="shared" si="51"/>
        <v>April</v>
      </c>
      <c r="U439" s="31">
        <v>73</v>
      </c>
      <c r="V439" s="27" t="s">
        <v>3031</v>
      </c>
      <c r="W439" s="32">
        <f t="shared" si="52"/>
        <v>224399</v>
      </c>
      <c r="X439" s="27" t="s">
        <v>3032</v>
      </c>
      <c r="Y439" s="32">
        <f t="shared" si="61"/>
        <v>5236</v>
      </c>
      <c r="Z43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39" s="27" t="s">
        <v>3033</v>
      </c>
      <c r="AB439" s="33">
        <f>Table1[[#This Row],[secs]]/60 + Table1[[#This Row],[mins]] + Table1[[#This Row],[hours]]*60</f>
        <v>43.116666666666667</v>
      </c>
      <c r="AC439" s="34">
        <f t="shared" si="62"/>
        <v>7</v>
      </c>
      <c r="AD439" s="34">
        <f t="shared" si="63"/>
        <v>43</v>
      </c>
      <c r="AE439" s="35">
        <f t="shared" si="64"/>
        <v>0</v>
      </c>
      <c r="AF439" s="28" t="str">
        <f>IFERROR(VLOOKUP(E439,youtube_playlist!$G:$H,2,FALSE),"Unspecified")</f>
        <v>Unspecified</v>
      </c>
      <c r="AG439" s="28" t="str">
        <f>IFERROR(INDEX(youtube_playlist!$G$2:$H$285,MATCH(E439,youtube_playlist!$G$2:$G$285,0),MATCH("industry",youtube_playlist!$G$1:$H$1,0)),"Unspecified")</f>
        <v>Unspecified</v>
      </c>
      <c r="AH439" s="36">
        <v>33606</v>
      </c>
    </row>
    <row r="440" spans="1:34" ht="15.75" customHeight="1" x14ac:dyDescent="0.3">
      <c r="A440" s="27" t="s">
        <v>3034</v>
      </c>
      <c r="B440" s="27" t="s">
        <v>2710</v>
      </c>
      <c r="C440" s="27" t="s">
        <v>3035</v>
      </c>
      <c r="D440" s="27" t="s">
        <v>3036</v>
      </c>
      <c r="E440" s="28" t="str">
        <f t="shared" si="42"/>
        <v>h65ObZPR35Q</v>
      </c>
      <c r="F440" s="28" t="str">
        <f t="shared" si="43"/>
        <v>h65ObZPR35Q</v>
      </c>
      <c r="G440" s="27" t="s">
        <v>3035</v>
      </c>
      <c r="H440" s="29" t="str">
        <f t="shared" si="44"/>
        <v>The Secret Sauce</v>
      </c>
      <c r="I440" s="27" t="s">
        <v>33</v>
      </c>
      <c r="J440" s="27" t="s">
        <v>292</v>
      </c>
      <c r="K440" s="28" t="str">
        <f t="shared" si="45"/>
        <v>Apr 27, 2021</v>
      </c>
      <c r="L440" s="30">
        <f t="shared" si="46"/>
        <v>44313</v>
      </c>
      <c r="M440" s="28">
        <f t="shared" si="47"/>
        <v>27</v>
      </c>
      <c r="N440" s="28">
        <f t="shared" si="48"/>
        <v>4</v>
      </c>
      <c r="O440" s="28">
        <f t="shared" si="49"/>
        <v>2021</v>
      </c>
      <c r="P440" s="28" t="str">
        <f t="shared" si="50"/>
        <v>27</v>
      </c>
      <c r="Q440" s="28">
        <f>ROUNDUP(Table1[[#This Row],[month]]/3,0)</f>
        <v>2</v>
      </c>
      <c r="R440" s="28" t="str">
        <f>_xlfn.CONCAT(Table1[[#This Row],[year]],"-Q",Table1[[#This Row],[Quarter]])</f>
        <v>2021-Q2</v>
      </c>
      <c r="S440" s="28" t="str">
        <f>TEXT(Table1[[#This Row],[dateStr]],"yyyy-mm")</f>
        <v>2021-04</v>
      </c>
      <c r="T440" s="28" t="str">
        <f t="shared" si="51"/>
        <v>April</v>
      </c>
      <c r="U440" s="31">
        <v>14</v>
      </c>
      <c r="V440" s="27" t="s">
        <v>3037</v>
      </c>
      <c r="W440" s="32">
        <f t="shared" si="52"/>
        <v>19925</v>
      </c>
      <c r="X440" s="27" t="s">
        <v>3038</v>
      </c>
      <c r="Y440" s="32">
        <f t="shared" si="61"/>
        <v>486</v>
      </c>
      <c r="Z44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0" s="27" t="s">
        <v>3039</v>
      </c>
      <c r="AB440" s="33">
        <f>Table1[[#This Row],[secs]]/60 + Table1[[#This Row],[mins]] + Table1[[#This Row],[hours]]*60</f>
        <v>50.68333333333333</v>
      </c>
      <c r="AC440" s="34">
        <f t="shared" si="62"/>
        <v>41</v>
      </c>
      <c r="AD440" s="34">
        <f t="shared" si="63"/>
        <v>50</v>
      </c>
      <c r="AE440" s="35">
        <f t="shared" si="64"/>
        <v>0</v>
      </c>
      <c r="AF440" s="28" t="str">
        <f>IFERROR(VLOOKUP(E440,youtube_playlist!$G:$H,2,FALSE),"Unspecified")</f>
        <v>Platform</v>
      </c>
      <c r="AG440" s="28" t="str">
        <f>IFERROR(INDEX(youtube_playlist!$G$2:$H$285,MATCH(E440,youtube_playlist!$G$2:$G$285,0),MATCH("industry",youtube_playlist!$G$1:$H$1,0)),"Unspecified")</f>
        <v>Platform</v>
      </c>
      <c r="AH440" s="36">
        <v>33832</v>
      </c>
    </row>
    <row r="441" spans="1:34" ht="15.75" customHeight="1" x14ac:dyDescent="0.3">
      <c r="A441" s="27" t="s">
        <v>3040</v>
      </c>
      <c r="B441" s="27" t="s">
        <v>2710</v>
      </c>
      <c r="C441" s="27" t="s">
        <v>3041</v>
      </c>
      <c r="D441" s="27" t="s">
        <v>3042</v>
      </c>
      <c r="E441" s="28" t="str">
        <f t="shared" si="42"/>
        <v>jv_uOUBryfk</v>
      </c>
      <c r="F441" s="28" t="str">
        <f t="shared" si="43"/>
        <v>jv_uOUBryfk</v>
      </c>
      <c r="G441" s="27" t="s">
        <v>3041</v>
      </c>
      <c r="H441" s="29" t="str">
        <f t="shared" si="44"/>
        <v>The Secret Sauce</v>
      </c>
      <c r="I441" s="27" t="s">
        <v>33</v>
      </c>
      <c r="J441" s="27" t="s">
        <v>299</v>
      </c>
      <c r="K441" s="28" t="str">
        <f t="shared" si="45"/>
        <v>Apr 28, 2021</v>
      </c>
      <c r="L441" s="30">
        <f t="shared" si="46"/>
        <v>44314</v>
      </c>
      <c r="M441" s="28">
        <f t="shared" si="47"/>
        <v>28</v>
      </c>
      <c r="N441" s="28">
        <f t="shared" si="48"/>
        <v>4</v>
      </c>
      <c r="O441" s="28">
        <f t="shared" si="49"/>
        <v>2021</v>
      </c>
      <c r="P441" s="28" t="str">
        <f t="shared" si="50"/>
        <v>28</v>
      </c>
      <c r="Q441" s="28">
        <f>ROUNDUP(Table1[[#This Row],[month]]/3,0)</f>
        <v>2</v>
      </c>
      <c r="R441" s="28" t="str">
        <f>_xlfn.CONCAT(Table1[[#This Row],[year]],"-Q",Table1[[#This Row],[Quarter]])</f>
        <v>2021-Q2</v>
      </c>
      <c r="S441" s="28" t="str">
        <f>TEXT(Table1[[#This Row],[dateStr]],"yyyy-mm")</f>
        <v>2021-04</v>
      </c>
      <c r="T441" s="28" t="str">
        <f t="shared" si="51"/>
        <v>April</v>
      </c>
      <c r="U441" s="31">
        <v>3</v>
      </c>
      <c r="V441" s="27" t="s">
        <v>3043</v>
      </c>
      <c r="W441" s="32">
        <f t="shared" si="52"/>
        <v>3745</v>
      </c>
      <c r="X441" s="27" t="s">
        <v>3044</v>
      </c>
      <c r="Y441" s="32">
        <f t="shared" si="61"/>
        <v>68</v>
      </c>
      <c r="Z44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1" s="27" t="s">
        <v>3045</v>
      </c>
      <c r="AB441" s="33">
        <f>Table1[[#This Row],[secs]]/60 + Table1[[#This Row],[mins]] + Table1[[#This Row],[hours]]*60</f>
        <v>39.85</v>
      </c>
      <c r="AC441" s="34">
        <f t="shared" si="62"/>
        <v>51</v>
      </c>
      <c r="AD441" s="34">
        <f t="shared" si="63"/>
        <v>39</v>
      </c>
      <c r="AE441" s="35">
        <f t="shared" si="64"/>
        <v>0</v>
      </c>
      <c r="AF441" s="28" t="str">
        <f>IFERROR(VLOOKUP(E441,youtube_playlist!$G:$H,2,FALSE),"Unspecified")</f>
        <v>Unspecified</v>
      </c>
      <c r="AG441" s="28" t="str">
        <f>IFERROR(INDEX(youtube_playlist!$G$2:$H$285,MATCH(E441,youtube_playlist!$G$2:$G$285,0),MATCH("industry",youtube_playlist!$G$1:$H$1,0)),"Unspecified")</f>
        <v>Unspecified</v>
      </c>
      <c r="AH441" s="36">
        <v>30065</v>
      </c>
    </row>
    <row r="442" spans="1:34" ht="15.75" customHeight="1" x14ac:dyDescent="0.3">
      <c r="A442" s="27" t="s">
        <v>3046</v>
      </c>
      <c r="B442" s="27" t="s">
        <v>2710</v>
      </c>
      <c r="C442" s="27" t="s">
        <v>3047</v>
      </c>
      <c r="D442" s="27" t="s">
        <v>3048</v>
      </c>
      <c r="E442" s="28" t="str">
        <f t="shared" si="42"/>
        <v>_goxZXA-UOA</v>
      </c>
      <c r="F442" s="28" t="str">
        <f t="shared" si="43"/>
        <v>_goxZXA-UOA</v>
      </c>
      <c r="G442" s="27" t="s">
        <v>3047</v>
      </c>
      <c r="H442" s="29" t="str">
        <f t="shared" si="44"/>
        <v>The Secret Sauce</v>
      </c>
      <c r="I442" s="27" t="s">
        <v>33</v>
      </c>
      <c r="J442" s="27" t="s">
        <v>306</v>
      </c>
      <c r="K442" s="28" t="str">
        <f t="shared" si="45"/>
        <v>Apr 29, 2021</v>
      </c>
      <c r="L442" s="30">
        <f t="shared" si="46"/>
        <v>44315</v>
      </c>
      <c r="M442" s="28">
        <f t="shared" si="47"/>
        <v>29</v>
      </c>
      <c r="N442" s="28">
        <f t="shared" si="48"/>
        <v>4</v>
      </c>
      <c r="O442" s="28">
        <f t="shared" si="49"/>
        <v>2021</v>
      </c>
      <c r="P442" s="28" t="str">
        <f t="shared" si="50"/>
        <v>29</v>
      </c>
      <c r="Q442" s="28">
        <f>ROUNDUP(Table1[[#This Row],[month]]/3,0)</f>
        <v>2</v>
      </c>
      <c r="R442" s="28" t="str">
        <f>_xlfn.CONCAT(Table1[[#This Row],[year]],"-Q",Table1[[#This Row],[Quarter]])</f>
        <v>2021-Q2</v>
      </c>
      <c r="S442" s="28" t="str">
        <f>TEXT(Table1[[#This Row],[dateStr]],"yyyy-mm")</f>
        <v>2021-04</v>
      </c>
      <c r="T442" s="28" t="str">
        <f t="shared" si="51"/>
        <v>April</v>
      </c>
      <c r="U442" s="31">
        <v>10</v>
      </c>
      <c r="V442" s="27" t="s">
        <v>3049</v>
      </c>
      <c r="W442" s="32">
        <f t="shared" si="52"/>
        <v>12442</v>
      </c>
      <c r="X442" s="27" t="s">
        <v>3050</v>
      </c>
      <c r="Y442" s="32">
        <f t="shared" si="61"/>
        <v>263</v>
      </c>
      <c r="Z44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2" s="27" t="s">
        <v>3051</v>
      </c>
      <c r="AB442" s="33">
        <f>Table1[[#This Row],[secs]]/60 + Table1[[#This Row],[mins]] + Table1[[#This Row],[hours]]*60</f>
        <v>40.700000000000003</v>
      </c>
      <c r="AC442" s="34">
        <f t="shared" si="62"/>
        <v>42</v>
      </c>
      <c r="AD442" s="34">
        <f t="shared" si="63"/>
        <v>40</v>
      </c>
      <c r="AE442" s="35">
        <f t="shared" si="64"/>
        <v>0</v>
      </c>
      <c r="AF442" s="28" t="str">
        <f>IFERROR(VLOOKUP(E442,youtube_playlist!$G:$H,2,FALSE),"Unspecified")</f>
        <v>เอเจนซี่ โฆษณา</v>
      </c>
      <c r="AG442" s="28" t="str">
        <f>IFERROR(INDEX(youtube_playlist!$G$2:$H$285,MATCH(E442,youtube_playlist!$G$2:$G$285,0),MATCH("industry",youtube_playlist!$G$1:$H$1,0)),"Unspecified")</f>
        <v>เอเจนซี่ โฆษณา</v>
      </c>
      <c r="AH442" s="36">
        <v>36658</v>
      </c>
    </row>
    <row r="443" spans="1:34" ht="15.75" customHeight="1" x14ac:dyDescent="0.3">
      <c r="A443" s="27" t="s">
        <v>3052</v>
      </c>
      <c r="B443" s="27" t="s">
        <v>2710</v>
      </c>
      <c r="C443" s="27" t="s">
        <v>3053</v>
      </c>
      <c r="D443" s="27" t="s">
        <v>3054</v>
      </c>
      <c r="E443" s="28" t="str">
        <f t="shared" si="42"/>
        <v>wo1QrS0c0ZA</v>
      </c>
      <c r="F443" s="28" t="str">
        <f t="shared" si="43"/>
        <v>wo1QrS0c0ZA</v>
      </c>
      <c r="G443" s="27" t="s">
        <v>3053</v>
      </c>
      <c r="H443" s="29" t="str">
        <f t="shared" si="44"/>
        <v>The Secret Sauce</v>
      </c>
      <c r="I443" s="27" t="s">
        <v>33</v>
      </c>
      <c r="J443" s="27" t="s">
        <v>3055</v>
      </c>
      <c r="K443" s="28" t="str">
        <f t="shared" si="45"/>
        <v>Apr 30, 2021</v>
      </c>
      <c r="L443" s="30">
        <f t="shared" si="46"/>
        <v>44316</v>
      </c>
      <c r="M443" s="28">
        <f t="shared" si="47"/>
        <v>30</v>
      </c>
      <c r="N443" s="28">
        <f t="shared" si="48"/>
        <v>4</v>
      </c>
      <c r="O443" s="28">
        <f t="shared" si="49"/>
        <v>2021</v>
      </c>
      <c r="P443" s="28" t="str">
        <f t="shared" si="50"/>
        <v>30</v>
      </c>
      <c r="Q443" s="28">
        <f>ROUNDUP(Table1[[#This Row],[month]]/3,0)</f>
        <v>2</v>
      </c>
      <c r="R443" s="28" t="str">
        <f>_xlfn.CONCAT(Table1[[#This Row],[year]],"-Q",Table1[[#This Row],[Quarter]])</f>
        <v>2021-Q2</v>
      </c>
      <c r="S443" s="28" t="str">
        <f>TEXT(Table1[[#This Row],[dateStr]],"yyyy-mm")</f>
        <v>2021-04</v>
      </c>
      <c r="T443" s="28" t="str">
        <f t="shared" si="51"/>
        <v>April</v>
      </c>
      <c r="U443" s="31">
        <v>5</v>
      </c>
      <c r="V443" s="27" t="s">
        <v>3056</v>
      </c>
      <c r="W443" s="32">
        <f t="shared" si="52"/>
        <v>6120</v>
      </c>
      <c r="X443" s="27" t="s">
        <v>2482</v>
      </c>
      <c r="Y443" s="32">
        <f t="shared" si="61"/>
        <v>106</v>
      </c>
      <c r="Z44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3" s="27" t="s">
        <v>3057</v>
      </c>
      <c r="AB443" s="33">
        <f>Table1[[#This Row],[secs]]/60 + Table1[[#This Row],[mins]] + Table1[[#This Row],[hours]]*60</f>
        <v>55.716666666666669</v>
      </c>
      <c r="AC443" s="34">
        <f t="shared" si="62"/>
        <v>43</v>
      </c>
      <c r="AD443" s="34">
        <f t="shared" si="63"/>
        <v>55</v>
      </c>
      <c r="AE443" s="35">
        <f t="shared" si="64"/>
        <v>0</v>
      </c>
      <c r="AF443" s="28" t="str">
        <f>IFERROR(VLOOKUP(E443,youtube_playlist!$G:$H,2,FALSE),"Unspecified")</f>
        <v>Unspecified</v>
      </c>
      <c r="AG443" s="28" t="str">
        <f>IFERROR(INDEX(youtube_playlist!$G$2:$H$285,MATCH(E443,youtube_playlist!$G$2:$G$285,0),MATCH("industry",youtube_playlist!$G$1:$H$1,0)),"Unspecified")</f>
        <v>Unspecified</v>
      </c>
      <c r="AH443" s="36">
        <v>33513</v>
      </c>
    </row>
    <row r="444" spans="1:34" ht="15.75" customHeight="1" x14ac:dyDescent="0.3">
      <c r="A444" s="27" t="s">
        <v>3058</v>
      </c>
      <c r="B444" s="27" t="s">
        <v>2710</v>
      </c>
      <c r="C444" s="27" t="s">
        <v>3059</v>
      </c>
      <c r="D444" s="27" t="s">
        <v>3060</v>
      </c>
      <c r="E444" s="28" t="str">
        <f t="shared" si="42"/>
        <v>rKQQkuJ9iCo</v>
      </c>
      <c r="F444" s="28" t="str">
        <f t="shared" si="43"/>
        <v>rKQQkuJ9iCo</v>
      </c>
      <c r="G444" s="27" t="s">
        <v>3059</v>
      </c>
      <c r="H444" s="29" t="str">
        <f t="shared" si="44"/>
        <v>The Secret Sauce</v>
      </c>
      <c r="I444" s="27" t="s">
        <v>33</v>
      </c>
      <c r="J444" s="27" t="s">
        <v>3061</v>
      </c>
      <c r="K444" s="28" t="str">
        <f t="shared" si="45"/>
        <v>May 3, 2021</v>
      </c>
      <c r="L444" s="30">
        <f t="shared" si="46"/>
        <v>44319</v>
      </c>
      <c r="M444" s="28">
        <f t="shared" si="47"/>
        <v>3</v>
      </c>
      <c r="N444" s="28">
        <f t="shared" si="48"/>
        <v>5</v>
      </c>
      <c r="O444" s="28">
        <f t="shared" si="49"/>
        <v>2021</v>
      </c>
      <c r="P444" s="28" t="str">
        <f t="shared" si="50"/>
        <v>3</v>
      </c>
      <c r="Q444" s="28">
        <f>ROUNDUP(Table1[[#This Row],[month]]/3,0)</f>
        <v>2</v>
      </c>
      <c r="R444" s="28" t="str">
        <f>_xlfn.CONCAT(Table1[[#This Row],[year]],"-Q",Table1[[#This Row],[Quarter]])</f>
        <v>2021-Q2</v>
      </c>
      <c r="S444" s="28" t="str">
        <f>TEXT(Table1[[#This Row],[dateStr]],"yyyy-mm")</f>
        <v>2021-05</v>
      </c>
      <c r="T444" s="28" t="str">
        <f t="shared" si="51"/>
        <v>May</v>
      </c>
      <c r="U444" s="31">
        <v>53</v>
      </c>
      <c r="V444" s="27" t="s">
        <v>3062</v>
      </c>
      <c r="W444" s="32">
        <f t="shared" si="52"/>
        <v>73495</v>
      </c>
      <c r="X444" s="27" t="s">
        <v>3063</v>
      </c>
      <c r="Y444" s="32">
        <f t="shared" si="61"/>
        <v>2005</v>
      </c>
      <c r="Z44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4" s="27" t="s">
        <v>3064</v>
      </c>
      <c r="AB444" s="33">
        <f>Table1[[#This Row],[secs]]/60 + Table1[[#This Row],[mins]] + Table1[[#This Row],[hours]]*60</f>
        <v>37.18333333333333</v>
      </c>
      <c r="AC444" s="34">
        <f t="shared" si="62"/>
        <v>11</v>
      </c>
      <c r="AD444" s="34">
        <f t="shared" si="63"/>
        <v>37</v>
      </c>
      <c r="AE444" s="35">
        <f t="shared" si="64"/>
        <v>0</v>
      </c>
      <c r="AF444" s="28" t="str">
        <f>IFERROR(VLOOKUP(E444,youtube_playlist!$G:$H,2,FALSE),"Unspecified")</f>
        <v>Unspecified</v>
      </c>
      <c r="AG444" s="28" t="str">
        <f>IFERROR(INDEX(youtube_playlist!$G$2:$H$285,MATCH(E444,youtube_playlist!$G$2:$G$285,0),MATCH("industry",youtube_playlist!$G$1:$H$1,0)),"Unspecified")</f>
        <v>Unspecified</v>
      </c>
      <c r="AH444" s="36">
        <v>40307</v>
      </c>
    </row>
    <row r="445" spans="1:34" ht="15.75" customHeight="1" x14ac:dyDescent="0.3">
      <c r="A445" s="27" t="s">
        <v>3065</v>
      </c>
      <c r="B445" s="27" t="s">
        <v>2710</v>
      </c>
      <c r="C445" s="27" t="s">
        <v>3066</v>
      </c>
      <c r="D445" s="27" t="s">
        <v>3067</v>
      </c>
      <c r="E445" s="28" t="str">
        <f t="shared" si="42"/>
        <v>y45Nuw7SKto</v>
      </c>
      <c r="F445" s="28" t="str">
        <f t="shared" si="43"/>
        <v>y45Nuw7SKto</v>
      </c>
      <c r="G445" s="27" t="s">
        <v>3066</v>
      </c>
      <c r="H445" s="29" t="str">
        <f t="shared" si="44"/>
        <v>The Secret Sauce</v>
      </c>
      <c r="I445" s="27" t="s">
        <v>33</v>
      </c>
      <c r="J445" s="27" t="s">
        <v>3068</v>
      </c>
      <c r="K445" s="28" t="str">
        <f t="shared" si="45"/>
        <v>May 4, 2021</v>
      </c>
      <c r="L445" s="30">
        <f t="shared" si="46"/>
        <v>44320</v>
      </c>
      <c r="M445" s="28">
        <f t="shared" si="47"/>
        <v>4</v>
      </c>
      <c r="N445" s="28">
        <f t="shared" si="48"/>
        <v>5</v>
      </c>
      <c r="O445" s="28">
        <f t="shared" si="49"/>
        <v>2021</v>
      </c>
      <c r="P445" s="28" t="str">
        <f t="shared" si="50"/>
        <v>4</v>
      </c>
      <c r="Q445" s="28">
        <f>ROUNDUP(Table1[[#This Row],[month]]/3,0)</f>
        <v>2</v>
      </c>
      <c r="R445" s="28" t="str">
        <f>_xlfn.CONCAT(Table1[[#This Row],[year]],"-Q",Table1[[#This Row],[Quarter]])</f>
        <v>2021-Q2</v>
      </c>
      <c r="S445" s="28" t="str">
        <f>TEXT(Table1[[#This Row],[dateStr]],"yyyy-mm")</f>
        <v>2021-05</v>
      </c>
      <c r="T445" s="28" t="str">
        <f t="shared" si="51"/>
        <v>May</v>
      </c>
      <c r="U445" s="31">
        <v>29</v>
      </c>
      <c r="V445" s="27" t="s">
        <v>3069</v>
      </c>
      <c r="W445" s="32">
        <f t="shared" si="52"/>
        <v>43957</v>
      </c>
      <c r="X445" s="27" t="s">
        <v>3070</v>
      </c>
      <c r="Y445" s="32">
        <f t="shared" si="61"/>
        <v>932</v>
      </c>
      <c r="Z4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5" s="27" t="s">
        <v>3071</v>
      </c>
      <c r="AB445" s="33">
        <f>Table1[[#This Row],[secs]]/60 + Table1[[#This Row],[mins]] + Table1[[#This Row],[hours]]*60</f>
        <v>44.55</v>
      </c>
      <c r="AC445" s="34">
        <f t="shared" si="62"/>
        <v>33</v>
      </c>
      <c r="AD445" s="34">
        <f t="shared" si="63"/>
        <v>44</v>
      </c>
      <c r="AE445" s="35">
        <f t="shared" si="64"/>
        <v>0</v>
      </c>
      <c r="AF445" s="28" t="str">
        <f>IFERROR(VLOOKUP(E445,youtube_playlist!$G:$H,2,FALSE),"Unspecified")</f>
        <v>Unspecified</v>
      </c>
      <c r="AG445" s="28" t="str">
        <f>IFERROR(INDEX(youtube_playlist!$G$2:$H$285,MATCH(E445,youtube_playlist!$G$2:$G$285,0),MATCH("industry",youtube_playlist!$G$1:$H$1,0)),"Unspecified")</f>
        <v>Unspecified</v>
      </c>
      <c r="AH445" s="36">
        <v>39759</v>
      </c>
    </row>
    <row r="446" spans="1:34" ht="15.75" customHeight="1" x14ac:dyDescent="0.3">
      <c r="A446" s="27" t="s">
        <v>3072</v>
      </c>
      <c r="B446" s="27" t="s">
        <v>2710</v>
      </c>
      <c r="C446" s="27" t="s">
        <v>3073</v>
      </c>
      <c r="D446" s="27" t="s">
        <v>3074</v>
      </c>
      <c r="E446" s="28" t="str">
        <f t="shared" si="42"/>
        <v>rv6s5xvre5A</v>
      </c>
      <c r="F446" s="28" t="str">
        <f t="shared" si="43"/>
        <v>rv6s5xvre5A</v>
      </c>
      <c r="G446" s="27" t="s">
        <v>3073</v>
      </c>
      <c r="H446" s="29" t="str">
        <f t="shared" si="44"/>
        <v>The Secret Sauce</v>
      </c>
      <c r="I446" s="27" t="s">
        <v>33</v>
      </c>
      <c r="J446" s="27" t="s">
        <v>3075</v>
      </c>
      <c r="K446" s="28" t="str">
        <f t="shared" si="45"/>
        <v>May 5, 2021</v>
      </c>
      <c r="L446" s="30">
        <f t="shared" si="46"/>
        <v>44321</v>
      </c>
      <c r="M446" s="28">
        <f t="shared" si="47"/>
        <v>5</v>
      </c>
      <c r="N446" s="28">
        <f t="shared" si="48"/>
        <v>5</v>
      </c>
      <c r="O446" s="28">
        <f t="shared" si="49"/>
        <v>2021</v>
      </c>
      <c r="P446" s="28" t="str">
        <f t="shared" si="50"/>
        <v>5</v>
      </c>
      <c r="Q446" s="28">
        <f>ROUNDUP(Table1[[#This Row],[month]]/3,0)</f>
        <v>2</v>
      </c>
      <c r="R446" s="28" t="str">
        <f>_xlfn.CONCAT(Table1[[#This Row],[year]],"-Q",Table1[[#This Row],[Quarter]])</f>
        <v>2021-Q2</v>
      </c>
      <c r="S446" s="28" t="str">
        <f>TEXT(Table1[[#This Row],[dateStr]],"yyyy-mm")</f>
        <v>2021-05</v>
      </c>
      <c r="T446" s="28" t="str">
        <f t="shared" si="51"/>
        <v>May</v>
      </c>
      <c r="U446" s="31">
        <v>23</v>
      </c>
      <c r="V446" s="27" t="s">
        <v>3076</v>
      </c>
      <c r="W446" s="32">
        <f t="shared" si="52"/>
        <v>30257</v>
      </c>
      <c r="X446" s="27" t="s">
        <v>3077</v>
      </c>
      <c r="Y446" s="32">
        <f t="shared" si="61"/>
        <v>659</v>
      </c>
      <c r="Z44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6" s="27" t="s">
        <v>3078</v>
      </c>
      <c r="AB446" s="33">
        <f>Table1[[#This Row],[secs]]/60 + Table1[[#This Row],[mins]] + Table1[[#This Row],[hours]]*60</f>
        <v>37.366666666666667</v>
      </c>
      <c r="AC446" s="34">
        <f t="shared" si="62"/>
        <v>22</v>
      </c>
      <c r="AD446" s="34">
        <f t="shared" si="63"/>
        <v>37</v>
      </c>
      <c r="AE446" s="35">
        <f t="shared" si="64"/>
        <v>0</v>
      </c>
      <c r="AF446" s="28" t="str">
        <f>IFERROR(VLOOKUP(E446,youtube_playlist!$G:$H,2,FALSE),"Unspecified")</f>
        <v>Unspecified</v>
      </c>
      <c r="AG446" s="28" t="str">
        <f>IFERROR(INDEX(youtube_playlist!$G$2:$H$285,MATCH(E446,youtube_playlist!$G$2:$G$285,0),MATCH("industry",youtube_playlist!$G$1:$H$1,0)),"Unspecified")</f>
        <v>Unspecified</v>
      </c>
      <c r="AH446" s="36">
        <v>38112</v>
      </c>
    </row>
    <row r="447" spans="1:34" ht="15.75" customHeight="1" x14ac:dyDescent="0.3">
      <c r="A447" s="27" t="s">
        <v>3079</v>
      </c>
      <c r="B447" s="27" t="s">
        <v>2710</v>
      </c>
      <c r="C447" s="27" t="s">
        <v>3080</v>
      </c>
      <c r="D447" s="27" t="s">
        <v>3081</v>
      </c>
      <c r="E447" s="28" t="str">
        <f t="shared" si="42"/>
        <v>TRUutESnJhE</v>
      </c>
      <c r="F447" s="28" t="str">
        <f t="shared" si="43"/>
        <v>TRUutESnJhE</v>
      </c>
      <c r="G447" s="27" t="s">
        <v>3080</v>
      </c>
      <c r="H447" s="29" t="str">
        <f t="shared" si="44"/>
        <v>The Secret Sauce</v>
      </c>
      <c r="I447" s="27" t="s">
        <v>33</v>
      </c>
      <c r="J447" s="27" t="s">
        <v>3082</v>
      </c>
      <c r="K447" s="28" t="str">
        <f t="shared" si="45"/>
        <v>May 7, 2021</v>
      </c>
      <c r="L447" s="30">
        <f t="shared" si="46"/>
        <v>44323</v>
      </c>
      <c r="M447" s="28">
        <f t="shared" si="47"/>
        <v>7</v>
      </c>
      <c r="N447" s="28">
        <f t="shared" si="48"/>
        <v>5</v>
      </c>
      <c r="O447" s="28">
        <f t="shared" si="49"/>
        <v>2021</v>
      </c>
      <c r="P447" s="28" t="str">
        <f t="shared" si="50"/>
        <v>7</v>
      </c>
      <c r="Q447" s="28">
        <f>ROUNDUP(Table1[[#This Row],[month]]/3,0)</f>
        <v>2</v>
      </c>
      <c r="R447" s="28" t="str">
        <f>_xlfn.CONCAT(Table1[[#This Row],[year]],"-Q",Table1[[#This Row],[Quarter]])</f>
        <v>2021-Q2</v>
      </c>
      <c r="S447" s="28" t="str">
        <f>TEXT(Table1[[#This Row],[dateStr]],"yyyy-mm")</f>
        <v>2021-05</v>
      </c>
      <c r="T447" s="28" t="str">
        <f t="shared" si="51"/>
        <v>May</v>
      </c>
      <c r="U447" s="31">
        <v>21</v>
      </c>
      <c r="V447" s="27" t="s">
        <v>3083</v>
      </c>
      <c r="W447" s="32">
        <f t="shared" si="52"/>
        <v>19920</v>
      </c>
      <c r="X447" s="27" t="s">
        <v>3084</v>
      </c>
      <c r="Y447" s="32">
        <f t="shared" si="61"/>
        <v>518</v>
      </c>
      <c r="Z44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7" s="27" t="s">
        <v>3085</v>
      </c>
      <c r="AB447" s="33">
        <f>Table1[[#This Row],[secs]]/60 + Table1[[#This Row],[mins]] + Table1[[#This Row],[hours]]*60</f>
        <v>43.68333333333333</v>
      </c>
      <c r="AC447" s="34">
        <f t="shared" si="62"/>
        <v>41</v>
      </c>
      <c r="AD447" s="34">
        <f t="shared" si="63"/>
        <v>43</v>
      </c>
      <c r="AE447" s="35">
        <f t="shared" si="64"/>
        <v>0</v>
      </c>
      <c r="AF447" s="28" t="str">
        <f>IFERROR(VLOOKUP(E447,youtube_playlist!$G:$H,2,FALSE),"Unspecified")</f>
        <v>Unspecified</v>
      </c>
      <c r="AG447" s="28" t="str">
        <f>IFERROR(INDEX(youtube_playlist!$G$2:$H$285,MATCH(E447,youtube_playlist!$G$2:$G$285,0),MATCH("industry",youtube_playlist!$G$1:$H$1,0)),"Unspecified")</f>
        <v>Unspecified</v>
      </c>
      <c r="AH447" s="36">
        <v>36125</v>
      </c>
    </row>
    <row r="448" spans="1:34" ht="15.75" customHeight="1" x14ac:dyDescent="0.3">
      <c r="A448" s="27" t="s">
        <v>3086</v>
      </c>
      <c r="B448" s="27" t="s">
        <v>2710</v>
      </c>
      <c r="C448" s="27" t="s">
        <v>3087</v>
      </c>
      <c r="D448" s="27" t="s">
        <v>3088</v>
      </c>
      <c r="E448" s="28" t="str">
        <f t="shared" si="42"/>
        <v>y953O8TPtB8</v>
      </c>
      <c r="F448" s="28" t="str">
        <f t="shared" si="43"/>
        <v>y953O8TPtB8</v>
      </c>
      <c r="G448" s="27" t="s">
        <v>3087</v>
      </c>
      <c r="H448" s="29" t="str">
        <f t="shared" si="44"/>
        <v>The Secret Sauce</v>
      </c>
      <c r="I448" s="27" t="s">
        <v>33</v>
      </c>
      <c r="J448" s="27" t="s">
        <v>3089</v>
      </c>
      <c r="K448" s="28" t="str">
        <f t="shared" si="45"/>
        <v>May 8, 2021</v>
      </c>
      <c r="L448" s="30">
        <f t="shared" si="46"/>
        <v>44324</v>
      </c>
      <c r="M448" s="28">
        <f t="shared" si="47"/>
        <v>8</v>
      </c>
      <c r="N448" s="28">
        <f t="shared" si="48"/>
        <v>5</v>
      </c>
      <c r="O448" s="28">
        <f t="shared" si="49"/>
        <v>2021</v>
      </c>
      <c r="P448" s="28" t="str">
        <f t="shared" si="50"/>
        <v>8</v>
      </c>
      <c r="Q448" s="28">
        <f>ROUNDUP(Table1[[#This Row],[month]]/3,0)</f>
        <v>2</v>
      </c>
      <c r="R448" s="28" t="str">
        <f>_xlfn.CONCAT(Table1[[#This Row],[year]],"-Q",Table1[[#This Row],[Quarter]])</f>
        <v>2021-Q2</v>
      </c>
      <c r="S448" s="28" t="str">
        <f>TEXT(Table1[[#This Row],[dateStr]],"yyyy-mm")</f>
        <v>2021-05</v>
      </c>
      <c r="T448" s="28" t="str">
        <f t="shared" si="51"/>
        <v>May</v>
      </c>
      <c r="U448" s="31">
        <v>29</v>
      </c>
      <c r="V448" s="27" t="s">
        <v>3090</v>
      </c>
      <c r="W448" s="32">
        <f t="shared" si="52"/>
        <v>16273</v>
      </c>
      <c r="X448" s="27" t="s">
        <v>3091</v>
      </c>
      <c r="Y448" s="32">
        <f t="shared" si="61"/>
        <v>480</v>
      </c>
      <c r="Z44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48" s="27" t="s">
        <v>2791</v>
      </c>
      <c r="AB448" s="33">
        <f>Table1[[#This Row],[secs]]/60 + Table1[[#This Row],[mins]] + Table1[[#This Row],[hours]]*60</f>
        <v>18.350000000000001</v>
      </c>
      <c r="AC448" s="34">
        <f t="shared" si="62"/>
        <v>21</v>
      </c>
      <c r="AD448" s="34">
        <f t="shared" si="63"/>
        <v>18</v>
      </c>
      <c r="AE448" s="35">
        <f t="shared" si="64"/>
        <v>0</v>
      </c>
      <c r="AF448" s="28" t="str">
        <f>IFERROR(VLOOKUP(E448,youtube_playlist!$G:$H,2,FALSE),"Unspecified")</f>
        <v>Unspecified</v>
      </c>
      <c r="AG448" s="28" t="str">
        <f>IFERROR(INDEX(youtube_playlist!$G$2:$H$285,MATCH(E448,youtube_playlist!$G$2:$G$285,0),MATCH("industry",youtube_playlist!$G$1:$H$1,0)),"Unspecified")</f>
        <v>Unspecified</v>
      </c>
      <c r="AH448" s="36">
        <v>37993</v>
      </c>
    </row>
    <row r="449" spans="1:34" ht="15.75" customHeight="1" x14ac:dyDescent="0.3">
      <c r="A449" s="27" t="s">
        <v>3092</v>
      </c>
      <c r="B449" s="27" t="s">
        <v>2710</v>
      </c>
      <c r="C449" s="27" t="s">
        <v>3093</v>
      </c>
      <c r="D449" s="27" t="s">
        <v>3094</v>
      </c>
      <c r="E449" s="28" t="str">
        <f t="shared" si="42"/>
        <v>qfO_NLAybmM</v>
      </c>
      <c r="F449" s="28" t="str">
        <f t="shared" si="43"/>
        <v>qfO_NLAybmM</v>
      </c>
      <c r="G449" s="27" t="s">
        <v>3093</v>
      </c>
      <c r="H449" s="29" t="str">
        <f t="shared" si="44"/>
        <v>The Secret Sauce</v>
      </c>
      <c r="I449" s="27" t="s">
        <v>33</v>
      </c>
      <c r="J449" s="27" t="s">
        <v>3095</v>
      </c>
      <c r="K449" s="28" t="str">
        <f t="shared" si="45"/>
        <v>May 10, 2021</v>
      </c>
      <c r="L449" s="30">
        <f t="shared" si="46"/>
        <v>44326</v>
      </c>
      <c r="M449" s="28">
        <f t="shared" si="47"/>
        <v>10</v>
      </c>
      <c r="N449" s="28">
        <f t="shared" si="48"/>
        <v>5</v>
      </c>
      <c r="O449" s="28">
        <f t="shared" si="49"/>
        <v>2021</v>
      </c>
      <c r="P449" s="28" t="str">
        <f t="shared" si="50"/>
        <v>10</v>
      </c>
      <c r="Q449" s="28">
        <f>ROUNDUP(Table1[[#This Row],[month]]/3,0)</f>
        <v>2</v>
      </c>
      <c r="R449" s="28" t="str">
        <f>_xlfn.CONCAT(Table1[[#This Row],[year]],"-Q",Table1[[#This Row],[Quarter]])</f>
        <v>2021-Q2</v>
      </c>
      <c r="S449" s="28" t="str">
        <f>TEXT(Table1[[#This Row],[dateStr]],"yyyy-mm")</f>
        <v>2021-05</v>
      </c>
      <c r="T449" s="28" t="str">
        <f t="shared" si="51"/>
        <v>May</v>
      </c>
      <c r="U449" s="31">
        <v>15</v>
      </c>
      <c r="V449" s="27" t="s">
        <v>3096</v>
      </c>
      <c r="W449" s="32">
        <f t="shared" si="52"/>
        <v>29458</v>
      </c>
      <c r="X449" s="27" t="s">
        <v>494</v>
      </c>
      <c r="Y449" s="32">
        <f t="shared" si="61"/>
        <v>693</v>
      </c>
      <c r="Z44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49" s="27" t="s">
        <v>3097</v>
      </c>
      <c r="AB449" s="33">
        <f>Table1[[#This Row],[secs]]/60 + Table1[[#This Row],[mins]] + Table1[[#This Row],[hours]]*60</f>
        <v>36.266666666666666</v>
      </c>
      <c r="AC449" s="34">
        <f t="shared" si="62"/>
        <v>16</v>
      </c>
      <c r="AD449" s="34">
        <f t="shared" si="63"/>
        <v>36</v>
      </c>
      <c r="AE449" s="35">
        <f t="shared" si="64"/>
        <v>0</v>
      </c>
      <c r="AF449" s="28" t="str">
        <f>IFERROR(VLOOKUP(E449,youtube_playlist!$G:$H,2,FALSE),"Unspecified")</f>
        <v>Unspecified</v>
      </c>
      <c r="AG449" s="28" t="str">
        <f>IFERROR(INDEX(youtube_playlist!$G$2:$H$285,MATCH(E449,youtube_playlist!$G$2:$G$285,0),MATCH("industry",youtube_playlist!$G$1:$H$1,0)),"Unspecified")</f>
        <v>Unspecified</v>
      </c>
      <c r="AH449" s="36">
        <v>37581</v>
      </c>
    </row>
    <row r="450" spans="1:34" ht="15.75" customHeight="1" x14ac:dyDescent="0.3">
      <c r="A450" s="27" t="s">
        <v>3098</v>
      </c>
      <c r="B450" s="27" t="s">
        <v>2710</v>
      </c>
      <c r="C450" s="27" t="s">
        <v>3099</v>
      </c>
      <c r="D450" s="27" t="s">
        <v>3100</v>
      </c>
      <c r="E450" s="28" t="str">
        <f t="shared" si="42"/>
        <v>hbeWja_W1zw</v>
      </c>
      <c r="F450" s="28" t="str">
        <f t="shared" si="43"/>
        <v>hbeWja_W1zw</v>
      </c>
      <c r="G450" s="27" t="s">
        <v>3099</v>
      </c>
      <c r="H450" s="29" t="str">
        <f t="shared" si="44"/>
        <v>The Secret Sauce</v>
      </c>
      <c r="I450" s="27" t="s">
        <v>33</v>
      </c>
      <c r="J450" s="27" t="s">
        <v>3101</v>
      </c>
      <c r="K450" s="28" t="str">
        <f t="shared" si="45"/>
        <v>May 12, 2021</v>
      </c>
      <c r="L450" s="30">
        <f t="shared" si="46"/>
        <v>44328</v>
      </c>
      <c r="M450" s="28">
        <f t="shared" si="47"/>
        <v>12</v>
      </c>
      <c r="N450" s="28">
        <f t="shared" si="48"/>
        <v>5</v>
      </c>
      <c r="O450" s="28">
        <f t="shared" si="49"/>
        <v>2021</v>
      </c>
      <c r="P450" s="28" t="str">
        <f t="shared" si="50"/>
        <v>12</v>
      </c>
      <c r="Q450" s="28">
        <f>ROUNDUP(Table1[[#This Row],[month]]/3,0)</f>
        <v>2</v>
      </c>
      <c r="R450" s="28" t="str">
        <f>_xlfn.CONCAT(Table1[[#This Row],[year]],"-Q",Table1[[#This Row],[Quarter]])</f>
        <v>2021-Q2</v>
      </c>
      <c r="S450" s="28" t="str">
        <f>TEXT(Table1[[#This Row],[dateStr]],"yyyy-mm")</f>
        <v>2021-05</v>
      </c>
      <c r="T450" s="28" t="str">
        <f t="shared" si="51"/>
        <v>May</v>
      </c>
      <c r="U450" s="31">
        <v>214</v>
      </c>
      <c r="V450" s="27" t="s">
        <v>3102</v>
      </c>
      <c r="W450" s="32">
        <f t="shared" si="52"/>
        <v>86602</v>
      </c>
      <c r="X450" s="27" t="s">
        <v>3103</v>
      </c>
      <c r="Y450" s="32">
        <f t="shared" ref="Y450:Y513" si="65">VALUE(SUBSTITUTE(SUBSTITUTE(X450,"like this video along with ","")," other people",""))</f>
        <v>1734</v>
      </c>
      <c r="Z45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50" s="27" t="s">
        <v>3104</v>
      </c>
      <c r="AB450" s="33">
        <f>Table1[[#This Row],[secs]]/60 + Table1[[#This Row],[mins]] + Table1[[#This Row],[hours]]*60</f>
        <v>18.883333333333333</v>
      </c>
      <c r="AC450" s="34">
        <f t="shared" ref="AC450:AC513" si="66">VALUE(RIGHT(AA450,2))</f>
        <v>53</v>
      </c>
      <c r="AD450" s="34">
        <f t="shared" ref="AD450:AD513" si="67">VALUE(LEFT(RIGHT(AA450,5),SEARCH(":",RIGHT(AA450,5))-1))</f>
        <v>18</v>
      </c>
      <c r="AE450" s="35">
        <f t="shared" ref="AE450:AE513" si="68">VALUE(IF(LEN(AA450)&gt;5,LEFT(AA450,SEARCH(":",AA450)-1),0))</f>
        <v>0</v>
      </c>
      <c r="AF450" s="28" t="str">
        <f>IFERROR(VLOOKUP(E450,youtube_playlist!$G:$H,2,FALSE),"Unspecified")</f>
        <v>Unspecified</v>
      </c>
      <c r="AG450" s="28" t="str">
        <f>IFERROR(INDEX(youtube_playlist!$G$2:$H$285,MATCH(E450,youtube_playlist!$G$2:$G$285,0),MATCH("industry",youtube_playlist!$G$1:$H$1,0)),"Unspecified")</f>
        <v>Unspecified</v>
      </c>
      <c r="AH450" s="36">
        <v>35760</v>
      </c>
    </row>
    <row r="451" spans="1:34" ht="15.75" customHeight="1" x14ac:dyDescent="0.3">
      <c r="A451" s="27" t="s">
        <v>3105</v>
      </c>
      <c r="B451" s="27" t="s">
        <v>2710</v>
      </c>
      <c r="C451" s="27" t="s">
        <v>3106</v>
      </c>
      <c r="D451" s="27" t="s">
        <v>3107</v>
      </c>
      <c r="E451" s="28" t="str">
        <f t="shared" si="42"/>
        <v>OF-T2tOZq-g</v>
      </c>
      <c r="F451" s="28" t="str">
        <f t="shared" si="43"/>
        <v>OF-T2tOZq-g</v>
      </c>
      <c r="G451" s="27" t="s">
        <v>3106</v>
      </c>
      <c r="H451" s="29" t="str">
        <f t="shared" si="44"/>
        <v>The Secret Sauce</v>
      </c>
      <c r="I451" s="27" t="s">
        <v>33</v>
      </c>
      <c r="J451" s="27" t="s">
        <v>3108</v>
      </c>
      <c r="K451" s="28" t="str">
        <f t="shared" si="45"/>
        <v>May 28, 2021</v>
      </c>
      <c r="L451" s="30">
        <f t="shared" si="46"/>
        <v>44344</v>
      </c>
      <c r="M451" s="28">
        <f t="shared" si="47"/>
        <v>28</v>
      </c>
      <c r="N451" s="28">
        <f t="shared" si="48"/>
        <v>5</v>
      </c>
      <c r="O451" s="28">
        <f t="shared" si="49"/>
        <v>2021</v>
      </c>
      <c r="P451" s="28" t="str">
        <f t="shared" si="50"/>
        <v>28</v>
      </c>
      <c r="Q451" s="28">
        <f>ROUNDUP(Table1[[#This Row],[month]]/3,0)</f>
        <v>2</v>
      </c>
      <c r="R451" s="28" t="str">
        <f>_xlfn.CONCAT(Table1[[#This Row],[year]],"-Q",Table1[[#This Row],[Quarter]])</f>
        <v>2021-Q2</v>
      </c>
      <c r="S451" s="28" t="str">
        <f>TEXT(Table1[[#This Row],[dateStr]],"yyyy-mm")</f>
        <v>2021-05</v>
      </c>
      <c r="T451" s="28" t="str">
        <f t="shared" si="51"/>
        <v>May</v>
      </c>
      <c r="U451" s="31">
        <v>1331</v>
      </c>
      <c r="V451" s="27" t="s">
        <v>3109</v>
      </c>
      <c r="W451" s="32">
        <f t="shared" si="52"/>
        <v>942742</v>
      </c>
      <c r="X451" s="27" t="s">
        <v>3110</v>
      </c>
      <c r="Y451" s="32">
        <f t="shared" si="65"/>
        <v>22697</v>
      </c>
      <c r="Z45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1" s="27" t="s">
        <v>2605</v>
      </c>
      <c r="AB451" s="33">
        <f>Table1[[#This Row],[secs]]/60 + Table1[[#This Row],[mins]] + Table1[[#This Row],[hours]]*60</f>
        <v>31.8</v>
      </c>
      <c r="AC451" s="34">
        <f t="shared" si="66"/>
        <v>48</v>
      </c>
      <c r="AD451" s="34">
        <f t="shared" si="67"/>
        <v>31</v>
      </c>
      <c r="AE451" s="35">
        <f t="shared" si="68"/>
        <v>0</v>
      </c>
      <c r="AF451" s="28" t="str">
        <f>IFERROR(VLOOKUP(E451,youtube_playlist!$G:$H,2,FALSE),"Unspecified")</f>
        <v>Logistics</v>
      </c>
      <c r="AG451" s="28" t="str">
        <f>IFERROR(INDEX(youtube_playlist!$G$2:$H$285,MATCH(E451,youtube_playlist!$G$2:$G$285,0),MATCH("industry",youtube_playlist!$G$1:$H$1,0)),"Unspecified")</f>
        <v>Logistics</v>
      </c>
      <c r="AH451" s="36">
        <v>47963</v>
      </c>
    </row>
    <row r="452" spans="1:34" ht="15.75" customHeight="1" x14ac:dyDescent="0.3">
      <c r="A452" s="27" t="s">
        <v>3111</v>
      </c>
      <c r="B452" s="27" t="s">
        <v>2710</v>
      </c>
      <c r="C452" s="27" t="s">
        <v>3112</v>
      </c>
      <c r="D452" s="27" t="s">
        <v>3113</v>
      </c>
      <c r="E452" s="28" t="str">
        <f t="shared" si="42"/>
        <v>xHHFDPuto64</v>
      </c>
      <c r="F452" s="28" t="str">
        <f t="shared" si="43"/>
        <v>xHHFDPuto64</v>
      </c>
      <c r="G452" s="27" t="s">
        <v>3112</v>
      </c>
      <c r="H452" s="29" t="str">
        <f t="shared" si="44"/>
        <v>The Secret Sauce</v>
      </c>
      <c r="I452" s="27" t="s">
        <v>33</v>
      </c>
      <c r="J452" s="27" t="s">
        <v>3114</v>
      </c>
      <c r="K452" s="28" t="str">
        <f t="shared" si="45"/>
        <v>May 29, 2021</v>
      </c>
      <c r="L452" s="30">
        <f t="shared" si="46"/>
        <v>44345</v>
      </c>
      <c r="M452" s="28">
        <f t="shared" si="47"/>
        <v>29</v>
      </c>
      <c r="N452" s="28">
        <f t="shared" si="48"/>
        <v>5</v>
      </c>
      <c r="O452" s="28">
        <f t="shared" si="49"/>
        <v>2021</v>
      </c>
      <c r="P452" s="28" t="str">
        <f t="shared" si="50"/>
        <v>29</v>
      </c>
      <c r="Q452" s="28">
        <f>ROUNDUP(Table1[[#This Row],[month]]/3,0)</f>
        <v>2</v>
      </c>
      <c r="R452" s="28" t="str">
        <f>_xlfn.CONCAT(Table1[[#This Row],[year]],"-Q",Table1[[#This Row],[Quarter]])</f>
        <v>2021-Q2</v>
      </c>
      <c r="S452" s="28" t="str">
        <f>TEXT(Table1[[#This Row],[dateStr]],"yyyy-mm")</f>
        <v>2021-05</v>
      </c>
      <c r="T452" s="28" t="str">
        <f t="shared" si="51"/>
        <v>May</v>
      </c>
      <c r="U452" s="31">
        <v>1009</v>
      </c>
      <c r="V452" s="27" t="s">
        <v>3115</v>
      </c>
      <c r="W452" s="32">
        <f t="shared" si="52"/>
        <v>674932</v>
      </c>
      <c r="X452" s="27" t="s">
        <v>3116</v>
      </c>
      <c r="Y452" s="32">
        <f t="shared" si="65"/>
        <v>14908</v>
      </c>
      <c r="Z45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2" s="27" t="s">
        <v>3117</v>
      </c>
      <c r="AB452" s="33">
        <f>Table1[[#This Row],[secs]]/60 + Table1[[#This Row],[mins]] + Table1[[#This Row],[hours]]*60</f>
        <v>45.966666666666669</v>
      </c>
      <c r="AC452" s="34">
        <f t="shared" si="66"/>
        <v>58</v>
      </c>
      <c r="AD452" s="34">
        <f t="shared" si="67"/>
        <v>45</v>
      </c>
      <c r="AE452" s="35">
        <f t="shared" si="68"/>
        <v>0</v>
      </c>
      <c r="AF452" s="28" t="str">
        <f>IFERROR(VLOOKUP(E452,youtube_playlist!$G:$H,2,FALSE),"Unspecified")</f>
        <v>Logistics</v>
      </c>
      <c r="AG452" s="28" t="str">
        <f>IFERROR(INDEX(youtube_playlist!$G$2:$H$285,MATCH(E452,youtube_playlist!$G$2:$G$285,0),MATCH("industry",youtube_playlist!$G$1:$H$1,0)),"Unspecified")</f>
        <v>Logistics</v>
      </c>
      <c r="AH452" s="36">
        <v>42509</v>
      </c>
    </row>
    <row r="453" spans="1:34" ht="15.75" customHeight="1" x14ac:dyDescent="0.3">
      <c r="A453" s="27" t="s">
        <v>3118</v>
      </c>
      <c r="B453" s="27" t="s">
        <v>2710</v>
      </c>
      <c r="C453" s="27" t="s">
        <v>3119</v>
      </c>
      <c r="D453" s="27" t="s">
        <v>3120</v>
      </c>
      <c r="E453" s="28" t="str">
        <f t="shared" si="42"/>
        <v>g20l1JIfQUY</v>
      </c>
      <c r="F453" s="28" t="str">
        <f t="shared" si="43"/>
        <v>g20l1JIfQUY</v>
      </c>
      <c r="G453" s="27" t="s">
        <v>3119</v>
      </c>
      <c r="H453" s="29" t="str">
        <f t="shared" si="44"/>
        <v>The Secret Sauce</v>
      </c>
      <c r="I453" s="27" t="s">
        <v>33</v>
      </c>
      <c r="J453" s="27" t="s">
        <v>3121</v>
      </c>
      <c r="K453" s="28" t="str">
        <f t="shared" si="45"/>
        <v>May 30, 2021</v>
      </c>
      <c r="L453" s="30">
        <f t="shared" si="46"/>
        <v>44346</v>
      </c>
      <c r="M453" s="28">
        <f t="shared" si="47"/>
        <v>30</v>
      </c>
      <c r="N453" s="28">
        <f t="shared" si="48"/>
        <v>5</v>
      </c>
      <c r="O453" s="28">
        <f t="shared" si="49"/>
        <v>2021</v>
      </c>
      <c r="P453" s="28" t="str">
        <f t="shared" si="50"/>
        <v>30</v>
      </c>
      <c r="Q453" s="28">
        <f>ROUNDUP(Table1[[#This Row],[month]]/3,0)</f>
        <v>2</v>
      </c>
      <c r="R453" s="28" t="str">
        <f>_xlfn.CONCAT(Table1[[#This Row],[year]],"-Q",Table1[[#This Row],[Quarter]])</f>
        <v>2021-Q2</v>
      </c>
      <c r="S453" s="28" t="str">
        <f>TEXT(Table1[[#This Row],[dateStr]],"yyyy-mm")</f>
        <v>2021-05</v>
      </c>
      <c r="T453" s="28" t="str">
        <f t="shared" si="51"/>
        <v>May</v>
      </c>
      <c r="U453" s="31">
        <v>806</v>
      </c>
      <c r="V453" s="27" t="s">
        <v>3122</v>
      </c>
      <c r="W453" s="32">
        <f t="shared" si="52"/>
        <v>406698</v>
      </c>
      <c r="X453" s="27" t="s">
        <v>3123</v>
      </c>
      <c r="Y453" s="32">
        <f t="shared" si="65"/>
        <v>10288</v>
      </c>
      <c r="Z45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3" s="27" t="s">
        <v>3124</v>
      </c>
      <c r="AB453" s="33">
        <f>Table1[[#This Row],[secs]]/60 + Table1[[#This Row],[mins]] + Table1[[#This Row],[hours]]*60</f>
        <v>56.05</v>
      </c>
      <c r="AC453" s="34">
        <f t="shared" si="66"/>
        <v>3</v>
      </c>
      <c r="AD453" s="34">
        <f t="shared" si="67"/>
        <v>56</v>
      </c>
      <c r="AE453" s="35">
        <f t="shared" si="68"/>
        <v>0</v>
      </c>
      <c r="AF453" s="28" t="str">
        <f>IFERROR(VLOOKUP(E453,youtube_playlist!$G:$H,2,FALSE),"Unspecified")</f>
        <v>Logistics</v>
      </c>
      <c r="AG453" s="28" t="str">
        <f>IFERROR(INDEX(youtube_playlist!$G$2:$H$285,MATCH(E453,youtube_playlist!$G$2:$G$285,0),MATCH("industry",youtube_playlist!$G$1:$H$1,0)),"Unspecified")</f>
        <v>Logistics</v>
      </c>
      <c r="AH453" s="36">
        <v>50180</v>
      </c>
    </row>
    <row r="454" spans="1:34" ht="15.75" customHeight="1" x14ac:dyDescent="0.3">
      <c r="A454" s="27" t="s">
        <v>3125</v>
      </c>
      <c r="B454" s="27" t="s">
        <v>2710</v>
      </c>
      <c r="C454" s="27" t="s">
        <v>3126</v>
      </c>
      <c r="D454" s="27" t="s">
        <v>3127</v>
      </c>
      <c r="E454" s="28" t="str">
        <f t="shared" si="42"/>
        <v>4O6gVa4ay2E</v>
      </c>
      <c r="F454" s="28" t="str">
        <f t="shared" si="43"/>
        <v>4O6gVa4ay2E</v>
      </c>
      <c r="G454" s="27" t="s">
        <v>3126</v>
      </c>
      <c r="H454" s="29" t="str">
        <f t="shared" si="44"/>
        <v>The Secret Sauce</v>
      </c>
      <c r="I454" s="27" t="s">
        <v>33</v>
      </c>
      <c r="J454" s="27" t="s">
        <v>3128</v>
      </c>
      <c r="K454" s="28" t="str">
        <f t="shared" si="45"/>
        <v>Jun 2, 2021</v>
      </c>
      <c r="L454" s="30">
        <f t="shared" si="46"/>
        <v>44349</v>
      </c>
      <c r="M454" s="28">
        <f t="shared" si="47"/>
        <v>2</v>
      </c>
      <c r="N454" s="28">
        <f t="shared" si="48"/>
        <v>6</v>
      </c>
      <c r="O454" s="28">
        <f t="shared" si="49"/>
        <v>2021</v>
      </c>
      <c r="P454" s="28" t="str">
        <f t="shared" si="50"/>
        <v>2</v>
      </c>
      <c r="Q454" s="28">
        <f>ROUNDUP(Table1[[#This Row],[month]]/3,0)</f>
        <v>2</v>
      </c>
      <c r="R454" s="28" t="str">
        <f>_xlfn.CONCAT(Table1[[#This Row],[year]],"-Q",Table1[[#This Row],[Quarter]])</f>
        <v>2021-Q2</v>
      </c>
      <c r="S454" s="28" t="str">
        <f>TEXT(Table1[[#This Row],[dateStr]],"yyyy-mm")</f>
        <v>2021-06</v>
      </c>
      <c r="T454" s="28" t="str">
        <f t="shared" si="51"/>
        <v>June</v>
      </c>
      <c r="U454" s="31">
        <v>70</v>
      </c>
      <c r="V454" s="27" t="s">
        <v>3129</v>
      </c>
      <c r="W454" s="32">
        <f t="shared" si="52"/>
        <v>118404</v>
      </c>
      <c r="X454" s="27" t="s">
        <v>3130</v>
      </c>
      <c r="Y454" s="32">
        <f t="shared" si="65"/>
        <v>3491</v>
      </c>
      <c r="Z45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4" s="27" t="s">
        <v>3131</v>
      </c>
      <c r="AB454" s="33">
        <f>Table1[[#This Row],[secs]]/60 + Table1[[#This Row],[mins]] + Table1[[#This Row],[hours]]*60</f>
        <v>42.65</v>
      </c>
      <c r="AC454" s="34">
        <f t="shared" si="66"/>
        <v>39</v>
      </c>
      <c r="AD454" s="34">
        <f t="shared" si="67"/>
        <v>42</v>
      </c>
      <c r="AE454" s="35">
        <f t="shared" si="68"/>
        <v>0</v>
      </c>
      <c r="AF454" s="28" t="str">
        <f>IFERROR(VLOOKUP(E454,youtube_playlist!$G:$H,2,FALSE),"Unspecified")</f>
        <v>Unspecified</v>
      </c>
      <c r="AG454" s="28" t="str">
        <f>IFERROR(INDEX(youtube_playlist!$G$2:$H$285,MATCH(E454,youtube_playlist!$G$2:$G$285,0),MATCH("industry",youtube_playlist!$G$1:$H$1,0)),"Unspecified")</f>
        <v>Unspecified</v>
      </c>
      <c r="AH454" s="36">
        <v>43810</v>
      </c>
    </row>
    <row r="455" spans="1:34" ht="15.75" customHeight="1" x14ac:dyDescent="0.3">
      <c r="A455" s="27" t="s">
        <v>3132</v>
      </c>
      <c r="B455" s="27" t="s">
        <v>2710</v>
      </c>
      <c r="C455" s="27" t="s">
        <v>3133</v>
      </c>
      <c r="D455" s="27" t="s">
        <v>3134</v>
      </c>
      <c r="E455" s="28" t="str">
        <f t="shared" si="42"/>
        <v>C6-pqMIfB78</v>
      </c>
      <c r="F455" s="28" t="str">
        <f t="shared" si="43"/>
        <v>C6-pqMIfB78</v>
      </c>
      <c r="G455" s="27" t="s">
        <v>3133</v>
      </c>
      <c r="H455" s="29" t="str">
        <f t="shared" si="44"/>
        <v>The Secret Sauce</v>
      </c>
      <c r="I455" s="27" t="s">
        <v>33</v>
      </c>
      <c r="J455" s="27" t="s">
        <v>3135</v>
      </c>
      <c r="K455" s="28" t="str">
        <f t="shared" si="45"/>
        <v>Jun 4, 2021</v>
      </c>
      <c r="L455" s="30">
        <f t="shared" si="46"/>
        <v>44351</v>
      </c>
      <c r="M455" s="28">
        <f t="shared" si="47"/>
        <v>4</v>
      </c>
      <c r="N455" s="28">
        <f t="shared" si="48"/>
        <v>6</v>
      </c>
      <c r="O455" s="28">
        <f t="shared" si="49"/>
        <v>2021</v>
      </c>
      <c r="P455" s="28" t="str">
        <f t="shared" si="50"/>
        <v>4</v>
      </c>
      <c r="Q455" s="28">
        <f>ROUNDUP(Table1[[#This Row],[month]]/3,0)</f>
        <v>2</v>
      </c>
      <c r="R455" s="28" t="str">
        <f>_xlfn.CONCAT(Table1[[#This Row],[year]],"-Q",Table1[[#This Row],[Quarter]])</f>
        <v>2021-Q2</v>
      </c>
      <c r="S455" s="28" t="str">
        <f>TEXT(Table1[[#This Row],[dateStr]],"yyyy-mm")</f>
        <v>2021-06</v>
      </c>
      <c r="T455" s="28" t="str">
        <f t="shared" si="51"/>
        <v>June</v>
      </c>
      <c r="U455" s="31">
        <v>12</v>
      </c>
      <c r="V455" s="27" t="s">
        <v>3136</v>
      </c>
      <c r="W455" s="32">
        <f t="shared" si="52"/>
        <v>14831</v>
      </c>
      <c r="X455" s="27" t="s">
        <v>2251</v>
      </c>
      <c r="Y455" s="32">
        <f t="shared" si="65"/>
        <v>371</v>
      </c>
      <c r="Z45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55" s="27" t="s">
        <v>3137</v>
      </c>
      <c r="AB455" s="33">
        <f>Table1[[#This Row],[secs]]/60 + Table1[[#This Row],[mins]] + Table1[[#This Row],[hours]]*60</f>
        <v>29.416666666666668</v>
      </c>
      <c r="AC455" s="34">
        <f t="shared" si="66"/>
        <v>25</v>
      </c>
      <c r="AD455" s="34">
        <f t="shared" si="67"/>
        <v>29</v>
      </c>
      <c r="AE455" s="35">
        <f t="shared" si="68"/>
        <v>0</v>
      </c>
      <c r="AF455" s="28" t="str">
        <f>IFERROR(VLOOKUP(E455,youtube_playlist!$G:$H,2,FALSE),"Unspecified")</f>
        <v>Unspecified</v>
      </c>
      <c r="AG455" s="28" t="str">
        <f>IFERROR(INDEX(youtube_playlist!$G$2:$H$285,MATCH(E455,youtube_playlist!$G$2:$G$285,0),MATCH("industry",youtube_playlist!$G$1:$H$1,0)),"Unspecified")</f>
        <v>Unspecified</v>
      </c>
      <c r="AH455" s="36">
        <v>42481</v>
      </c>
    </row>
    <row r="456" spans="1:34" ht="15.75" customHeight="1" x14ac:dyDescent="0.3">
      <c r="A456" s="27" t="s">
        <v>3138</v>
      </c>
      <c r="B456" s="27" t="s">
        <v>2710</v>
      </c>
      <c r="C456" s="27" t="s">
        <v>3139</v>
      </c>
      <c r="D456" s="27" t="s">
        <v>3140</v>
      </c>
      <c r="E456" s="28" t="str">
        <f t="shared" si="42"/>
        <v>YCQkWvXqhiU</v>
      </c>
      <c r="F456" s="28" t="str">
        <f t="shared" si="43"/>
        <v>YCQkWvXqhiU</v>
      </c>
      <c r="G456" s="27" t="s">
        <v>3139</v>
      </c>
      <c r="H456" s="29" t="str">
        <f t="shared" si="44"/>
        <v>The Secret Sauce</v>
      </c>
      <c r="I456" s="27" t="s">
        <v>33</v>
      </c>
      <c r="J456" s="27" t="s">
        <v>3141</v>
      </c>
      <c r="K456" s="28" t="str">
        <f t="shared" si="45"/>
        <v>Jun 5, 2021</v>
      </c>
      <c r="L456" s="30">
        <f t="shared" si="46"/>
        <v>44352</v>
      </c>
      <c r="M456" s="28">
        <f t="shared" si="47"/>
        <v>5</v>
      </c>
      <c r="N456" s="28">
        <f t="shared" si="48"/>
        <v>6</v>
      </c>
      <c r="O456" s="28">
        <f t="shared" si="49"/>
        <v>2021</v>
      </c>
      <c r="P456" s="28" t="str">
        <f t="shared" si="50"/>
        <v>5</v>
      </c>
      <c r="Q456" s="28">
        <f>ROUNDUP(Table1[[#This Row],[month]]/3,0)</f>
        <v>2</v>
      </c>
      <c r="R456" s="28" t="str">
        <f>_xlfn.CONCAT(Table1[[#This Row],[year]],"-Q",Table1[[#This Row],[Quarter]])</f>
        <v>2021-Q2</v>
      </c>
      <c r="S456" s="28" t="str">
        <f>TEXT(Table1[[#This Row],[dateStr]],"yyyy-mm")</f>
        <v>2021-06</v>
      </c>
      <c r="T456" s="28" t="str">
        <f t="shared" si="51"/>
        <v>June</v>
      </c>
      <c r="U456" s="31">
        <v>146</v>
      </c>
      <c r="V456" s="27" t="s">
        <v>3142</v>
      </c>
      <c r="W456" s="32">
        <f t="shared" si="52"/>
        <v>34455</v>
      </c>
      <c r="X456" s="27" t="s">
        <v>2044</v>
      </c>
      <c r="Y456" s="32">
        <f t="shared" si="65"/>
        <v>506</v>
      </c>
      <c r="Z45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6" s="27" t="s">
        <v>3143</v>
      </c>
      <c r="AB456" s="33">
        <f>Table1[[#This Row],[secs]]/60 + Table1[[#This Row],[mins]] + Table1[[#This Row],[hours]]*60</f>
        <v>43.583333333333336</v>
      </c>
      <c r="AC456" s="34">
        <f t="shared" si="66"/>
        <v>35</v>
      </c>
      <c r="AD456" s="34">
        <f t="shared" si="67"/>
        <v>43</v>
      </c>
      <c r="AE456" s="35">
        <f t="shared" si="68"/>
        <v>0</v>
      </c>
      <c r="AF456" s="28" t="str">
        <f>IFERROR(VLOOKUP(E456,youtube_playlist!$G:$H,2,FALSE),"Unspecified")</f>
        <v>Unspecified</v>
      </c>
      <c r="AG456" s="28" t="str">
        <f>IFERROR(INDEX(youtube_playlist!$G$2:$H$285,MATCH(E456,youtube_playlist!$G$2:$G$285,0),MATCH("industry",youtube_playlist!$G$1:$H$1,0)),"Unspecified")</f>
        <v>Unspecified</v>
      </c>
      <c r="AH456" s="36">
        <v>47554</v>
      </c>
    </row>
    <row r="457" spans="1:34" ht="15.75" customHeight="1" x14ac:dyDescent="0.3">
      <c r="A457" s="27" t="s">
        <v>3144</v>
      </c>
      <c r="B457" s="27" t="s">
        <v>2710</v>
      </c>
      <c r="C457" s="27" t="s">
        <v>3145</v>
      </c>
      <c r="D457" s="27" t="s">
        <v>3146</v>
      </c>
      <c r="E457" s="28" t="str">
        <f t="shared" si="42"/>
        <v>p0gmAIWzqcY</v>
      </c>
      <c r="F457" s="28" t="str">
        <f t="shared" si="43"/>
        <v>p0gmAIWzqcY</v>
      </c>
      <c r="G457" s="27" t="s">
        <v>3145</v>
      </c>
      <c r="H457" s="29" t="str">
        <f t="shared" si="44"/>
        <v>The Secret Sauce</v>
      </c>
      <c r="I457" s="27" t="s">
        <v>33</v>
      </c>
      <c r="J457" s="27" t="s">
        <v>3147</v>
      </c>
      <c r="K457" s="28" t="str">
        <f t="shared" si="45"/>
        <v>Jun 7, 2021</v>
      </c>
      <c r="L457" s="30">
        <f t="shared" si="46"/>
        <v>44354</v>
      </c>
      <c r="M457" s="28">
        <f t="shared" si="47"/>
        <v>7</v>
      </c>
      <c r="N457" s="28">
        <f t="shared" si="48"/>
        <v>6</v>
      </c>
      <c r="O457" s="28">
        <f t="shared" si="49"/>
        <v>2021</v>
      </c>
      <c r="P457" s="28" t="str">
        <f t="shared" si="50"/>
        <v>7</v>
      </c>
      <c r="Q457" s="28">
        <f>ROUNDUP(Table1[[#This Row],[month]]/3,0)</f>
        <v>2</v>
      </c>
      <c r="R457" s="28" t="str">
        <f>_xlfn.CONCAT(Table1[[#This Row],[year]],"-Q",Table1[[#This Row],[Quarter]])</f>
        <v>2021-Q2</v>
      </c>
      <c r="S457" s="28" t="str">
        <f>TEXT(Table1[[#This Row],[dateStr]],"yyyy-mm")</f>
        <v>2021-06</v>
      </c>
      <c r="T457" s="28" t="str">
        <f t="shared" si="51"/>
        <v>June</v>
      </c>
      <c r="U457" s="31">
        <v>62</v>
      </c>
      <c r="V457" s="27" t="s">
        <v>3148</v>
      </c>
      <c r="W457" s="32">
        <f t="shared" si="52"/>
        <v>41041</v>
      </c>
      <c r="X457" s="27" t="s">
        <v>3149</v>
      </c>
      <c r="Y457" s="32">
        <f t="shared" si="65"/>
        <v>951</v>
      </c>
      <c r="Z45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7" s="27" t="s">
        <v>3150</v>
      </c>
      <c r="AB457" s="33">
        <f>Table1[[#This Row],[secs]]/60 + Table1[[#This Row],[mins]] + Table1[[#This Row],[hours]]*60</f>
        <v>41</v>
      </c>
      <c r="AC457" s="34">
        <f t="shared" si="66"/>
        <v>0</v>
      </c>
      <c r="AD457" s="34">
        <f t="shared" si="67"/>
        <v>41</v>
      </c>
      <c r="AE457" s="35">
        <f t="shared" si="68"/>
        <v>0</v>
      </c>
      <c r="AF457" s="28" t="str">
        <f>IFERROR(VLOOKUP(E457,youtube_playlist!$G:$H,2,FALSE),"Unspecified")</f>
        <v>Unspecified</v>
      </c>
      <c r="AG457" s="28" t="str">
        <f>IFERROR(INDEX(youtube_playlist!$G$2:$H$285,MATCH(E457,youtube_playlist!$G$2:$G$285,0),MATCH("industry",youtube_playlist!$G$1:$H$1,0)),"Unspecified")</f>
        <v>Unspecified</v>
      </c>
      <c r="AH457" s="36">
        <v>46451</v>
      </c>
    </row>
    <row r="458" spans="1:34" ht="15.75" customHeight="1" x14ac:dyDescent="0.3">
      <c r="A458" s="27" t="s">
        <v>3151</v>
      </c>
      <c r="B458" s="27" t="s">
        <v>2710</v>
      </c>
      <c r="C458" s="27" t="s">
        <v>3152</v>
      </c>
      <c r="D458" s="27" t="s">
        <v>3153</v>
      </c>
      <c r="E458" s="28" t="str">
        <f t="shared" si="42"/>
        <v>O-vEsDf2PMo</v>
      </c>
      <c r="F458" s="28" t="str">
        <f t="shared" si="43"/>
        <v>O-vEsDf2PMo</v>
      </c>
      <c r="G458" s="27" t="s">
        <v>3152</v>
      </c>
      <c r="H458" s="29" t="str">
        <f t="shared" si="44"/>
        <v>The Secret Sauce</v>
      </c>
      <c r="I458" s="27" t="s">
        <v>33</v>
      </c>
      <c r="J458" s="27" t="s">
        <v>3154</v>
      </c>
      <c r="K458" s="28" t="str">
        <f t="shared" si="45"/>
        <v>Jun 12, 2021</v>
      </c>
      <c r="L458" s="30">
        <f t="shared" si="46"/>
        <v>44359</v>
      </c>
      <c r="M458" s="28">
        <f t="shared" si="47"/>
        <v>12</v>
      </c>
      <c r="N458" s="28">
        <f t="shared" si="48"/>
        <v>6</v>
      </c>
      <c r="O458" s="28">
        <f t="shared" si="49"/>
        <v>2021</v>
      </c>
      <c r="P458" s="28" t="str">
        <f t="shared" si="50"/>
        <v>12</v>
      </c>
      <c r="Q458" s="28">
        <f>ROUNDUP(Table1[[#This Row],[month]]/3,0)</f>
        <v>2</v>
      </c>
      <c r="R458" s="28" t="str">
        <f>_xlfn.CONCAT(Table1[[#This Row],[year]],"-Q",Table1[[#This Row],[Quarter]])</f>
        <v>2021-Q2</v>
      </c>
      <c r="S458" s="28" t="str">
        <f>TEXT(Table1[[#This Row],[dateStr]],"yyyy-mm")</f>
        <v>2021-06</v>
      </c>
      <c r="T458" s="28" t="str">
        <f t="shared" si="51"/>
        <v>June</v>
      </c>
      <c r="U458" s="31">
        <v>11</v>
      </c>
      <c r="V458" s="27" t="s">
        <v>3155</v>
      </c>
      <c r="W458" s="32">
        <f t="shared" si="52"/>
        <v>25941</v>
      </c>
      <c r="X458" s="27" t="s">
        <v>3156</v>
      </c>
      <c r="Y458" s="32">
        <f t="shared" si="65"/>
        <v>473</v>
      </c>
      <c r="Z45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8" s="27" t="s">
        <v>3157</v>
      </c>
      <c r="AB458" s="33">
        <f>Table1[[#This Row],[secs]]/60 + Table1[[#This Row],[mins]] + Table1[[#This Row],[hours]]*60</f>
        <v>55.2</v>
      </c>
      <c r="AC458" s="34">
        <f t="shared" si="66"/>
        <v>12</v>
      </c>
      <c r="AD458" s="34">
        <f t="shared" si="67"/>
        <v>55</v>
      </c>
      <c r="AE458" s="35">
        <f t="shared" si="68"/>
        <v>0</v>
      </c>
      <c r="AF458" s="28" t="str">
        <f>IFERROR(VLOOKUP(E458,youtube_playlist!$G:$H,2,FALSE),"Unspecified")</f>
        <v>Unspecified</v>
      </c>
      <c r="AG458" s="28" t="str">
        <f>IFERROR(INDEX(youtube_playlist!$G$2:$H$285,MATCH(E458,youtube_playlist!$G$2:$G$285,0),MATCH("industry",youtube_playlist!$G$1:$H$1,0)),"Unspecified")</f>
        <v>Unspecified</v>
      </c>
      <c r="AH458" s="36">
        <v>52543</v>
      </c>
    </row>
    <row r="459" spans="1:34" ht="15.75" customHeight="1" x14ac:dyDescent="0.3">
      <c r="A459" s="27" t="s">
        <v>3158</v>
      </c>
      <c r="B459" s="27" t="s">
        <v>2710</v>
      </c>
      <c r="C459" s="27" t="s">
        <v>3159</v>
      </c>
      <c r="D459" s="27" t="s">
        <v>3160</v>
      </c>
      <c r="E459" s="28" t="str">
        <f t="shared" si="42"/>
        <v>Ay8EsH49_rQ</v>
      </c>
      <c r="F459" s="28" t="str">
        <f t="shared" si="43"/>
        <v>Ay8EsH49_rQ</v>
      </c>
      <c r="G459" s="27" t="s">
        <v>3159</v>
      </c>
      <c r="H459" s="29" t="str">
        <f t="shared" si="44"/>
        <v>The Secret Sauce</v>
      </c>
      <c r="I459" s="27" t="s">
        <v>33</v>
      </c>
      <c r="J459" s="27" t="s">
        <v>3161</v>
      </c>
      <c r="K459" s="28" t="str">
        <f t="shared" si="45"/>
        <v>Jun 14, 2021</v>
      </c>
      <c r="L459" s="30">
        <f t="shared" si="46"/>
        <v>44361</v>
      </c>
      <c r="M459" s="28">
        <f t="shared" si="47"/>
        <v>14</v>
      </c>
      <c r="N459" s="28">
        <f t="shared" si="48"/>
        <v>6</v>
      </c>
      <c r="O459" s="28">
        <f t="shared" si="49"/>
        <v>2021</v>
      </c>
      <c r="P459" s="28" t="str">
        <f t="shared" si="50"/>
        <v>14</v>
      </c>
      <c r="Q459" s="28">
        <f>ROUNDUP(Table1[[#This Row],[month]]/3,0)</f>
        <v>2</v>
      </c>
      <c r="R459" s="28" t="str">
        <f>_xlfn.CONCAT(Table1[[#This Row],[year]],"-Q",Table1[[#This Row],[Quarter]])</f>
        <v>2021-Q2</v>
      </c>
      <c r="S459" s="28" t="str">
        <f>TEXT(Table1[[#This Row],[dateStr]],"yyyy-mm")</f>
        <v>2021-06</v>
      </c>
      <c r="T459" s="28" t="str">
        <f t="shared" si="51"/>
        <v>June</v>
      </c>
      <c r="U459" s="31">
        <v>14</v>
      </c>
      <c r="V459" s="27" t="s">
        <v>3162</v>
      </c>
      <c r="W459" s="32">
        <f t="shared" si="52"/>
        <v>17180</v>
      </c>
      <c r="X459" s="27" t="s">
        <v>2495</v>
      </c>
      <c r="Y459" s="32">
        <f t="shared" si="65"/>
        <v>293</v>
      </c>
      <c r="Z45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59" s="27" t="s">
        <v>3163</v>
      </c>
      <c r="AB459" s="33">
        <f>Table1[[#This Row],[secs]]/60 + Table1[[#This Row],[mins]] + Table1[[#This Row],[hours]]*60</f>
        <v>37.4</v>
      </c>
      <c r="AC459" s="34">
        <f t="shared" si="66"/>
        <v>24</v>
      </c>
      <c r="AD459" s="34">
        <f t="shared" si="67"/>
        <v>37</v>
      </c>
      <c r="AE459" s="35">
        <f t="shared" si="68"/>
        <v>0</v>
      </c>
      <c r="AF459" s="28" t="str">
        <f>IFERROR(VLOOKUP(E459,youtube_playlist!$G:$H,2,FALSE),"Unspecified")</f>
        <v>อสังหาริมทรัพย์</v>
      </c>
      <c r="AG459" s="28" t="str">
        <f>IFERROR(INDEX(youtube_playlist!$G$2:$H$285,MATCH(E459,youtube_playlist!$G$2:$G$285,0),MATCH("industry",youtube_playlist!$G$1:$H$1,0)),"Unspecified")</f>
        <v>อสังหาริมทรัพย์</v>
      </c>
      <c r="AH459" s="36">
        <v>48116</v>
      </c>
    </row>
    <row r="460" spans="1:34" ht="15.75" customHeight="1" x14ac:dyDescent="0.3">
      <c r="A460" s="27" t="s">
        <v>3164</v>
      </c>
      <c r="B460" s="27" t="s">
        <v>2710</v>
      </c>
      <c r="C460" s="27" t="s">
        <v>3165</v>
      </c>
      <c r="D460" s="27" t="s">
        <v>3166</v>
      </c>
      <c r="E460" s="28" t="str">
        <f t="shared" si="42"/>
        <v>61-kSMpxNWI</v>
      </c>
      <c r="F460" s="28" t="str">
        <f t="shared" si="43"/>
        <v>61-kSMpxNWI</v>
      </c>
      <c r="G460" s="27" t="s">
        <v>3165</v>
      </c>
      <c r="H460" s="29" t="str">
        <f t="shared" si="44"/>
        <v>The Secret Sauce</v>
      </c>
      <c r="I460" s="27" t="s">
        <v>33</v>
      </c>
      <c r="J460" s="27" t="s">
        <v>3167</v>
      </c>
      <c r="K460" s="28" t="str">
        <f t="shared" si="45"/>
        <v>Jun 15, 2021</v>
      </c>
      <c r="L460" s="30">
        <f t="shared" si="46"/>
        <v>44362</v>
      </c>
      <c r="M460" s="28">
        <f t="shared" si="47"/>
        <v>15</v>
      </c>
      <c r="N460" s="28">
        <f t="shared" si="48"/>
        <v>6</v>
      </c>
      <c r="O460" s="28">
        <f t="shared" si="49"/>
        <v>2021</v>
      </c>
      <c r="P460" s="28" t="str">
        <f t="shared" si="50"/>
        <v>15</v>
      </c>
      <c r="Q460" s="28">
        <f>ROUNDUP(Table1[[#This Row],[month]]/3,0)</f>
        <v>2</v>
      </c>
      <c r="R460" s="28" t="str">
        <f>_xlfn.CONCAT(Table1[[#This Row],[year]],"-Q",Table1[[#This Row],[Quarter]])</f>
        <v>2021-Q2</v>
      </c>
      <c r="S460" s="28" t="str">
        <f>TEXT(Table1[[#This Row],[dateStr]],"yyyy-mm")</f>
        <v>2021-06</v>
      </c>
      <c r="T460" s="28" t="str">
        <f t="shared" si="51"/>
        <v>June</v>
      </c>
      <c r="U460" s="31">
        <v>53</v>
      </c>
      <c r="V460" s="27" t="s">
        <v>3168</v>
      </c>
      <c r="W460" s="32">
        <f t="shared" si="52"/>
        <v>34908</v>
      </c>
      <c r="X460" s="27" t="s">
        <v>3169</v>
      </c>
      <c r="Y460" s="32">
        <f t="shared" si="65"/>
        <v>860</v>
      </c>
      <c r="Z46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60" s="27" t="s">
        <v>3170</v>
      </c>
      <c r="AB460" s="33">
        <f>Table1[[#This Row],[secs]]/60 + Table1[[#This Row],[mins]] + Table1[[#This Row],[hours]]*60</f>
        <v>78.733333333333334</v>
      </c>
      <c r="AC460" s="34">
        <f t="shared" si="66"/>
        <v>44</v>
      </c>
      <c r="AD460" s="34">
        <f t="shared" si="67"/>
        <v>18</v>
      </c>
      <c r="AE460" s="35">
        <f t="shared" si="68"/>
        <v>1</v>
      </c>
      <c r="AF460" s="28" t="str">
        <f>IFERROR(VLOOKUP(E460,youtube_playlist!$G:$H,2,FALSE),"Unspecified")</f>
        <v>Entertainment</v>
      </c>
      <c r="AG460" s="28" t="str">
        <f>IFERROR(INDEX(youtube_playlist!$G$2:$H$285,MATCH(E460,youtube_playlist!$G$2:$G$285,0),MATCH("industry",youtube_playlist!$G$1:$H$1,0)),"Unspecified")</f>
        <v>Entertainment</v>
      </c>
      <c r="AH460" s="36">
        <v>51183</v>
      </c>
    </row>
    <row r="461" spans="1:34" ht="15.75" customHeight="1" x14ac:dyDescent="0.3">
      <c r="A461" s="27" t="s">
        <v>3171</v>
      </c>
      <c r="B461" s="27" t="s">
        <v>2710</v>
      </c>
      <c r="C461" s="27" t="s">
        <v>3172</v>
      </c>
      <c r="D461" s="27" t="s">
        <v>3173</v>
      </c>
      <c r="E461" s="28" t="str">
        <f t="shared" si="42"/>
        <v>40T_XGEaoMg</v>
      </c>
      <c r="F461" s="28" t="str">
        <f t="shared" si="43"/>
        <v>40T_XGEaoMg</v>
      </c>
      <c r="G461" s="27" t="s">
        <v>3172</v>
      </c>
      <c r="H461" s="29" t="str">
        <f t="shared" si="44"/>
        <v>The Secret Sauce</v>
      </c>
      <c r="I461" s="27" t="s">
        <v>33</v>
      </c>
      <c r="J461" s="27" t="s">
        <v>3174</v>
      </c>
      <c r="K461" s="28" t="str">
        <f t="shared" si="45"/>
        <v>Jun 17, 2021</v>
      </c>
      <c r="L461" s="30">
        <f t="shared" si="46"/>
        <v>44364</v>
      </c>
      <c r="M461" s="28">
        <f t="shared" si="47"/>
        <v>17</v>
      </c>
      <c r="N461" s="28">
        <f t="shared" si="48"/>
        <v>6</v>
      </c>
      <c r="O461" s="28">
        <f t="shared" si="49"/>
        <v>2021</v>
      </c>
      <c r="P461" s="28" t="str">
        <f t="shared" si="50"/>
        <v>17</v>
      </c>
      <c r="Q461" s="28">
        <f>ROUNDUP(Table1[[#This Row],[month]]/3,0)</f>
        <v>2</v>
      </c>
      <c r="R461" s="28" t="str">
        <f>_xlfn.CONCAT(Table1[[#This Row],[year]],"-Q",Table1[[#This Row],[Quarter]])</f>
        <v>2021-Q2</v>
      </c>
      <c r="S461" s="28" t="str">
        <f>TEXT(Table1[[#This Row],[dateStr]],"yyyy-mm")</f>
        <v>2021-06</v>
      </c>
      <c r="T461" s="28" t="str">
        <f t="shared" si="51"/>
        <v>June</v>
      </c>
      <c r="U461" s="31">
        <v>172</v>
      </c>
      <c r="V461" s="27" t="s">
        <v>3175</v>
      </c>
      <c r="W461" s="32">
        <f t="shared" si="52"/>
        <v>65178</v>
      </c>
      <c r="X461" s="27" t="s">
        <v>3176</v>
      </c>
      <c r="Y461" s="32">
        <f t="shared" si="65"/>
        <v>1328</v>
      </c>
      <c r="Z46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61" s="27" t="s">
        <v>592</v>
      </c>
      <c r="AB461" s="33">
        <f>Table1[[#This Row],[secs]]/60 + Table1[[#This Row],[mins]] + Table1[[#This Row],[hours]]*60</f>
        <v>16.066666666666666</v>
      </c>
      <c r="AC461" s="34">
        <f t="shared" si="66"/>
        <v>4</v>
      </c>
      <c r="AD461" s="34">
        <f t="shared" si="67"/>
        <v>16</v>
      </c>
      <c r="AE461" s="35">
        <f t="shared" si="68"/>
        <v>0</v>
      </c>
      <c r="AF461" s="28" t="str">
        <f>IFERROR(VLOOKUP(E461,youtube_playlist!$G:$H,2,FALSE),"Unspecified")</f>
        <v>Unspecified</v>
      </c>
      <c r="AG461" s="28" t="str">
        <f>IFERROR(INDEX(youtube_playlist!$G$2:$H$285,MATCH(E461,youtube_playlist!$G$2:$G$285,0),MATCH("industry",youtube_playlist!$G$1:$H$1,0)),"Unspecified")</f>
        <v>Unspecified</v>
      </c>
      <c r="AH461" s="36">
        <v>47345</v>
      </c>
    </row>
    <row r="462" spans="1:34" ht="15.75" customHeight="1" x14ac:dyDescent="0.3">
      <c r="A462" s="27" t="s">
        <v>3177</v>
      </c>
      <c r="B462" s="27" t="s">
        <v>2710</v>
      </c>
      <c r="C462" s="27" t="s">
        <v>3178</v>
      </c>
      <c r="D462" s="27" t="s">
        <v>3179</v>
      </c>
      <c r="E462" s="28" t="str">
        <f t="shared" si="42"/>
        <v>2REX8Ultuho</v>
      </c>
      <c r="F462" s="28" t="str">
        <f t="shared" si="43"/>
        <v>2REX8Ultuho</v>
      </c>
      <c r="G462" s="27" t="s">
        <v>3178</v>
      </c>
      <c r="H462" s="29" t="str">
        <f t="shared" si="44"/>
        <v>The Secret Sauce</v>
      </c>
      <c r="I462" s="27" t="s">
        <v>33</v>
      </c>
      <c r="J462" s="27" t="s">
        <v>3180</v>
      </c>
      <c r="K462" s="28" t="str">
        <f t="shared" si="45"/>
        <v>Jun 19, 2021</v>
      </c>
      <c r="L462" s="30">
        <f t="shared" si="46"/>
        <v>44366</v>
      </c>
      <c r="M462" s="28">
        <f t="shared" si="47"/>
        <v>19</v>
      </c>
      <c r="N462" s="28">
        <f t="shared" si="48"/>
        <v>6</v>
      </c>
      <c r="O462" s="28">
        <f t="shared" si="49"/>
        <v>2021</v>
      </c>
      <c r="P462" s="28" t="str">
        <f t="shared" si="50"/>
        <v>19</v>
      </c>
      <c r="Q462" s="28">
        <f>ROUNDUP(Table1[[#This Row],[month]]/3,0)</f>
        <v>2</v>
      </c>
      <c r="R462" s="28" t="str">
        <f>_xlfn.CONCAT(Table1[[#This Row],[year]],"-Q",Table1[[#This Row],[Quarter]])</f>
        <v>2021-Q2</v>
      </c>
      <c r="S462" s="28" t="str">
        <f>TEXT(Table1[[#This Row],[dateStr]],"yyyy-mm")</f>
        <v>2021-06</v>
      </c>
      <c r="T462" s="28" t="str">
        <f t="shared" si="51"/>
        <v>June</v>
      </c>
      <c r="U462" s="31">
        <v>45</v>
      </c>
      <c r="V462" s="27" t="s">
        <v>3181</v>
      </c>
      <c r="W462" s="32">
        <f t="shared" si="52"/>
        <v>52773</v>
      </c>
      <c r="X462" s="27" t="s">
        <v>3182</v>
      </c>
      <c r="Y462" s="32">
        <f t="shared" si="65"/>
        <v>1889</v>
      </c>
      <c r="Z46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62" s="27" t="s">
        <v>3183</v>
      </c>
      <c r="AB462" s="33">
        <f>Table1[[#This Row],[secs]]/60 + Table1[[#This Row],[mins]] + Table1[[#This Row],[hours]]*60</f>
        <v>22.366666666666667</v>
      </c>
      <c r="AC462" s="34">
        <f t="shared" si="66"/>
        <v>22</v>
      </c>
      <c r="AD462" s="34">
        <f t="shared" si="67"/>
        <v>22</v>
      </c>
      <c r="AE462" s="35">
        <f t="shared" si="68"/>
        <v>0</v>
      </c>
      <c r="AF462" s="28" t="str">
        <f>IFERROR(VLOOKUP(E462,youtube_playlist!$G:$H,2,FALSE),"Unspecified")</f>
        <v>Unspecified</v>
      </c>
      <c r="AG462" s="28" t="str">
        <f>IFERROR(INDEX(youtube_playlist!$G$2:$H$285,MATCH(E462,youtube_playlist!$G$2:$G$285,0),MATCH("industry",youtube_playlist!$G$1:$H$1,0)),"Unspecified")</f>
        <v>Unspecified</v>
      </c>
      <c r="AH462" s="36">
        <v>53597</v>
      </c>
    </row>
    <row r="463" spans="1:34" ht="15.75" customHeight="1" x14ac:dyDescent="0.3">
      <c r="A463" s="27" t="s">
        <v>3184</v>
      </c>
      <c r="B463" s="27" t="s">
        <v>2710</v>
      </c>
      <c r="C463" s="27" t="s">
        <v>3185</v>
      </c>
      <c r="D463" s="27" t="s">
        <v>3186</v>
      </c>
      <c r="E463" s="28" t="str">
        <f t="shared" si="42"/>
        <v>oLEhEKgxDNw</v>
      </c>
      <c r="F463" s="28" t="str">
        <f t="shared" si="43"/>
        <v>oLEhEKgxDNw</v>
      </c>
      <c r="G463" s="27" t="s">
        <v>3185</v>
      </c>
      <c r="H463" s="29" t="str">
        <f t="shared" si="44"/>
        <v>The Secret Sauce</v>
      </c>
      <c r="I463" s="27" t="s">
        <v>33</v>
      </c>
      <c r="J463" s="27" t="s">
        <v>3187</v>
      </c>
      <c r="K463" s="28" t="str">
        <f t="shared" si="45"/>
        <v>Jun 22, 2021</v>
      </c>
      <c r="L463" s="30">
        <f t="shared" si="46"/>
        <v>44369</v>
      </c>
      <c r="M463" s="28">
        <f t="shared" si="47"/>
        <v>22</v>
      </c>
      <c r="N463" s="28">
        <f t="shared" si="48"/>
        <v>6</v>
      </c>
      <c r="O463" s="28">
        <f t="shared" si="49"/>
        <v>2021</v>
      </c>
      <c r="P463" s="28" t="str">
        <f t="shared" si="50"/>
        <v>22</v>
      </c>
      <c r="Q463" s="28">
        <f>ROUNDUP(Table1[[#This Row],[month]]/3,0)</f>
        <v>2</v>
      </c>
      <c r="R463" s="28" t="str">
        <f>_xlfn.CONCAT(Table1[[#This Row],[year]],"-Q",Table1[[#This Row],[Quarter]])</f>
        <v>2021-Q2</v>
      </c>
      <c r="S463" s="28" t="str">
        <f>TEXT(Table1[[#This Row],[dateStr]],"yyyy-mm")</f>
        <v>2021-06</v>
      </c>
      <c r="T463" s="28" t="str">
        <f t="shared" si="51"/>
        <v>June</v>
      </c>
      <c r="U463" s="31">
        <v>21</v>
      </c>
      <c r="V463" s="27" t="s">
        <v>3188</v>
      </c>
      <c r="W463" s="32">
        <f t="shared" si="52"/>
        <v>20409</v>
      </c>
      <c r="X463" s="27" t="s">
        <v>3189</v>
      </c>
      <c r="Y463" s="32">
        <f t="shared" si="65"/>
        <v>307</v>
      </c>
      <c r="Z46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63" s="27" t="s">
        <v>3190</v>
      </c>
      <c r="AB463" s="33">
        <f>Table1[[#This Row],[secs]]/60 + Table1[[#This Row],[mins]] + Table1[[#This Row],[hours]]*60</f>
        <v>78.083333333333329</v>
      </c>
      <c r="AC463" s="34">
        <f t="shared" si="66"/>
        <v>5</v>
      </c>
      <c r="AD463" s="34">
        <f t="shared" si="67"/>
        <v>18</v>
      </c>
      <c r="AE463" s="35">
        <f t="shared" si="68"/>
        <v>1</v>
      </c>
      <c r="AF463" s="28" t="str">
        <f>IFERROR(VLOOKUP(E463,youtube_playlist!$G:$H,2,FALSE),"Unspecified")</f>
        <v>ประกัน</v>
      </c>
      <c r="AG463" s="28" t="str">
        <f>IFERROR(INDEX(youtube_playlist!$G$2:$H$285,MATCH(E463,youtube_playlist!$G$2:$G$285,0),MATCH("industry",youtube_playlist!$G$1:$H$1,0)),"Unspecified")</f>
        <v>ประกัน</v>
      </c>
      <c r="AH463" s="36">
        <v>54846</v>
      </c>
    </row>
    <row r="464" spans="1:34" ht="15.75" customHeight="1" x14ac:dyDescent="0.3">
      <c r="A464" s="27" t="s">
        <v>3191</v>
      </c>
      <c r="B464" s="27" t="s">
        <v>2710</v>
      </c>
      <c r="C464" s="27" t="s">
        <v>3192</v>
      </c>
      <c r="D464" s="27" t="s">
        <v>3193</v>
      </c>
      <c r="E464" s="28" t="str">
        <f t="shared" si="42"/>
        <v>Bj1i1roYt7E</v>
      </c>
      <c r="F464" s="28" t="str">
        <f t="shared" si="43"/>
        <v>Bj1i1roYt7E</v>
      </c>
      <c r="G464" s="27" t="s">
        <v>3192</v>
      </c>
      <c r="H464" s="29" t="str">
        <f t="shared" si="44"/>
        <v>The Secret Sauce</v>
      </c>
      <c r="I464" s="27" t="s">
        <v>33</v>
      </c>
      <c r="J464" s="27" t="s">
        <v>3194</v>
      </c>
      <c r="K464" s="28" t="str">
        <f t="shared" si="45"/>
        <v>Jun 24, 2021</v>
      </c>
      <c r="L464" s="30">
        <f t="shared" si="46"/>
        <v>44371</v>
      </c>
      <c r="M464" s="28">
        <f t="shared" si="47"/>
        <v>24</v>
      </c>
      <c r="N464" s="28">
        <f t="shared" si="48"/>
        <v>6</v>
      </c>
      <c r="O464" s="28">
        <f t="shared" si="49"/>
        <v>2021</v>
      </c>
      <c r="P464" s="28" t="str">
        <f t="shared" si="50"/>
        <v>24</v>
      </c>
      <c r="Q464" s="28">
        <f>ROUNDUP(Table1[[#This Row],[month]]/3,0)</f>
        <v>2</v>
      </c>
      <c r="R464" s="28" t="str">
        <f>_xlfn.CONCAT(Table1[[#This Row],[year]],"-Q",Table1[[#This Row],[Quarter]])</f>
        <v>2021-Q2</v>
      </c>
      <c r="S464" s="28" t="str">
        <f>TEXT(Table1[[#This Row],[dateStr]],"yyyy-mm")</f>
        <v>2021-06</v>
      </c>
      <c r="T464" s="28" t="str">
        <f t="shared" si="51"/>
        <v>June</v>
      </c>
      <c r="U464" s="31">
        <v>12</v>
      </c>
      <c r="V464" s="27" t="s">
        <v>3195</v>
      </c>
      <c r="W464" s="32">
        <f t="shared" si="52"/>
        <v>16562</v>
      </c>
      <c r="X464" s="27" t="s">
        <v>3196</v>
      </c>
      <c r="Y464" s="32">
        <f t="shared" si="65"/>
        <v>465</v>
      </c>
      <c r="Z46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64" s="27" t="s">
        <v>3197</v>
      </c>
      <c r="AB464" s="33">
        <f>Table1[[#This Row],[secs]]/60 + Table1[[#This Row],[mins]] + Table1[[#This Row],[hours]]*60</f>
        <v>32.200000000000003</v>
      </c>
      <c r="AC464" s="34">
        <f t="shared" si="66"/>
        <v>12</v>
      </c>
      <c r="AD464" s="34">
        <f t="shared" si="67"/>
        <v>32</v>
      </c>
      <c r="AE464" s="35">
        <f t="shared" si="68"/>
        <v>0</v>
      </c>
      <c r="AF464" s="28" t="str">
        <f>IFERROR(VLOOKUP(E464,youtube_playlist!$G:$H,2,FALSE),"Unspecified")</f>
        <v>Innovation &amp; Technology</v>
      </c>
      <c r="AG464" s="28" t="str">
        <f>IFERROR(INDEX(youtube_playlist!$G$2:$H$285,MATCH(E464,youtube_playlist!$G$2:$G$285,0),MATCH("industry",youtube_playlist!$G$1:$H$1,0)),"Unspecified")</f>
        <v>Innovation &amp; Technology</v>
      </c>
      <c r="AH464" s="36">
        <v>50965</v>
      </c>
    </row>
    <row r="465" spans="1:34" ht="15.75" customHeight="1" x14ac:dyDescent="0.3">
      <c r="A465" s="27" t="s">
        <v>3198</v>
      </c>
      <c r="B465" s="27" t="s">
        <v>2710</v>
      </c>
      <c r="C465" s="27" t="s">
        <v>3199</v>
      </c>
      <c r="D465" s="27" t="s">
        <v>3200</v>
      </c>
      <c r="E465" s="28" t="str">
        <f t="shared" si="42"/>
        <v>dRd90j8VjoY</v>
      </c>
      <c r="F465" s="28" t="str">
        <f t="shared" si="43"/>
        <v>dRd90j8VjoY</v>
      </c>
      <c r="G465" s="27" t="s">
        <v>3199</v>
      </c>
      <c r="H465" s="29" t="str">
        <f t="shared" si="44"/>
        <v>The Secret Sauce</v>
      </c>
      <c r="I465" s="27" t="s">
        <v>33</v>
      </c>
      <c r="J465" s="27" t="s">
        <v>3201</v>
      </c>
      <c r="K465" s="28" t="str">
        <f t="shared" si="45"/>
        <v>Jun 26, 2021</v>
      </c>
      <c r="L465" s="30">
        <f t="shared" si="46"/>
        <v>44373</v>
      </c>
      <c r="M465" s="28">
        <f t="shared" si="47"/>
        <v>26</v>
      </c>
      <c r="N465" s="28">
        <f t="shared" si="48"/>
        <v>6</v>
      </c>
      <c r="O465" s="28">
        <f t="shared" si="49"/>
        <v>2021</v>
      </c>
      <c r="P465" s="28" t="str">
        <f t="shared" si="50"/>
        <v>26</v>
      </c>
      <c r="Q465" s="28">
        <f>ROUNDUP(Table1[[#This Row],[month]]/3,0)</f>
        <v>2</v>
      </c>
      <c r="R465" s="28" t="str">
        <f>_xlfn.CONCAT(Table1[[#This Row],[year]],"-Q",Table1[[#This Row],[Quarter]])</f>
        <v>2021-Q2</v>
      </c>
      <c r="S465" s="28" t="str">
        <f>TEXT(Table1[[#This Row],[dateStr]],"yyyy-mm")</f>
        <v>2021-06</v>
      </c>
      <c r="T465" s="28" t="str">
        <f t="shared" si="51"/>
        <v>June</v>
      </c>
      <c r="U465" s="31">
        <v>3</v>
      </c>
      <c r="V465" s="27" t="s">
        <v>3202</v>
      </c>
      <c r="W465" s="32">
        <f t="shared" si="52"/>
        <v>11590</v>
      </c>
      <c r="X465" s="27" t="s">
        <v>3203</v>
      </c>
      <c r="Y465" s="32">
        <f t="shared" si="65"/>
        <v>229</v>
      </c>
      <c r="Z46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65" s="27" t="s">
        <v>3204</v>
      </c>
      <c r="AB465" s="33">
        <f>Table1[[#This Row],[secs]]/60 + Table1[[#This Row],[mins]] + Table1[[#This Row],[hours]]*60</f>
        <v>23.8</v>
      </c>
      <c r="AC465" s="34">
        <f t="shared" si="66"/>
        <v>48</v>
      </c>
      <c r="AD465" s="34">
        <f t="shared" si="67"/>
        <v>23</v>
      </c>
      <c r="AE465" s="35">
        <f t="shared" si="68"/>
        <v>0</v>
      </c>
      <c r="AF465" s="28" t="str">
        <f>IFERROR(VLOOKUP(E465,youtube_playlist!$G:$H,2,FALSE),"Unspecified")</f>
        <v>Unspecified</v>
      </c>
      <c r="AG465" s="28" t="str">
        <f>IFERROR(INDEX(youtube_playlist!$G$2:$H$285,MATCH(E465,youtube_playlist!$G$2:$G$285,0),MATCH("industry",youtube_playlist!$G$1:$H$1,0)),"Unspecified")</f>
        <v>Unspecified</v>
      </c>
      <c r="AH465" s="36">
        <v>48759</v>
      </c>
    </row>
    <row r="466" spans="1:34" ht="15.75" customHeight="1" x14ac:dyDescent="0.3">
      <c r="A466" s="27" t="s">
        <v>3205</v>
      </c>
      <c r="B466" s="27" t="s">
        <v>2710</v>
      </c>
      <c r="C466" s="27" t="s">
        <v>3206</v>
      </c>
      <c r="D466" s="27" t="s">
        <v>3207</v>
      </c>
      <c r="E466" s="28" t="str">
        <f t="shared" si="42"/>
        <v>Q0_xeifkrhI</v>
      </c>
      <c r="F466" s="28" t="str">
        <f t="shared" si="43"/>
        <v>Q0_xeifkrhI</v>
      </c>
      <c r="G466" s="27" t="s">
        <v>3206</v>
      </c>
      <c r="H466" s="29" t="str">
        <f t="shared" si="44"/>
        <v>The Secret Sauce</v>
      </c>
      <c r="I466" s="27" t="s">
        <v>33</v>
      </c>
      <c r="J466" s="27" t="s">
        <v>499</v>
      </c>
      <c r="K466" s="28" t="str">
        <f t="shared" si="45"/>
        <v>Jun 27, 2021</v>
      </c>
      <c r="L466" s="30">
        <f t="shared" si="46"/>
        <v>44374</v>
      </c>
      <c r="M466" s="28">
        <f t="shared" si="47"/>
        <v>27</v>
      </c>
      <c r="N466" s="28">
        <f t="shared" si="48"/>
        <v>6</v>
      </c>
      <c r="O466" s="28">
        <f t="shared" si="49"/>
        <v>2021</v>
      </c>
      <c r="P466" s="28" t="str">
        <f t="shared" si="50"/>
        <v>27</v>
      </c>
      <c r="Q466" s="28">
        <f>ROUNDUP(Table1[[#This Row],[month]]/3,0)</f>
        <v>2</v>
      </c>
      <c r="R466" s="28" t="str">
        <f>_xlfn.CONCAT(Table1[[#This Row],[year]],"-Q",Table1[[#This Row],[Quarter]])</f>
        <v>2021-Q2</v>
      </c>
      <c r="S466" s="28" t="str">
        <f>TEXT(Table1[[#This Row],[dateStr]],"yyyy-mm")</f>
        <v>2021-06</v>
      </c>
      <c r="T466" s="28" t="str">
        <f t="shared" si="51"/>
        <v>June</v>
      </c>
      <c r="U466" s="31">
        <v>22</v>
      </c>
      <c r="V466" s="27" t="s">
        <v>3208</v>
      </c>
      <c r="W466" s="32">
        <f t="shared" si="52"/>
        <v>28858</v>
      </c>
      <c r="X466" s="27" t="s">
        <v>3209</v>
      </c>
      <c r="Y466" s="32">
        <f t="shared" si="65"/>
        <v>934</v>
      </c>
      <c r="Z46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66" s="27" t="s">
        <v>3210</v>
      </c>
      <c r="AB466" s="33">
        <f>Table1[[#This Row],[secs]]/60 + Table1[[#This Row],[mins]] + Table1[[#This Row],[hours]]*60</f>
        <v>23.383333333333333</v>
      </c>
      <c r="AC466" s="34">
        <f t="shared" si="66"/>
        <v>23</v>
      </c>
      <c r="AD466" s="34">
        <f t="shared" si="67"/>
        <v>23</v>
      </c>
      <c r="AE466" s="35">
        <f t="shared" si="68"/>
        <v>0</v>
      </c>
      <c r="AF466" s="28" t="str">
        <f>IFERROR(VLOOKUP(E466,youtube_playlist!$G:$H,2,FALSE),"Unspecified")</f>
        <v>Unspecified</v>
      </c>
      <c r="AG466" s="28" t="str">
        <f>IFERROR(INDEX(youtube_playlist!$G$2:$H$285,MATCH(E466,youtube_playlist!$G$2:$G$285,0),MATCH("industry",youtube_playlist!$G$1:$H$1,0)),"Unspecified")</f>
        <v>Unspecified</v>
      </c>
      <c r="AH466" s="36">
        <v>48977</v>
      </c>
    </row>
    <row r="467" spans="1:34" ht="15.75" customHeight="1" x14ac:dyDescent="0.3">
      <c r="A467" s="27" t="s">
        <v>3211</v>
      </c>
      <c r="B467" s="27" t="s">
        <v>2710</v>
      </c>
      <c r="C467" s="27" t="s">
        <v>3212</v>
      </c>
      <c r="D467" s="27" t="s">
        <v>3213</v>
      </c>
      <c r="E467" s="28" t="str">
        <f t="shared" si="42"/>
        <v>LN7hPFfskS4</v>
      </c>
      <c r="F467" s="28" t="str">
        <f t="shared" si="43"/>
        <v>LN7hPFfskS4</v>
      </c>
      <c r="G467" s="27" t="s">
        <v>3212</v>
      </c>
      <c r="H467" s="29" t="str">
        <f t="shared" si="44"/>
        <v>The Secret Sauce</v>
      </c>
      <c r="I467" s="27" t="s">
        <v>33</v>
      </c>
      <c r="J467" s="27" t="s">
        <v>506</v>
      </c>
      <c r="K467" s="28" t="str">
        <f t="shared" si="45"/>
        <v>Jun 29, 2021</v>
      </c>
      <c r="L467" s="30">
        <f t="shared" si="46"/>
        <v>44376</v>
      </c>
      <c r="M467" s="28">
        <f t="shared" si="47"/>
        <v>29</v>
      </c>
      <c r="N467" s="28">
        <f t="shared" si="48"/>
        <v>6</v>
      </c>
      <c r="O467" s="28">
        <f t="shared" si="49"/>
        <v>2021</v>
      </c>
      <c r="P467" s="28" t="str">
        <f t="shared" si="50"/>
        <v>29</v>
      </c>
      <c r="Q467" s="28">
        <f>ROUNDUP(Table1[[#This Row],[month]]/3,0)</f>
        <v>2</v>
      </c>
      <c r="R467" s="28" t="str">
        <f>_xlfn.CONCAT(Table1[[#This Row],[year]],"-Q",Table1[[#This Row],[Quarter]])</f>
        <v>2021-Q2</v>
      </c>
      <c r="S467" s="28" t="str">
        <f>TEXT(Table1[[#This Row],[dateStr]],"yyyy-mm")</f>
        <v>2021-06</v>
      </c>
      <c r="T467" s="28" t="str">
        <f t="shared" si="51"/>
        <v>June</v>
      </c>
      <c r="U467" s="31">
        <v>15</v>
      </c>
      <c r="V467" s="27" t="s">
        <v>3214</v>
      </c>
      <c r="W467" s="32">
        <f t="shared" si="52"/>
        <v>14209</v>
      </c>
      <c r="X467" s="27" t="s">
        <v>43</v>
      </c>
      <c r="Y467" s="32">
        <f t="shared" si="65"/>
        <v>268</v>
      </c>
      <c r="Z46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67" s="27" t="s">
        <v>3215</v>
      </c>
      <c r="AB467" s="33">
        <f>Table1[[#This Row],[secs]]/60 + Table1[[#This Row],[mins]] + Table1[[#This Row],[hours]]*60</f>
        <v>37.483333333333334</v>
      </c>
      <c r="AC467" s="34">
        <f t="shared" si="66"/>
        <v>29</v>
      </c>
      <c r="AD467" s="34">
        <f t="shared" si="67"/>
        <v>37</v>
      </c>
      <c r="AE467" s="35">
        <f t="shared" si="68"/>
        <v>0</v>
      </c>
      <c r="AF467" s="28" t="str">
        <f>IFERROR(VLOOKUP(E467,youtube_playlist!$G:$H,2,FALSE),"Unspecified")</f>
        <v>อสังหาริมทรัพย์</v>
      </c>
      <c r="AG467" s="28" t="str">
        <f>IFERROR(INDEX(youtube_playlist!$G$2:$H$285,MATCH(E467,youtube_playlist!$G$2:$G$285,0),MATCH("industry",youtube_playlist!$G$1:$H$1,0)),"Unspecified")</f>
        <v>อสังหาริมทรัพย์</v>
      </c>
      <c r="AH467" s="36">
        <v>47544</v>
      </c>
    </row>
    <row r="468" spans="1:34" ht="15.75" customHeight="1" x14ac:dyDescent="0.3">
      <c r="A468" s="27" t="s">
        <v>3216</v>
      </c>
      <c r="B468" s="27" t="s">
        <v>2710</v>
      </c>
      <c r="C468" s="27" t="s">
        <v>3217</v>
      </c>
      <c r="D468" s="27" t="s">
        <v>3218</v>
      </c>
      <c r="E468" s="28" t="str">
        <f t="shared" si="42"/>
        <v>DEqERUIFt48</v>
      </c>
      <c r="F468" s="28" t="str">
        <f t="shared" si="43"/>
        <v>DEqERUIFt48</v>
      </c>
      <c r="G468" s="27" t="s">
        <v>3217</v>
      </c>
      <c r="H468" s="29" t="str">
        <f t="shared" si="44"/>
        <v>The Secret Sauce</v>
      </c>
      <c r="I468" s="27" t="s">
        <v>33</v>
      </c>
      <c r="J468" s="27" t="s">
        <v>3219</v>
      </c>
      <c r="K468" s="28" t="str">
        <f t="shared" si="45"/>
        <v>Jul 6, 2021</v>
      </c>
      <c r="L468" s="30">
        <f t="shared" si="46"/>
        <v>44383</v>
      </c>
      <c r="M468" s="28">
        <f t="shared" si="47"/>
        <v>6</v>
      </c>
      <c r="N468" s="28">
        <f t="shared" si="48"/>
        <v>7</v>
      </c>
      <c r="O468" s="28">
        <f t="shared" si="49"/>
        <v>2021</v>
      </c>
      <c r="P468" s="28" t="str">
        <f t="shared" si="50"/>
        <v>6</v>
      </c>
      <c r="Q468" s="28">
        <f>ROUNDUP(Table1[[#This Row],[month]]/3,0)</f>
        <v>3</v>
      </c>
      <c r="R468" s="28" t="str">
        <f>_xlfn.CONCAT(Table1[[#This Row],[year]],"-Q",Table1[[#This Row],[Quarter]])</f>
        <v>2021-Q3</v>
      </c>
      <c r="S468" s="28" t="str">
        <f>TEXT(Table1[[#This Row],[dateStr]],"yyyy-mm")</f>
        <v>2021-07</v>
      </c>
      <c r="T468" s="28" t="str">
        <f t="shared" si="51"/>
        <v>July</v>
      </c>
      <c r="U468" s="31">
        <v>46</v>
      </c>
      <c r="V468" s="27" t="s">
        <v>3220</v>
      </c>
      <c r="W468" s="32">
        <f t="shared" si="52"/>
        <v>47308</v>
      </c>
      <c r="X468" s="27" t="s">
        <v>3221</v>
      </c>
      <c r="Y468" s="32">
        <f t="shared" si="65"/>
        <v>1543</v>
      </c>
      <c r="Z46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68" s="27" t="s">
        <v>3222</v>
      </c>
      <c r="AB468" s="33">
        <f>Table1[[#This Row],[secs]]/60 + Table1[[#This Row],[mins]] + Table1[[#This Row],[hours]]*60</f>
        <v>16.816666666666666</v>
      </c>
      <c r="AC468" s="34">
        <f t="shared" si="66"/>
        <v>49</v>
      </c>
      <c r="AD468" s="34">
        <f t="shared" si="67"/>
        <v>16</v>
      </c>
      <c r="AE468" s="35">
        <f t="shared" si="68"/>
        <v>0</v>
      </c>
      <c r="AF468" s="28" t="str">
        <f>IFERROR(VLOOKUP(E468,youtube_playlist!$G:$H,2,FALSE),"Unspecified")</f>
        <v>Unspecified</v>
      </c>
      <c r="AG468" s="28" t="str">
        <f>IFERROR(INDEX(youtube_playlist!$G$2:$H$285,MATCH(E468,youtube_playlist!$G$2:$G$285,0),MATCH("industry",youtube_playlist!$G$1:$H$1,0)),"Unspecified")</f>
        <v>Unspecified</v>
      </c>
      <c r="AH468" s="36">
        <v>51766</v>
      </c>
    </row>
    <row r="469" spans="1:34" ht="15.75" customHeight="1" x14ac:dyDescent="0.3">
      <c r="A469" s="27" t="s">
        <v>3223</v>
      </c>
      <c r="B469" s="27" t="s">
        <v>2710</v>
      </c>
      <c r="C469" s="27" t="s">
        <v>3224</v>
      </c>
      <c r="D469" s="27" t="s">
        <v>3225</v>
      </c>
      <c r="E469" s="28" t="str">
        <f t="shared" si="42"/>
        <v>AeP5BNmg1jI</v>
      </c>
      <c r="F469" s="28" t="str">
        <f t="shared" si="43"/>
        <v>AeP5BNmg1jI</v>
      </c>
      <c r="G469" s="27" t="s">
        <v>3224</v>
      </c>
      <c r="H469" s="29" t="str">
        <f t="shared" si="44"/>
        <v>The Secret Sauce</v>
      </c>
      <c r="I469" s="27" t="s">
        <v>33</v>
      </c>
      <c r="J469" s="27" t="s">
        <v>3226</v>
      </c>
      <c r="K469" s="28" t="str">
        <f t="shared" si="45"/>
        <v>Jul 10, 2021</v>
      </c>
      <c r="L469" s="30">
        <f t="shared" si="46"/>
        <v>44387</v>
      </c>
      <c r="M469" s="28">
        <f t="shared" si="47"/>
        <v>10</v>
      </c>
      <c r="N469" s="28">
        <f t="shared" si="48"/>
        <v>7</v>
      </c>
      <c r="O469" s="28">
        <f t="shared" si="49"/>
        <v>2021</v>
      </c>
      <c r="P469" s="28" t="str">
        <f t="shared" si="50"/>
        <v>10</v>
      </c>
      <c r="Q469" s="28">
        <f>ROUNDUP(Table1[[#This Row],[month]]/3,0)</f>
        <v>3</v>
      </c>
      <c r="R469" s="28" t="str">
        <f>_xlfn.CONCAT(Table1[[#This Row],[year]],"-Q",Table1[[#This Row],[Quarter]])</f>
        <v>2021-Q3</v>
      </c>
      <c r="S469" s="28" t="str">
        <f>TEXT(Table1[[#This Row],[dateStr]],"yyyy-mm")</f>
        <v>2021-07</v>
      </c>
      <c r="T469" s="28" t="str">
        <f t="shared" si="51"/>
        <v>July</v>
      </c>
      <c r="U469" s="31">
        <v>82</v>
      </c>
      <c r="V469" s="27" t="s">
        <v>3227</v>
      </c>
      <c r="W469" s="32">
        <f t="shared" si="52"/>
        <v>145268</v>
      </c>
      <c r="X469" s="27" t="s">
        <v>3228</v>
      </c>
      <c r="Y469" s="32">
        <f t="shared" si="65"/>
        <v>4459</v>
      </c>
      <c r="Z46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69" s="27" t="s">
        <v>3229</v>
      </c>
      <c r="AB469" s="33">
        <f>Table1[[#This Row],[secs]]/60 + Table1[[#This Row],[mins]] + Table1[[#This Row],[hours]]*60</f>
        <v>35.916666666666664</v>
      </c>
      <c r="AC469" s="34">
        <f t="shared" si="66"/>
        <v>55</v>
      </c>
      <c r="AD469" s="34">
        <f t="shared" si="67"/>
        <v>35</v>
      </c>
      <c r="AE469" s="35">
        <f t="shared" si="68"/>
        <v>0</v>
      </c>
      <c r="AF469" s="28" t="str">
        <f>IFERROR(VLOOKUP(E469,youtube_playlist!$G:$H,2,FALSE),"Unspecified")</f>
        <v>Unspecified</v>
      </c>
      <c r="AG469" s="28" t="str">
        <f>IFERROR(INDEX(youtube_playlist!$G$2:$H$285,MATCH(E469,youtube_playlist!$G$2:$G$285,0),MATCH("industry",youtube_playlist!$G$1:$H$1,0)),"Unspecified")</f>
        <v>Unspecified</v>
      </c>
      <c r="AH469" s="36">
        <v>57633</v>
      </c>
    </row>
    <row r="470" spans="1:34" ht="15.75" customHeight="1" x14ac:dyDescent="0.3">
      <c r="A470" s="27" t="s">
        <v>3230</v>
      </c>
      <c r="B470" s="27" t="s">
        <v>2710</v>
      </c>
      <c r="C470" s="27" t="s">
        <v>3231</v>
      </c>
      <c r="D470" s="27" t="s">
        <v>3232</v>
      </c>
      <c r="E470" s="28" t="str">
        <f t="shared" si="42"/>
        <v>V8ohFbyJTXs</v>
      </c>
      <c r="F470" s="28" t="str">
        <f t="shared" si="43"/>
        <v>V8ohFbyJTXs</v>
      </c>
      <c r="G470" s="27" t="s">
        <v>3231</v>
      </c>
      <c r="H470" s="29" t="str">
        <f t="shared" si="44"/>
        <v>The Secret Sauce</v>
      </c>
      <c r="I470" s="27" t="s">
        <v>33</v>
      </c>
      <c r="J470" s="27" t="s">
        <v>3233</v>
      </c>
      <c r="K470" s="28" t="str">
        <f t="shared" si="45"/>
        <v>Jul 12, 2021</v>
      </c>
      <c r="L470" s="30">
        <f t="shared" si="46"/>
        <v>44389</v>
      </c>
      <c r="M470" s="28">
        <f t="shared" si="47"/>
        <v>12</v>
      </c>
      <c r="N470" s="28">
        <f t="shared" si="48"/>
        <v>7</v>
      </c>
      <c r="O470" s="28">
        <f t="shared" si="49"/>
        <v>2021</v>
      </c>
      <c r="P470" s="28" t="str">
        <f t="shared" si="50"/>
        <v>12</v>
      </c>
      <c r="Q470" s="28">
        <f>ROUNDUP(Table1[[#This Row],[month]]/3,0)</f>
        <v>3</v>
      </c>
      <c r="R470" s="28" t="str">
        <f>_xlfn.CONCAT(Table1[[#This Row],[year]],"-Q",Table1[[#This Row],[Quarter]])</f>
        <v>2021-Q3</v>
      </c>
      <c r="S470" s="28" t="str">
        <f>TEXT(Table1[[#This Row],[dateStr]],"yyyy-mm")</f>
        <v>2021-07</v>
      </c>
      <c r="T470" s="28" t="str">
        <f t="shared" si="51"/>
        <v>July</v>
      </c>
      <c r="U470" s="31">
        <v>38</v>
      </c>
      <c r="V470" s="27" t="s">
        <v>3234</v>
      </c>
      <c r="W470" s="32">
        <f t="shared" si="52"/>
        <v>26542</v>
      </c>
      <c r="X470" s="27" t="s">
        <v>3235</v>
      </c>
      <c r="Y470" s="32">
        <f t="shared" si="65"/>
        <v>672</v>
      </c>
      <c r="Z47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70" s="27" t="s">
        <v>3236</v>
      </c>
      <c r="AB470" s="33">
        <f>Table1[[#This Row],[secs]]/60 + Table1[[#This Row],[mins]] + Table1[[#This Row],[hours]]*60</f>
        <v>15.016666666666667</v>
      </c>
      <c r="AC470" s="34">
        <f t="shared" si="66"/>
        <v>1</v>
      </c>
      <c r="AD470" s="34">
        <f t="shared" si="67"/>
        <v>15</v>
      </c>
      <c r="AE470" s="35">
        <f t="shared" si="68"/>
        <v>0</v>
      </c>
      <c r="AF470" s="28" t="str">
        <f>IFERROR(VLOOKUP(E470,youtube_playlist!$G:$H,2,FALSE),"Unspecified")</f>
        <v>Unspecified</v>
      </c>
      <c r="AG470" s="28" t="str">
        <f>IFERROR(INDEX(youtube_playlist!$G$2:$H$285,MATCH(E470,youtube_playlist!$G$2:$G$285,0),MATCH("industry",youtube_playlist!$G$1:$H$1,0)),"Unspecified")</f>
        <v>Unspecified</v>
      </c>
      <c r="AH470" s="36">
        <v>50759</v>
      </c>
    </row>
    <row r="471" spans="1:34" ht="15.75" customHeight="1" x14ac:dyDescent="0.3">
      <c r="A471" s="27" t="s">
        <v>3237</v>
      </c>
      <c r="B471" s="27" t="s">
        <v>2710</v>
      </c>
      <c r="C471" s="27" t="s">
        <v>3238</v>
      </c>
      <c r="D471" s="27" t="s">
        <v>3239</v>
      </c>
      <c r="E471" s="28" t="str">
        <f t="shared" si="42"/>
        <v>ZB7FMQXvjfQ</v>
      </c>
      <c r="F471" s="28" t="str">
        <f t="shared" si="43"/>
        <v>ZB7FMQXvjfQ</v>
      </c>
      <c r="G471" s="27" t="s">
        <v>3238</v>
      </c>
      <c r="H471" s="29" t="str">
        <f t="shared" si="44"/>
        <v>The Secret Sauce</v>
      </c>
      <c r="I471" s="27" t="s">
        <v>33</v>
      </c>
      <c r="J471" s="27" t="s">
        <v>3240</v>
      </c>
      <c r="K471" s="28" t="str">
        <f t="shared" si="45"/>
        <v>Jul 13, 2021</v>
      </c>
      <c r="L471" s="30">
        <f t="shared" si="46"/>
        <v>44390</v>
      </c>
      <c r="M471" s="28">
        <f t="shared" si="47"/>
        <v>13</v>
      </c>
      <c r="N471" s="28">
        <f t="shared" si="48"/>
        <v>7</v>
      </c>
      <c r="O471" s="28">
        <f t="shared" si="49"/>
        <v>2021</v>
      </c>
      <c r="P471" s="28" t="str">
        <f t="shared" si="50"/>
        <v>13</v>
      </c>
      <c r="Q471" s="28">
        <f>ROUNDUP(Table1[[#This Row],[month]]/3,0)</f>
        <v>3</v>
      </c>
      <c r="R471" s="28" t="str">
        <f>_xlfn.CONCAT(Table1[[#This Row],[year]],"-Q",Table1[[#This Row],[Quarter]])</f>
        <v>2021-Q3</v>
      </c>
      <c r="S471" s="28" t="str">
        <f>TEXT(Table1[[#This Row],[dateStr]],"yyyy-mm")</f>
        <v>2021-07</v>
      </c>
      <c r="T471" s="28" t="str">
        <f t="shared" si="51"/>
        <v>July</v>
      </c>
      <c r="U471" s="31">
        <v>5</v>
      </c>
      <c r="V471" s="27" t="s">
        <v>3241</v>
      </c>
      <c r="W471" s="32">
        <f t="shared" si="52"/>
        <v>10129</v>
      </c>
      <c r="X471" s="27" t="s">
        <v>2469</v>
      </c>
      <c r="Y471" s="32">
        <f t="shared" si="65"/>
        <v>224</v>
      </c>
      <c r="Z47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71" s="27" t="s">
        <v>3242</v>
      </c>
      <c r="AB471" s="33">
        <f>Table1[[#This Row],[secs]]/60 + Table1[[#This Row],[mins]] + Table1[[#This Row],[hours]]*60</f>
        <v>43.733333333333334</v>
      </c>
      <c r="AC471" s="34">
        <f t="shared" si="66"/>
        <v>44</v>
      </c>
      <c r="AD471" s="34">
        <f t="shared" si="67"/>
        <v>43</v>
      </c>
      <c r="AE471" s="35">
        <f t="shared" si="68"/>
        <v>0</v>
      </c>
      <c r="AF471" s="28" t="str">
        <f>IFERROR(VLOOKUP(E471,youtube_playlist!$G:$H,2,FALSE),"Unspecified")</f>
        <v>Innovation &amp; Technology</v>
      </c>
      <c r="AG471" s="28" t="str">
        <f>IFERROR(INDEX(youtube_playlist!$G$2:$H$285,MATCH(E471,youtube_playlist!$G$2:$G$285,0),MATCH("industry",youtube_playlist!$G$1:$H$1,0)),"Unspecified")</f>
        <v>Innovation &amp; Technology</v>
      </c>
      <c r="AH471" s="36">
        <v>45644</v>
      </c>
    </row>
    <row r="472" spans="1:34" ht="15.75" customHeight="1" x14ac:dyDescent="0.3">
      <c r="A472" s="27" t="s">
        <v>3243</v>
      </c>
      <c r="B472" s="27" t="s">
        <v>2710</v>
      </c>
      <c r="C472" s="27" t="s">
        <v>3244</v>
      </c>
      <c r="D472" s="27" t="s">
        <v>3245</v>
      </c>
      <c r="E472" s="28" t="str">
        <f t="shared" si="42"/>
        <v>6L8X-oXugOA</v>
      </c>
      <c r="F472" s="28" t="str">
        <f t="shared" si="43"/>
        <v>6L8X-oXugOA</v>
      </c>
      <c r="G472" s="27" t="s">
        <v>3244</v>
      </c>
      <c r="H472" s="29" t="str">
        <f t="shared" si="44"/>
        <v>The Secret Sauce</v>
      </c>
      <c r="I472" s="27" t="s">
        <v>33</v>
      </c>
      <c r="J472" s="27" t="s">
        <v>3246</v>
      </c>
      <c r="K472" s="28" t="str">
        <f t="shared" si="45"/>
        <v>Jul 15, 2021</v>
      </c>
      <c r="L472" s="30">
        <f t="shared" si="46"/>
        <v>44392</v>
      </c>
      <c r="M472" s="28">
        <f t="shared" si="47"/>
        <v>15</v>
      </c>
      <c r="N472" s="28">
        <f t="shared" si="48"/>
        <v>7</v>
      </c>
      <c r="O472" s="28">
        <f t="shared" si="49"/>
        <v>2021</v>
      </c>
      <c r="P472" s="28" t="str">
        <f t="shared" si="50"/>
        <v>15</v>
      </c>
      <c r="Q472" s="28">
        <f>ROUNDUP(Table1[[#This Row],[month]]/3,0)</f>
        <v>3</v>
      </c>
      <c r="R472" s="28" t="str">
        <f>_xlfn.CONCAT(Table1[[#This Row],[year]],"-Q",Table1[[#This Row],[Quarter]])</f>
        <v>2021-Q3</v>
      </c>
      <c r="S472" s="28" t="str">
        <f>TEXT(Table1[[#This Row],[dateStr]],"yyyy-mm")</f>
        <v>2021-07</v>
      </c>
      <c r="T472" s="28" t="str">
        <f t="shared" si="51"/>
        <v>July</v>
      </c>
      <c r="U472" s="31">
        <v>82</v>
      </c>
      <c r="V472" s="27" t="s">
        <v>3247</v>
      </c>
      <c r="W472" s="32">
        <f t="shared" si="52"/>
        <v>43057</v>
      </c>
      <c r="X472" s="27" t="s">
        <v>3248</v>
      </c>
      <c r="Y472" s="32">
        <f t="shared" si="65"/>
        <v>1418</v>
      </c>
      <c r="Z47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72" s="27" t="s">
        <v>482</v>
      </c>
      <c r="AB472" s="33">
        <f>Table1[[#This Row],[secs]]/60 + Table1[[#This Row],[mins]] + Table1[[#This Row],[hours]]*60</f>
        <v>25.633333333333333</v>
      </c>
      <c r="AC472" s="34">
        <f t="shared" si="66"/>
        <v>38</v>
      </c>
      <c r="AD472" s="34">
        <f t="shared" si="67"/>
        <v>25</v>
      </c>
      <c r="AE472" s="35">
        <f t="shared" si="68"/>
        <v>0</v>
      </c>
      <c r="AF472" s="28" t="str">
        <f>IFERROR(VLOOKUP(E472,youtube_playlist!$G:$H,2,FALSE),"Unspecified")</f>
        <v>Unspecified</v>
      </c>
      <c r="AG472" s="28" t="str">
        <f>IFERROR(INDEX(youtube_playlist!$G$2:$H$285,MATCH(E472,youtube_playlist!$G$2:$G$285,0),MATCH("industry",youtube_playlist!$G$1:$H$1,0)),"Unspecified")</f>
        <v>Unspecified</v>
      </c>
      <c r="AH472" s="36">
        <v>52959</v>
      </c>
    </row>
    <row r="473" spans="1:34" ht="15.75" customHeight="1" x14ac:dyDescent="0.3">
      <c r="A473" s="27" t="s">
        <v>3249</v>
      </c>
      <c r="B473" s="27" t="s">
        <v>2710</v>
      </c>
      <c r="C473" s="27" t="s">
        <v>3250</v>
      </c>
      <c r="D473" s="27" t="s">
        <v>3251</v>
      </c>
      <c r="E473" s="28" t="str">
        <f t="shared" si="42"/>
        <v>SVj6b_WvHL8</v>
      </c>
      <c r="F473" s="28" t="str">
        <f t="shared" si="43"/>
        <v>SVj6b_WvHL8</v>
      </c>
      <c r="G473" s="27" t="s">
        <v>3250</v>
      </c>
      <c r="H473" s="29" t="str">
        <f t="shared" si="44"/>
        <v>The Secret Sauce</v>
      </c>
      <c r="I473" s="27" t="s">
        <v>33</v>
      </c>
      <c r="J473" s="27" t="s">
        <v>3252</v>
      </c>
      <c r="K473" s="28" t="str">
        <f t="shared" si="45"/>
        <v>Jul 16, 2021</v>
      </c>
      <c r="L473" s="30">
        <f t="shared" si="46"/>
        <v>44393</v>
      </c>
      <c r="M473" s="28">
        <f t="shared" si="47"/>
        <v>16</v>
      </c>
      <c r="N473" s="28">
        <f t="shared" si="48"/>
        <v>7</v>
      </c>
      <c r="O473" s="28">
        <f t="shared" si="49"/>
        <v>2021</v>
      </c>
      <c r="P473" s="28" t="str">
        <f t="shared" si="50"/>
        <v>16</v>
      </c>
      <c r="Q473" s="28">
        <f>ROUNDUP(Table1[[#This Row],[month]]/3,0)</f>
        <v>3</v>
      </c>
      <c r="R473" s="28" t="str">
        <f>_xlfn.CONCAT(Table1[[#This Row],[year]],"-Q",Table1[[#This Row],[Quarter]])</f>
        <v>2021-Q3</v>
      </c>
      <c r="S473" s="28" t="str">
        <f>TEXT(Table1[[#This Row],[dateStr]],"yyyy-mm")</f>
        <v>2021-07</v>
      </c>
      <c r="T473" s="28" t="str">
        <f t="shared" si="51"/>
        <v>July</v>
      </c>
      <c r="U473" s="31">
        <v>201</v>
      </c>
      <c r="V473" s="27" t="s">
        <v>3253</v>
      </c>
      <c r="W473" s="32">
        <f t="shared" si="52"/>
        <v>140343</v>
      </c>
      <c r="X473" s="27" t="s">
        <v>3254</v>
      </c>
      <c r="Y473" s="32">
        <f t="shared" si="65"/>
        <v>3190</v>
      </c>
      <c r="Z47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73" s="27" t="s">
        <v>3255</v>
      </c>
      <c r="AB473" s="33">
        <f>Table1[[#This Row],[secs]]/60 + Table1[[#This Row],[mins]] + Table1[[#This Row],[hours]]*60</f>
        <v>15.7</v>
      </c>
      <c r="AC473" s="34">
        <f t="shared" si="66"/>
        <v>42</v>
      </c>
      <c r="AD473" s="34">
        <f t="shared" si="67"/>
        <v>15</v>
      </c>
      <c r="AE473" s="35">
        <f t="shared" si="68"/>
        <v>0</v>
      </c>
      <c r="AF473" s="28" t="str">
        <f>IFERROR(VLOOKUP(E473,youtube_playlist!$G:$H,2,FALSE),"Unspecified")</f>
        <v>Unspecified</v>
      </c>
      <c r="AG473" s="28" t="str">
        <f>IFERROR(INDEX(youtube_playlist!$G$2:$H$285,MATCH(E473,youtube_playlist!$G$2:$G$285,0),MATCH("industry",youtube_playlist!$G$1:$H$1,0)),"Unspecified")</f>
        <v>Unspecified</v>
      </c>
      <c r="AH473" s="36">
        <v>50825</v>
      </c>
    </row>
    <row r="474" spans="1:34" ht="15.75" customHeight="1" x14ac:dyDescent="0.3">
      <c r="A474" s="27" t="s">
        <v>3256</v>
      </c>
      <c r="B474" s="27" t="s">
        <v>2710</v>
      </c>
      <c r="C474" s="27" t="s">
        <v>3257</v>
      </c>
      <c r="D474" s="27" t="s">
        <v>3258</v>
      </c>
      <c r="E474" s="28" t="str">
        <f t="shared" si="42"/>
        <v>hVh__MhyA_Y</v>
      </c>
      <c r="F474" s="28" t="str">
        <f t="shared" si="43"/>
        <v>hVh__MhyA_Y</v>
      </c>
      <c r="G474" s="27" t="s">
        <v>3257</v>
      </c>
      <c r="H474" s="29" t="str">
        <f t="shared" si="44"/>
        <v>The Secret Sauce</v>
      </c>
      <c r="I474" s="27" t="s">
        <v>33</v>
      </c>
      <c r="J474" s="27" t="s">
        <v>3259</v>
      </c>
      <c r="K474" s="28" t="str">
        <f t="shared" si="45"/>
        <v>Jul 17, 2021</v>
      </c>
      <c r="L474" s="30">
        <f t="shared" si="46"/>
        <v>44394</v>
      </c>
      <c r="M474" s="28">
        <f t="shared" si="47"/>
        <v>17</v>
      </c>
      <c r="N474" s="28">
        <f t="shared" si="48"/>
        <v>7</v>
      </c>
      <c r="O474" s="28">
        <f t="shared" si="49"/>
        <v>2021</v>
      </c>
      <c r="P474" s="28" t="str">
        <f t="shared" si="50"/>
        <v>17</v>
      </c>
      <c r="Q474" s="28">
        <f>ROUNDUP(Table1[[#This Row],[month]]/3,0)</f>
        <v>3</v>
      </c>
      <c r="R474" s="28" t="str">
        <f>_xlfn.CONCAT(Table1[[#This Row],[year]],"-Q",Table1[[#This Row],[Quarter]])</f>
        <v>2021-Q3</v>
      </c>
      <c r="S474" s="28" t="str">
        <f>TEXT(Table1[[#This Row],[dateStr]],"yyyy-mm")</f>
        <v>2021-07</v>
      </c>
      <c r="T474" s="28" t="str">
        <f t="shared" si="51"/>
        <v>July</v>
      </c>
      <c r="U474" s="31">
        <v>23</v>
      </c>
      <c r="V474" s="27" t="s">
        <v>3260</v>
      </c>
      <c r="W474" s="32">
        <f t="shared" si="52"/>
        <v>25630</v>
      </c>
      <c r="X474" s="27" t="s">
        <v>3261</v>
      </c>
      <c r="Y474" s="32">
        <f t="shared" si="65"/>
        <v>662</v>
      </c>
      <c r="Z47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74" s="27" t="s">
        <v>3262</v>
      </c>
      <c r="AB474" s="33">
        <f>Table1[[#This Row],[secs]]/60 + Table1[[#This Row],[mins]] + Table1[[#This Row],[hours]]*60</f>
        <v>22.066666666666666</v>
      </c>
      <c r="AC474" s="34">
        <f t="shared" si="66"/>
        <v>4</v>
      </c>
      <c r="AD474" s="34">
        <f t="shared" si="67"/>
        <v>22</v>
      </c>
      <c r="AE474" s="35">
        <f t="shared" si="68"/>
        <v>0</v>
      </c>
      <c r="AF474" s="28" t="str">
        <f>IFERROR(VLOOKUP(E474,youtube_playlist!$G:$H,2,FALSE),"Unspecified")</f>
        <v>Unspecified</v>
      </c>
      <c r="AG474" s="28" t="str">
        <f>IFERROR(INDEX(youtube_playlist!$G$2:$H$285,MATCH(E474,youtube_playlist!$G$2:$G$285,0),MATCH("industry",youtube_playlist!$G$1:$H$1,0)),"Unspecified")</f>
        <v>Unspecified</v>
      </c>
      <c r="AH474" s="36">
        <v>53513</v>
      </c>
    </row>
    <row r="475" spans="1:34" ht="15.75" customHeight="1" x14ac:dyDescent="0.3">
      <c r="A475" s="27" t="s">
        <v>3263</v>
      </c>
      <c r="B475" s="27" t="s">
        <v>2710</v>
      </c>
      <c r="C475" s="27" t="s">
        <v>3264</v>
      </c>
      <c r="D475" s="27" t="s">
        <v>3265</v>
      </c>
      <c r="E475" s="28" t="str">
        <f t="shared" si="42"/>
        <v>4Ph5bvg7FlU</v>
      </c>
      <c r="F475" s="28" t="str">
        <f t="shared" si="43"/>
        <v>4Ph5bvg7FlU</v>
      </c>
      <c r="G475" s="27" t="s">
        <v>3264</v>
      </c>
      <c r="H475" s="29" t="str">
        <f t="shared" si="44"/>
        <v>The Secret Sauce</v>
      </c>
      <c r="I475" s="27" t="s">
        <v>33</v>
      </c>
      <c r="J475" s="27" t="s">
        <v>3266</v>
      </c>
      <c r="K475" s="28" t="str">
        <f t="shared" si="45"/>
        <v>Jul 20, 2021</v>
      </c>
      <c r="L475" s="30">
        <f t="shared" si="46"/>
        <v>44397</v>
      </c>
      <c r="M475" s="28">
        <f t="shared" si="47"/>
        <v>20</v>
      </c>
      <c r="N475" s="28">
        <f t="shared" si="48"/>
        <v>7</v>
      </c>
      <c r="O475" s="28">
        <f t="shared" si="49"/>
        <v>2021</v>
      </c>
      <c r="P475" s="28" t="str">
        <f t="shared" si="50"/>
        <v>20</v>
      </c>
      <c r="Q475" s="28">
        <f>ROUNDUP(Table1[[#This Row],[month]]/3,0)</f>
        <v>3</v>
      </c>
      <c r="R475" s="28" t="str">
        <f>_xlfn.CONCAT(Table1[[#This Row],[year]],"-Q",Table1[[#This Row],[Quarter]])</f>
        <v>2021-Q3</v>
      </c>
      <c r="S475" s="28" t="str">
        <f>TEXT(Table1[[#This Row],[dateStr]],"yyyy-mm")</f>
        <v>2021-07</v>
      </c>
      <c r="T475" s="28" t="str">
        <f t="shared" si="51"/>
        <v>July</v>
      </c>
      <c r="U475" s="31">
        <v>238</v>
      </c>
      <c r="V475" s="27" t="s">
        <v>3267</v>
      </c>
      <c r="W475" s="32">
        <f t="shared" si="52"/>
        <v>94029</v>
      </c>
      <c r="X475" s="27" t="s">
        <v>3268</v>
      </c>
      <c r="Y475" s="32">
        <f t="shared" si="65"/>
        <v>2562</v>
      </c>
      <c r="Z47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75" s="27" t="s">
        <v>3269</v>
      </c>
      <c r="AB475" s="33">
        <f>Table1[[#This Row],[secs]]/60 + Table1[[#This Row],[mins]] + Table1[[#This Row],[hours]]*60</f>
        <v>15.183333333333334</v>
      </c>
      <c r="AC475" s="34">
        <f t="shared" si="66"/>
        <v>11</v>
      </c>
      <c r="AD475" s="34">
        <f t="shared" si="67"/>
        <v>15</v>
      </c>
      <c r="AE475" s="35">
        <f t="shared" si="68"/>
        <v>0</v>
      </c>
      <c r="AF475" s="28" t="str">
        <f>IFERROR(VLOOKUP(E475,youtube_playlist!$G:$H,2,FALSE),"Unspecified")</f>
        <v>Unspecified</v>
      </c>
      <c r="AG475" s="28" t="str">
        <f>IFERROR(INDEX(youtube_playlist!$G$2:$H$285,MATCH(E475,youtube_playlist!$G$2:$G$285,0),MATCH("industry",youtube_playlist!$G$1:$H$1,0)),"Unspecified")</f>
        <v>Unspecified</v>
      </c>
      <c r="AH475" s="36">
        <v>50451</v>
      </c>
    </row>
    <row r="476" spans="1:34" ht="15.75" customHeight="1" x14ac:dyDescent="0.3">
      <c r="A476" s="27" t="s">
        <v>3270</v>
      </c>
      <c r="B476" s="27" t="s">
        <v>2710</v>
      </c>
      <c r="C476" s="27" t="s">
        <v>3271</v>
      </c>
      <c r="D476" s="27" t="s">
        <v>3272</v>
      </c>
      <c r="E476" s="28" t="str">
        <f t="shared" si="42"/>
        <v>ncR3JyjIdug</v>
      </c>
      <c r="F476" s="28" t="str">
        <f t="shared" si="43"/>
        <v>ncR3JyjIdug</v>
      </c>
      <c r="G476" s="27" t="s">
        <v>3271</v>
      </c>
      <c r="H476" s="29" t="str">
        <f t="shared" si="44"/>
        <v>The Secret Sauce</v>
      </c>
      <c r="I476" s="27" t="s">
        <v>33</v>
      </c>
      <c r="J476" s="27" t="s">
        <v>3273</v>
      </c>
      <c r="K476" s="28" t="str">
        <f t="shared" si="45"/>
        <v>Jul 22, 2021</v>
      </c>
      <c r="L476" s="30">
        <f t="shared" si="46"/>
        <v>44399</v>
      </c>
      <c r="M476" s="28">
        <f t="shared" si="47"/>
        <v>22</v>
      </c>
      <c r="N476" s="28">
        <f t="shared" si="48"/>
        <v>7</v>
      </c>
      <c r="O476" s="28">
        <f t="shared" si="49"/>
        <v>2021</v>
      </c>
      <c r="P476" s="28" t="str">
        <f t="shared" si="50"/>
        <v>22</v>
      </c>
      <c r="Q476" s="28">
        <f>ROUNDUP(Table1[[#This Row],[month]]/3,0)</f>
        <v>3</v>
      </c>
      <c r="R476" s="28" t="str">
        <f>_xlfn.CONCAT(Table1[[#This Row],[year]],"-Q",Table1[[#This Row],[Quarter]])</f>
        <v>2021-Q3</v>
      </c>
      <c r="S476" s="28" t="str">
        <f>TEXT(Table1[[#This Row],[dateStr]],"yyyy-mm")</f>
        <v>2021-07</v>
      </c>
      <c r="T476" s="28" t="str">
        <f t="shared" si="51"/>
        <v>July</v>
      </c>
      <c r="U476" s="31">
        <v>32</v>
      </c>
      <c r="V476" s="27" t="s">
        <v>3274</v>
      </c>
      <c r="W476" s="32">
        <f t="shared" si="52"/>
        <v>24523</v>
      </c>
      <c r="X476" s="27" t="s">
        <v>3275</v>
      </c>
      <c r="Y476" s="32">
        <f t="shared" si="65"/>
        <v>591</v>
      </c>
      <c r="Z47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76" s="27" t="s">
        <v>3276</v>
      </c>
      <c r="AB476" s="33">
        <f>Table1[[#This Row],[secs]]/60 + Table1[[#This Row],[mins]] + Table1[[#This Row],[hours]]*60</f>
        <v>34.81666666666667</v>
      </c>
      <c r="AC476" s="34">
        <f t="shared" si="66"/>
        <v>49</v>
      </c>
      <c r="AD476" s="34">
        <f t="shared" si="67"/>
        <v>34</v>
      </c>
      <c r="AE476" s="35">
        <f t="shared" si="68"/>
        <v>0</v>
      </c>
      <c r="AF476" s="28" t="str">
        <f>IFERROR(VLOOKUP(E476,youtube_playlist!$G:$H,2,FALSE),"Unspecified")</f>
        <v>สินค้าอุปโภคบริโภค</v>
      </c>
      <c r="AG476" s="28" t="str">
        <f>IFERROR(INDEX(youtube_playlist!$G$2:$H$285,MATCH(E476,youtube_playlist!$G$2:$G$285,0),MATCH("industry",youtube_playlist!$G$1:$H$1,0)),"Unspecified")</f>
        <v>สินค้าอุปโภคบริโภค</v>
      </c>
      <c r="AH476" s="36">
        <v>53579</v>
      </c>
    </row>
    <row r="477" spans="1:34" ht="15.75" customHeight="1" x14ac:dyDescent="0.3">
      <c r="A477" s="27" t="s">
        <v>3277</v>
      </c>
      <c r="B477" s="27" t="s">
        <v>2710</v>
      </c>
      <c r="C477" s="27" t="s">
        <v>3278</v>
      </c>
      <c r="D477" s="27" t="s">
        <v>3279</v>
      </c>
      <c r="E477" s="28" t="str">
        <f t="shared" si="42"/>
        <v>fvxDkES821E</v>
      </c>
      <c r="F477" s="28" t="str">
        <f t="shared" si="43"/>
        <v>fvxDkES821E</v>
      </c>
      <c r="G477" s="27" t="s">
        <v>3278</v>
      </c>
      <c r="H477" s="29" t="str">
        <f t="shared" si="44"/>
        <v>The Secret Sauce</v>
      </c>
      <c r="I477" s="27" t="s">
        <v>33</v>
      </c>
      <c r="J477" s="27" t="s">
        <v>3280</v>
      </c>
      <c r="K477" s="28" t="str">
        <f t="shared" si="45"/>
        <v>Jul 23, 2021</v>
      </c>
      <c r="L477" s="30">
        <f t="shared" si="46"/>
        <v>44400</v>
      </c>
      <c r="M477" s="28">
        <f t="shared" si="47"/>
        <v>23</v>
      </c>
      <c r="N477" s="28">
        <f t="shared" si="48"/>
        <v>7</v>
      </c>
      <c r="O477" s="28">
        <f t="shared" si="49"/>
        <v>2021</v>
      </c>
      <c r="P477" s="28" t="str">
        <f t="shared" si="50"/>
        <v>23</v>
      </c>
      <c r="Q477" s="28">
        <f>ROUNDUP(Table1[[#This Row],[month]]/3,0)</f>
        <v>3</v>
      </c>
      <c r="R477" s="28" t="str">
        <f>_xlfn.CONCAT(Table1[[#This Row],[year]],"-Q",Table1[[#This Row],[Quarter]])</f>
        <v>2021-Q3</v>
      </c>
      <c r="S477" s="28" t="str">
        <f>TEXT(Table1[[#This Row],[dateStr]],"yyyy-mm")</f>
        <v>2021-07</v>
      </c>
      <c r="T477" s="28" t="str">
        <f t="shared" si="51"/>
        <v>July</v>
      </c>
      <c r="U477" s="31">
        <v>15</v>
      </c>
      <c r="V477" s="27" t="s">
        <v>3281</v>
      </c>
      <c r="W477" s="32">
        <f t="shared" si="52"/>
        <v>15448</v>
      </c>
      <c r="X477" s="27" t="s">
        <v>99</v>
      </c>
      <c r="Y477" s="32">
        <f t="shared" si="65"/>
        <v>387</v>
      </c>
      <c r="Z47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77" s="27" t="s">
        <v>3282</v>
      </c>
      <c r="AB477" s="33">
        <f>Table1[[#This Row],[secs]]/60 + Table1[[#This Row],[mins]] + Table1[[#This Row],[hours]]*60</f>
        <v>57.43333333333333</v>
      </c>
      <c r="AC477" s="34">
        <f t="shared" si="66"/>
        <v>26</v>
      </c>
      <c r="AD477" s="34">
        <f t="shared" si="67"/>
        <v>57</v>
      </c>
      <c r="AE477" s="35">
        <f t="shared" si="68"/>
        <v>0</v>
      </c>
      <c r="AF477" s="28" t="str">
        <f>IFERROR(VLOOKUP(E477,youtube_playlist!$G:$H,2,FALSE),"Unspecified")</f>
        <v>ธนาคารและการเงิน</v>
      </c>
      <c r="AG477" s="28" t="str">
        <f>IFERROR(INDEX(youtube_playlist!$G$2:$H$285,MATCH(E477,youtube_playlist!$G$2:$G$285,0),MATCH("industry",youtube_playlist!$G$1:$H$1,0)),"Unspecified")</f>
        <v>ธนาคารและการเงิน</v>
      </c>
      <c r="AH477" s="36">
        <v>56903</v>
      </c>
    </row>
    <row r="478" spans="1:34" ht="15.75" customHeight="1" x14ac:dyDescent="0.3">
      <c r="A478" s="27" t="s">
        <v>3283</v>
      </c>
      <c r="B478" s="27" t="s">
        <v>2710</v>
      </c>
      <c r="C478" s="27" t="s">
        <v>3284</v>
      </c>
      <c r="D478" s="27" t="s">
        <v>3285</v>
      </c>
      <c r="E478" s="28" t="str">
        <f t="shared" si="42"/>
        <v>-aXbxREd1XQ</v>
      </c>
      <c r="F478" s="28" t="str">
        <f t="shared" si="43"/>
        <v>-aXbxREd1XQ</v>
      </c>
      <c r="G478" s="27" t="s">
        <v>3284</v>
      </c>
      <c r="H478" s="29" t="str">
        <f t="shared" si="44"/>
        <v>The Secret Sauce</v>
      </c>
      <c r="I478" s="27" t="s">
        <v>33</v>
      </c>
      <c r="J478" s="27" t="s">
        <v>3286</v>
      </c>
      <c r="K478" s="28" t="str">
        <f t="shared" si="45"/>
        <v>Jul 25, 2021</v>
      </c>
      <c r="L478" s="30">
        <f t="shared" si="46"/>
        <v>44402</v>
      </c>
      <c r="M478" s="28">
        <f t="shared" si="47"/>
        <v>25</v>
      </c>
      <c r="N478" s="28">
        <f t="shared" si="48"/>
        <v>7</v>
      </c>
      <c r="O478" s="28">
        <f t="shared" si="49"/>
        <v>2021</v>
      </c>
      <c r="P478" s="28" t="str">
        <f t="shared" si="50"/>
        <v>25</v>
      </c>
      <c r="Q478" s="28">
        <f>ROUNDUP(Table1[[#This Row],[month]]/3,0)</f>
        <v>3</v>
      </c>
      <c r="R478" s="28" t="str">
        <f>_xlfn.CONCAT(Table1[[#This Row],[year]],"-Q",Table1[[#This Row],[Quarter]])</f>
        <v>2021-Q3</v>
      </c>
      <c r="S478" s="28" t="str">
        <f>TEXT(Table1[[#This Row],[dateStr]],"yyyy-mm")</f>
        <v>2021-07</v>
      </c>
      <c r="T478" s="28" t="str">
        <f t="shared" si="51"/>
        <v>July</v>
      </c>
      <c r="U478" s="31">
        <v>59</v>
      </c>
      <c r="V478" s="27" t="s">
        <v>3287</v>
      </c>
      <c r="W478" s="32">
        <f t="shared" si="52"/>
        <v>52990</v>
      </c>
      <c r="X478" s="27" t="s">
        <v>3288</v>
      </c>
      <c r="Y478" s="32">
        <f t="shared" si="65"/>
        <v>1077</v>
      </c>
      <c r="Z47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78" s="27" t="s">
        <v>3289</v>
      </c>
      <c r="AB478" s="33">
        <f>Table1[[#This Row],[secs]]/60 + Table1[[#This Row],[mins]] + Table1[[#This Row],[hours]]*60</f>
        <v>30.633333333333333</v>
      </c>
      <c r="AC478" s="34">
        <f t="shared" si="66"/>
        <v>38</v>
      </c>
      <c r="AD478" s="34">
        <f t="shared" si="67"/>
        <v>30</v>
      </c>
      <c r="AE478" s="35">
        <f t="shared" si="68"/>
        <v>0</v>
      </c>
      <c r="AF478" s="28" t="str">
        <f>IFERROR(VLOOKUP(E478,youtube_playlist!$G:$H,2,FALSE),"Unspecified")</f>
        <v>Unspecified</v>
      </c>
      <c r="AG478" s="28" t="str">
        <f>IFERROR(INDEX(youtube_playlist!$G$2:$H$285,MATCH(E478,youtube_playlist!$G$2:$G$285,0),MATCH("industry",youtube_playlist!$G$1:$H$1,0)),"Unspecified")</f>
        <v>Unspecified</v>
      </c>
      <c r="AH478" s="36">
        <v>51059</v>
      </c>
    </row>
    <row r="479" spans="1:34" ht="15.75" customHeight="1" x14ac:dyDescent="0.3">
      <c r="A479" s="27" t="s">
        <v>3290</v>
      </c>
      <c r="B479" s="27" t="s">
        <v>2710</v>
      </c>
      <c r="C479" s="27" t="s">
        <v>3291</v>
      </c>
      <c r="D479" s="27" t="s">
        <v>3292</v>
      </c>
      <c r="E479" s="28" t="str">
        <f t="shared" si="42"/>
        <v>BxbRS4yVgv8</v>
      </c>
      <c r="F479" s="28" t="str">
        <f t="shared" si="43"/>
        <v>BxbRS4yVgv8</v>
      </c>
      <c r="G479" s="27" t="s">
        <v>3291</v>
      </c>
      <c r="H479" s="29" t="str">
        <f t="shared" si="44"/>
        <v>The Secret Sauce</v>
      </c>
      <c r="I479" s="27" t="s">
        <v>33</v>
      </c>
      <c r="J479" s="27" t="s">
        <v>3293</v>
      </c>
      <c r="K479" s="28" t="str">
        <f t="shared" si="45"/>
        <v>Jul 27, 2021</v>
      </c>
      <c r="L479" s="30">
        <f t="shared" si="46"/>
        <v>44404</v>
      </c>
      <c r="M479" s="28">
        <f t="shared" si="47"/>
        <v>27</v>
      </c>
      <c r="N479" s="28">
        <f t="shared" si="48"/>
        <v>7</v>
      </c>
      <c r="O479" s="28">
        <f t="shared" si="49"/>
        <v>2021</v>
      </c>
      <c r="P479" s="28" t="str">
        <f t="shared" si="50"/>
        <v>27</v>
      </c>
      <c r="Q479" s="28">
        <f>ROUNDUP(Table1[[#This Row],[month]]/3,0)</f>
        <v>3</v>
      </c>
      <c r="R479" s="28" t="str">
        <f>_xlfn.CONCAT(Table1[[#This Row],[year]],"-Q",Table1[[#This Row],[Quarter]])</f>
        <v>2021-Q3</v>
      </c>
      <c r="S479" s="28" t="str">
        <f>TEXT(Table1[[#This Row],[dateStr]],"yyyy-mm")</f>
        <v>2021-07</v>
      </c>
      <c r="T479" s="28" t="str">
        <f t="shared" si="51"/>
        <v>July</v>
      </c>
      <c r="U479" s="31">
        <v>147</v>
      </c>
      <c r="V479" s="27" t="s">
        <v>3294</v>
      </c>
      <c r="W479" s="32">
        <f t="shared" si="52"/>
        <v>48812</v>
      </c>
      <c r="X479" s="27" t="s">
        <v>3295</v>
      </c>
      <c r="Y479" s="32">
        <f t="shared" si="65"/>
        <v>1005</v>
      </c>
      <c r="Z47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79" s="27" t="s">
        <v>3296</v>
      </c>
      <c r="AB479" s="33">
        <f>Table1[[#This Row],[secs]]/60 + Table1[[#This Row],[mins]] + Table1[[#This Row],[hours]]*60</f>
        <v>49.81666666666667</v>
      </c>
      <c r="AC479" s="34">
        <f t="shared" si="66"/>
        <v>49</v>
      </c>
      <c r="AD479" s="34">
        <f t="shared" si="67"/>
        <v>49</v>
      </c>
      <c r="AE479" s="35">
        <f t="shared" si="68"/>
        <v>0</v>
      </c>
      <c r="AF479" s="28" t="str">
        <f>IFERROR(VLOOKUP(E479,youtube_playlist!$G:$H,2,FALSE),"Unspecified")</f>
        <v>Unspecified</v>
      </c>
      <c r="AG479" s="28" t="str">
        <f>IFERROR(INDEX(youtube_playlist!$G$2:$H$285,MATCH(E479,youtube_playlist!$G$2:$G$285,0),MATCH("industry",youtube_playlist!$G$1:$H$1,0)),"Unspecified")</f>
        <v>Unspecified</v>
      </c>
      <c r="AH479" s="36">
        <v>58159</v>
      </c>
    </row>
    <row r="480" spans="1:34" ht="15.75" customHeight="1" x14ac:dyDescent="0.3">
      <c r="A480" s="27" t="s">
        <v>3297</v>
      </c>
      <c r="B480" s="27" t="s">
        <v>2710</v>
      </c>
      <c r="C480" s="27" t="s">
        <v>3298</v>
      </c>
      <c r="D480" s="27" t="s">
        <v>3299</v>
      </c>
      <c r="E480" s="28" t="str">
        <f t="shared" si="42"/>
        <v>y2VXT_fdg64</v>
      </c>
      <c r="F480" s="28" t="str">
        <f t="shared" si="43"/>
        <v>y2VXT_fdg64</v>
      </c>
      <c r="G480" s="27" t="s">
        <v>3298</v>
      </c>
      <c r="H480" s="29" t="str">
        <f t="shared" si="44"/>
        <v>The Secret Sauce</v>
      </c>
      <c r="I480" s="27" t="s">
        <v>33</v>
      </c>
      <c r="J480" s="27" t="s">
        <v>3300</v>
      </c>
      <c r="K480" s="28" t="str">
        <f t="shared" si="45"/>
        <v>Jul 29, 2021</v>
      </c>
      <c r="L480" s="30">
        <f t="shared" si="46"/>
        <v>44406</v>
      </c>
      <c r="M480" s="28">
        <f t="shared" si="47"/>
        <v>29</v>
      </c>
      <c r="N480" s="28">
        <f t="shared" si="48"/>
        <v>7</v>
      </c>
      <c r="O480" s="28">
        <f t="shared" si="49"/>
        <v>2021</v>
      </c>
      <c r="P480" s="28" t="str">
        <f t="shared" si="50"/>
        <v>29</v>
      </c>
      <c r="Q480" s="28">
        <f>ROUNDUP(Table1[[#This Row],[month]]/3,0)</f>
        <v>3</v>
      </c>
      <c r="R480" s="28" t="str">
        <f>_xlfn.CONCAT(Table1[[#This Row],[year]],"-Q",Table1[[#This Row],[Quarter]])</f>
        <v>2021-Q3</v>
      </c>
      <c r="S480" s="28" t="str">
        <f>TEXT(Table1[[#This Row],[dateStr]],"yyyy-mm")</f>
        <v>2021-07</v>
      </c>
      <c r="T480" s="28" t="str">
        <f t="shared" si="51"/>
        <v>July</v>
      </c>
      <c r="U480" s="31">
        <v>68</v>
      </c>
      <c r="V480" s="27" t="s">
        <v>3301</v>
      </c>
      <c r="W480" s="32">
        <f t="shared" si="52"/>
        <v>63298</v>
      </c>
      <c r="X480" s="27" t="s">
        <v>3302</v>
      </c>
      <c r="Y480" s="32">
        <f t="shared" si="65"/>
        <v>1915</v>
      </c>
      <c r="Z48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80" s="27" t="s">
        <v>3303</v>
      </c>
      <c r="AB480" s="33">
        <f>Table1[[#This Row],[secs]]/60 + Table1[[#This Row],[mins]] + Table1[[#This Row],[hours]]*60</f>
        <v>32.81666666666667</v>
      </c>
      <c r="AC480" s="34">
        <f t="shared" si="66"/>
        <v>49</v>
      </c>
      <c r="AD480" s="34">
        <f t="shared" si="67"/>
        <v>32</v>
      </c>
      <c r="AE480" s="35">
        <f t="shared" si="68"/>
        <v>0</v>
      </c>
      <c r="AF480" s="28" t="str">
        <f>IFERROR(VLOOKUP(E480,youtube_playlist!$G:$H,2,FALSE),"Unspecified")</f>
        <v>Unspecified</v>
      </c>
      <c r="AG480" s="28" t="str">
        <f>IFERROR(INDEX(youtube_playlist!$G$2:$H$285,MATCH(E480,youtube_playlist!$G$2:$G$285,0),MATCH("industry",youtube_playlist!$G$1:$H$1,0)),"Unspecified")</f>
        <v>Unspecified</v>
      </c>
      <c r="AH480" s="36">
        <v>54657</v>
      </c>
    </row>
    <row r="481" spans="1:34" ht="15.75" customHeight="1" x14ac:dyDescent="0.3">
      <c r="A481" s="27" t="s">
        <v>3304</v>
      </c>
      <c r="B481" s="27" t="s">
        <v>2710</v>
      </c>
      <c r="C481" s="27" t="s">
        <v>3305</v>
      </c>
      <c r="D481" s="27" t="s">
        <v>3306</v>
      </c>
      <c r="E481" s="28" t="str">
        <f t="shared" si="42"/>
        <v>R-KO2d11grA</v>
      </c>
      <c r="F481" s="28" t="str">
        <f t="shared" si="43"/>
        <v>R-KO2d11grA</v>
      </c>
      <c r="G481" s="27" t="s">
        <v>3305</v>
      </c>
      <c r="H481" s="29" t="str">
        <f t="shared" si="44"/>
        <v>The Secret Sauce</v>
      </c>
      <c r="I481" s="27" t="s">
        <v>33</v>
      </c>
      <c r="J481" s="27" t="s">
        <v>3307</v>
      </c>
      <c r="K481" s="28" t="str">
        <f t="shared" si="45"/>
        <v>Jul 31, 2021</v>
      </c>
      <c r="L481" s="30">
        <f t="shared" si="46"/>
        <v>44408</v>
      </c>
      <c r="M481" s="28">
        <f t="shared" si="47"/>
        <v>31</v>
      </c>
      <c r="N481" s="28">
        <f t="shared" si="48"/>
        <v>7</v>
      </c>
      <c r="O481" s="28">
        <f t="shared" si="49"/>
        <v>2021</v>
      </c>
      <c r="P481" s="28" t="str">
        <f t="shared" si="50"/>
        <v>31</v>
      </c>
      <c r="Q481" s="28">
        <f>ROUNDUP(Table1[[#This Row],[month]]/3,0)</f>
        <v>3</v>
      </c>
      <c r="R481" s="28" t="str">
        <f>_xlfn.CONCAT(Table1[[#This Row],[year]],"-Q",Table1[[#This Row],[Quarter]])</f>
        <v>2021-Q3</v>
      </c>
      <c r="S481" s="28" t="str">
        <f>TEXT(Table1[[#This Row],[dateStr]],"yyyy-mm")</f>
        <v>2021-07</v>
      </c>
      <c r="T481" s="28" t="str">
        <f t="shared" si="51"/>
        <v>July</v>
      </c>
      <c r="U481" s="31">
        <v>37</v>
      </c>
      <c r="V481" s="27" t="s">
        <v>3308</v>
      </c>
      <c r="W481" s="32">
        <f t="shared" si="52"/>
        <v>33870</v>
      </c>
      <c r="X481" s="27" t="s">
        <v>3309</v>
      </c>
      <c r="Y481" s="32">
        <f t="shared" si="65"/>
        <v>896</v>
      </c>
      <c r="Z48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81" s="27" t="s">
        <v>1548</v>
      </c>
      <c r="AB481" s="33">
        <f>Table1[[#This Row],[secs]]/60 + Table1[[#This Row],[mins]] + Table1[[#This Row],[hours]]*60</f>
        <v>29.65</v>
      </c>
      <c r="AC481" s="34">
        <f t="shared" si="66"/>
        <v>39</v>
      </c>
      <c r="AD481" s="34">
        <f t="shared" si="67"/>
        <v>29</v>
      </c>
      <c r="AE481" s="35">
        <f t="shared" si="68"/>
        <v>0</v>
      </c>
      <c r="AF481" s="28" t="str">
        <f>IFERROR(VLOOKUP(E481,youtube_playlist!$G:$H,2,FALSE),"Unspecified")</f>
        <v>SMEs</v>
      </c>
      <c r="AG481" s="28" t="str">
        <f>IFERROR(INDEX(youtube_playlist!$G$2:$H$285,MATCH(E481,youtube_playlist!$G$2:$G$285,0),MATCH("industry",youtube_playlist!$G$1:$H$1,0)),"Unspecified")</f>
        <v>SMEs</v>
      </c>
      <c r="AH481" s="38" t="s">
        <v>3310</v>
      </c>
    </row>
    <row r="482" spans="1:34" ht="15.75" customHeight="1" x14ac:dyDescent="0.3">
      <c r="A482" s="27" t="s">
        <v>3311</v>
      </c>
      <c r="B482" s="27" t="s">
        <v>2710</v>
      </c>
      <c r="C482" s="27" t="s">
        <v>3312</v>
      </c>
      <c r="D482" s="27" t="s">
        <v>3313</v>
      </c>
      <c r="E482" s="28" t="str">
        <f t="shared" si="42"/>
        <v>xKt6qbJrfjQ</v>
      </c>
      <c r="F482" s="28" t="str">
        <f t="shared" si="43"/>
        <v>xKt6qbJrfjQ</v>
      </c>
      <c r="G482" s="27" t="s">
        <v>3312</v>
      </c>
      <c r="H482" s="29" t="str">
        <f t="shared" si="44"/>
        <v>The Secret Sauce</v>
      </c>
      <c r="I482" s="27" t="s">
        <v>33</v>
      </c>
      <c r="J482" s="27" t="s">
        <v>3314</v>
      </c>
      <c r="K482" s="28" t="str">
        <f t="shared" si="45"/>
        <v>Aug 2, 2021</v>
      </c>
      <c r="L482" s="30">
        <f t="shared" si="46"/>
        <v>44410</v>
      </c>
      <c r="M482" s="28">
        <f t="shared" si="47"/>
        <v>2</v>
      </c>
      <c r="N482" s="28">
        <f t="shared" si="48"/>
        <v>8</v>
      </c>
      <c r="O482" s="28">
        <f t="shared" si="49"/>
        <v>2021</v>
      </c>
      <c r="P482" s="28" t="str">
        <f t="shared" si="50"/>
        <v>2</v>
      </c>
      <c r="Q482" s="28">
        <f>ROUNDUP(Table1[[#This Row],[month]]/3,0)</f>
        <v>3</v>
      </c>
      <c r="R482" s="28" t="str">
        <f>_xlfn.CONCAT(Table1[[#This Row],[year]],"-Q",Table1[[#This Row],[Quarter]])</f>
        <v>2021-Q3</v>
      </c>
      <c r="S482" s="28" t="str">
        <f>TEXT(Table1[[#This Row],[dateStr]],"yyyy-mm")</f>
        <v>2021-08</v>
      </c>
      <c r="T482" s="28" t="str">
        <f t="shared" si="51"/>
        <v>August</v>
      </c>
      <c r="U482" s="31">
        <v>17</v>
      </c>
      <c r="V482" s="27" t="s">
        <v>3315</v>
      </c>
      <c r="W482" s="32">
        <f t="shared" si="52"/>
        <v>11758</v>
      </c>
      <c r="X482" s="27" t="s">
        <v>3316</v>
      </c>
      <c r="Y482" s="32">
        <f t="shared" si="65"/>
        <v>231</v>
      </c>
      <c r="Z48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82" s="27" t="s">
        <v>3317</v>
      </c>
      <c r="AB482" s="33">
        <f>Table1[[#This Row],[secs]]/60 + Table1[[#This Row],[mins]] + Table1[[#This Row],[hours]]*60</f>
        <v>56.783333333333331</v>
      </c>
      <c r="AC482" s="34">
        <f t="shared" si="66"/>
        <v>47</v>
      </c>
      <c r="AD482" s="34">
        <f t="shared" si="67"/>
        <v>56</v>
      </c>
      <c r="AE482" s="35">
        <f t="shared" si="68"/>
        <v>0</v>
      </c>
      <c r="AF482" s="28" t="str">
        <f>IFERROR(VLOOKUP(E482,youtube_playlist!$G:$H,2,FALSE),"Unspecified")</f>
        <v>Unspecified</v>
      </c>
      <c r="AG482" s="28" t="str">
        <f>IFERROR(INDEX(youtube_playlist!$G$2:$H$285,MATCH(E482,youtube_playlist!$G$2:$G$285,0),MATCH("industry",youtube_playlist!$G$1:$H$1,0)),"Unspecified")</f>
        <v>Unspecified</v>
      </c>
      <c r="AH482" s="36">
        <v>60718</v>
      </c>
    </row>
    <row r="483" spans="1:34" ht="15.75" customHeight="1" x14ac:dyDescent="0.3">
      <c r="A483" s="27" t="s">
        <v>3318</v>
      </c>
      <c r="B483" s="27" t="s">
        <v>2710</v>
      </c>
      <c r="C483" s="27" t="s">
        <v>3319</v>
      </c>
      <c r="D483" s="27" t="s">
        <v>3320</v>
      </c>
      <c r="E483" s="28" t="str">
        <f t="shared" si="42"/>
        <v>Va_A2jRS35o</v>
      </c>
      <c r="F483" s="28" t="str">
        <f t="shared" si="43"/>
        <v>Va_A2jRS35o</v>
      </c>
      <c r="G483" s="27" t="s">
        <v>3319</v>
      </c>
      <c r="H483" s="29" t="str">
        <f t="shared" si="44"/>
        <v>The Secret Sauce</v>
      </c>
      <c r="I483" s="27" t="s">
        <v>33</v>
      </c>
      <c r="J483" s="27" t="s">
        <v>3321</v>
      </c>
      <c r="K483" s="28" t="str">
        <f t="shared" si="45"/>
        <v>Aug 3, 2021</v>
      </c>
      <c r="L483" s="30">
        <f t="shared" si="46"/>
        <v>44411</v>
      </c>
      <c r="M483" s="28">
        <f t="shared" si="47"/>
        <v>3</v>
      </c>
      <c r="N483" s="28">
        <f t="shared" si="48"/>
        <v>8</v>
      </c>
      <c r="O483" s="28">
        <f t="shared" si="49"/>
        <v>2021</v>
      </c>
      <c r="P483" s="28" t="str">
        <f t="shared" si="50"/>
        <v>3</v>
      </c>
      <c r="Q483" s="28">
        <f>ROUNDUP(Table1[[#This Row],[month]]/3,0)</f>
        <v>3</v>
      </c>
      <c r="R483" s="28" t="str">
        <f>_xlfn.CONCAT(Table1[[#This Row],[year]],"-Q",Table1[[#This Row],[Quarter]])</f>
        <v>2021-Q3</v>
      </c>
      <c r="S483" s="28" t="str">
        <f>TEXT(Table1[[#This Row],[dateStr]],"yyyy-mm")</f>
        <v>2021-08</v>
      </c>
      <c r="T483" s="28" t="str">
        <f t="shared" si="51"/>
        <v>August</v>
      </c>
      <c r="U483" s="31">
        <v>4</v>
      </c>
      <c r="V483" s="27" t="s">
        <v>3322</v>
      </c>
      <c r="W483" s="32">
        <f t="shared" si="52"/>
        <v>5721</v>
      </c>
      <c r="X483" s="27" t="s">
        <v>3323</v>
      </c>
      <c r="Y483" s="32">
        <f t="shared" si="65"/>
        <v>157</v>
      </c>
      <c r="Z48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83" s="27" t="s">
        <v>3324</v>
      </c>
      <c r="AB483" s="33">
        <f>Table1[[#This Row],[secs]]/60 + Table1[[#This Row],[mins]] + Table1[[#This Row],[hours]]*60</f>
        <v>16.149999999999999</v>
      </c>
      <c r="AC483" s="34">
        <f t="shared" si="66"/>
        <v>9</v>
      </c>
      <c r="AD483" s="34">
        <f t="shared" si="67"/>
        <v>16</v>
      </c>
      <c r="AE483" s="35">
        <f t="shared" si="68"/>
        <v>0</v>
      </c>
      <c r="AF483" s="28" t="str">
        <f>IFERROR(VLOOKUP(E483,youtube_playlist!$G:$H,2,FALSE),"Unspecified")</f>
        <v>Unspecified</v>
      </c>
      <c r="AG483" s="28" t="str">
        <f>IFERROR(INDEX(youtube_playlist!$G$2:$H$285,MATCH(E483,youtube_playlist!$G$2:$G$285,0),MATCH("industry",youtube_playlist!$G$1:$H$1,0)),"Unspecified")</f>
        <v>Unspecified</v>
      </c>
      <c r="AH483" s="36">
        <v>58894</v>
      </c>
    </row>
    <row r="484" spans="1:34" ht="15.75" customHeight="1" x14ac:dyDescent="0.3">
      <c r="A484" s="27" t="s">
        <v>3325</v>
      </c>
      <c r="B484" s="27" t="s">
        <v>2710</v>
      </c>
      <c r="C484" s="27" t="s">
        <v>3326</v>
      </c>
      <c r="D484" s="27" t="s">
        <v>3327</v>
      </c>
      <c r="E484" s="28" t="str">
        <f t="shared" si="42"/>
        <v>CwYHP_7TRSI</v>
      </c>
      <c r="F484" s="28" t="str">
        <f t="shared" si="43"/>
        <v>CwYHP_7TRSI</v>
      </c>
      <c r="G484" s="27" t="s">
        <v>3326</v>
      </c>
      <c r="H484" s="29" t="str">
        <f t="shared" si="44"/>
        <v>The Secret Sauce</v>
      </c>
      <c r="I484" s="27" t="s">
        <v>33</v>
      </c>
      <c r="J484" s="27" t="s">
        <v>3328</v>
      </c>
      <c r="K484" s="28" t="str">
        <f t="shared" si="45"/>
        <v>Aug 4, 2021</v>
      </c>
      <c r="L484" s="30">
        <f t="shared" si="46"/>
        <v>44412</v>
      </c>
      <c r="M484" s="28">
        <f t="shared" si="47"/>
        <v>4</v>
      </c>
      <c r="N484" s="28">
        <f t="shared" si="48"/>
        <v>8</v>
      </c>
      <c r="O484" s="28">
        <f t="shared" si="49"/>
        <v>2021</v>
      </c>
      <c r="P484" s="28" t="str">
        <f t="shared" si="50"/>
        <v>4</v>
      </c>
      <c r="Q484" s="28">
        <f>ROUNDUP(Table1[[#This Row],[month]]/3,0)</f>
        <v>3</v>
      </c>
      <c r="R484" s="28" t="str">
        <f>_xlfn.CONCAT(Table1[[#This Row],[year]],"-Q",Table1[[#This Row],[Quarter]])</f>
        <v>2021-Q3</v>
      </c>
      <c r="S484" s="28" t="str">
        <f>TEXT(Table1[[#This Row],[dateStr]],"yyyy-mm")</f>
        <v>2021-08</v>
      </c>
      <c r="T484" s="28" t="str">
        <f t="shared" si="51"/>
        <v>August</v>
      </c>
      <c r="U484" s="31">
        <v>41</v>
      </c>
      <c r="V484" s="27" t="s">
        <v>3329</v>
      </c>
      <c r="W484" s="32">
        <f t="shared" si="52"/>
        <v>27552</v>
      </c>
      <c r="X484" s="27" t="s">
        <v>3330</v>
      </c>
      <c r="Y484" s="32">
        <f t="shared" si="65"/>
        <v>674</v>
      </c>
      <c r="Z48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84" s="27" t="s">
        <v>3331</v>
      </c>
      <c r="AB484" s="33">
        <f>Table1[[#This Row],[secs]]/60 + Table1[[#This Row],[mins]] + Table1[[#This Row],[hours]]*60</f>
        <v>27.833333333333332</v>
      </c>
      <c r="AC484" s="34">
        <f t="shared" si="66"/>
        <v>50</v>
      </c>
      <c r="AD484" s="34">
        <f t="shared" si="67"/>
        <v>27</v>
      </c>
      <c r="AE484" s="35">
        <f t="shared" si="68"/>
        <v>0</v>
      </c>
      <c r="AF484" s="28" t="str">
        <f>IFERROR(VLOOKUP(E484,youtube_playlist!$G:$H,2,FALSE),"Unspecified")</f>
        <v>Unspecified</v>
      </c>
      <c r="AG484" s="28" t="str">
        <f>IFERROR(INDEX(youtube_playlist!$G$2:$H$285,MATCH(E484,youtube_playlist!$G$2:$G$285,0),MATCH("industry",youtube_playlist!$G$1:$H$1,0)),"Unspecified")</f>
        <v>Unspecified</v>
      </c>
      <c r="AH484" s="36">
        <v>54891</v>
      </c>
    </row>
    <row r="485" spans="1:34" ht="15.75" customHeight="1" x14ac:dyDescent="0.3">
      <c r="A485" s="27" t="s">
        <v>3332</v>
      </c>
      <c r="B485" s="27" t="s">
        <v>2710</v>
      </c>
      <c r="C485" s="27" t="s">
        <v>3333</v>
      </c>
      <c r="D485" s="27" t="s">
        <v>3334</v>
      </c>
      <c r="E485" s="28" t="str">
        <f t="shared" si="42"/>
        <v>-EKsxiiRx1w</v>
      </c>
      <c r="F485" s="28" t="str">
        <f t="shared" si="43"/>
        <v>-EKsxiiRx1w</v>
      </c>
      <c r="G485" s="27" t="s">
        <v>3333</v>
      </c>
      <c r="H485" s="29" t="str">
        <f t="shared" si="44"/>
        <v>The Secret Sauce</v>
      </c>
      <c r="I485" s="27" t="s">
        <v>33</v>
      </c>
      <c r="J485" s="27" t="s">
        <v>3335</v>
      </c>
      <c r="K485" s="28" t="str">
        <f t="shared" si="45"/>
        <v>Aug 5, 2021</v>
      </c>
      <c r="L485" s="30">
        <f t="shared" si="46"/>
        <v>44413</v>
      </c>
      <c r="M485" s="28">
        <f t="shared" si="47"/>
        <v>5</v>
      </c>
      <c r="N485" s="28">
        <f t="shared" si="48"/>
        <v>8</v>
      </c>
      <c r="O485" s="28">
        <f t="shared" si="49"/>
        <v>2021</v>
      </c>
      <c r="P485" s="28" t="str">
        <f t="shared" si="50"/>
        <v>5</v>
      </c>
      <c r="Q485" s="28">
        <f>ROUNDUP(Table1[[#This Row],[month]]/3,0)</f>
        <v>3</v>
      </c>
      <c r="R485" s="28" t="str">
        <f>_xlfn.CONCAT(Table1[[#This Row],[year]],"-Q",Table1[[#This Row],[Quarter]])</f>
        <v>2021-Q3</v>
      </c>
      <c r="S485" s="28" t="str">
        <f>TEXT(Table1[[#This Row],[dateStr]],"yyyy-mm")</f>
        <v>2021-08</v>
      </c>
      <c r="T485" s="28" t="str">
        <f t="shared" si="51"/>
        <v>August</v>
      </c>
      <c r="U485" s="31">
        <v>10</v>
      </c>
      <c r="V485" s="27" t="s">
        <v>3336</v>
      </c>
      <c r="W485" s="32">
        <f t="shared" si="52"/>
        <v>19809</v>
      </c>
      <c r="X485" s="27" t="s">
        <v>3337</v>
      </c>
      <c r="Y485" s="32">
        <f t="shared" si="65"/>
        <v>414</v>
      </c>
      <c r="Z48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85" s="27" t="s">
        <v>3338</v>
      </c>
      <c r="AB485" s="33">
        <f>Table1[[#This Row],[secs]]/60 + Table1[[#This Row],[mins]] + Table1[[#This Row],[hours]]*60</f>
        <v>37.116666666666667</v>
      </c>
      <c r="AC485" s="34">
        <f t="shared" si="66"/>
        <v>7</v>
      </c>
      <c r="AD485" s="34">
        <f t="shared" si="67"/>
        <v>37</v>
      </c>
      <c r="AE485" s="35">
        <f t="shared" si="68"/>
        <v>0</v>
      </c>
      <c r="AF485" s="28" t="str">
        <f>IFERROR(VLOOKUP(E485,youtube_playlist!$G:$H,2,FALSE),"Unspecified")</f>
        <v>สินค้าอุปโภคบริโภค</v>
      </c>
      <c r="AG485" s="28" t="str">
        <f>IFERROR(INDEX(youtube_playlist!$G$2:$H$285,MATCH(E485,youtube_playlist!$G$2:$G$285,0),MATCH("industry",youtube_playlist!$G$1:$H$1,0)),"Unspecified")</f>
        <v>สินค้าอุปโภคบริโภค</v>
      </c>
      <c r="AH485" s="36">
        <v>55885</v>
      </c>
    </row>
    <row r="486" spans="1:34" ht="15.75" customHeight="1" x14ac:dyDescent="0.3">
      <c r="A486" s="27" t="s">
        <v>3339</v>
      </c>
      <c r="B486" s="27" t="s">
        <v>2710</v>
      </c>
      <c r="C486" s="27" t="s">
        <v>3340</v>
      </c>
      <c r="D486" s="27" t="s">
        <v>3341</v>
      </c>
      <c r="E486" s="28" t="str">
        <f t="shared" si="42"/>
        <v>dTFjjcuZsEc</v>
      </c>
      <c r="F486" s="28" t="str">
        <f t="shared" si="43"/>
        <v>dTFjjcuZsEc</v>
      </c>
      <c r="G486" s="27" t="s">
        <v>3340</v>
      </c>
      <c r="H486" s="29" t="str">
        <f t="shared" si="44"/>
        <v>The Secret Sauce</v>
      </c>
      <c r="I486" s="27" t="s">
        <v>33</v>
      </c>
      <c r="J486" s="27" t="s">
        <v>3342</v>
      </c>
      <c r="K486" s="28" t="str">
        <f t="shared" si="45"/>
        <v>Aug 7, 2021</v>
      </c>
      <c r="L486" s="30">
        <f t="shared" si="46"/>
        <v>44415</v>
      </c>
      <c r="M486" s="28">
        <f t="shared" si="47"/>
        <v>7</v>
      </c>
      <c r="N486" s="28">
        <f t="shared" si="48"/>
        <v>8</v>
      </c>
      <c r="O486" s="28">
        <f t="shared" si="49"/>
        <v>2021</v>
      </c>
      <c r="P486" s="28" t="str">
        <f t="shared" si="50"/>
        <v>7</v>
      </c>
      <c r="Q486" s="28">
        <f>ROUNDUP(Table1[[#This Row],[month]]/3,0)</f>
        <v>3</v>
      </c>
      <c r="R486" s="28" t="str">
        <f>_xlfn.CONCAT(Table1[[#This Row],[year]],"-Q",Table1[[#This Row],[Quarter]])</f>
        <v>2021-Q3</v>
      </c>
      <c r="S486" s="28" t="str">
        <f>TEXT(Table1[[#This Row],[dateStr]],"yyyy-mm")</f>
        <v>2021-08</v>
      </c>
      <c r="T486" s="28" t="str">
        <f t="shared" si="51"/>
        <v>August</v>
      </c>
      <c r="U486" s="31">
        <v>16</v>
      </c>
      <c r="V486" s="27" t="s">
        <v>3343</v>
      </c>
      <c r="W486" s="32">
        <f t="shared" si="52"/>
        <v>18535</v>
      </c>
      <c r="X486" s="27" t="s">
        <v>3344</v>
      </c>
      <c r="Y486" s="32">
        <f t="shared" si="65"/>
        <v>391</v>
      </c>
      <c r="Z48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86" s="27" t="s">
        <v>2059</v>
      </c>
      <c r="AB486" s="33">
        <f>Table1[[#This Row],[secs]]/60 + Table1[[#This Row],[mins]] + Table1[[#This Row],[hours]]*60</f>
        <v>32.883333333333333</v>
      </c>
      <c r="AC486" s="34">
        <f t="shared" si="66"/>
        <v>53</v>
      </c>
      <c r="AD486" s="34">
        <f t="shared" si="67"/>
        <v>32</v>
      </c>
      <c r="AE486" s="35">
        <f t="shared" si="68"/>
        <v>0</v>
      </c>
      <c r="AF486" s="28" t="str">
        <f>IFERROR(VLOOKUP(E486,youtube_playlist!$G:$H,2,FALSE),"Unspecified")</f>
        <v>Unspecified</v>
      </c>
      <c r="AG486" s="28" t="str">
        <f>IFERROR(INDEX(youtube_playlist!$G$2:$H$285,MATCH(E486,youtube_playlist!$G$2:$G$285,0),MATCH("industry",youtube_playlist!$G$1:$H$1,0)),"Unspecified")</f>
        <v>Unspecified</v>
      </c>
      <c r="AH486" s="36">
        <v>57944</v>
      </c>
    </row>
    <row r="487" spans="1:34" ht="15.75" customHeight="1" x14ac:dyDescent="0.3">
      <c r="A487" s="27" t="s">
        <v>3345</v>
      </c>
      <c r="B487" s="27" t="s">
        <v>2710</v>
      </c>
      <c r="C487" s="27" t="s">
        <v>3346</v>
      </c>
      <c r="D487" s="27" t="s">
        <v>3347</v>
      </c>
      <c r="E487" s="28" t="str">
        <f t="shared" si="42"/>
        <v>zr3B7-5IKtI</v>
      </c>
      <c r="F487" s="28" t="str">
        <f t="shared" si="43"/>
        <v>zr3B7-5IKtI</v>
      </c>
      <c r="G487" s="27" t="s">
        <v>3346</v>
      </c>
      <c r="H487" s="29" t="str">
        <f t="shared" si="44"/>
        <v>The Secret Sauce</v>
      </c>
      <c r="I487" s="27" t="s">
        <v>33</v>
      </c>
      <c r="J487" s="27" t="s">
        <v>3348</v>
      </c>
      <c r="K487" s="28" t="str">
        <f t="shared" si="45"/>
        <v>Aug 11, 2021</v>
      </c>
      <c r="L487" s="30">
        <f t="shared" si="46"/>
        <v>44419</v>
      </c>
      <c r="M487" s="28">
        <f t="shared" si="47"/>
        <v>11</v>
      </c>
      <c r="N487" s="28">
        <f t="shared" si="48"/>
        <v>8</v>
      </c>
      <c r="O487" s="28">
        <f t="shared" si="49"/>
        <v>2021</v>
      </c>
      <c r="P487" s="28" t="str">
        <f t="shared" si="50"/>
        <v>11</v>
      </c>
      <c r="Q487" s="28">
        <f>ROUNDUP(Table1[[#This Row],[month]]/3,0)</f>
        <v>3</v>
      </c>
      <c r="R487" s="28" t="str">
        <f>_xlfn.CONCAT(Table1[[#This Row],[year]],"-Q",Table1[[#This Row],[Quarter]])</f>
        <v>2021-Q3</v>
      </c>
      <c r="S487" s="28" t="str">
        <f>TEXT(Table1[[#This Row],[dateStr]],"yyyy-mm")</f>
        <v>2021-08</v>
      </c>
      <c r="T487" s="28" t="str">
        <f t="shared" si="51"/>
        <v>August</v>
      </c>
      <c r="U487" s="31">
        <v>29</v>
      </c>
      <c r="V487" s="27" t="s">
        <v>3349</v>
      </c>
      <c r="W487" s="32">
        <f t="shared" si="52"/>
        <v>24207</v>
      </c>
      <c r="X487" s="27" t="s">
        <v>3350</v>
      </c>
      <c r="Y487" s="32">
        <f t="shared" si="65"/>
        <v>758</v>
      </c>
      <c r="Z48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87" s="27" t="s">
        <v>3351</v>
      </c>
      <c r="AB487" s="33">
        <f>Table1[[#This Row],[secs]]/60 + Table1[[#This Row],[mins]] + Table1[[#This Row],[hours]]*60</f>
        <v>27.033333333333335</v>
      </c>
      <c r="AC487" s="34">
        <f t="shared" si="66"/>
        <v>2</v>
      </c>
      <c r="AD487" s="34">
        <f t="shared" si="67"/>
        <v>27</v>
      </c>
      <c r="AE487" s="35">
        <f t="shared" si="68"/>
        <v>0</v>
      </c>
      <c r="AF487" s="28" t="str">
        <f>IFERROR(VLOOKUP(E487,youtube_playlist!$G:$H,2,FALSE),"Unspecified")</f>
        <v>Unspecified</v>
      </c>
      <c r="AG487" s="28" t="str">
        <f>IFERROR(INDEX(youtube_playlist!$G$2:$H$285,MATCH(E487,youtube_playlist!$G$2:$G$285,0),MATCH("industry",youtube_playlist!$G$1:$H$1,0)),"Unspecified")</f>
        <v>Unspecified</v>
      </c>
      <c r="AH487" s="36">
        <v>57211</v>
      </c>
    </row>
    <row r="488" spans="1:34" ht="15.75" customHeight="1" x14ac:dyDescent="0.3">
      <c r="A488" s="27" t="s">
        <v>3352</v>
      </c>
      <c r="B488" s="27" t="s">
        <v>2710</v>
      </c>
      <c r="C488" s="27" t="s">
        <v>3353</v>
      </c>
      <c r="D488" s="27" t="s">
        <v>3354</v>
      </c>
      <c r="E488" s="28" t="str">
        <f t="shared" si="42"/>
        <v>9ATErzMnbvo</v>
      </c>
      <c r="F488" s="28" t="str">
        <f t="shared" si="43"/>
        <v>9ATErzMnbvo</v>
      </c>
      <c r="G488" s="27" t="s">
        <v>3353</v>
      </c>
      <c r="H488" s="29" t="str">
        <f t="shared" si="44"/>
        <v>The Secret Sauce</v>
      </c>
      <c r="I488" s="27" t="s">
        <v>33</v>
      </c>
      <c r="J488" s="27" t="s">
        <v>3355</v>
      </c>
      <c r="K488" s="28" t="str">
        <f t="shared" si="45"/>
        <v>Aug 13, 2021</v>
      </c>
      <c r="L488" s="30">
        <f t="shared" si="46"/>
        <v>44421</v>
      </c>
      <c r="M488" s="28">
        <f t="shared" si="47"/>
        <v>13</v>
      </c>
      <c r="N488" s="28">
        <f t="shared" si="48"/>
        <v>8</v>
      </c>
      <c r="O488" s="28">
        <f t="shared" si="49"/>
        <v>2021</v>
      </c>
      <c r="P488" s="28" t="str">
        <f t="shared" si="50"/>
        <v>13</v>
      </c>
      <c r="Q488" s="28">
        <f>ROUNDUP(Table1[[#This Row],[month]]/3,0)</f>
        <v>3</v>
      </c>
      <c r="R488" s="28" t="str">
        <f>_xlfn.CONCAT(Table1[[#This Row],[year]],"-Q",Table1[[#This Row],[Quarter]])</f>
        <v>2021-Q3</v>
      </c>
      <c r="S488" s="28" t="str">
        <f>TEXT(Table1[[#This Row],[dateStr]],"yyyy-mm")</f>
        <v>2021-08</v>
      </c>
      <c r="T488" s="28" t="str">
        <f t="shared" si="51"/>
        <v>August</v>
      </c>
      <c r="U488" s="31">
        <v>368</v>
      </c>
      <c r="V488" s="27" t="s">
        <v>3356</v>
      </c>
      <c r="W488" s="32">
        <f t="shared" si="52"/>
        <v>139219</v>
      </c>
      <c r="X488" s="27" t="s">
        <v>3357</v>
      </c>
      <c r="Y488" s="32">
        <f t="shared" si="65"/>
        <v>3668</v>
      </c>
      <c r="Z48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88" s="27" t="s">
        <v>3358</v>
      </c>
      <c r="AB488" s="33">
        <f>Table1[[#This Row],[secs]]/60 + Table1[[#This Row],[mins]] + Table1[[#This Row],[hours]]*60</f>
        <v>42.966666666666669</v>
      </c>
      <c r="AC488" s="34">
        <f t="shared" si="66"/>
        <v>58</v>
      </c>
      <c r="AD488" s="34">
        <f t="shared" si="67"/>
        <v>42</v>
      </c>
      <c r="AE488" s="35">
        <f t="shared" si="68"/>
        <v>0</v>
      </c>
      <c r="AF488" s="28" t="str">
        <f>IFERROR(VLOOKUP(E488,youtube_playlist!$G:$H,2,FALSE),"Unspecified")</f>
        <v>Unspecified</v>
      </c>
      <c r="AG488" s="28" t="str">
        <f>IFERROR(INDEX(youtube_playlist!$G$2:$H$285,MATCH(E488,youtube_playlist!$G$2:$G$285,0),MATCH("industry",youtube_playlist!$G$1:$H$1,0)),"Unspecified")</f>
        <v>Unspecified</v>
      </c>
      <c r="AH488" s="36">
        <v>58894</v>
      </c>
    </row>
    <row r="489" spans="1:34" ht="15.75" customHeight="1" x14ac:dyDescent="0.3">
      <c r="A489" s="27" t="s">
        <v>3359</v>
      </c>
      <c r="B489" s="27" t="s">
        <v>2710</v>
      </c>
      <c r="C489" s="27" t="s">
        <v>3360</v>
      </c>
      <c r="D489" s="27" t="s">
        <v>3361</v>
      </c>
      <c r="E489" s="28" t="str">
        <f t="shared" si="42"/>
        <v>o7vLCLDHgZk</v>
      </c>
      <c r="F489" s="28" t="str">
        <f t="shared" si="43"/>
        <v>o7vLCLDHgZk</v>
      </c>
      <c r="G489" s="27" t="s">
        <v>3360</v>
      </c>
      <c r="H489" s="29" t="str">
        <f t="shared" si="44"/>
        <v>The Secret Sauce</v>
      </c>
      <c r="I489" s="27" t="s">
        <v>33</v>
      </c>
      <c r="J489" s="27" t="s">
        <v>3362</v>
      </c>
      <c r="K489" s="28" t="str">
        <f t="shared" si="45"/>
        <v>Aug 23, 2021</v>
      </c>
      <c r="L489" s="30">
        <f t="shared" si="46"/>
        <v>44431</v>
      </c>
      <c r="M489" s="28">
        <f t="shared" si="47"/>
        <v>23</v>
      </c>
      <c r="N489" s="28">
        <f t="shared" si="48"/>
        <v>8</v>
      </c>
      <c r="O489" s="28">
        <f t="shared" si="49"/>
        <v>2021</v>
      </c>
      <c r="P489" s="28" t="str">
        <f t="shared" si="50"/>
        <v>23</v>
      </c>
      <c r="Q489" s="28">
        <f>ROUNDUP(Table1[[#This Row],[month]]/3,0)</f>
        <v>3</v>
      </c>
      <c r="R489" s="28" t="str">
        <f>_xlfn.CONCAT(Table1[[#This Row],[year]],"-Q",Table1[[#This Row],[Quarter]])</f>
        <v>2021-Q3</v>
      </c>
      <c r="S489" s="28" t="str">
        <f>TEXT(Table1[[#This Row],[dateStr]],"yyyy-mm")</f>
        <v>2021-08</v>
      </c>
      <c r="T489" s="28" t="str">
        <f t="shared" si="51"/>
        <v>August</v>
      </c>
      <c r="U489" s="31">
        <v>93</v>
      </c>
      <c r="V489" s="27" t="s">
        <v>3363</v>
      </c>
      <c r="W489" s="32">
        <f t="shared" si="52"/>
        <v>133319</v>
      </c>
      <c r="X489" s="27" t="s">
        <v>3364</v>
      </c>
      <c r="Y489" s="32">
        <f t="shared" si="65"/>
        <v>3585</v>
      </c>
      <c r="Z48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89" s="27" t="s">
        <v>3365</v>
      </c>
      <c r="AB489" s="33">
        <f>Table1[[#This Row],[secs]]/60 + Table1[[#This Row],[mins]] + Table1[[#This Row],[hours]]*60</f>
        <v>38.81666666666667</v>
      </c>
      <c r="AC489" s="34">
        <f t="shared" si="66"/>
        <v>49</v>
      </c>
      <c r="AD489" s="34">
        <f t="shared" si="67"/>
        <v>38</v>
      </c>
      <c r="AE489" s="35">
        <f t="shared" si="68"/>
        <v>0</v>
      </c>
      <c r="AF489" s="28" t="str">
        <f>IFERROR(VLOOKUP(E489,youtube_playlist!$G:$H,2,FALSE),"Unspecified")</f>
        <v>Unspecified</v>
      </c>
      <c r="AG489" s="28" t="str">
        <f>IFERROR(INDEX(youtube_playlist!$G$2:$H$285,MATCH(E489,youtube_playlist!$G$2:$G$285,0),MATCH("industry",youtube_playlist!$G$1:$H$1,0)),"Unspecified")</f>
        <v>Unspecified</v>
      </c>
      <c r="AH489" s="36">
        <v>59903</v>
      </c>
    </row>
    <row r="490" spans="1:34" ht="15.75" customHeight="1" x14ac:dyDescent="0.3">
      <c r="A490" s="27" t="s">
        <v>3366</v>
      </c>
      <c r="B490" s="27" t="s">
        <v>2710</v>
      </c>
      <c r="C490" s="27" t="s">
        <v>3367</v>
      </c>
      <c r="D490" s="27" t="s">
        <v>3368</v>
      </c>
      <c r="E490" s="28" t="str">
        <f t="shared" si="42"/>
        <v>PQ2SuOiWN1M</v>
      </c>
      <c r="F490" s="28" t="str">
        <f t="shared" si="43"/>
        <v>PQ2SuOiWN1M</v>
      </c>
      <c r="G490" s="27" t="s">
        <v>3367</v>
      </c>
      <c r="H490" s="29" t="str">
        <f t="shared" si="44"/>
        <v>The Secret Sauce</v>
      </c>
      <c r="I490" s="27" t="s">
        <v>33</v>
      </c>
      <c r="J490" s="27" t="s">
        <v>3369</v>
      </c>
      <c r="K490" s="28" t="str">
        <f t="shared" si="45"/>
        <v>Aug 24, 2021</v>
      </c>
      <c r="L490" s="30">
        <f t="shared" si="46"/>
        <v>44432</v>
      </c>
      <c r="M490" s="28">
        <f t="shared" si="47"/>
        <v>24</v>
      </c>
      <c r="N490" s="28">
        <f t="shared" si="48"/>
        <v>8</v>
      </c>
      <c r="O490" s="28">
        <f t="shared" si="49"/>
        <v>2021</v>
      </c>
      <c r="P490" s="28" t="str">
        <f t="shared" si="50"/>
        <v>24</v>
      </c>
      <c r="Q490" s="28">
        <f>ROUNDUP(Table1[[#This Row],[month]]/3,0)</f>
        <v>3</v>
      </c>
      <c r="R490" s="28" t="str">
        <f>_xlfn.CONCAT(Table1[[#This Row],[year]],"-Q",Table1[[#This Row],[Quarter]])</f>
        <v>2021-Q3</v>
      </c>
      <c r="S490" s="28" t="str">
        <f>TEXT(Table1[[#This Row],[dateStr]],"yyyy-mm")</f>
        <v>2021-08</v>
      </c>
      <c r="T490" s="28" t="str">
        <f t="shared" si="51"/>
        <v>August</v>
      </c>
      <c r="U490" s="31">
        <v>27</v>
      </c>
      <c r="V490" s="27" t="s">
        <v>3370</v>
      </c>
      <c r="W490" s="32">
        <f t="shared" si="52"/>
        <v>65687</v>
      </c>
      <c r="X490" s="27" t="s">
        <v>3371</v>
      </c>
      <c r="Y490" s="32">
        <f t="shared" si="65"/>
        <v>1755</v>
      </c>
      <c r="Z49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90" s="27" t="s">
        <v>3372</v>
      </c>
      <c r="AB490" s="33">
        <f>Table1[[#This Row],[secs]]/60 + Table1[[#This Row],[mins]] + Table1[[#This Row],[hours]]*60</f>
        <v>35.383333333333333</v>
      </c>
      <c r="AC490" s="34">
        <f t="shared" si="66"/>
        <v>23</v>
      </c>
      <c r="AD490" s="34">
        <f t="shared" si="67"/>
        <v>35</v>
      </c>
      <c r="AE490" s="35">
        <f t="shared" si="68"/>
        <v>0</v>
      </c>
      <c r="AF490" s="28" t="str">
        <f>IFERROR(VLOOKUP(E490,youtube_playlist!$G:$H,2,FALSE),"Unspecified")</f>
        <v>Unspecified</v>
      </c>
      <c r="AG490" s="28" t="str">
        <f>IFERROR(INDEX(youtube_playlist!$G$2:$H$285,MATCH(E490,youtube_playlist!$G$2:$G$285,0),MATCH("industry",youtube_playlist!$G$1:$H$1,0)),"Unspecified")</f>
        <v>Unspecified</v>
      </c>
      <c r="AH490" s="36">
        <v>55152</v>
      </c>
    </row>
    <row r="491" spans="1:34" ht="15.75" customHeight="1" x14ac:dyDescent="0.3">
      <c r="A491" s="27" t="s">
        <v>3373</v>
      </c>
      <c r="B491" s="27" t="s">
        <v>2710</v>
      </c>
      <c r="C491" s="27" t="s">
        <v>3374</v>
      </c>
      <c r="D491" s="27" t="s">
        <v>3375</v>
      </c>
      <c r="E491" s="28" t="str">
        <f t="shared" si="42"/>
        <v>52kDAkJcFck</v>
      </c>
      <c r="F491" s="28" t="str">
        <f t="shared" si="43"/>
        <v>52kDAkJcFck</v>
      </c>
      <c r="G491" s="27" t="s">
        <v>3374</v>
      </c>
      <c r="H491" s="29" t="str">
        <f t="shared" si="44"/>
        <v>The Secret Sauce</v>
      </c>
      <c r="I491" s="27" t="s">
        <v>33</v>
      </c>
      <c r="J491" s="27" t="s">
        <v>3376</v>
      </c>
      <c r="K491" s="28" t="str">
        <f t="shared" si="45"/>
        <v>Aug 26, 2021</v>
      </c>
      <c r="L491" s="30">
        <f t="shared" si="46"/>
        <v>44434</v>
      </c>
      <c r="M491" s="28">
        <f t="shared" si="47"/>
        <v>26</v>
      </c>
      <c r="N491" s="28">
        <f t="shared" si="48"/>
        <v>8</v>
      </c>
      <c r="O491" s="28">
        <f t="shared" si="49"/>
        <v>2021</v>
      </c>
      <c r="P491" s="28" t="str">
        <f t="shared" si="50"/>
        <v>26</v>
      </c>
      <c r="Q491" s="28">
        <f>ROUNDUP(Table1[[#This Row],[month]]/3,0)</f>
        <v>3</v>
      </c>
      <c r="R491" s="28" t="str">
        <f>_xlfn.CONCAT(Table1[[#This Row],[year]],"-Q",Table1[[#This Row],[Quarter]])</f>
        <v>2021-Q3</v>
      </c>
      <c r="S491" s="28" t="str">
        <f>TEXT(Table1[[#This Row],[dateStr]],"yyyy-mm")</f>
        <v>2021-08</v>
      </c>
      <c r="T491" s="28" t="str">
        <f t="shared" si="51"/>
        <v>August</v>
      </c>
      <c r="U491" s="31">
        <v>193</v>
      </c>
      <c r="V491" s="27" t="s">
        <v>3377</v>
      </c>
      <c r="W491" s="32">
        <f t="shared" si="52"/>
        <v>61605</v>
      </c>
      <c r="X491" s="27" t="s">
        <v>1362</v>
      </c>
      <c r="Y491" s="32">
        <f t="shared" si="65"/>
        <v>2143</v>
      </c>
      <c r="Z49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91" s="27" t="s">
        <v>3378</v>
      </c>
      <c r="AB491" s="33">
        <f>Table1[[#This Row],[secs]]/60 + Table1[[#This Row],[mins]] + Table1[[#This Row],[hours]]*60</f>
        <v>32.65</v>
      </c>
      <c r="AC491" s="34">
        <f t="shared" si="66"/>
        <v>39</v>
      </c>
      <c r="AD491" s="34">
        <f t="shared" si="67"/>
        <v>32</v>
      </c>
      <c r="AE491" s="35">
        <f t="shared" si="68"/>
        <v>0</v>
      </c>
      <c r="AF491" s="28" t="str">
        <f>IFERROR(VLOOKUP(E491,youtube_playlist!$G:$H,2,FALSE),"Unspecified")</f>
        <v>Unspecified</v>
      </c>
      <c r="AG491" s="28" t="str">
        <f>IFERROR(INDEX(youtube_playlist!$G$2:$H$285,MATCH(E491,youtube_playlist!$G$2:$G$285,0),MATCH("industry",youtube_playlist!$G$1:$H$1,0)),"Unspecified")</f>
        <v>Unspecified</v>
      </c>
      <c r="AH491" s="36">
        <v>60248</v>
      </c>
    </row>
    <row r="492" spans="1:34" ht="15.75" customHeight="1" x14ac:dyDescent="0.3">
      <c r="A492" s="27" t="s">
        <v>3379</v>
      </c>
      <c r="B492" s="27" t="s">
        <v>2710</v>
      </c>
      <c r="C492" s="27" t="s">
        <v>3380</v>
      </c>
      <c r="D492" s="27" t="s">
        <v>3381</v>
      </c>
      <c r="E492" s="28" t="str">
        <f t="shared" si="42"/>
        <v>HfSa_aPd-M8</v>
      </c>
      <c r="F492" s="28" t="str">
        <f t="shared" si="43"/>
        <v>HfSa_aPd-M8</v>
      </c>
      <c r="G492" s="27" t="s">
        <v>3380</v>
      </c>
      <c r="H492" s="29" t="str">
        <f t="shared" si="44"/>
        <v>The Secret Sauce</v>
      </c>
      <c r="I492" s="27" t="s">
        <v>33</v>
      </c>
      <c r="J492" s="27" t="s">
        <v>3382</v>
      </c>
      <c r="K492" s="28" t="str">
        <f t="shared" si="45"/>
        <v>Sep 10, 2021</v>
      </c>
      <c r="L492" s="30">
        <f t="shared" si="46"/>
        <v>44449</v>
      </c>
      <c r="M492" s="28">
        <f t="shared" si="47"/>
        <v>10</v>
      </c>
      <c r="N492" s="28">
        <f t="shared" si="48"/>
        <v>9</v>
      </c>
      <c r="O492" s="28">
        <f t="shared" si="49"/>
        <v>2021</v>
      </c>
      <c r="P492" s="28" t="str">
        <f t="shared" si="50"/>
        <v>10</v>
      </c>
      <c r="Q492" s="28">
        <f>ROUNDUP(Table1[[#This Row],[month]]/3,0)</f>
        <v>3</v>
      </c>
      <c r="R492" s="28" t="str">
        <f>_xlfn.CONCAT(Table1[[#This Row],[year]],"-Q",Table1[[#This Row],[Quarter]])</f>
        <v>2021-Q3</v>
      </c>
      <c r="S492" s="28" t="str">
        <f>TEXT(Table1[[#This Row],[dateStr]],"yyyy-mm")</f>
        <v>2021-09</v>
      </c>
      <c r="T492" s="28" t="str">
        <f t="shared" si="51"/>
        <v>September</v>
      </c>
      <c r="U492" s="31">
        <v>6</v>
      </c>
      <c r="V492" s="27" t="s">
        <v>3383</v>
      </c>
      <c r="W492" s="32">
        <f t="shared" si="52"/>
        <v>14708</v>
      </c>
      <c r="X492" s="27" t="s">
        <v>3384</v>
      </c>
      <c r="Y492" s="32">
        <f t="shared" si="65"/>
        <v>335</v>
      </c>
      <c r="Z49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492" s="27" t="s">
        <v>3385</v>
      </c>
      <c r="AB492" s="33">
        <f>Table1[[#This Row],[secs]]/60 + Table1[[#This Row],[mins]] + Table1[[#This Row],[hours]]*60</f>
        <v>73.033333333333331</v>
      </c>
      <c r="AC492" s="34">
        <f t="shared" si="66"/>
        <v>2</v>
      </c>
      <c r="AD492" s="34">
        <f t="shared" si="67"/>
        <v>13</v>
      </c>
      <c r="AE492" s="35">
        <f t="shared" si="68"/>
        <v>1</v>
      </c>
      <c r="AF492" s="28" t="str">
        <f>IFERROR(VLOOKUP(E492,youtube_playlist!$G:$H,2,FALSE),"Unspecified")</f>
        <v>Unspecified</v>
      </c>
      <c r="AG492" s="28" t="str">
        <f>IFERROR(INDEX(youtube_playlist!$G$2:$H$285,MATCH(E492,youtube_playlist!$G$2:$G$285,0),MATCH("industry",youtube_playlist!$G$1:$H$1,0)),"Unspecified")</f>
        <v>Unspecified</v>
      </c>
      <c r="AH492" s="36">
        <v>66559</v>
      </c>
    </row>
    <row r="493" spans="1:34" ht="15.75" customHeight="1" x14ac:dyDescent="0.3">
      <c r="A493" s="27" t="s">
        <v>3386</v>
      </c>
      <c r="B493" s="27" t="s">
        <v>2710</v>
      </c>
      <c r="C493" s="27" t="s">
        <v>3387</v>
      </c>
      <c r="D493" s="27" t="s">
        <v>3388</v>
      </c>
      <c r="E493" s="28" t="str">
        <f t="shared" si="42"/>
        <v>AFkVh9Sv2Jk</v>
      </c>
      <c r="F493" s="28" t="str">
        <f t="shared" si="43"/>
        <v>AFkVh9Sv2Jk</v>
      </c>
      <c r="G493" s="27" t="s">
        <v>3387</v>
      </c>
      <c r="H493" s="29" t="str">
        <f t="shared" si="44"/>
        <v>The Secret Sauce</v>
      </c>
      <c r="I493" s="27" t="s">
        <v>33</v>
      </c>
      <c r="J493" s="27" t="s">
        <v>3389</v>
      </c>
      <c r="K493" s="28" t="str">
        <f t="shared" si="45"/>
        <v>Sep 11, 2021</v>
      </c>
      <c r="L493" s="30">
        <f t="shared" si="46"/>
        <v>44450</v>
      </c>
      <c r="M493" s="28">
        <f t="shared" si="47"/>
        <v>11</v>
      </c>
      <c r="N493" s="28">
        <f t="shared" si="48"/>
        <v>9</v>
      </c>
      <c r="O493" s="28">
        <f t="shared" si="49"/>
        <v>2021</v>
      </c>
      <c r="P493" s="28" t="str">
        <f t="shared" si="50"/>
        <v>11</v>
      </c>
      <c r="Q493" s="28">
        <f>ROUNDUP(Table1[[#This Row],[month]]/3,0)</f>
        <v>3</v>
      </c>
      <c r="R493" s="28" t="str">
        <f>_xlfn.CONCAT(Table1[[#This Row],[year]],"-Q",Table1[[#This Row],[Quarter]])</f>
        <v>2021-Q3</v>
      </c>
      <c r="S493" s="28" t="str">
        <f>TEXT(Table1[[#This Row],[dateStr]],"yyyy-mm")</f>
        <v>2021-09</v>
      </c>
      <c r="T493" s="28" t="str">
        <f t="shared" si="51"/>
        <v>September</v>
      </c>
      <c r="U493" s="31">
        <v>172</v>
      </c>
      <c r="V493" s="27" t="s">
        <v>3390</v>
      </c>
      <c r="W493" s="32">
        <f t="shared" si="52"/>
        <v>130261</v>
      </c>
      <c r="X493" s="27" t="s">
        <v>3391</v>
      </c>
      <c r="Y493" s="32">
        <f t="shared" si="65"/>
        <v>4391</v>
      </c>
      <c r="Z49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93" s="27" t="s">
        <v>3392</v>
      </c>
      <c r="AB493" s="33">
        <f>Table1[[#This Row],[secs]]/60 + Table1[[#This Row],[mins]] + Table1[[#This Row],[hours]]*60</f>
        <v>39.583333333333336</v>
      </c>
      <c r="AC493" s="34">
        <f t="shared" si="66"/>
        <v>35</v>
      </c>
      <c r="AD493" s="34">
        <f t="shared" si="67"/>
        <v>39</v>
      </c>
      <c r="AE493" s="35">
        <f t="shared" si="68"/>
        <v>0</v>
      </c>
      <c r="AF493" s="28" t="str">
        <f>IFERROR(VLOOKUP(E493,youtube_playlist!$G:$H,2,FALSE),"Unspecified")</f>
        <v>Unspecified</v>
      </c>
      <c r="AG493" s="28" t="str">
        <f>IFERROR(INDEX(youtube_playlist!$G$2:$H$285,MATCH(E493,youtube_playlist!$G$2:$G$285,0),MATCH("industry",youtube_playlist!$G$1:$H$1,0)),"Unspecified")</f>
        <v>Unspecified</v>
      </c>
      <c r="AH493" s="36">
        <v>57454</v>
      </c>
    </row>
    <row r="494" spans="1:34" ht="15.75" customHeight="1" x14ac:dyDescent="0.3">
      <c r="A494" s="27" t="s">
        <v>3393</v>
      </c>
      <c r="B494" s="27" t="s">
        <v>2710</v>
      </c>
      <c r="C494" s="27" t="s">
        <v>3394</v>
      </c>
      <c r="D494" s="27" t="s">
        <v>3395</v>
      </c>
      <c r="E494" s="28" t="str">
        <f t="shared" si="42"/>
        <v>B9DrlXRMekQ</v>
      </c>
      <c r="F494" s="28" t="str">
        <f t="shared" si="43"/>
        <v>B9DrlXRMekQ</v>
      </c>
      <c r="G494" s="27" t="s">
        <v>3394</v>
      </c>
      <c r="H494" s="29" t="str">
        <f t="shared" si="44"/>
        <v>The Secret Sauce</v>
      </c>
      <c r="I494" s="27" t="s">
        <v>33</v>
      </c>
      <c r="J494" s="27" t="s">
        <v>3396</v>
      </c>
      <c r="K494" s="28" t="str">
        <f t="shared" si="45"/>
        <v>Sep 13, 2021</v>
      </c>
      <c r="L494" s="30">
        <f t="shared" si="46"/>
        <v>44452</v>
      </c>
      <c r="M494" s="28">
        <f t="shared" si="47"/>
        <v>13</v>
      </c>
      <c r="N494" s="28">
        <f t="shared" si="48"/>
        <v>9</v>
      </c>
      <c r="O494" s="28">
        <f t="shared" si="49"/>
        <v>2021</v>
      </c>
      <c r="P494" s="28" t="str">
        <f t="shared" si="50"/>
        <v>13</v>
      </c>
      <c r="Q494" s="28">
        <f>ROUNDUP(Table1[[#This Row],[month]]/3,0)</f>
        <v>3</v>
      </c>
      <c r="R494" s="28" t="str">
        <f>_xlfn.CONCAT(Table1[[#This Row],[year]],"-Q",Table1[[#This Row],[Quarter]])</f>
        <v>2021-Q3</v>
      </c>
      <c r="S494" s="28" t="str">
        <f>TEXT(Table1[[#This Row],[dateStr]],"yyyy-mm")</f>
        <v>2021-09</v>
      </c>
      <c r="T494" s="28" t="str">
        <f t="shared" si="51"/>
        <v>September</v>
      </c>
      <c r="U494" s="31">
        <v>13</v>
      </c>
      <c r="V494" s="27" t="s">
        <v>3397</v>
      </c>
      <c r="W494" s="32">
        <f t="shared" si="52"/>
        <v>19208</v>
      </c>
      <c r="X494" s="27" t="s">
        <v>3398</v>
      </c>
      <c r="Y494" s="32">
        <f t="shared" si="65"/>
        <v>541</v>
      </c>
      <c r="Z49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94" s="27" t="s">
        <v>3399</v>
      </c>
      <c r="AB494" s="33">
        <f>Table1[[#This Row],[secs]]/60 + Table1[[#This Row],[mins]] + Table1[[#This Row],[hours]]*60</f>
        <v>46.716666666666669</v>
      </c>
      <c r="AC494" s="34">
        <f t="shared" si="66"/>
        <v>43</v>
      </c>
      <c r="AD494" s="34">
        <f t="shared" si="67"/>
        <v>46</v>
      </c>
      <c r="AE494" s="35">
        <f t="shared" si="68"/>
        <v>0</v>
      </c>
      <c r="AF494" s="28" t="str">
        <f>IFERROR(VLOOKUP(E494,youtube_playlist!$G:$H,2,FALSE),"Unspecified")</f>
        <v>E-Commerce</v>
      </c>
      <c r="AG494" s="28" t="str">
        <f>IFERROR(INDEX(youtube_playlist!$G$2:$H$285,MATCH(E494,youtube_playlist!$G$2:$G$285,0),MATCH("industry",youtube_playlist!$G$1:$H$1,0)),"Unspecified")</f>
        <v>E-Commerce</v>
      </c>
      <c r="AH494" s="36">
        <v>60200</v>
      </c>
    </row>
    <row r="495" spans="1:34" ht="15.75" customHeight="1" x14ac:dyDescent="0.3">
      <c r="A495" s="27" t="s">
        <v>3400</v>
      </c>
      <c r="B495" s="27" t="s">
        <v>2710</v>
      </c>
      <c r="C495" s="27" t="s">
        <v>3401</v>
      </c>
      <c r="D495" s="27" t="s">
        <v>3402</v>
      </c>
      <c r="E495" s="28" t="str">
        <f t="shared" si="42"/>
        <v>EUPQyqBhVTc</v>
      </c>
      <c r="F495" s="28" t="str">
        <f t="shared" si="43"/>
        <v>EUPQyqBhVTc</v>
      </c>
      <c r="G495" s="27" t="s">
        <v>3401</v>
      </c>
      <c r="H495" s="29" t="str">
        <f t="shared" si="44"/>
        <v>The Secret Sauce</v>
      </c>
      <c r="I495" s="27" t="s">
        <v>33</v>
      </c>
      <c r="J495" s="27" t="s">
        <v>3403</v>
      </c>
      <c r="K495" s="28" t="str">
        <f t="shared" si="45"/>
        <v>Sep 15, 2021</v>
      </c>
      <c r="L495" s="30">
        <f t="shared" si="46"/>
        <v>44454</v>
      </c>
      <c r="M495" s="28">
        <f t="shared" si="47"/>
        <v>15</v>
      </c>
      <c r="N495" s="28">
        <f t="shared" si="48"/>
        <v>9</v>
      </c>
      <c r="O495" s="28">
        <f t="shared" si="49"/>
        <v>2021</v>
      </c>
      <c r="P495" s="28" t="str">
        <f t="shared" si="50"/>
        <v>15</v>
      </c>
      <c r="Q495" s="28">
        <f>ROUNDUP(Table1[[#This Row],[month]]/3,0)</f>
        <v>3</v>
      </c>
      <c r="R495" s="28" t="str">
        <f>_xlfn.CONCAT(Table1[[#This Row],[year]],"-Q",Table1[[#This Row],[Quarter]])</f>
        <v>2021-Q3</v>
      </c>
      <c r="S495" s="28" t="str">
        <f>TEXT(Table1[[#This Row],[dateStr]],"yyyy-mm")</f>
        <v>2021-09</v>
      </c>
      <c r="T495" s="28" t="str">
        <f t="shared" si="51"/>
        <v>September</v>
      </c>
      <c r="U495" s="31">
        <v>4</v>
      </c>
      <c r="V495" s="27" t="s">
        <v>3404</v>
      </c>
      <c r="W495" s="32">
        <f t="shared" si="52"/>
        <v>9580</v>
      </c>
      <c r="X495" s="27" t="s">
        <v>1921</v>
      </c>
      <c r="Y495" s="32">
        <f t="shared" si="65"/>
        <v>175</v>
      </c>
      <c r="Z49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95" s="27" t="s">
        <v>3405</v>
      </c>
      <c r="AB495" s="33">
        <f>Table1[[#This Row],[secs]]/60 + Table1[[#This Row],[mins]] + Table1[[#This Row],[hours]]*60</f>
        <v>51.45</v>
      </c>
      <c r="AC495" s="34">
        <f t="shared" si="66"/>
        <v>27</v>
      </c>
      <c r="AD495" s="34">
        <f t="shared" si="67"/>
        <v>51</v>
      </c>
      <c r="AE495" s="35">
        <f t="shared" si="68"/>
        <v>0</v>
      </c>
      <c r="AF495" s="28" t="str">
        <f>IFERROR(VLOOKUP(E495,youtube_playlist!$G:$H,2,FALSE),"Unspecified")</f>
        <v>Unspecified</v>
      </c>
      <c r="AG495" s="28" t="str">
        <f>IFERROR(INDEX(youtube_playlist!$G$2:$H$285,MATCH(E495,youtube_playlist!$G$2:$G$285,0),MATCH("industry",youtube_playlist!$G$1:$H$1,0)),"Unspecified")</f>
        <v>Unspecified</v>
      </c>
      <c r="AH495" s="36">
        <v>67732</v>
      </c>
    </row>
    <row r="496" spans="1:34" ht="15.75" customHeight="1" x14ac:dyDescent="0.3">
      <c r="A496" s="27" t="s">
        <v>3406</v>
      </c>
      <c r="B496" s="27" t="s">
        <v>2710</v>
      </c>
      <c r="C496" s="27" t="s">
        <v>3407</v>
      </c>
      <c r="D496" s="27" t="s">
        <v>3408</v>
      </c>
      <c r="E496" s="28" t="str">
        <f t="shared" si="42"/>
        <v>YTfTEZA2SSw</v>
      </c>
      <c r="F496" s="28" t="str">
        <f t="shared" si="43"/>
        <v>YTfTEZA2SSw</v>
      </c>
      <c r="G496" s="27" t="s">
        <v>3407</v>
      </c>
      <c r="H496" s="29" t="str">
        <f t="shared" si="44"/>
        <v>The Secret Sauce</v>
      </c>
      <c r="I496" s="27" t="s">
        <v>33</v>
      </c>
      <c r="J496" s="27" t="s">
        <v>3409</v>
      </c>
      <c r="K496" s="28" t="str">
        <f t="shared" si="45"/>
        <v>Sep 17, 2021</v>
      </c>
      <c r="L496" s="30">
        <f t="shared" si="46"/>
        <v>44456</v>
      </c>
      <c r="M496" s="28">
        <f t="shared" si="47"/>
        <v>17</v>
      </c>
      <c r="N496" s="28">
        <f t="shared" si="48"/>
        <v>9</v>
      </c>
      <c r="O496" s="28">
        <f t="shared" si="49"/>
        <v>2021</v>
      </c>
      <c r="P496" s="28" t="str">
        <f t="shared" si="50"/>
        <v>17</v>
      </c>
      <c r="Q496" s="28">
        <f>ROUNDUP(Table1[[#This Row],[month]]/3,0)</f>
        <v>3</v>
      </c>
      <c r="R496" s="28" t="str">
        <f>_xlfn.CONCAT(Table1[[#This Row],[year]],"-Q",Table1[[#This Row],[Quarter]])</f>
        <v>2021-Q3</v>
      </c>
      <c r="S496" s="28" t="str">
        <f>TEXT(Table1[[#This Row],[dateStr]],"yyyy-mm")</f>
        <v>2021-09</v>
      </c>
      <c r="T496" s="28" t="str">
        <f t="shared" si="51"/>
        <v>September</v>
      </c>
      <c r="U496" s="31">
        <v>126</v>
      </c>
      <c r="V496" s="27" t="s">
        <v>3410</v>
      </c>
      <c r="W496" s="32">
        <f t="shared" si="52"/>
        <v>239100</v>
      </c>
      <c r="X496" s="27" t="s">
        <v>3411</v>
      </c>
      <c r="Y496" s="32">
        <f t="shared" si="65"/>
        <v>1825</v>
      </c>
      <c r="Z49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96" s="27" t="s">
        <v>3412</v>
      </c>
      <c r="AB496" s="33">
        <f>Table1[[#This Row],[secs]]/60 + Table1[[#This Row],[mins]] + Table1[[#This Row],[hours]]*60</f>
        <v>56.866666666666667</v>
      </c>
      <c r="AC496" s="34">
        <f t="shared" si="66"/>
        <v>52</v>
      </c>
      <c r="AD496" s="34">
        <f t="shared" si="67"/>
        <v>56</v>
      </c>
      <c r="AE496" s="35">
        <f t="shared" si="68"/>
        <v>0</v>
      </c>
      <c r="AF496" s="28" t="str">
        <f>IFERROR(VLOOKUP(E496,youtube_playlist!$G:$H,2,FALSE),"Unspecified")</f>
        <v>Unspecified</v>
      </c>
      <c r="AG496" s="28" t="str">
        <f>IFERROR(INDEX(youtube_playlist!$G$2:$H$285,MATCH(E496,youtube_playlist!$G$2:$G$285,0),MATCH("industry",youtube_playlist!$G$1:$H$1,0)),"Unspecified")</f>
        <v>Unspecified</v>
      </c>
      <c r="AH496" s="36">
        <v>62866</v>
      </c>
    </row>
    <row r="497" spans="1:34" ht="15.75" customHeight="1" x14ac:dyDescent="0.3">
      <c r="A497" s="27" t="s">
        <v>3413</v>
      </c>
      <c r="B497" s="27" t="s">
        <v>2710</v>
      </c>
      <c r="C497" s="27" t="s">
        <v>3414</v>
      </c>
      <c r="D497" s="27" t="s">
        <v>3415</v>
      </c>
      <c r="E497" s="28" t="str">
        <f t="shared" si="42"/>
        <v>VAEvOO-4EVo</v>
      </c>
      <c r="F497" s="28" t="str">
        <f t="shared" si="43"/>
        <v>VAEvOO-4EVo</v>
      </c>
      <c r="G497" s="27" t="s">
        <v>3414</v>
      </c>
      <c r="H497" s="29" t="str">
        <f t="shared" si="44"/>
        <v>The Secret Sauce</v>
      </c>
      <c r="I497" s="27" t="s">
        <v>33</v>
      </c>
      <c r="J497" s="27" t="s">
        <v>3416</v>
      </c>
      <c r="K497" s="28" t="str">
        <f t="shared" si="45"/>
        <v>Sep 20, 2021</v>
      </c>
      <c r="L497" s="30">
        <f t="shared" si="46"/>
        <v>44459</v>
      </c>
      <c r="M497" s="28">
        <f t="shared" si="47"/>
        <v>20</v>
      </c>
      <c r="N497" s="28">
        <f t="shared" si="48"/>
        <v>9</v>
      </c>
      <c r="O497" s="28">
        <f t="shared" si="49"/>
        <v>2021</v>
      </c>
      <c r="P497" s="28" t="str">
        <f t="shared" si="50"/>
        <v>20</v>
      </c>
      <c r="Q497" s="28">
        <f>ROUNDUP(Table1[[#This Row],[month]]/3,0)</f>
        <v>3</v>
      </c>
      <c r="R497" s="28" t="str">
        <f>_xlfn.CONCAT(Table1[[#This Row],[year]],"-Q",Table1[[#This Row],[Quarter]])</f>
        <v>2021-Q3</v>
      </c>
      <c r="S497" s="28" t="str">
        <f>TEXT(Table1[[#This Row],[dateStr]],"yyyy-mm")</f>
        <v>2021-09</v>
      </c>
      <c r="T497" s="28" t="str">
        <f t="shared" si="51"/>
        <v>September</v>
      </c>
      <c r="U497" s="31">
        <v>29</v>
      </c>
      <c r="V497" s="27" t="s">
        <v>3417</v>
      </c>
      <c r="W497" s="32">
        <f t="shared" si="52"/>
        <v>31250</v>
      </c>
      <c r="X497" s="27" t="s">
        <v>3418</v>
      </c>
      <c r="Y497" s="32">
        <f t="shared" si="65"/>
        <v>762</v>
      </c>
      <c r="Z49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97" s="27" t="s">
        <v>3419</v>
      </c>
      <c r="AB497" s="33">
        <f>Table1[[#This Row],[secs]]/60 + Table1[[#This Row],[mins]] + Table1[[#This Row],[hours]]*60</f>
        <v>40.883333333333333</v>
      </c>
      <c r="AC497" s="34">
        <f t="shared" si="66"/>
        <v>53</v>
      </c>
      <c r="AD497" s="34">
        <f t="shared" si="67"/>
        <v>40</v>
      </c>
      <c r="AE497" s="35">
        <f t="shared" si="68"/>
        <v>0</v>
      </c>
      <c r="AF497" s="28" t="str">
        <f>IFERROR(VLOOKUP(E497,youtube_playlist!$G:$H,2,FALSE),"Unspecified")</f>
        <v>Unspecified</v>
      </c>
      <c r="AG497" s="28" t="str">
        <f>IFERROR(INDEX(youtube_playlist!$G$2:$H$285,MATCH(E497,youtube_playlist!$G$2:$G$285,0),MATCH("industry",youtube_playlist!$G$1:$H$1,0)),"Unspecified")</f>
        <v>Unspecified</v>
      </c>
      <c r="AH497" s="36">
        <v>58323</v>
      </c>
    </row>
    <row r="498" spans="1:34" ht="15.75" customHeight="1" x14ac:dyDescent="0.3">
      <c r="A498" s="27" t="s">
        <v>3420</v>
      </c>
      <c r="B498" s="27" t="s">
        <v>2710</v>
      </c>
      <c r="C498" s="27" t="s">
        <v>3421</v>
      </c>
      <c r="D498" s="27" t="s">
        <v>3422</v>
      </c>
      <c r="E498" s="28" t="str">
        <f t="shared" si="42"/>
        <v>41qeANNG_iU</v>
      </c>
      <c r="F498" s="28" t="str">
        <f t="shared" si="43"/>
        <v>41qeANNG_iU</v>
      </c>
      <c r="G498" s="27" t="s">
        <v>3421</v>
      </c>
      <c r="H498" s="29" t="str">
        <f t="shared" si="44"/>
        <v>The Secret Sauce</v>
      </c>
      <c r="I498" s="27" t="s">
        <v>33</v>
      </c>
      <c r="J498" s="27" t="s">
        <v>3423</v>
      </c>
      <c r="K498" s="28" t="str">
        <f t="shared" si="45"/>
        <v>Sep 21, 2021</v>
      </c>
      <c r="L498" s="30">
        <f t="shared" si="46"/>
        <v>44460</v>
      </c>
      <c r="M498" s="28">
        <f t="shared" si="47"/>
        <v>21</v>
      </c>
      <c r="N498" s="28">
        <f t="shared" si="48"/>
        <v>9</v>
      </c>
      <c r="O498" s="28">
        <f t="shared" si="49"/>
        <v>2021</v>
      </c>
      <c r="P498" s="28" t="str">
        <f t="shared" si="50"/>
        <v>21</v>
      </c>
      <c r="Q498" s="28">
        <f>ROUNDUP(Table1[[#This Row],[month]]/3,0)</f>
        <v>3</v>
      </c>
      <c r="R498" s="28" t="str">
        <f>_xlfn.CONCAT(Table1[[#This Row],[year]],"-Q",Table1[[#This Row],[Quarter]])</f>
        <v>2021-Q3</v>
      </c>
      <c r="S498" s="28" t="str">
        <f>TEXT(Table1[[#This Row],[dateStr]],"yyyy-mm")</f>
        <v>2021-09</v>
      </c>
      <c r="T498" s="28" t="str">
        <f t="shared" si="51"/>
        <v>September</v>
      </c>
      <c r="U498" s="31">
        <v>33</v>
      </c>
      <c r="V498" s="27" t="s">
        <v>3424</v>
      </c>
      <c r="W498" s="32">
        <f t="shared" si="52"/>
        <v>58726</v>
      </c>
      <c r="X498" s="27" t="s">
        <v>3425</v>
      </c>
      <c r="Y498" s="32">
        <f t="shared" si="65"/>
        <v>1645</v>
      </c>
      <c r="Z49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498" s="27" t="s">
        <v>3426</v>
      </c>
      <c r="AB498" s="33">
        <f>Table1[[#This Row],[secs]]/60 + Table1[[#This Row],[mins]] + Table1[[#This Row],[hours]]*60</f>
        <v>27.666666666666668</v>
      </c>
      <c r="AC498" s="34">
        <f t="shared" si="66"/>
        <v>40</v>
      </c>
      <c r="AD498" s="34">
        <f t="shared" si="67"/>
        <v>27</v>
      </c>
      <c r="AE498" s="35">
        <f t="shared" si="68"/>
        <v>0</v>
      </c>
      <c r="AF498" s="28" t="str">
        <f>IFERROR(VLOOKUP(E498,youtube_playlist!$G:$H,2,FALSE),"Unspecified")</f>
        <v>Unspecified</v>
      </c>
      <c r="AG498" s="28" t="str">
        <f>IFERROR(INDEX(youtube_playlist!$G$2:$H$285,MATCH(E498,youtube_playlist!$G$2:$G$285,0),MATCH("industry",youtube_playlist!$G$1:$H$1,0)),"Unspecified")</f>
        <v>Unspecified</v>
      </c>
      <c r="AH498" s="36">
        <v>57858</v>
      </c>
    </row>
    <row r="499" spans="1:34" ht="15.75" customHeight="1" x14ac:dyDescent="0.3">
      <c r="A499" s="27" t="s">
        <v>3427</v>
      </c>
      <c r="B499" s="27" t="s">
        <v>2710</v>
      </c>
      <c r="C499" s="27" t="s">
        <v>3428</v>
      </c>
      <c r="D499" s="27" t="s">
        <v>3429</v>
      </c>
      <c r="E499" s="28" t="str">
        <f t="shared" si="42"/>
        <v>mZQM14VVD04</v>
      </c>
      <c r="F499" s="28" t="str">
        <f t="shared" si="43"/>
        <v>mZQM14VVD04</v>
      </c>
      <c r="G499" s="27" t="s">
        <v>3428</v>
      </c>
      <c r="H499" s="29" t="str">
        <f t="shared" si="44"/>
        <v>The Secret Sauce</v>
      </c>
      <c r="I499" s="27" t="s">
        <v>33</v>
      </c>
      <c r="J499" s="27" t="s">
        <v>3430</v>
      </c>
      <c r="K499" s="28" t="str">
        <f t="shared" si="45"/>
        <v>Sep 22, 2021</v>
      </c>
      <c r="L499" s="30">
        <f t="shared" si="46"/>
        <v>44461</v>
      </c>
      <c r="M499" s="28">
        <f t="shared" si="47"/>
        <v>22</v>
      </c>
      <c r="N499" s="28">
        <f t="shared" si="48"/>
        <v>9</v>
      </c>
      <c r="O499" s="28">
        <f t="shared" si="49"/>
        <v>2021</v>
      </c>
      <c r="P499" s="28" t="str">
        <f t="shared" si="50"/>
        <v>22</v>
      </c>
      <c r="Q499" s="28">
        <f>ROUNDUP(Table1[[#This Row],[month]]/3,0)</f>
        <v>3</v>
      </c>
      <c r="R499" s="28" t="str">
        <f>_xlfn.CONCAT(Table1[[#This Row],[year]],"-Q",Table1[[#This Row],[Quarter]])</f>
        <v>2021-Q3</v>
      </c>
      <c r="S499" s="28" t="str">
        <f>TEXT(Table1[[#This Row],[dateStr]],"yyyy-mm")</f>
        <v>2021-09</v>
      </c>
      <c r="T499" s="28" t="str">
        <f t="shared" si="51"/>
        <v>September</v>
      </c>
      <c r="U499" s="31">
        <v>135</v>
      </c>
      <c r="V499" s="27" t="s">
        <v>3431</v>
      </c>
      <c r="W499" s="32">
        <f t="shared" si="52"/>
        <v>54781</v>
      </c>
      <c r="X499" s="27" t="s">
        <v>3432</v>
      </c>
      <c r="Y499" s="32">
        <f t="shared" si="65"/>
        <v>1364</v>
      </c>
      <c r="Z49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499" s="27" t="s">
        <v>2538</v>
      </c>
      <c r="AB499" s="33">
        <f>Table1[[#This Row],[secs]]/60 + Table1[[#This Row],[mins]] + Table1[[#This Row],[hours]]*60</f>
        <v>40.633333333333333</v>
      </c>
      <c r="AC499" s="34">
        <f t="shared" si="66"/>
        <v>38</v>
      </c>
      <c r="AD499" s="34">
        <f t="shared" si="67"/>
        <v>40</v>
      </c>
      <c r="AE499" s="35">
        <f t="shared" si="68"/>
        <v>0</v>
      </c>
      <c r="AF499" s="28" t="str">
        <f>IFERROR(VLOOKUP(E499,youtube_playlist!$G:$H,2,FALSE),"Unspecified")</f>
        <v>Platform</v>
      </c>
      <c r="AG499" s="28" t="str">
        <f>IFERROR(INDEX(youtube_playlist!$G$2:$H$285,MATCH(E499,youtube_playlist!$G$2:$G$285,0),MATCH("industry",youtube_playlist!$G$1:$H$1,0)),"Unspecified")</f>
        <v>Platform</v>
      </c>
      <c r="AH499" s="36">
        <v>55519</v>
      </c>
    </row>
    <row r="500" spans="1:34" ht="15.75" customHeight="1" x14ac:dyDescent="0.3">
      <c r="A500" s="27" t="s">
        <v>3433</v>
      </c>
      <c r="B500" s="27" t="s">
        <v>2710</v>
      </c>
      <c r="C500" s="27" t="s">
        <v>3434</v>
      </c>
      <c r="D500" s="27" t="s">
        <v>3435</v>
      </c>
      <c r="E500" s="28" t="str">
        <f t="shared" si="42"/>
        <v>xztasW2baS0</v>
      </c>
      <c r="F500" s="28" t="str">
        <f t="shared" si="43"/>
        <v>xztasW2baS0</v>
      </c>
      <c r="G500" s="27" t="s">
        <v>3434</v>
      </c>
      <c r="H500" s="29" t="str">
        <f t="shared" si="44"/>
        <v>The Secret Sauce</v>
      </c>
      <c r="I500" s="27" t="s">
        <v>33</v>
      </c>
      <c r="J500" s="27" t="s">
        <v>3436</v>
      </c>
      <c r="K500" s="28" t="str">
        <f t="shared" si="45"/>
        <v>Sep 24, 2021</v>
      </c>
      <c r="L500" s="30">
        <f t="shared" si="46"/>
        <v>44463</v>
      </c>
      <c r="M500" s="28">
        <f t="shared" si="47"/>
        <v>24</v>
      </c>
      <c r="N500" s="28">
        <f t="shared" si="48"/>
        <v>9</v>
      </c>
      <c r="O500" s="28">
        <f t="shared" si="49"/>
        <v>2021</v>
      </c>
      <c r="P500" s="28" t="str">
        <f t="shared" si="50"/>
        <v>24</v>
      </c>
      <c r="Q500" s="28">
        <f>ROUNDUP(Table1[[#This Row],[month]]/3,0)</f>
        <v>3</v>
      </c>
      <c r="R500" s="28" t="str">
        <f>_xlfn.CONCAT(Table1[[#This Row],[year]],"-Q",Table1[[#This Row],[Quarter]])</f>
        <v>2021-Q3</v>
      </c>
      <c r="S500" s="28" t="str">
        <f>TEXT(Table1[[#This Row],[dateStr]],"yyyy-mm")</f>
        <v>2021-09</v>
      </c>
      <c r="T500" s="28" t="str">
        <f t="shared" si="51"/>
        <v>September</v>
      </c>
      <c r="U500" s="31">
        <v>483</v>
      </c>
      <c r="V500" s="27" t="s">
        <v>3437</v>
      </c>
      <c r="W500" s="32">
        <f t="shared" si="52"/>
        <v>303810</v>
      </c>
      <c r="X500" s="27" t="s">
        <v>3438</v>
      </c>
      <c r="Y500" s="32">
        <f t="shared" si="65"/>
        <v>7013</v>
      </c>
      <c r="Z50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00" s="27" t="s">
        <v>3439</v>
      </c>
      <c r="AB500" s="33">
        <f>Table1[[#This Row],[secs]]/60 + Table1[[#This Row],[mins]] + Table1[[#This Row],[hours]]*60</f>
        <v>24.133333333333333</v>
      </c>
      <c r="AC500" s="34">
        <f t="shared" si="66"/>
        <v>8</v>
      </c>
      <c r="AD500" s="34">
        <f t="shared" si="67"/>
        <v>24</v>
      </c>
      <c r="AE500" s="35">
        <f t="shared" si="68"/>
        <v>0</v>
      </c>
      <c r="AF500" s="28" t="str">
        <f>IFERROR(VLOOKUP(E500,youtube_playlist!$G:$H,2,FALSE),"Unspecified")</f>
        <v>ธนาคารและการเงิน</v>
      </c>
      <c r="AG500" s="28" t="str">
        <f>IFERROR(INDEX(youtube_playlist!$G$2:$H$285,MATCH(E500,youtube_playlist!$G$2:$G$285,0),MATCH("industry",youtube_playlist!$G$1:$H$1,0)),"Unspecified")</f>
        <v>ธนาคารและการเงิน</v>
      </c>
      <c r="AH500" s="36">
        <v>53938</v>
      </c>
    </row>
    <row r="501" spans="1:34" ht="15.75" customHeight="1" x14ac:dyDescent="0.3">
      <c r="A501" s="27" t="s">
        <v>3440</v>
      </c>
      <c r="B501" s="27" t="s">
        <v>2710</v>
      </c>
      <c r="C501" s="27" t="s">
        <v>3441</v>
      </c>
      <c r="D501" s="27" t="s">
        <v>3442</v>
      </c>
      <c r="E501" s="28" t="str">
        <f t="shared" si="42"/>
        <v>g5xeSX5DJzU</v>
      </c>
      <c r="F501" s="28" t="str">
        <f t="shared" si="43"/>
        <v>g5xeSX5DJzU</v>
      </c>
      <c r="G501" s="27" t="s">
        <v>3441</v>
      </c>
      <c r="H501" s="29" t="str">
        <f t="shared" si="44"/>
        <v>The Secret Sauce</v>
      </c>
      <c r="I501" s="27" t="s">
        <v>33</v>
      </c>
      <c r="J501" s="27" t="s">
        <v>3443</v>
      </c>
      <c r="K501" s="28" t="str">
        <f t="shared" si="45"/>
        <v>Sep 27, 2021</v>
      </c>
      <c r="L501" s="30">
        <f t="shared" si="46"/>
        <v>44466</v>
      </c>
      <c r="M501" s="28">
        <f t="shared" si="47"/>
        <v>27</v>
      </c>
      <c r="N501" s="28">
        <f t="shared" si="48"/>
        <v>9</v>
      </c>
      <c r="O501" s="28">
        <f t="shared" si="49"/>
        <v>2021</v>
      </c>
      <c r="P501" s="28" t="str">
        <f t="shared" si="50"/>
        <v>27</v>
      </c>
      <c r="Q501" s="28">
        <f>ROUNDUP(Table1[[#This Row],[month]]/3,0)</f>
        <v>3</v>
      </c>
      <c r="R501" s="28" t="str">
        <f>_xlfn.CONCAT(Table1[[#This Row],[year]],"-Q",Table1[[#This Row],[Quarter]])</f>
        <v>2021-Q3</v>
      </c>
      <c r="S501" s="28" t="str">
        <f>TEXT(Table1[[#This Row],[dateStr]],"yyyy-mm")</f>
        <v>2021-09</v>
      </c>
      <c r="T501" s="28" t="str">
        <f t="shared" si="51"/>
        <v>September</v>
      </c>
      <c r="U501" s="31">
        <v>22</v>
      </c>
      <c r="V501" s="27" t="s">
        <v>3444</v>
      </c>
      <c r="W501" s="32">
        <f t="shared" si="52"/>
        <v>29419</v>
      </c>
      <c r="X501" s="27" t="s">
        <v>839</v>
      </c>
      <c r="Y501" s="32">
        <f t="shared" si="65"/>
        <v>505</v>
      </c>
      <c r="Z50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01" s="27" t="s">
        <v>3445</v>
      </c>
      <c r="AB501" s="33">
        <f>Table1[[#This Row],[secs]]/60 + Table1[[#This Row],[mins]] + Table1[[#This Row],[hours]]*60</f>
        <v>57.68333333333333</v>
      </c>
      <c r="AC501" s="34">
        <f t="shared" si="66"/>
        <v>41</v>
      </c>
      <c r="AD501" s="34">
        <f t="shared" si="67"/>
        <v>57</v>
      </c>
      <c r="AE501" s="35">
        <f t="shared" si="68"/>
        <v>0</v>
      </c>
      <c r="AF501" s="28" t="str">
        <f>IFERROR(VLOOKUP(E501,youtube_playlist!$G:$H,2,FALSE),"Unspecified")</f>
        <v>E-Commerce</v>
      </c>
      <c r="AG501" s="28" t="str">
        <f>IFERROR(INDEX(youtube_playlist!$G$2:$H$285,MATCH(E501,youtube_playlist!$G$2:$G$285,0),MATCH("industry",youtube_playlist!$G$1:$H$1,0)),"Unspecified")</f>
        <v>E-Commerce</v>
      </c>
      <c r="AH501" s="36">
        <v>73274</v>
      </c>
    </row>
    <row r="502" spans="1:34" ht="15.75" customHeight="1" x14ac:dyDescent="0.3">
      <c r="A502" s="27" t="s">
        <v>3446</v>
      </c>
      <c r="B502" s="27" t="s">
        <v>2710</v>
      </c>
      <c r="C502" s="27" t="s">
        <v>3447</v>
      </c>
      <c r="D502" s="27" t="s">
        <v>3448</v>
      </c>
      <c r="E502" s="28" t="str">
        <f t="shared" si="42"/>
        <v>XcJ0AGVlwyI</v>
      </c>
      <c r="F502" s="28" t="str">
        <f t="shared" si="43"/>
        <v>XcJ0AGVlwyI</v>
      </c>
      <c r="G502" s="27" t="s">
        <v>3447</v>
      </c>
      <c r="H502" s="29" t="str">
        <f t="shared" si="44"/>
        <v>The Secret Sauce</v>
      </c>
      <c r="I502" s="27" t="s">
        <v>33</v>
      </c>
      <c r="J502" s="27" t="s">
        <v>3449</v>
      </c>
      <c r="K502" s="28" t="str">
        <f t="shared" si="45"/>
        <v>Sep 28, 2021</v>
      </c>
      <c r="L502" s="30">
        <f t="shared" si="46"/>
        <v>44467</v>
      </c>
      <c r="M502" s="28">
        <f t="shared" si="47"/>
        <v>28</v>
      </c>
      <c r="N502" s="28">
        <f t="shared" si="48"/>
        <v>9</v>
      </c>
      <c r="O502" s="28">
        <f t="shared" si="49"/>
        <v>2021</v>
      </c>
      <c r="P502" s="28" t="str">
        <f t="shared" si="50"/>
        <v>28</v>
      </c>
      <c r="Q502" s="28">
        <f>ROUNDUP(Table1[[#This Row],[month]]/3,0)</f>
        <v>3</v>
      </c>
      <c r="R502" s="28" t="str">
        <f>_xlfn.CONCAT(Table1[[#This Row],[year]],"-Q",Table1[[#This Row],[Quarter]])</f>
        <v>2021-Q3</v>
      </c>
      <c r="S502" s="28" t="str">
        <f>TEXT(Table1[[#This Row],[dateStr]],"yyyy-mm")</f>
        <v>2021-09</v>
      </c>
      <c r="T502" s="28" t="str">
        <f t="shared" si="51"/>
        <v>September</v>
      </c>
      <c r="U502" s="31">
        <v>98</v>
      </c>
      <c r="V502" s="27" t="s">
        <v>3450</v>
      </c>
      <c r="W502" s="32">
        <f t="shared" si="52"/>
        <v>141580</v>
      </c>
      <c r="X502" s="27" t="s">
        <v>3451</v>
      </c>
      <c r="Y502" s="32">
        <f t="shared" si="65"/>
        <v>4055</v>
      </c>
      <c r="Z50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02" s="27" t="s">
        <v>3452</v>
      </c>
      <c r="AB502" s="33">
        <f>Table1[[#This Row],[secs]]/60 + Table1[[#This Row],[mins]] + Table1[[#This Row],[hours]]*60</f>
        <v>28.4</v>
      </c>
      <c r="AC502" s="34">
        <f t="shared" si="66"/>
        <v>24</v>
      </c>
      <c r="AD502" s="34">
        <f t="shared" si="67"/>
        <v>28</v>
      </c>
      <c r="AE502" s="35">
        <f t="shared" si="68"/>
        <v>0</v>
      </c>
      <c r="AF502" s="28" t="str">
        <f>IFERROR(VLOOKUP(E502,youtube_playlist!$G:$H,2,FALSE),"Unspecified")</f>
        <v>Innovation &amp; Technology</v>
      </c>
      <c r="AG502" s="28" t="str">
        <f>IFERROR(INDEX(youtube_playlist!$G$2:$H$285,MATCH(E502,youtube_playlist!$G$2:$G$285,0),MATCH("industry",youtube_playlist!$G$1:$H$1,0)),"Unspecified")</f>
        <v>Innovation &amp; Technology</v>
      </c>
      <c r="AH502" s="36">
        <v>59347</v>
      </c>
    </row>
    <row r="503" spans="1:34" ht="15.75" customHeight="1" x14ac:dyDescent="0.3">
      <c r="A503" s="27" t="s">
        <v>3453</v>
      </c>
      <c r="B503" s="27" t="s">
        <v>2710</v>
      </c>
      <c r="C503" s="27" t="s">
        <v>3454</v>
      </c>
      <c r="D503" s="27" t="s">
        <v>3455</v>
      </c>
      <c r="E503" s="28" t="str">
        <f t="shared" si="42"/>
        <v>-2ilFSbUPTo</v>
      </c>
      <c r="F503" s="28" t="str">
        <f t="shared" si="43"/>
        <v>-2ilFSbUPTo</v>
      </c>
      <c r="G503" s="27" t="s">
        <v>3454</v>
      </c>
      <c r="H503" s="29" t="str">
        <f t="shared" si="44"/>
        <v>The Secret Sauce</v>
      </c>
      <c r="I503" s="27" t="s">
        <v>33</v>
      </c>
      <c r="J503" s="27" t="s">
        <v>3456</v>
      </c>
      <c r="K503" s="28" t="str">
        <f t="shared" si="45"/>
        <v>Sep 30, 2021</v>
      </c>
      <c r="L503" s="30">
        <f t="shared" si="46"/>
        <v>44469</v>
      </c>
      <c r="M503" s="28">
        <f t="shared" si="47"/>
        <v>30</v>
      </c>
      <c r="N503" s="28">
        <f t="shared" si="48"/>
        <v>9</v>
      </c>
      <c r="O503" s="28">
        <f t="shared" si="49"/>
        <v>2021</v>
      </c>
      <c r="P503" s="28" t="str">
        <f t="shared" si="50"/>
        <v>30</v>
      </c>
      <c r="Q503" s="28">
        <f>ROUNDUP(Table1[[#This Row],[month]]/3,0)</f>
        <v>3</v>
      </c>
      <c r="R503" s="28" t="str">
        <f>_xlfn.CONCAT(Table1[[#This Row],[year]],"-Q",Table1[[#This Row],[Quarter]])</f>
        <v>2021-Q3</v>
      </c>
      <c r="S503" s="28" t="str">
        <f>TEXT(Table1[[#This Row],[dateStr]],"yyyy-mm")</f>
        <v>2021-09</v>
      </c>
      <c r="T503" s="28" t="str">
        <f t="shared" si="51"/>
        <v>September</v>
      </c>
      <c r="U503" s="31">
        <v>198</v>
      </c>
      <c r="V503" s="27" t="s">
        <v>3457</v>
      </c>
      <c r="W503" s="32">
        <f t="shared" si="52"/>
        <v>140732</v>
      </c>
      <c r="X503" s="27" t="s">
        <v>3458</v>
      </c>
      <c r="Y503" s="32">
        <f t="shared" si="65"/>
        <v>1347</v>
      </c>
      <c r="Z50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03" s="27" t="s">
        <v>3459</v>
      </c>
      <c r="AB503" s="33">
        <f>Table1[[#This Row],[secs]]/60 + Table1[[#This Row],[mins]] + Table1[[#This Row],[hours]]*60</f>
        <v>35.116666666666667</v>
      </c>
      <c r="AC503" s="34">
        <f t="shared" si="66"/>
        <v>7</v>
      </c>
      <c r="AD503" s="34">
        <f t="shared" si="67"/>
        <v>35</v>
      </c>
      <c r="AE503" s="35">
        <f t="shared" si="68"/>
        <v>0</v>
      </c>
      <c r="AF503" s="28" t="str">
        <f>IFERROR(VLOOKUP(E503,youtube_playlist!$G:$H,2,FALSE),"Unspecified")</f>
        <v>Unspecified</v>
      </c>
      <c r="AG503" s="28" t="str">
        <f>IFERROR(INDEX(youtube_playlist!$G$2:$H$285,MATCH(E503,youtube_playlist!$G$2:$G$285,0),MATCH("industry",youtube_playlist!$G$1:$H$1,0)),"Unspecified")</f>
        <v>Unspecified</v>
      </c>
      <c r="AH503" s="36">
        <v>57209</v>
      </c>
    </row>
    <row r="504" spans="1:34" ht="15.75" customHeight="1" x14ac:dyDescent="0.3">
      <c r="A504" s="27" t="s">
        <v>3460</v>
      </c>
      <c r="B504" s="27" t="s">
        <v>2710</v>
      </c>
      <c r="C504" s="27" t="s">
        <v>3461</v>
      </c>
      <c r="D504" s="27" t="s">
        <v>3462</v>
      </c>
      <c r="E504" s="28" t="str">
        <f t="shared" si="42"/>
        <v>UyQtgLrYets</v>
      </c>
      <c r="F504" s="28" t="str">
        <f t="shared" si="43"/>
        <v>UyQtgLrYets</v>
      </c>
      <c r="G504" s="27" t="s">
        <v>3461</v>
      </c>
      <c r="H504" s="29" t="str">
        <f t="shared" si="44"/>
        <v>The Secret Sauce</v>
      </c>
      <c r="I504" s="27" t="s">
        <v>33</v>
      </c>
      <c r="J504" s="27" t="s">
        <v>3463</v>
      </c>
      <c r="K504" s="28" t="str">
        <f t="shared" si="45"/>
        <v>Oct 1, 2021</v>
      </c>
      <c r="L504" s="30">
        <f t="shared" si="46"/>
        <v>44470</v>
      </c>
      <c r="M504" s="28">
        <f t="shared" si="47"/>
        <v>1</v>
      </c>
      <c r="N504" s="28">
        <f t="shared" si="48"/>
        <v>10</v>
      </c>
      <c r="O504" s="28">
        <f t="shared" si="49"/>
        <v>2021</v>
      </c>
      <c r="P504" s="28" t="str">
        <f t="shared" si="50"/>
        <v>1</v>
      </c>
      <c r="Q504" s="28">
        <f>ROUNDUP(Table1[[#This Row],[month]]/3,0)</f>
        <v>4</v>
      </c>
      <c r="R504" s="28" t="str">
        <f>_xlfn.CONCAT(Table1[[#This Row],[year]],"-Q",Table1[[#This Row],[Quarter]])</f>
        <v>2021-Q4</v>
      </c>
      <c r="S504" s="28" t="str">
        <f>TEXT(Table1[[#This Row],[dateStr]],"yyyy-mm")</f>
        <v>2021-10</v>
      </c>
      <c r="T504" s="28" t="str">
        <f t="shared" si="51"/>
        <v>October</v>
      </c>
      <c r="U504" s="31">
        <v>14</v>
      </c>
      <c r="V504" s="27" t="s">
        <v>3464</v>
      </c>
      <c r="W504" s="32">
        <f t="shared" si="52"/>
        <v>16759</v>
      </c>
      <c r="X504" s="27" t="s">
        <v>3465</v>
      </c>
      <c r="Y504" s="32">
        <f t="shared" si="65"/>
        <v>376</v>
      </c>
      <c r="Z50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04" s="27" t="s">
        <v>3466</v>
      </c>
      <c r="AB504" s="33">
        <f>Table1[[#This Row],[secs]]/60 + Table1[[#This Row],[mins]] + Table1[[#This Row],[hours]]*60</f>
        <v>51.783333333333331</v>
      </c>
      <c r="AC504" s="34">
        <f t="shared" si="66"/>
        <v>47</v>
      </c>
      <c r="AD504" s="34">
        <f t="shared" si="67"/>
        <v>51</v>
      </c>
      <c r="AE504" s="35">
        <f t="shared" si="68"/>
        <v>0</v>
      </c>
      <c r="AF504" s="28" t="str">
        <f>IFERROR(VLOOKUP(E504,youtube_playlist!$G:$H,2,FALSE),"Unspecified")</f>
        <v>Unspecified</v>
      </c>
      <c r="AG504" s="28" t="str">
        <f>IFERROR(INDEX(youtube_playlist!$G$2:$H$285,MATCH(E504,youtube_playlist!$G$2:$G$285,0),MATCH("industry",youtube_playlist!$G$1:$H$1,0)),"Unspecified")</f>
        <v>Unspecified</v>
      </c>
      <c r="AH504" s="36">
        <v>68354</v>
      </c>
    </row>
    <row r="505" spans="1:34" ht="15.75" customHeight="1" x14ac:dyDescent="0.3">
      <c r="A505" s="27" t="s">
        <v>3467</v>
      </c>
      <c r="B505" s="27" t="s">
        <v>2710</v>
      </c>
      <c r="C505" s="27" t="s">
        <v>3468</v>
      </c>
      <c r="D505" s="27" t="s">
        <v>3469</v>
      </c>
      <c r="E505" s="28" t="str">
        <f t="shared" si="42"/>
        <v>s_dEiqFou0k</v>
      </c>
      <c r="F505" s="28" t="str">
        <f t="shared" si="43"/>
        <v>s_dEiqFou0k</v>
      </c>
      <c r="G505" s="27" t="s">
        <v>3468</v>
      </c>
      <c r="H505" s="29" t="str">
        <f t="shared" si="44"/>
        <v>The Secret Sauce</v>
      </c>
      <c r="I505" s="27" t="s">
        <v>33</v>
      </c>
      <c r="J505" s="27" t="s">
        <v>3470</v>
      </c>
      <c r="K505" s="28" t="str">
        <f t="shared" si="45"/>
        <v>Oct 4, 2021</v>
      </c>
      <c r="L505" s="30">
        <f t="shared" si="46"/>
        <v>44473</v>
      </c>
      <c r="M505" s="28">
        <f t="shared" si="47"/>
        <v>4</v>
      </c>
      <c r="N505" s="28">
        <f t="shared" si="48"/>
        <v>10</v>
      </c>
      <c r="O505" s="28">
        <f t="shared" si="49"/>
        <v>2021</v>
      </c>
      <c r="P505" s="28" t="str">
        <f t="shared" si="50"/>
        <v>4</v>
      </c>
      <c r="Q505" s="28">
        <f>ROUNDUP(Table1[[#This Row],[month]]/3,0)</f>
        <v>4</v>
      </c>
      <c r="R505" s="28" t="str">
        <f>_xlfn.CONCAT(Table1[[#This Row],[year]],"-Q",Table1[[#This Row],[Quarter]])</f>
        <v>2021-Q4</v>
      </c>
      <c r="S505" s="28" t="str">
        <f>TEXT(Table1[[#This Row],[dateStr]],"yyyy-mm")</f>
        <v>2021-10</v>
      </c>
      <c r="T505" s="28" t="str">
        <f t="shared" si="51"/>
        <v>October</v>
      </c>
      <c r="U505" s="31">
        <v>52</v>
      </c>
      <c r="V505" s="27" t="s">
        <v>3471</v>
      </c>
      <c r="W505" s="32">
        <f t="shared" si="52"/>
        <v>26128</v>
      </c>
      <c r="X505" s="27" t="s">
        <v>3472</v>
      </c>
      <c r="Y505" s="32">
        <f t="shared" si="65"/>
        <v>553</v>
      </c>
      <c r="Z50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05" s="27" t="s">
        <v>3473</v>
      </c>
      <c r="AB505" s="33">
        <f>Table1[[#This Row],[secs]]/60 + Table1[[#This Row],[mins]] + Table1[[#This Row],[hours]]*60</f>
        <v>48.233333333333334</v>
      </c>
      <c r="AC505" s="34">
        <f t="shared" si="66"/>
        <v>14</v>
      </c>
      <c r="AD505" s="34">
        <f t="shared" si="67"/>
        <v>48</v>
      </c>
      <c r="AE505" s="35">
        <f t="shared" si="68"/>
        <v>0</v>
      </c>
      <c r="AF505" s="28" t="str">
        <f>IFERROR(VLOOKUP(E505,youtube_playlist!$G:$H,2,FALSE),"Unspecified")</f>
        <v>สินค้าอุปโภคบริโภค</v>
      </c>
      <c r="AG505" s="28" t="str">
        <f>IFERROR(INDEX(youtube_playlist!$G$2:$H$285,MATCH(E505,youtube_playlist!$G$2:$G$285,0),MATCH("industry",youtube_playlist!$G$1:$H$1,0)),"Unspecified")</f>
        <v>สินค้าอุปโภคบริโภค</v>
      </c>
      <c r="AH505" s="36">
        <v>65099</v>
      </c>
    </row>
    <row r="506" spans="1:34" ht="15.75" customHeight="1" x14ac:dyDescent="0.3">
      <c r="A506" s="27" t="s">
        <v>3474</v>
      </c>
      <c r="B506" s="27" t="s">
        <v>2710</v>
      </c>
      <c r="C506" s="27" t="s">
        <v>3475</v>
      </c>
      <c r="D506" s="27" t="s">
        <v>3476</v>
      </c>
      <c r="E506" s="28" t="str">
        <f t="shared" si="42"/>
        <v>B6e6btuGhZ4</v>
      </c>
      <c r="F506" s="28" t="str">
        <f t="shared" si="43"/>
        <v>B6e6btuGhZ4</v>
      </c>
      <c r="G506" s="27" t="s">
        <v>3475</v>
      </c>
      <c r="H506" s="29" t="str">
        <f t="shared" si="44"/>
        <v>The Secret Sauce</v>
      </c>
      <c r="I506" s="27" t="s">
        <v>33</v>
      </c>
      <c r="J506" s="27" t="s">
        <v>3477</v>
      </c>
      <c r="K506" s="28" t="str">
        <f t="shared" si="45"/>
        <v>Oct 5, 2021</v>
      </c>
      <c r="L506" s="30">
        <f t="shared" si="46"/>
        <v>44474</v>
      </c>
      <c r="M506" s="28">
        <f t="shared" si="47"/>
        <v>5</v>
      </c>
      <c r="N506" s="28">
        <f t="shared" si="48"/>
        <v>10</v>
      </c>
      <c r="O506" s="28">
        <f t="shared" si="49"/>
        <v>2021</v>
      </c>
      <c r="P506" s="28" t="str">
        <f t="shared" si="50"/>
        <v>5</v>
      </c>
      <c r="Q506" s="28">
        <f>ROUNDUP(Table1[[#This Row],[month]]/3,0)</f>
        <v>4</v>
      </c>
      <c r="R506" s="28" t="str">
        <f>_xlfn.CONCAT(Table1[[#This Row],[year]],"-Q",Table1[[#This Row],[Quarter]])</f>
        <v>2021-Q4</v>
      </c>
      <c r="S506" s="28" t="str">
        <f>TEXT(Table1[[#This Row],[dateStr]],"yyyy-mm")</f>
        <v>2021-10</v>
      </c>
      <c r="T506" s="28" t="str">
        <f t="shared" si="51"/>
        <v>October</v>
      </c>
      <c r="U506" s="31">
        <v>8</v>
      </c>
      <c r="V506" s="27" t="s">
        <v>3478</v>
      </c>
      <c r="W506" s="32">
        <f t="shared" si="52"/>
        <v>6166</v>
      </c>
      <c r="X506" s="27" t="s">
        <v>2023</v>
      </c>
      <c r="Y506" s="32">
        <f t="shared" si="65"/>
        <v>148</v>
      </c>
      <c r="Z50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06" s="27" t="s">
        <v>3479</v>
      </c>
      <c r="AB506" s="33">
        <f>Table1[[#This Row],[secs]]/60 + Table1[[#This Row],[mins]] + Table1[[#This Row],[hours]]*60</f>
        <v>56.4</v>
      </c>
      <c r="AC506" s="34">
        <f t="shared" si="66"/>
        <v>24</v>
      </c>
      <c r="AD506" s="34">
        <f t="shared" si="67"/>
        <v>56</v>
      </c>
      <c r="AE506" s="35">
        <f t="shared" si="68"/>
        <v>0</v>
      </c>
      <c r="AF506" s="28" t="str">
        <f>IFERROR(VLOOKUP(E506,youtube_playlist!$G:$H,2,FALSE),"Unspecified")</f>
        <v>Unspecified</v>
      </c>
      <c r="AG506" s="28" t="str">
        <f>IFERROR(INDEX(youtube_playlist!$G$2:$H$285,MATCH(E506,youtube_playlist!$G$2:$G$285,0),MATCH("industry",youtube_playlist!$G$1:$H$1,0)),"Unspecified")</f>
        <v>Unspecified</v>
      </c>
      <c r="AH506" s="36">
        <v>60487</v>
      </c>
    </row>
    <row r="507" spans="1:34" ht="15.75" customHeight="1" x14ac:dyDescent="0.3">
      <c r="A507" s="27" t="s">
        <v>3480</v>
      </c>
      <c r="B507" s="27" t="s">
        <v>2710</v>
      </c>
      <c r="C507" s="27" t="s">
        <v>3481</v>
      </c>
      <c r="D507" s="27" t="s">
        <v>3482</v>
      </c>
      <c r="E507" s="28" t="str">
        <f t="shared" si="42"/>
        <v>WcvgAdGk1LE</v>
      </c>
      <c r="F507" s="28" t="str">
        <f t="shared" si="43"/>
        <v>WcvgAdGk1LE</v>
      </c>
      <c r="G507" s="27" t="s">
        <v>3481</v>
      </c>
      <c r="H507" s="29" t="str">
        <f t="shared" si="44"/>
        <v>The Secret Sauce</v>
      </c>
      <c r="I507" s="27" t="s">
        <v>33</v>
      </c>
      <c r="J507" s="27" t="s">
        <v>3483</v>
      </c>
      <c r="K507" s="28" t="str">
        <f t="shared" si="45"/>
        <v>Oct 7, 2021</v>
      </c>
      <c r="L507" s="30">
        <f t="shared" si="46"/>
        <v>44476</v>
      </c>
      <c r="M507" s="28">
        <f t="shared" si="47"/>
        <v>7</v>
      </c>
      <c r="N507" s="28">
        <f t="shared" si="48"/>
        <v>10</v>
      </c>
      <c r="O507" s="28">
        <f t="shared" si="49"/>
        <v>2021</v>
      </c>
      <c r="P507" s="28" t="str">
        <f t="shared" si="50"/>
        <v>7</v>
      </c>
      <c r="Q507" s="28">
        <f>ROUNDUP(Table1[[#This Row],[month]]/3,0)</f>
        <v>4</v>
      </c>
      <c r="R507" s="28" t="str">
        <f>_xlfn.CONCAT(Table1[[#This Row],[year]],"-Q",Table1[[#This Row],[Quarter]])</f>
        <v>2021-Q4</v>
      </c>
      <c r="S507" s="28" t="str">
        <f>TEXT(Table1[[#This Row],[dateStr]],"yyyy-mm")</f>
        <v>2021-10</v>
      </c>
      <c r="T507" s="28" t="str">
        <f t="shared" si="51"/>
        <v>October</v>
      </c>
      <c r="U507" s="31">
        <v>65</v>
      </c>
      <c r="V507" s="27" t="s">
        <v>3484</v>
      </c>
      <c r="W507" s="32">
        <f t="shared" si="52"/>
        <v>24011</v>
      </c>
      <c r="X507" s="27" t="s">
        <v>3485</v>
      </c>
      <c r="Y507" s="32">
        <f t="shared" si="65"/>
        <v>582</v>
      </c>
      <c r="Z50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07" s="27" t="s">
        <v>3486</v>
      </c>
      <c r="AB507" s="33">
        <f>Table1[[#This Row],[secs]]/60 + Table1[[#This Row],[mins]] + Table1[[#This Row],[hours]]*60</f>
        <v>81.283333333333331</v>
      </c>
      <c r="AC507" s="34">
        <f t="shared" si="66"/>
        <v>17</v>
      </c>
      <c r="AD507" s="34">
        <f t="shared" si="67"/>
        <v>21</v>
      </c>
      <c r="AE507" s="35">
        <f t="shared" si="68"/>
        <v>1</v>
      </c>
      <c r="AF507" s="28" t="str">
        <f>IFERROR(VLOOKUP(E507,youtube_playlist!$G:$H,2,FALSE),"Unspecified")</f>
        <v>Unspecified</v>
      </c>
      <c r="AG507" s="28" t="str">
        <f>IFERROR(INDEX(youtube_playlist!$G$2:$H$285,MATCH(E507,youtube_playlist!$G$2:$G$285,0),MATCH("industry",youtube_playlist!$G$1:$H$1,0)),"Unspecified")</f>
        <v>Unspecified</v>
      </c>
      <c r="AH507" s="36">
        <v>73876</v>
      </c>
    </row>
    <row r="508" spans="1:34" ht="15.75" customHeight="1" x14ac:dyDescent="0.3">
      <c r="A508" s="27" t="s">
        <v>3487</v>
      </c>
      <c r="B508" s="27" t="s">
        <v>2710</v>
      </c>
      <c r="C508" s="27" t="s">
        <v>3488</v>
      </c>
      <c r="D508" s="27" t="s">
        <v>3489</v>
      </c>
      <c r="E508" s="28" t="str">
        <f t="shared" si="42"/>
        <v>Vw3pE7XpwLY</v>
      </c>
      <c r="F508" s="28" t="str">
        <f t="shared" si="43"/>
        <v>Vw3pE7XpwLY</v>
      </c>
      <c r="G508" s="27" t="s">
        <v>3488</v>
      </c>
      <c r="H508" s="29" t="str">
        <f t="shared" si="44"/>
        <v>The Secret Sauce</v>
      </c>
      <c r="I508" s="27" t="s">
        <v>33</v>
      </c>
      <c r="J508" s="27" t="s">
        <v>3490</v>
      </c>
      <c r="K508" s="28" t="str">
        <f t="shared" si="45"/>
        <v>Oct 10, 2021</v>
      </c>
      <c r="L508" s="30">
        <f t="shared" si="46"/>
        <v>44479</v>
      </c>
      <c r="M508" s="28">
        <f t="shared" si="47"/>
        <v>10</v>
      </c>
      <c r="N508" s="28">
        <f t="shared" si="48"/>
        <v>10</v>
      </c>
      <c r="O508" s="28">
        <f t="shared" si="49"/>
        <v>2021</v>
      </c>
      <c r="P508" s="28" t="str">
        <f t="shared" si="50"/>
        <v>10</v>
      </c>
      <c r="Q508" s="28">
        <f>ROUNDUP(Table1[[#This Row],[month]]/3,0)</f>
        <v>4</v>
      </c>
      <c r="R508" s="28" t="str">
        <f>_xlfn.CONCAT(Table1[[#This Row],[year]],"-Q",Table1[[#This Row],[Quarter]])</f>
        <v>2021-Q4</v>
      </c>
      <c r="S508" s="28" t="str">
        <f>TEXT(Table1[[#This Row],[dateStr]],"yyyy-mm")</f>
        <v>2021-10</v>
      </c>
      <c r="T508" s="28" t="str">
        <f t="shared" si="51"/>
        <v>October</v>
      </c>
      <c r="U508" s="31">
        <v>12</v>
      </c>
      <c r="V508" s="27" t="s">
        <v>3491</v>
      </c>
      <c r="W508" s="32">
        <f t="shared" si="52"/>
        <v>15229</v>
      </c>
      <c r="X508" s="27" t="s">
        <v>3492</v>
      </c>
      <c r="Y508" s="32">
        <f t="shared" si="65"/>
        <v>343</v>
      </c>
      <c r="Z50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08" s="27" t="s">
        <v>3493</v>
      </c>
      <c r="AB508" s="33">
        <f>Table1[[#This Row],[secs]]/60 + Table1[[#This Row],[mins]] + Table1[[#This Row],[hours]]*60</f>
        <v>54.966666666666669</v>
      </c>
      <c r="AC508" s="34">
        <f t="shared" si="66"/>
        <v>58</v>
      </c>
      <c r="AD508" s="34">
        <f t="shared" si="67"/>
        <v>54</v>
      </c>
      <c r="AE508" s="35">
        <f t="shared" si="68"/>
        <v>0</v>
      </c>
      <c r="AF508" s="28" t="str">
        <f>IFERROR(VLOOKUP(E508,youtube_playlist!$G:$H,2,FALSE),"Unspecified")</f>
        <v>Unspecified</v>
      </c>
      <c r="AG508" s="28" t="str">
        <f>IFERROR(INDEX(youtube_playlist!$G$2:$H$285,MATCH(E508,youtube_playlist!$G$2:$G$285,0),MATCH("industry",youtube_playlist!$G$1:$H$1,0)),"Unspecified")</f>
        <v>Unspecified</v>
      </c>
      <c r="AH508" s="36">
        <v>65982</v>
      </c>
    </row>
    <row r="509" spans="1:34" ht="15.75" customHeight="1" x14ac:dyDescent="0.3">
      <c r="A509" s="27" t="s">
        <v>3494</v>
      </c>
      <c r="B509" s="27" t="s">
        <v>2710</v>
      </c>
      <c r="C509" s="27" t="s">
        <v>3495</v>
      </c>
      <c r="D509" s="27" t="s">
        <v>3496</v>
      </c>
      <c r="E509" s="28" t="str">
        <f t="shared" si="42"/>
        <v>Nioy31yQqnM</v>
      </c>
      <c r="F509" s="28" t="str">
        <f t="shared" si="43"/>
        <v>Nioy31yQqnM</v>
      </c>
      <c r="G509" s="27" t="s">
        <v>3495</v>
      </c>
      <c r="H509" s="29" t="str">
        <f t="shared" si="44"/>
        <v>The Secret Sauce</v>
      </c>
      <c r="I509" s="27" t="s">
        <v>33</v>
      </c>
      <c r="J509" s="27" t="s">
        <v>3497</v>
      </c>
      <c r="K509" s="28" t="str">
        <f t="shared" si="45"/>
        <v>Oct 14, 2021</v>
      </c>
      <c r="L509" s="30">
        <f t="shared" si="46"/>
        <v>44483</v>
      </c>
      <c r="M509" s="28">
        <f t="shared" si="47"/>
        <v>14</v>
      </c>
      <c r="N509" s="28">
        <f t="shared" si="48"/>
        <v>10</v>
      </c>
      <c r="O509" s="28">
        <f t="shared" si="49"/>
        <v>2021</v>
      </c>
      <c r="P509" s="28" t="str">
        <f t="shared" si="50"/>
        <v>14</v>
      </c>
      <c r="Q509" s="28">
        <f>ROUNDUP(Table1[[#This Row],[month]]/3,0)</f>
        <v>4</v>
      </c>
      <c r="R509" s="28" t="str">
        <f>_xlfn.CONCAT(Table1[[#This Row],[year]],"-Q",Table1[[#This Row],[Quarter]])</f>
        <v>2021-Q4</v>
      </c>
      <c r="S509" s="28" t="str">
        <f>TEXT(Table1[[#This Row],[dateStr]],"yyyy-mm")</f>
        <v>2021-10</v>
      </c>
      <c r="T509" s="28" t="str">
        <f t="shared" si="51"/>
        <v>October</v>
      </c>
      <c r="U509" s="31">
        <v>27</v>
      </c>
      <c r="V509" s="27" t="s">
        <v>3498</v>
      </c>
      <c r="W509" s="32">
        <f t="shared" si="52"/>
        <v>25031</v>
      </c>
      <c r="X509" s="27" t="s">
        <v>3499</v>
      </c>
      <c r="Y509" s="32">
        <f t="shared" si="65"/>
        <v>492</v>
      </c>
      <c r="Z50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09" s="27" t="s">
        <v>3500</v>
      </c>
      <c r="AB509" s="33">
        <f>Table1[[#This Row],[secs]]/60 + Table1[[#This Row],[mins]] + Table1[[#This Row],[hours]]*60</f>
        <v>35.883333333333333</v>
      </c>
      <c r="AC509" s="34">
        <f t="shared" si="66"/>
        <v>53</v>
      </c>
      <c r="AD509" s="34">
        <f t="shared" si="67"/>
        <v>35</v>
      </c>
      <c r="AE509" s="35">
        <f t="shared" si="68"/>
        <v>0</v>
      </c>
      <c r="AF509" s="28" t="str">
        <f>IFERROR(VLOOKUP(E509,youtube_playlist!$G:$H,2,FALSE),"Unspecified")</f>
        <v>Unspecified</v>
      </c>
      <c r="AG509" s="28" t="str">
        <f>IFERROR(INDEX(youtube_playlist!$G$2:$H$285,MATCH(E509,youtube_playlist!$G$2:$G$285,0),MATCH("industry",youtube_playlist!$G$1:$H$1,0)),"Unspecified")</f>
        <v>Unspecified</v>
      </c>
      <c r="AH509" s="36">
        <v>16756</v>
      </c>
    </row>
    <row r="510" spans="1:34" ht="15.75" customHeight="1" x14ac:dyDescent="0.3">
      <c r="A510" s="27" t="s">
        <v>3501</v>
      </c>
      <c r="B510" s="27" t="s">
        <v>2710</v>
      </c>
      <c r="C510" s="27" t="s">
        <v>3502</v>
      </c>
      <c r="D510" s="27" t="s">
        <v>3503</v>
      </c>
      <c r="E510" s="28" t="str">
        <f t="shared" si="42"/>
        <v>iUdnhNLya28</v>
      </c>
      <c r="F510" s="28" t="str">
        <f t="shared" si="43"/>
        <v>iUdnhNLya28</v>
      </c>
      <c r="G510" s="27" t="s">
        <v>3502</v>
      </c>
      <c r="H510" s="29" t="str">
        <f t="shared" si="44"/>
        <v>The Secret Sauce</v>
      </c>
      <c r="I510" s="27" t="s">
        <v>33</v>
      </c>
      <c r="J510" s="27" t="s">
        <v>3504</v>
      </c>
      <c r="K510" s="28" t="str">
        <f t="shared" si="45"/>
        <v>Oct 15, 2021</v>
      </c>
      <c r="L510" s="30">
        <f t="shared" si="46"/>
        <v>44484</v>
      </c>
      <c r="M510" s="28">
        <f t="shared" si="47"/>
        <v>15</v>
      </c>
      <c r="N510" s="28">
        <f t="shared" si="48"/>
        <v>10</v>
      </c>
      <c r="O510" s="28">
        <f t="shared" si="49"/>
        <v>2021</v>
      </c>
      <c r="P510" s="28" t="str">
        <f t="shared" si="50"/>
        <v>15</v>
      </c>
      <c r="Q510" s="28">
        <f>ROUNDUP(Table1[[#This Row],[month]]/3,0)</f>
        <v>4</v>
      </c>
      <c r="R510" s="28" t="str">
        <f>_xlfn.CONCAT(Table1[[#This Row],[year]],"-Q",Table1[[#This Row],[Quarter]])</f>
        <v>2021-Q4</v>
      </c>
      <c r="S510" s="28" t="str">
        <f>TEXT(Table1[[#This Row],[dateStr]],"yyyy-mm")</f>
        <v>2021-10</v>
      </c>
      <c r="T510" s="28" t="str">
        <f t="shared" si="51"/>
        <v>October</v>
      </c>
      <c r="U510" s="31">
        <v>51</v>
      </c>
      <c r="V510" s="27" t="s">
        <v>3505</v>
      </c>
      <c r="W510" s="32">
        <f t="shared" si="52"/>
        <v>28377</v>
      </c>
      <c r="X510" s="27" t="s">
        <v>3506</v>
      </c>
      <c r="Y510" s="32">
        <f t="shared" si="65"/>
        <v>632</v>
      </c>
      <c r="Z51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10" s="27" t="s">
        <v>3507</v>
      </c>
      <c r="AB510" s="33">
        <f>Table1[[#This Row],[secs]]/60 + Table1[[#This Row],[mins]] + Table1[[#This Row],[hours]]*60</f>
        <v>25.316666666666666</v>
      </c>
      <c r="AC510" s="34">
        <f t="shared" si="66"/>
        <v>19</v>
      </c>
      <c r="AD510" s="34">
        <f t="shared" si="67"/>
        <v>25</v>
      </c>
      <c r="AE510" s="35">
        <f t="shared" si="68"/>
        <v>0</v>
      </c>
      <c r="AF510" s="28" t="str">
        <f>IFERROR(VLOOKUP(E510,youtube_playlist!$G:$H,2,FALSE),"Unspecified")</f>
        <v>รถยนต์</v>
      </c>
      <c r="AG510" s="28" t="str">
        <f>IFERROR(INDEX(youtube_playlist!$G$2:$H$285,MATCH(E510,youtube_playlist!$G$2:$G$285,0),MATCH("industry",youtube_playlist!$G$1:$H$1,0)),"Unspecified")</f>
        <v>รถยนต์</v>
      </c>
      <c r="AH510" s="36">
        <v>54469</v>
      </c>
    </row>
    <row r="511" spans="1:34" ht="15.75" customHeight="1" x14ac:dyDescent="0.3">
      <c r="A511" s="27" t="s">
        <v>3508</v>
      </c>
      <c r="B511" s="27" t="s">
        <v>2710</v>
      </c>
      <c r="C511" s="27" t="s">
        <v>3509</v>
      </c>
      <c r="D511" s="27" t="s">
        <v>3510</v>
      </c>
      <c r="E511" s="28" t="str">
        <f t="shared" si="42"/>
        <v>8TBb8pj3Fck</v>
      </c>
      <c r="F511" s="28" t="str">
        <f t="shared" si="43"/>
        <v>8TBb8pj3Fck</v>
      </c>
      <c r="G511" s="27" t="s">
        <v>3509</v>
      </c>
      <c r="H511" s="29" t="str">
        <f t="shared" si="44"/>
        <v>The Secret Sauce</v>
      </c>
      <c r="I511" s="27" t="s">
        <v>33</v>
      </c>
      <c r="J511" s="27" t="s">
        <v>3511</v>
      </c>
      <c r="K511" s="28" t="str">
        <f t="shared" si="45"/>
        <v>Oct 16, 2021</v>
      </c>
      <c r="L511" s="30">
        <f t="shared" si="46"/>
        <v>44485</v>
      </c>
      <c r="M511" s="28">
        <f t="shared" si="47"/>
        <v>16</v>
      </c>
      <c r="N511" s="28">
        <f t="shared" si="48"/>
        <v>10</v>
      </c>
      <c r="O511" s="28">
        <f t="shared" si="49"/>
        <v>2021</v>
      </c>
      <c r="P511" s="28" t="str">
        <f t="shared" si="50"/>
        <v>16</v>
      </c>
      <c r="Q511" s="28">
        <f>ROUNDUP(Table1[[#This Row],[month]]/3,0)</f>
        <v>4</v>
      </c>
      <c r="R511" s="28" t="str">
        <f>_xlfn.CONCAT(Table1[[#This Row],[year]],"-Q",Table1[[#This Row],[Quarter]])</f>
        <v>2021-Q4</v>
      </c>
      <c r="S511" s="28" t="str">
        <f>TEXT(Table1[[#This Row],[dateStr]],"yyyy-mm")</f>
        <v>2021-10</v>
      </c>
      <c r="T511" s="28" t="str">
        <f t="shared" si="51"/>
        <v>October</v>
      </c>
      <c r="U511" s="31">
        <v>29</v>
      </c>
      <c r="V511" s="27" t="s">
        <v>3512</v>
      </c>
      <c r="W511" s="32">
        <f t="shared" si="52"/>
        <v>35179</v>
      </c>
      <c r="X511" s="27" t="s">
        <v>3513</v>
      </c>
      <c r="Y511" s="32">
        <f t="shared" si="65"/>
        <v>794</v>
      </c>
      <c r="Z51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11" s="27" t="s">
        <v>3514</v>
      </c>
      <c r="AB511" s="33">
        <f>Table1[[#This Row],[secs]]/60 + Table1[[#This Row],[mins]] + Table1[[#This Row],[hours]]*60</f>
        <v>66.333333333333329</v>
      </c>
      <c r="AC511" s="34">
        <f t="shared" si="66"/>
        <v>20</v>
      </c>
      <c r="AD511" s="34">
        <f t="shared" si="67"/>
        <v>6</v>
      </c>
      <c r="AE511" s="35">
        <f t="shared" si="68"/>
        <v>1</v>
      </c>
      <c r="AF511" s="28" t="str">
        <f>IFERROR(VLOOKUP(E511,youtube_playlist!$G:$H,2,FALSE),"Unspecified")</f>
        <v>Unspecified</v>
      </c>
      <c r="AG511" s="28" t="str">
        <f>IFERROR(INDEX(youtube_playlist!$G$2:$H$285,MATCH(E511,youtube_playlist!$G$2:$G$285,0),MATCH("industry",youtube_playlist!$G$1:$H$1,0)),"Unspecified")</f>
        <v>Unspecified</v>
      </c>
      <c r="AH511" s="36">
        <v>68866</v>
      </c>
    </row>
    <row r="512" spans="1:34" ht="15.75" customHeight="1" x14ac:dyDescent="0.3">
      <c r="A512" s="27" t="s">
        <v>3515</v>
      </c>
      <c r="B512" s="27" t="s">
        <v>2710</v>
      </c>
      <c r="C512" s="27" t="s">
        <v>3516</v>
      </c>
      <c r="D512" s="27" t="s">
        <v>3517</v>
      </c>
      <c r="E512" s="28" t="str">
        <f t="shared" ref="E512:E766" si="69">LEFT(SUBSTITUTE(D512,"https://www.youtube.com/watch?v=",""),11)</f>
        <v>JnEhC5ce2Po</v>
      </c>
      <c r="F512" s="28" t="str">
        <f t="shared" ref="F512:F766" si="70">MID(D512,33,11)</f>
        <v>JnEhC5ce2Po</v>
      </c>
      <c r="G512" s="27" t="s">
        <v>3516</v>
      </c>
      <c r="H512" s="29" t="str">
        <f t="shared" ref="H512:H766" si="71">IF(ISNUMBER(SEARCH("The Secret Sauce",G512)),"The Secret Sauce","Executive Espresso")</f>
        <v>The Secret Sauce</v>
      </c>
      <c r="I512" s="27" t="s">
        <v>33</v>
      </c>
      <c r="J512" s="27" t="s">
        <v>3518</v>
      </c>
      <c r="K512" s="28" t="str">
        <f t="shared" ref="K512:K766" si="72">SUBSTITUTE(SUBSTITUTE(J512,"Premiered ",""),"Streamed live on ","")</f>
        <v>Oct 18, 2021</v>
      </c>
      <c r="L512" s="30">
        <f t="shared" ref="L512:L766" si="73">DATEVALUE(K512)</f>
        <v>44487</v>
      </c>
      <c r="M512" s="28">
        <f t="shared" ref="M512:M766" si="74">DAY(L512)</f>
        <v>18</v>
      </c>
      <c r="N512" s="28">
        <f t="shared" ref="N512:N766" si="75">MONTH(L512)</f>
        <v>10</v>
      </c>
      <c r="O512" s="28">
        <f t="shared" ref="O512:O766" si="76">YEAR(L512)</f>
        <v>2021</v>
      </c>
      <c r="P512" s="28" t="str">
        <f t="shared" ref="P512:P766" si="77">TEXT(L512,"d")</f>
        <v>18</v>
      </c>
      <c r="Q512" s="28">
        <f>ROUNDUP(Table1[[#This Row],[month]]/3,0)</f>
        <v>4</v>
      </c>
      <c r="R512" s="28" t="str">
        <f>_xlfn.CONCAT(Table1[[#This Row],[year]],"-Q",Table1[[#This Row],[Quarter]])</f>
        <v>2021-Q4</v>
      </c>
      <c r="S512" s="28" t="str">
        <f>TEXT(Table1[[#This Row],[dateStr]],"yyyy-mm")</f>
        <v>2021-10</v>
      </c>
      <c r="T512" s="28" t="str">
        <f t="shared" ref="T512:T766" si="78">TEXT(L512,"mmmm")</f>
        <v>October</v>
      </c>
      <c r="U512" s="31">
        <v>143</v>
      </c>
      <c r="V512" s="27" t="s">
        <v>3519</v>
      </c>
      <c r="W512" s="32">
        <f t="shared" ref="W512:W766" si="79">VALUE(SUBSTITUTE(V512," views",""))</f>
        <v>49408</v>
      </c>
      <c r="X512" s="27" t="s">
        <v>3520</v>
      </c>
      <c r="Y512" s="32">
        <f t="shared" si="65"/>
        <v>1073</v>
      </c>
      <c r="Z51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12" s="27" t="s">
        <v>3521</v>
      </c>
      <c r="AB512" s="33">
        <f>Table1[[#This Row],[secs]]/60 + Table1[[#This Row],[mins]] + Table1[[#This Row],[hours]]*60</f>
        <v>29.283333333333335</v>
      </c>
      <c r="AC512" s="34">
        <f t="shared" si="66"/>
        <v>17</v>
      </c>
      <c r="AD512" s="34">
        <f t="shared" si="67"/>
        <v>29</v>
      </c>
      <c r="AE512" s="35">
        <f t="shared" si="68"/>
        <v>0</v>
      </c>
      <c r="AF512" s="28" t="str">
        <f>IFERROR(VLOOKUP(E512,youtube_playlist!$G:$H,2,FALSE),"Unspecified")</f>
        <v>Innovation &amp; Technology</v>
      </c>
      <c r="AG512" s="28" t="str">
        <f>IFERROR(INDEX(youtube_playlist!$G$2:$H$285,MATCH(E512,youtube_playlist!$G$2:$G$285,0),MATCH("industry",youtube_playlist!$G$1:$H$1,0)),"Unspecified")</f>
        <v>Innovation &amp; Technology</v>
      </c>
      <c r="AH512" s="36">
        <v>54157</v>
      </c>
    </row>
    <row r="513" spans="1:34" ht="15.75" customHeight="1" x14ac:dyDescent="0.3">
      <c r="A513" s="27" t="s">
        <v>3522</v>
      </c>
      <c r="B513" s="27" t="s">
        <v>2710</v>
      </c>
      <c r="C513" s="27" t="s">
        <v>3523</v>
      </c>
      <c r="D513" s="27" t="s">
        <v>3524</v>
      </c>
      <c r="E513" s="28" t="str">
        <f t="shared" si="69"/>
        <v>wPrTlux2NXE</v>
      </c>
      <c r="F513" s="28" t="str">
        <f t="shared" si="70"/>
        <v>wPrTlux2NXE</v>
      </c>
      <c r="G513" s="27" t="s">
        <v>3523</v>
      </c>
      <c r="H513" s="29" t="str">
        <f t="shared" si="71"/>
        <v>The Secret Sauce</v>
      </c>
      <c r="I513" s="27" t="s">
        <v>33</v>
      </c>
      <c r="J513" s="27" t="s">
        <v>3525</v>
      </c>
      <c r="K513" s="28" t="str">
        <f t="shared" si="72"/>
        <v>Oct 20, 2021</v>
      </c>
      <c r="L513" s="30">
        <f t="shared" si="73"/>
        <v>44489</v>
      </c>
      <c r="M513" s="28">
        <f t="shared" si="74"/>
        <v>20</v>
      </c>
      <c r="N513" s="28">
        <f t="shared" si="75"/>
        <v>10</v>
      </c>
      <c r="O513" s="28">
        <f t="shared" si="76"/>
        <v>2021</v>
      </c>
      <c r="P513" s="28" t="str">
        <f t="shared" si="77"/>
        <v>20</v>
      </c>
      <c r="Q513" s="28">
        <f>ROUNDUP(Table1[[#This Row],[month]]/3,0)</f>
        <v>4</v>
      </c>
      <c r="R513" s="28" t="str">
        <f>_xlfn.CONCAT(Table1[[#This Row],[year]],"-Q",Table1[[#This Row],[Quarter]])</f>
        <v>2021-Q4</v>
      </c>
      <c r="S513" s="28" t="str">
        <f>TEXT(Table1[[#This Row],[dateStr]],"yyyy-mm")</f>
        <v>2021-10</v>
      </c>
      <c r="T513" s="28" t="str">
        <f t="shared" si="78"/>
        <v>October</v>
      </c>
      <c r="U513" s="31">
        <v>12</v>
      </c>
      <c r="V513" s="27" t="s">
        <v>3526</v>
      </c>
      <c r="W513" s="32">
        <f t="shared" si="79"/>
        <v>12090</v>
      </c>
      <c r="X513" s="27" t="s">
        <v>259</v>
      </c>
      <c r="Y513" s="32">
        <f t="shared" si="65"/>
        <v>275</v>
      </c>
      <c r="Z51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13" s="27" t="s">
        <v>3527</v>
      </c>
      <c r="AB513" s="33">
        <f>Table1[[#This Row],[secs]]/60 + Table1[[#This Row],[mins]] + Table1[[#This Row],[hours]]*60</f>
        <v>31.116666666666667</v>
      </c>
      <c r="AC513" s="34">
        <f t="shared" si="66"/>
        <v>7</v>
      </c>
      <c r="AD513" s="34">
        <f t="shared" si="67"/>
        <v>31</v>
      </c>
      <c r="AE513" s="35">
        <f t="shared" si="68"/>
        <v>0</v>
      </c>
      <c r="AF513" s="28" t="str">
        <f>IFERROR(VLOOKUP(E513,youtube_playlist!$G:$H,2,FALSE),"Unspecified")</f>
        <v>Unspecified</v>
      </c>
      <c r="AG513" s="28" t="str">
        <f>IFERROR(INDEX(youtube_playlist!$G$2:$H$285,MATCH(E513,youtube_playlist!$G$2:$G$285,0),MATCH("industry",youtube_playlist!$G$1:$H$1,0)),"Unspecified")</f>
        <v>Unspecified</v>
      </c>
      <c r="AH513" s="36">
        <v>57923</v>
      </c>
    </row>
    <row r="514" spans="1:34" ht="15.75" customHeight="1" x14ac:dyDescent="0.3">
      <c r="A514" s="27" t="s">
        <v>3528</v>
      </c>
      <c r="B514" s="27" t="s">
        <v>2710</v>
      </c>
      <c r="C514" s="27" t="s">
        <v>3529</v>
      </c>
      <c r="D514" s="27" t="s">
        <v>3530</v>
      </c>
      <c r="E514" s="28" t="str">
        <f t="shared" si="69"/>
        <v>2EQJ_pDcGng</v>
      </c>
      <c r="F514" s="28" t="str">
        <f t="shared" si="70"/>
        <v>2EQJ_pDcGng</v>
      </c>
      <c r="G514" s="27" t="s">
        <v>3529</v>
      </c>
      <c r="H514" s="29" t="str">
        <f t="shared" si="71"/>
        <v>The Secret Sauce</v>
      </c>
      <c r="I514" s="27" t="s">
        <v>33</v>
      </c>
      <c r="J514" s="27" t="s">
        <v>3531</v>
      </c>
      <c r="K514" s="28" t="str">
        <f t="shared" si="72"/>
        <v>Oct 22, 2021</v>
      </c>
      <c r="L514" s="30">
        <f t="shared" si="73"/>
        <v>44491</v>
      </c>
      <c r="M514" s="28">
        <f t="shared" si="74"/>
        <v>22</v>
      </c>
      <c r="N514" s="28">
        <f t="shared" si="75"/>
        <v>10</v>
      </c>
      <c r="O514" s="28">
        <f t="shared" si="76"/>
        <v>2021</v>
      </c>
      <c r="P514" s="28" t="str">
        <f t="shared" si="77"/>
        <v>22</v>
      </c>
      <c r="Q514" s="28">
        <f>ROUNDUP(Table1[[#This Row],[month]]/3,0)</f>
        <v>4</v>
      </c>
      <c r="R514" s="28" t="str">
        <f>_xlfn.CONCAT(Table1[[#This Row],[year]],"-Q",Table1[[#This Row],[Quarter]])</f>
        <v>2021-Q4</v>
      </c>
      <c r="S514" s="28" t="str">
        <f>TEXT(Table1[[#This Row],[dateStr]],"yyyy-mm")</f>
        <v>2021-10</v>
      </c>
      <c r="T514" s="28" t="str">
        <f t="shared" si="78"/>
        <v>October</v>
      </c>
      <c r="U514" s="31">
        <v>28</v>
      </c>
      <c r="V514" s="27" t="s">
        <v>3532</v>
      </c>
      <c r="W514" s="32">
        <f t="shared" si="79"/>
        <v>11339</v>
      </c>
      <c r="X514" s="27" t="s">
        <v>321</v>
      </c>
      <c r="Y514" s="32">
        <f t="shared" ref="Y514:Y577" si="80">VALUE(SUBSTITUTE(SUBSTITUTE(X514,"like this video along with ","")," other people",""))</f>
        <v>288</v>
      </c>
      <c r="Z51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14" s="27" t="s">
        <v>3533</v>
      </c>
      <c r="AB514" s="33">
        <f>Table1[[#This Row],[secs]]/60 + Table1[[#This Row],[mins]] + Table1[[#This Row],[hours]]*60</f>
        <v>50.35</v>
      </c>
      <c r="AC514" s="34">
        <f t="shared" ref="AC514:AC577" si="81">VALUE(RIGHT(AA514,2))</f>
        <v>21</v>
      </c>
      <c r="AD514" s="34">
        <f t="shared" ref="AD514:AD577" si="82">VALUE(LEFT(RIGHT(AA514,5),SEARCH(":",RIGHT(AA514,5))-1))</f>
        <v>50</v>
      </c>
      <c r="AE514" s="35">
        <f t="shared" ref="AE514:AE577" si="83">VALUE(IF(LEN(AA514)&gt;5,LEFT(AA514,SEARCH(":",AA514)-1),0))</f>
        <v>0</v>
      </c>
      <c r="AF514" s="28" t="str">
        <f>IFERROR(VLOOKUP(E514,youtube_playlist!$G:$H,2,FALSE),"Unspecified")</f>
        <v>Unspecified</v>
      </c>
      <c r="AG514" s="28" t="str">
        <f>IFERROR(INDEX(youtube_playlist!$G$2:$H$285,MATCH(E514,youtube_playlist!$G$2:$G$285,0),MATCH("industry",youtube_playlist!$G$1:$H$1,0)),"Unspecified")</f>
        <v>Unspecified</v>
      </c>
      <c r="AH514" s="36">
        <v>64091</v>
      </c>
    </row>
    <row r="515" spans="1:34" ht="15.75" customHeight="1" x14ac:dyDescent="0.3">
      <c r="A515" s="27" t="s">
        <v>3534</v>
      </c>
      <c r="B515" s="27" t="s">
        <v>2710</v>
      </c>
      <c r="C515" s="27" t="s">
        <v>3535</v>
      </c>
      <c r="D515" s="27" t="s">
        <v>3536</v>
      </c>
      <c r="E515" s="28" t="str">
        <f t="shared" si="69"/>
        <v>3AnozeAtOnA</v>
      </c>
      <c r="F515" s="28" t="str">
        <f t="shared" si="70"/>
        <v>3AnozeAtOnA</v>
      </c>
      <c r="G515" s="27" t="s">
        <v>3535</v>
      </c>
      <c r="H515" s="29" t="str">
        <f t="shared" si="71"/>
        <v>The Secret Sauce</v>
      </c>
      <c r="I515" s="27" t="s">
        <v>33</v>
      </c>
      <c r="J515" s="27" t="s">
        <v>3537</v>
      </c>
      <c r="K515" s="28" t="str">
        <f t="shared" si="72"/>
        <v>Oct 23, 2021</v>
      </c>
      <c r="L515" s="30">
        <f t="shared" si="73"/>
        <v>44492</v>
      </c>
      <c r="M515" s="28">
        <f t="shared" si="74"/>
        <v>23</v>
      </c>
      <c r="N515" s="28">
        <f t="shared" si="75"/>
        <v>10</v>
      </c>
      <c r="O515" s="28">
        <f t="shared" si="76"/>
        <v>2021</v>
      </c>
      <c r="P515" s="28" t="str">
        <f t="shared" si="77"/>
        <v>23</v>
      </c>
      <c r="Q515" s="28">
        <f>ROUNDUP(Table1[[#This Row],[month]]/3,0)</f>
        <v>4</v>
      </c>
      <c r="R515" s="28" t="str">
        <f>_xlfn.CONCAT(Table1[[#This Row],[year]],"-Q",Table1[[#This Row],[Quarter]])</f>
        <v>2021-Q4</v>
      </c>
      <c r="S515" s="28" t="str">
        <f>TEXT(Table1[[#This Row],[dateStr]],"yyyy-mm")</f>
        <v>2021-10</v>
      </c>
      <c r="T515" s="28" t="str">
        <f t="shared" si="78"/>
        <v>October</v>
      </c>
      <c r="U515" s="31">
        <v>96</v>
      </c>
      <c r="V515" s="27" t="s">
        <v>3538</v>
      </c>
      <c r="W515" s="32">
        <f t="shared" si="79"/>
        <v>133751</v>
      </c>
      <c r="X515" s="27" t="s">
        <v>3539</v>
      </c>
      <c r="Y515" s="32">
        <f t="shared" si="80"/>
        <v>1974</v>
      </c>
      <c r="Z51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15" s="27" t="s">
        <v>3540</v>
      </c>
      <c r="AB515" s="33">
        <f>Table1[[#This Row],[secs]]/60 + Table1[[#This Row],[mins]] + Table1[[#This Row],[hours]]*60</f>
        <v>53.033333333333331</v>
      </c>
      <c r="AC515" s="34">
        <f t="shared" si="81"/>
        <v>2</v>
      </c>
      <c r="AD515" s="34">
        <f t="shared" si="82"/>
        <v>53</v>
      </c>
      <c r="AE515" s="35">
        <f t="shared" si="83"/>
        <v>0</v>
      </c>
      <c r="AF515" s="28" t="str">
        <f>IFERROR(VLOOKUP(E515,youtube_playlist!$G:$H,2,FALSE),"Unspecified")</f>
        <v>อสังหาริมทรัพย์</v>
      </c>
      <c r="AG515" s="28" t="str">
        <f>IFERROR(INDEX(youtube_playlist!$G$2:$H$285,MATCH(E515,youtube_playlist!$G$2:$G$285,0),MATCH("industry",youtube_playlist!$G$1:$H$1,0)),"Unspecified")</f>
        <v>อสังหาริมทรัพย์</v>
      </c>
      <c r="AH515" s="36">
        <v>68879</v>
      </c>
    </row>
    <row r="516" spans="1:34" ht="15.75" customHeight="1" x14ac:dyDescent="0.3">
      <c r="A516" s="27" t="s">
        <v>3541</v>
      </c>
      <c r="B516" s="27" t="s">
        <v>2710</v>
      </c>
      <c r="C516" s="27" t="s">
        <v>3542</v>
      </c>
      <c r="D516" s="27" t="s">
        <v>3543</v>
      </c>
      <c r="E516" s="28" t="str">
        <f t="shared" si="69"/>
        <v>pEVNpaWOq0c</v>
      </c>
      <c r="F516" s="28" t="str">
        <f t="shared" si="70"/>
        <v>pEVNpaWOq0c</v>
      </c>
      <c r="G516" s="27" t="s">
        <v>3542</v>
      </c>
      <c r="H516" s="29" t="str">
        <f t="shared" si="71"/>
        <v>The Secret Sauce</v>
      </c>
      <c r="I516" s="27" t="s">
        <v>33</v>
      </c>
      <c r="J516" s="27" t="s">
        <v>3544</v>
      </c>
      <c r="K516" s="28" t="str">
        <f t="shared" si="72"/>
        <v>Oct 26, 2021</v>
      </c>
      <c r="L516" s="30">
        <f t="shared" si="73"/>
        <v>44495</v>
      </c>
      <c r="M516" s="28">
        <f t="shared" si="74"/>
        <v>26</v>
      </c>
      <c r="N516" s="28">
        <f t="shared" si="75"/>
        <v>10</v>
      </c>
      <c r="O516" s="28">
        <f t="shared" si="76"/>
        <v>2021</v>
      </c>
      <c r="P516" s="28" t="str">
        <f t="shared" si="77"/>
        <v>26</v>
      </c>
      <c r="Q516" s="28">
        <f>ROUNDUP(Table1[[#This Row],[month]]/3,0)</f>
        <v>4</v>
      </c>
      <c r="R516" s="28" t="str">
        <f>_xlfn.CONCAT(Table1[[#This Row],[year]],"-Q",Table1[[#This Row],[Quarter]])</f>
        <v>2021-Q4</v>
      </c>
      <c r="S516" s="28" t="str">
        <f>TEXT(Table1[[#This Row],[dateStr]],"yyyy-mm")</f>
        <v>2021-10</v>
      </c>
      <c r="T516" s="28" t="str">
        <f t="shared" si="78"/>
        <v>October</v>
      </c>
      <c r="U516" s="31">
        <v>16</v>
      </c>
      <c r="V516" s="27" t="s">
        <v>3545</v>
      </c>
      <c r="W516" s="32">
        <f t="shared" si="79"/>
        <v>14385</v>
      </c>
      <c r="X516" s="27" t="s">
        <v>3546</v>
      </c>
      <c r="Y516" s="32">
        <f t="shared" si="80"/>
        <v>394</v>
      </c>
      <c r="Z51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16" s="27" t="s">
        <v>3547</v>
      </c>
      <c r="AB516" s="33">
        <f>Table1[[#This Row],[secs]]/60 + Table1[[#This Row],[mins]] + Table1[[#This Row],[hours]]*60</f>
        <v>37.516666666666666</v>
      </c>
      <c r="AC516" s="34">
        <f t="shared" si="81"/>
        <v>31</v>
      </c>
      <c r="AD516" s="34">
        <f t="shared" si="82"/>
        <v>37</v>
      </c>
      <c r="AE516" s="35">
        <f t="shared" si="83"/>
        <v>0</v>
      </c>
      <c r="AF516" s="28" t="str">
        <f>IFERROR(VLOOKUP(E516,youtube_playlist!$G:$H,2,FALSE),"Unspecified")</f>
        <v>Innovation &amp; Technology</v>
      </c>
      <c r="AG516" s="28" t="str">
        <f>IFERROR(INDEX(youtube_playlist!$G$2:$H$285,MATCH(E516,youtube_playlist!$G$2:$G$285,0),MATCH("industry",youtube_playlist!$G$1:$H$1,0)),"Unspecified")</f>
        <v>Innovation &amp; Technology</v>
      </c>
      <c r="AH516" s="36">
        <v>65842</v>
      </c>
    </row>
    <row r="517" spans="1:34" ht="15.75" customHeight="1" x14ac:dyDescent="0.3">
      <c r="A517" s="27" t="s">
        <v>3548</v>
      </c>
      <c r="B517" s="27" t="s">
        <v>2710</v>
      </c>
      <c r="C517" s="27" t="s">
        <v>3549</v>
      </c>
      <c r="D517" s="27" t="s">
        <v>3550</v>
      </c>
      <c r="E517" s="28" t="str">
        <f t="shared" si="69"/>
        <v>5qSc4BNt2lY</v>
      </c>
      <c r="F517" s="28" t="str">
        <f t="shared" si="70"/>
        <v>5qSc4BNt2lY</v>
      </c>
      <c r="G517" s="27" t="s">
        <v>3549</v>
      </c>
      <c r="H517" s="29" t="str">
        <f t="shared" si="71"/>
        <v>The Secret Sauce</v>
      </c>
      <c r="I517" s="27" t="s">
        <v>33</v>
      </c>
      <c r="J517" s="27" t="s">
        <v>3551</v>
      </c>
      <c r="K517" s="28" t="str">
        <f t="shared" si="72"/>
        <v>Oct 29, 2021</v>
      </c>
      <c r="L517" s="30">
        <f t="shared" si="73"/>
        <v>44498</v>
      </c>
      <c r="M517" s="28">
        <f t="shared" si="74"/>
        <v>29</v>
      </c>
      <c r="N517" s="28">
        <f t="shared" si="75"/>
        <v>10</v>
      </c>
      <c r="O517" s="28">
        <f t="shared" si="76"/>
        <v>2021</v>
      </c>
      <c r="P517" s="28" t="str">
        <f t="shared" si="77"/>
        <v>29</v>
      </c>
      <c r="Q517" s="28">
        <f>ROUNDUP(Table1[[#This Row],[month]]/3,0)</f>
        <v>4</v>
      </c>
      <c r="R517" s="28" t="str">
        <f>_xlfn.CONCAT(Table1[[#This Row],[year]],"-Q",Table1[[#This Row],[Quarter]])</f>
        <v>2021-Q4</v>
      </c>
      <c r="S517" s="28" t="str">
        <f>TEXT(Table1[[#This Row],[dateStr]],"yyyy-mm")</f>
        <v>2021-10</v>
      </c>
      <c r="T517" s="28" t="str">
        <f t="shared" si="78"/>
        <v>October</v>
      </c>
      <c r="U517" s="31">
        <v>123</v>
      </c>
      <c r="V517" s="27" t="s">
        <v>3552</v>
      </c>
      <c r="W517" s="32">
        <f t="shared" si="79"/>
        <v>105869</v>
      </c>
      <c r="X517" s="27" t="s">
        <v>3553</v>
      </c>
      <c r="Y517" s="32">
        <f t="shared" si="80"/>
        <v>3049</v>
      </c>
      <c r="Z51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17" s="27" t="s">
        <v>3554</v>
      </c>
      <c r="AB517" s="33">
        <f>Table1[[#This Row],[secs]]/60 + Table1[[#This Row],[mins]] + Table1[[#This Row],[hours]]*60</f>
        <v>62.933333333333337</v>
      </c>
      <c r="AC517" s="34">
        <f t="shared" si="81"/>
        <v>56</v>
      </c>
      <c r="AD517" s="34">
        <f t="shared" si="82"/>
        <v>2</v>
      </c>
      <c r="AE517" s="35">
        <f t="shared" si="83"/>
        <v>1</v>
      </c>
      <c r="AF517" s="28" t="str">
        <f>IFERROR(VLOOKUP(E517,youtube_playlist!$G:$H,2,FALSE),"Unspecified")</f>
        <v>Unspecified</v>
      </c>
      <c r="AG517" s="28" t="str">
        <f>IFERROR(INDEX(youtube_playlist!$G$2:$H$285,MATCH(E517,youtube_playlist!$G$2:$G$285,0),MATCH("industry",youtube_playlist!$G$1:$H$1,0)),"Unspecified")</f>
        <v>Unspecified</v>
      </c>
      <c r="AH517" s="36">
        <v>69195</v>
      </c>
    </row>
    <row r="518" spans="1:34" ht="15.75" customHeight="1" x14ac:dyDescent="0.3">
      <c r="A518" s="27" t="s">
        <v>3555</v>
      </c>
      <c r="B518" s="27" t="s">
        <v>2710</v>
      </c>
      <c r="C518" s="27" t="s">
        <v>3556</v>
      </c>
      <c r="D518" s="27" t="s">
        <v>3557</v>
      </c>
      <c r="E518" s="28" t="str">
        <f t="shared" si="69"/>
        <v>KQ545XR2wsM</v>
      </c>
      <c r="F518" s="28" t="str">
        <f t="shared" si="70"/>
        <v>KQ545XR2wsM</v>
      </c>
      <c r="G518" s="27" t="s">
        <v>3556</v>
      </c>
      <c r="H518" s="29" t="str">
        <f t="shared" si="71"/>
        <v>The Secret Sauce</v>
      </c>
      <c r="I518" s="27" t="s">
        <v>33</v>
      </c>
      <c r="J518" s="27" t="s">
        <v>3558</v>
      </c>
      <c r="K518" s="28" t="str">
        <f t="shared" si="72"/>
        <v>Nov 1, 2021</v>
      </c>
      <c r="L518" s="30">
        <f t="shared" si="73"/>
        <v>44501</v>
      </c>
      <c r="M518" s="28">
        <f t="shared" si="74"/>
        <v>1</v>
      </c>
      <c r="N518" s="28">
        <f t="shared" si="75"/>
        <v>11</v>
      </c>
      <c r="O518" s="28">
        <f t="shared" si="76"/>
        <v>2021</v>
      </c>
      <c r="P518" s="28" t="str">
        <f t="shared" si="77"/>
        <v>1</v>
      </c>
      <c r="Q518" s="28">
        <f>ROUNDUP(Table1[[#This Row],[month]]/3,0)</f>
        <v>4</v>
      </c>
      <c r="R518" s="28" t="str">
        <f>_xlfn.CONCAT(Table1[[#This Row],[year]],"-Q",Table1[[#This Row],[Quarter]])</f>
        <v>2021-Q4</v>
      </c>
      <c r="S518" s="28" t="str">
        <f>TEXT(Table1[[#This Row],[dateStr]],"yyyy-mm")</f>
        <v>2021-11</v>
      </c>
      <c r="T518" s="28" t="str">
        <f t="shared" si="78"/>
        <v>November</v>
      </c>
      <c r="U518" s="31">
        <v>15</v>
      </c>
      <c r="V518" s="27" t="s">
        <v>3559</v>
      </c>
      <c r="W518" s="32">
        <f t="shared" si="79"/>
        <v>14305</v>
      </c>
      <c r="X518" s="27" t="s">
        <v>426</v>
      </c>
      <c r="Y518" s="32">
        <f t="shared" si="80"/>
        <v>413</v>
      </c>
      <c r="Z5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18" s="27" t="s">
        <v>3560</v>
      </c>
      <c r="AB518" s="33">
        <f>Table1[[#This Row],[secs]]/60 + Table1[[#This Row],[mins]] + Table1[[#This Row],[hours]]*60</f>
        <v>34.366666666666667</v>
      </c>
      <c r="AC518" s="34">
        <f t="shared" si="81"/>
        <v>22</v>
      </c>
      <c r="AD518" s="34">
        <f t="shared" si="82"/>
        <v>34</v>
      </c>
      <c r="AE518" s="35">
        <f t="shared" si="83"/>
        <v>0</v>
      </c>
      <c r="AF518" s="28" t="str">
        <f>IFERROR(VLOOKUP(E518,youtube_playlist!$G:$H,2,FALSE),"Unspecified")</f>
        <v>SMEs</v>
      </c>
      <c r="AG518" s="28" t="str">
        <f>IFERROR(INDEX(youtube_playlist!$G$2:$H$285,MATCH(E518,youtube_playlist!$G$2:$G$285,0),MATCH("industry",youtube_playlist!$G$1:$H$1,0)),"Unspecified")</f>
        <v>SMEs</v>
      </c>
      <c r="AH518" s="36">
        <v>59365</v>
      </c>
    </row>
    <row r="519" spans="1:34" ht="15.75" customHeight="1" x14ac:dyDescent="0.3">
      <c r="A519" s="27" t="s">
        <v>3561</v>
      </c>
      <c r="B519" s="27" t="s">
        <v>2710</v>
      </c>
      <c r="C519" s="27" t="s">
        <v>3562</v>
      </c>
      <c r="D519" s="27" t="s">
        <v>3563</v>
      </c>
      <c r="E519" s="28" t="str">
        <f t="shared" si="69"/>
        <v>HXHk-U6MNTg</v>
      </c>
      <c r="F519" s="28" t="str">
        <f t="shared" si="70"/>
        <v>HXHk-U6MNTg</v>
      </c>
      <c r="G519" s="27" t="s">
        <v>3562</v>
      </c>
      <c r="H519" s="29" t="str">
        <f t="shared" si="71"/>
        <v>The Secret Sauce</v>
      </c>
      <c r="I519" s="27" t="s">
        <v>33</v>
      </c>
      <c r="J519" s="27" t="s">
        <v>3564</v>
      </c>
      <c r="K519" s="28" t="str">
        <f t="shared" si="72"/>
        <v>Nov 6, 2021</v>
      </c>
      <c r="L519" s="30">
        <f t="shared" si="73"/>
        <v>44506</v>
      </c>
      <c r="M519" s="28">
        <f t="shared" si="74"/>
        <v>6</v>
      </c>
      <c r="N519" s="28">
        <f t="shared" si="75"/>
        <v>11</v>
      </c>
      <c r="O519" s="28">
        <f t="shared" si="76"/>
        <v>2021</v>
      </c>
      <c r="P519" s="28" t="str">
        <f t="shared" si="77"/>
        <v>6</v>
      </c>
      <c r="Q519" s="28">
        <f>ROUNDUP(Table1[[#This Row],[month]]/3,0)</f>
        <v>4</v>
      </c>
      <c r="R519" s="28" t="str">
        <f>_xlfn.CONCAT(Table1[[#This Row],[year]],"-Q",Table1[[#This Row],[Quarter]])</f>
        <v>2021-Q4</v>
      </c>
      <c r="S519" s="28" t="str">
        <f>TEXT(Table1[[#This Row],[dateStr]],"yyyy-mm")</f>
        <v>2021-11</v>
      </c>
      <c r="T519" s="28" t="str">
        <f t="shared" si="78"/>
        <v>November</v>
      </c>
      <c r="U519" s="31">
        <v>884</v>
      </c>
      <c r="V519" s="27" t="s">
        <v>3565</v>
      </c>
      <c r="W519" s="32">
        <f t="shared" si="79"/>
        <v>1351575</v>
      </c>
      <c r="X519" s="27" t="s">
        <v>3566</v>
      </c>
      <c r="Y519" s="32">
        <f t="shared" si="80"/>
        <v>15137</v>
      </c>
      <c r="Z51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19" s="27" t="s">
        <v>3567</v>
      </c>
      <c r="AB519" s="33">
        <f>Table1[[#This Row],[secs]]/60 + Table1[[#This Row],[mins]] + Table1[[#This Row],[hours]]*60</f>
        <v>62.3</v>
      </c>
      <c r="AC519" s="34">
        <f t="shared" si="81"/>
        <v>18</v>
      </c>
      <c r="AD519" s="34">
        <f t="shared" si="82"/>
        <v>2</v>
      </c>
      <c r="AE519" s="35">
        <f t="shared" si="83"/>
        <v>1</v>
      </c>
      <c r="AF519" s="28" t="str">
        <f>IFERROR(VLOOKUP(E519,youtube_playlist!$G:$H,2,FALSE),"Unspecified")</f>
        <v>Unspecified</v>
      </c>
      <c r="AG519" s="28" t="str">
        <f>IFERROR(INDEX(youtube_playlist!$G$2:$H$285,MATCH(E519,youtube_playlist!$G$2:$G$285,0),MATCH("industry",youtube_playlist!$G$1:$H$1,0)),"Unspecified")</f>
        <v>Unspecified</v>
      </c>
      <c r="AH519" s="36">
        <v>71944</v>
      </c>
    </row>
    <row r="520" spans="1:34" ht="15.75" customHeight="1" x14ac:dyDescent="0.3">
      <c r="A520" s="27" t="s">
        <v>3568</v>
      </c>
      <c r="B520" s="27" t="s">
        <v>2710</v>
      </c>
      <c r="C520" s="27" t="s">
        <v>3569</v>
      </c>
      <c r="D520" s="27" t="s">
        <v>3570</v>
      </c>
      <c r="E520" s="28" t="str">
        <f t="shared" si="69"/>
        <v>EQxQruN22Hk</v>
      </c>
      <c r="F520" s="28" t="str">
        <f t="shared" si="70"/>
        <v>EQxQruN22Hk</v>
      </c>
      <c r="G520" s="27" t="s">
        <v>3569</v>
      </c>
      <c r="H520" s="29" t="str">
        <f t="shared" si="71"/>
        <v>The Secret Sauce</v>
      </c>
      <c r="I520" s="27" t="s">
        <v>33</v>
      </c>
      <c r="J520" s="27" t="s">
        <v>3571</v>
      </c>
      <c r="K520" s="28" t="str">
        <f t="shared" si="72"/>
        <v>Nov 7, 2021</v>
      </c>
      <c r="L520" s="30">
        <f t="shared" si="73"/>
        <v>44507</v>
      </c>
      <c r="M520" s="28">
        <f t="shared" si="74"/>
        <v>7</v>
      </c>
      <c r="N520" s="28">
        <f t="shared" si="75"/>
        <v>11</v>
      </c>
      <c r="O520" s="28">
        <f t="shared" si="76"/>
        <v>2021</v>
      </c>
      <c r="P520" s="28" t="str">
        <f t="shared" si="77"/>
        <v>7</v>
      </c>
      <c r="Q520" s="28">
        <f>ROUNDUP(Table1[[#This Row],[month]]/3,0)</f>
        <v>4</v>
      </c>
      <c r="R520" s="28" t="str">
        <f>_xlfn.CONCAT(Table1[[#This Row],[year]],"-Q",Table1[[#This Row],[Quarter]])</f>
        <v>2021-Q4</v>
      </c>
      <c r="S520" s="28" t="str">
        <f>TEXT(Table1[[#This Row],[dateStr]],"yyyy-mm")</f>
        <v>2021-11</v>
      </c>
      <c r="T520" s="28" t="str">
        <f t="shared" si="78"/>
        <v>November</v>
      </c>
      <c r="U520" s="31">
        <v>25</v>
      </c>
      <c r="V520" s="27" t="s">
        <v>3572</v>
      </c>
      <c r="W520" s="32">
        <f t="shared" si="79"/>
        <v>15461</v>
      </c>
      <c r="X520" s="27" t="s">
        <v>3573</v>
      </c>
      <c r="Y520" s="32">
        <f t="shared" si="80"/>
        <v>309</v>
      </c>
      <c r="Z52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0" s="27" t="s">
        <v>3574</v>
      </c>
      <c r="AB520" s="33">
        <f>Table1[[#This Row],[secs]]/60 + Table1[[#This Row],[mins]] + Table1[[#This Row],[hours]]*60</f>
        <v>36.35</v>
      </c>
      <c r="AC520" s="34">
        <f t="shared" si="81"/>
        <v>21</v>
      </c>
      <c r="AD520" s="34">
        <f t="shared" si="82"/>
        <v>36</v>
      </c>
      <c r="AE520" s="35">
        <f t="shared" si="83"/>
        <v>0</v>
      </c>
      <c r="AF520" s="28" t="str">
        <f>IFERROR(VLOOKUP(E520,youtube_playlist!$G:$H,2,FALSE),"Unspecified")</f>
        <v>Unspecified</v>
      </c>
      <c r="AG520" s="28" t="str">
        <f>IFERROR(INDEX(youtube_playlist!$G$2:$H$285,MATCH(E520,youtube_playlist!$G$2:$G$285,0),MATCH("industry",youtube_playlist!$G$1:$H$1,0)),"Unspecified")</f>
        <v>Unspecified</v>
      </c>
      <c r="AH520" s="36">
        <v>63172</v>
      </c>
    </row>
    <row r="521" spans="1:34" ht="15.75" customHeight="1" x14ac:dyDescent="0.3">
      <c r="A521" s="27" t="s">
        <v>3575</v>
      </c>
      <c r="B521" s="27" t="s">
        <v>2710</v>
      </c>
      <c r="C521" s="27" t="s">
        <v>3576</v>
      </c>
      <c r="D521" s="27" t="s">
        <v>3577</v>
      </c>
      <c r="E521" s="28" t="str">
        <f t="shared" si="69"/>
        <v>UAV_Dbte1D4</v>
      </c>
      <c r="F521" s="28" t="str">
        <f t="shared" si="70"/>
        <v>UAV_Dbte1D4</v>
      </c>
      <c r="G521" s="27" t="s">
        <v>3576</v>
      </c>
      <c r="H521" s="29" t="str">
        <f t="shared" si="71"/>
        <v>The Secret Sauce</v>
      </c>
      <c r="I521" s="27" t="s">
        <v>33</v>
      </c>
      <c r="J521" s="27" t="s">
        <v>3578</v>
      </c>
      <c r="K521" s="28" t="str">
        <f t="shared" si="72"/>
        <v>Nov 8, 2021</v>
      </c>
      <c r="L521" s="30">
        <f t="shared" si="73"/>
        <v>44508</v>
      </c>
      <c r="M521" s="28">
        <f t="shared" si="74"/>
        <v>8</v>
      </c>
      <c r="N521" s="28">
        <f t="shared" si="75"/>
        <v>11</v>
      </c>
      <c r="O521" s="28">
        <f t="shared" si="76"/>
        <v>2021</v>
      </c>
      <c r="P521" s="28" t="str">
        <f t="shared" si="77"/>
        <v>8</v>
      </c>
      <c r="Q521" s="28">
        <f>ROUNDUP(Table1[[#This Row],[month]]/3,0)</f>
        <v>4</v>
      </c>
      <c r="R521" s="28" t="str">
        <f>_xlfn.CONCAT(Table1[[#This Row],[year]],"-Q",Table1[[#This Row],[Quarter]])</f>
        <v>2021-Q4</v>
      </c>
      <c r="S521" s="28" t="str">
        <f>TEXT(Table1[[#This Row],[dateStr]],"yyyy-mm")</f>
        <v>2021-11</v>
      </c>
      <c r="T521" s="28" t="str">
        <f t="shared" si="78"/>
        <v>November</v>
      </c>
      <c r="U521" s="31">
        <v>63</v>
      </c>
      <c r="V521" s="27" t="s">
        <v>3579</v>
      </c>
      <c r="W521" s="32">
        <f t="shared" si="79"/>
        <v>149954</v>
      </c>
      <c r="X521" s="27" t="s">
        <v>3580</v>
      </c>
      <c r="Y521" s="32">
        <f t="shared" si="80"/>
        <v>2874</v>
      </c>
      <c r="Z52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1" s="27" t="s">
        <v>3581</v>
      </c>
      <c r="AB521" s="33">
        <f>Table1[[#This Row],[secs]]/60 + Table1[[#This Row],[mins]] + Table1[[#This Row],[hours]]*60</f>
        <v>59.45</v>
      </c>
      <c r="AC521" s="34">
        <f t="shared" si="81"/>
        <v>27</v>
      </c>
      <c r="AD521" s="34">
        <f t="shared" si="82"/>
        <v>59</v>
      </c>
      <c r="AE521" s="35">
        <f t="shared" si="83"/>
        <v>0</v>
      </c>
      <c r="AF521" s="28" t="str">
        <f>IFERROR(VLOOKUP(E521,youtube_playlist!$G:$H,2,FALSE),"Unspecified")</f>
        <v>Unspecified</v>
      </c>
      <c r="AG521" s="28" t="str">
        <f>IFERROR(INDEX(youtube_playlist!$G$2:$H$285,MATCH(E521,youtube_playlist!$G$2:$G$285,0),MATCH("industry",youtube_playlist!$G$1:$H$1,0)),"Unspecified")</f>
        <v>Unspecified</v>
      </c>
      <c r="AH521" s="36">
        <v>75674</v>
      </c>
    </row>
    <row r="522" spans="1:34" ht="15.75" customHeight="1" x14ac:dyDescent="0.3">
      <c r="A522" s="27" t="s">
        <v>3582</v>
      </c>
      <c r="B522" s="27" t="s">
        <v>2710</v>
      </c>
      <c r="C522" s="27" t="s">
        <v>3583</v>
      </c>
      <c r="D522" s="27" t="s">
        <v>3584</v>
      </c>
      <c r="E522" s="28" t="str">
        <f t="shared" si="69"/>
        <v>PGehY1cT_A4</v>
      </c>
      <c r="F522" s="28" t="str">
        <f t="shared" si="70"/>
        <v>PGehY1cT_A4</v>
      </c>
      <c r="G522" s="27" t="s">
        <v>3583</v>
      </c>
      <c r="H522" s="29" t="str">
        <f t="shared" si="71"/>
        <v>The Secret Sauce</v>
      </c>
      <c r="I522" s="27" t="s">
        <v>33</v>
      </c>
      <c r="J522" s="27" t="s">
        <v>3585</v>
      </c>
      <c r="K522" s="28" t="str">
        <f t="shared" si="72"/>
        <v>Nov 9, 2021</v>
      </c>
      <c r="L522" s="30">
        <f t="shared" si="73"/>
        <v>44509</v>
      </c>
      <c r="M522" s="28">
        <f t="shared" si="74"/>
        <v>9</v>
      </c>
      <c r="N522" s="28">
        <f t="shared" si="75"/>
        <v>11</v>
      </c>
      <c r="O522" s="28">
        <f t="shared" si="76"/>
        <v>2021</v>
      </c>
      <c r="P522" s="28" t="str">
        <f t="shared" si="77"/>
        <v>9</v>
      </c>
      <c r="Q522" s="28">
        <f>ROUNDUP(Table1[[#This Row],[month]]/3,0)</f>
        <v>4</v>
      </c>
      <c r="R522" s="28" t="str">
        <f>_xlfn.CONCAT(Table1[[#This Row],[year]],"-Q",Table1[[#This Row],[Quarter]])</f>
        <v>2021-Q4</v>
      </c>
      <c r="S522" s="28" t="str">
        <f>TEXT(Table1[[#This Row],[dateStr]],"yyyy-mm")</f>
        <v>2021-11</v>
      </c>
      <c r="T522" s="28" t="str">
        <f t="shared" si="78"/>
        <v>November</v>
      </c>
      <c r="U522" s="31">
        <v>62</v>
      </c>
      <c r="V522" s="27" t="s">
        <v>3586</v>
      </c>
      <c r="W522" s="32">
        <f t="shared" si="79"/>
        <v>74630</v>
      </c>
      <c r="X522" s="27" t="s">
        <v>3587</v>
      </c>
      <c r="Y522" s="32">
        <f t="shared" si="80"/>
        <v>1682</v>
      </c>
      <c r="Z52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2" s="27" t="s">
        <v>3588</v>
      </c>
      <c r="AB522" s="33">
        <f>Table1[[#This Row],[secs]]/60 + Table1[[#This Row],[mins]] + Table1[[#This Row],[hours]]*60</f>
        <v>59.25</v>
      </c>
      <c r="AC522" s="34">
        <f t="shared" si="81"/>
        <v>15</v>
      </c>
      <c r="AD522" s="34">
        <f t="shared" si="82"/>
        <v>59</v>
      </c>
      <c r="AE522" s="35">
        <f t="shared" si="83"/>
        <v>0</v>
      </c>
      <c r="AF522" s="28" t="str">
        <f>IFERROR(VLOOKUP(E522,youtube_playlist!$G:$H,2,FALSE),"Unspecified")</f>
        <v>Entertainment</v>
      </c>
      <c r="AG522" s="28" t="str">
        <f>IFERROR(INDEX(youtube_playlist!$G$2:$H$285,MATCH(E522,youtube_playlist!$G$2:$G$285,0),MATCH("industry",youtube_playlist!$G$1:$H$1,0)),"Unspecified")</f>
        <v>Entertainment</v>
      </c>
      <c r="AH522" s="36">
        <v>68451</v>
      </c>
    </row>
    <row r="523" spans="1:34" ht="15.75" customHeight="1" x14ac:dyDescent="0.3">
      <c r="A523" s="27" t="s">
        <v>3589</v>
      </c>
      <c r="B523" s="27" t="s">
        <v>2710</v>
      </c>
      <c r="C523" s="27" t="s">
        <v>3590</v>
      </c>
      <c r="D523" s="27" t="s">
        <v>3591</v>
      </c>
      <c r="E523" s="28" t="str">
        <f t="shared" si="69"/>
        <v>WQg2Z7GP57g</v>
      </c>
      <c r="F523" s="28" t="str">
        <f t="shared" si="70"/>
        <v>WQg2Z7GP57g</v>
      </c>
      <c r="G523" s="27" t="s">
        <v>3590</v>
      </c>
      <c r="H523" s="29" t="str">
        <f t="shared" si="71"/>
        <v>The Secret Sauce</v>
      </c>
      <c r="I523" s="27" t="s">
        <v>33</v>
      </c>
      <c r="J523" s="27" t="s">
        <v>3592</v>
      </c>
      <c r="K523" s="28" t="str">
        <f t="shared" si="72"/>
        <v>Nov 10, 2021</v>
      </c>
      <c r="L523" s="30">
        <f t="shared" si="73"/>
        <v>44510</v>
      </c>
      <c r="M523" s="28">
        <f t="shared" si="74"/>
        <v>10</v>
      </c>
      <c r="N523" s="28">
        <f t="shared" si="75"/>
        <v>11</v>
      </c>
      <c r="O523" s="28">
        <f t="shared" si="76"/>
        <v>2021</v>
      </c>
      <c r="P523" s="28" t="str">
        <f t="shared" si="77"/>
        <v>10</v>
      </c>
      <c r="Q523" s="28">
        <f>ROUNDUP(Table1[[#This Row],[month]]/3,0)</f>
        <v>4</v>
      </c>
      <c r="R523" s="28" t="str">
        <f>_xlfn.CONCAT(Table1[[#This Row],[year]],"-Q",Table1[[#This Row],[Quarter]])</f>
        <v>2021-Q4</v>
      </c>
      <c r="S523" s="28" t="str">
        <f>TEXT(Table1[[#This Row],[dateStr]],"yyyy-mm")</f>
        <v>2021-11</v>
      </c>
      <c r="T523" s="28" t="str">
        <f t="shared" si="78"/>
        <v>November</v>
      </c>
      <c r="U523" s="31">
        <v>110</v>
      </c>
      <c r="V523" s="27" t="s">
        <v>3593</v>
      </c>
      <c r="W523" s="32">
        <f t="shared" si="79"/>
        <v>82570</v>
      </c>
      <c r="X523" s="27" t="s">
        <v>3594</v>
      </c>
      <c r="Y523" s="32">
        <f t="shared" si="80"/>
        <v>1928</v>
      </c>
      <c r="Z52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3" s="27" t="s">
        <v>3595</v>
      </c>
      <c r="AB523" s="33">
        <f>Table1[[#This Row],[secs]]/60 + Table1[[#This Row],[mins]] + Table1[[#This Row],[hours]]*60</f>
        <v>33.31666666666667</v>
      </c>
      <c r="AC523" s="34">
        <f t="shared" si="81"/>
        <v>19</v>
      </c>
      <c r="AD523" s="34">
        <f t="shared" si="82"/>
        <v>33</v>
      </c>
      <c r="AE523" s="35">
        <f t="shared" si="83"/>
        <v>0</v>
      </c>
      <c r="AF523" s="28" t="str">
        <f>IFERROR(VLOOKUP(E523,youtube_playlist!$G:$H,2,FALSE),"Unspecified")</f>
        <v>การศึกษา</v>
      </c>
      <c r="AG523" s="28" t="str">
        <f>IFERROR(INDEX(youtube_playlist!$G$2:$H$285,MATCH(E523,youtube_playlist!$G$2:$G$285,0),MATCH("industry",youtube_playlist!$G$1:$H$1,0)),"Unspecified")</f>
        <v>การศึกษา</v>
      </c>
      <c r="AH523" s="36">
        <v>55877</v>
      </c>
    </row>
    <row r="524" spans="1:34" ht="15.75" customHeight="1" x14ac:dyDescent="0.3">
      <c r="A524" s="27" t="s">
        <v>3596</v>
      </c>
      <c r="B524" s="27" t="s">
        <v>2710</v>
      </c>
      <c r="C524" s="27" t="s">
        <v>3597</v>
      </c>
      <c r="D524" s="27" t="s">
        <v>3598</v>
      </c>
      <c r="E524" s="28" t="str">
        <f t="shared" si="69"/>
        <v>aeu-veTw-qY</v>
      </c>
      <c r="F524" s="28" t="str">
        <f t="shared" si="70"/>
        <v>aeu-veTw-qY</v>
      </c>
      <c r="G524" s="27" t="s">
        <v>3597</v>
      </c>
      <c r="H524" s="29" t="str">
        <f t="shared" si="71"/>
        <v>The Secret Sauce</v>
      </c>
      <c r="I524" s="27" t="s">
        <v>33</v>
      </c>
      <c r="J524" s="27" t="s">
        <v>3599</v>
      </c>
      <c r="K524" s="28" t="str">
        <f t="shared" si="72"/>
        <v>Nov 12, 2021</v>
      </c>
      <c r="L524" s="30">
        <f t="shared" si="73"/>
        <v>44512</v>
      </c>
      <c r="M524" s="28">
        <f t="shared" si="74"/>
        <v>12</v>
      </c>
      <c r="N524" s="28">
        <f t="shared" si="75"/>
        <v>11</v>
      </c>
      <c r="O524" s="28">
        <f t="shared" si="76"/>
        <v>2021</v>
      </c>
      <c r="P524" s="28" t="str">
        <f t="shared" si="77"/>
        <v>12</v>
      </c>
      <c r="Q524" s="28">
        <f>ROUNDUP(Table1[[#This Row],[month]]/3,0)</f>
        <v>4</v>
      </c>
      <c r="R524" s="28" t="str">
        <f>_xlfn.CONCAT(Table1[[#This Row],[year]],"-Q",Table1[[#This Row],[Quarter]])</f>
        <v>2021-Q4</v>
      </c>
      <c r="S524" s="28" t="str">
        <f>TEXT(Table1[[#This Row],[dateStr]],"yyyy-mm")</f>
        <v>2021-11</v>
      </c>
      <c r="T524" s="28" t="str">
        <f t="shared" si="78"/>
        <v>November</v>
      </c>
      <c r="U524" s="31">
        <v>672</v>
      </c>
      <c r="V524" s="27" t="s">
        <v>3600</v>
      </c>
      <c r="W524" s="32">
        <f t="shared" si="79"/>
        <v>217941</v>
      </c>
      <c r="X524" s="27" t="s">
        <v>3601</v>
      </c>
      <c r="Y524" s="32">
        <f t="shared" si="80"/>
        <v>5548</v>
      </c>
      <c r="Z52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4" s="27" t="s">
        <v>3602</v>
      </c>
      <c r="AB524" s="33">
        <f>Table1[[#This Row],[secs]]/60 + Table1[[#This Row],[mins]] + Table1[[#This Row],[hours]]*60</f>
        <v>33.716666666666669</v>
      </c>
      <c r="AC524" s="34">
        <f t="shared" si="81"/>
        <v>43</v>
      </c>
      <c r="AD524" s="34">
        <f t="shared" si="82"/>
        <v>33</v>
      </c>
      <c r="AE524" s="35">
        <f t="shared" si="83"/>
        <v>0</v>
      </c>
      <c r="AF524" s="28" t="str">
        <f>IFERROR(VLOOKUP(E524,youtube_playlist!$G:$H,2,FALSE),"Unspecified")</f>
        <v>Unspecified</v>
      </c>
      <c r="AG524" s="28" t="str">
        <f>IFERROR(INDEX(youtube_playlist!$G$2:$H$285,MATCH(E524,youtube_playlist!$G$2:$G$285,0),MATCH("industry",youtube_playlist!$G$1:$H$1,0)),"Unspecified")</f>
        <v>Unspecified</v>
      </c>
      <c r="AH524" s="36">
        <v>59474</v>
      </c>
    </row>
    <row r="525" spans="1:34" ht="15.75" customHeight="1" x14ac:dyDescent="0.3">
      <c r="A525" s="27" t="s">
        <v>3603</v>
      </c>
      <c r="B525" s="27" t="s">
        <v>2710</v>
      </c>
      <c r="C525" s="27" t="s">
        <v>3604</v>
      </c>
      <c r="D525" s="27" t="s">
        <v>3605</v>
      </c>
      <c r="E525" s="28" t="str">
        <f t="shared" si="69"/>
        <v>v_qnXhkhLgU</v>
      </c>
      <c r="F525" s="28" t="str">
        <f t="shared" si="70"/>
        <v>v_qnXhkhLgU</v>
      </c>
      <c r="G525" s="27" t="s">
        <v>3604</v>
      </c>
      <c r="H525" s="29" t="str">
        <f t="shared" si="71"/>
        <v>The Secret Sauce</v>
      </c>
      <c r="I525" s="27" t="s">
        <v>33</v>
      </c>
      <c r="J525" s="27" t="s">
        <v>3606</v>
      </c>
      <c r="K525" s="28" t="str">
        <f t="shared" si="72"/>
        <v>Nov 13, 2021</v>
      </c>
      <c r="L525" s="30">
        <f t="shared" si="73"/>
        <v>44513</v>
      </c>
      <c r="M525" s="28">
        <f t="shared" si="74"/>
        <v>13</v>
      </c>
      <c r="N525" s="28">
        <f t="shared" si="75"/>
        <v>11</v>
      </c>
      <c r="O525" s="28">
        <f t="shared" si="76"/>
        <v>2021</v>
      </c>
      <c r="P525" s="28" t="str">
        <f t="shared" si="77"/>
        <v>13</v>
      </c>
      <c r="Q525" s="28">
        <f>ROUNDUP(Table1[[#This Row],[month]]/3,0)</f>
        <v>4</v>
      </c>
      <c r="R525" s="28" t="str">
        <f>_xlfn.CONCAT(Table1[[#This Row],[year]],"-Q",Table1[[#This Row],[Quarter]])</f>
        <v>2021-Q4</v>
      </c>
      <c r="S525" s="28" t="str">
        <f>TEXT(Table1[[#This Row],[dateStr]],"yyyy-mm")</f>
        <v>2021-11</v>
      </c>
      <c r="T525" s="28" t="str">
        <f t="shared" si="78"/>
        <v>November</v>
      </c>
      <c r="U525" s="31">
        <v>56</v>
      </c>
      <c r="V525" s="27" t="s">
        <v>3607</v>
      </c>
      <c r="W525" s="32">
        <f t="shared" si="79"/>
        <v>32623</v>
      </c>
      <c r="X525" s="27" t="s">
        <v>3608</v>
      </c>
      <c r="Y525" s="32">
        <f t="shared" si="80"/>
        <v>876</v>
      </c>
      <c r="Z52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5" s="27" t="s">
        <v>3609</v>
      </c>
      <c r="AB525" s="33">
        <f>Table1[[#This Row],[secs]]/60 + Table1[[#This Row],[mins]] + Table1[[#This Row],[hours]]*60</f>
        <v>39.383333333333333</v>
      </c>
      <c r="AC525" s="34">
        <f t="shared" si="81"/>
        <v>23</v>
      </c>
      <c r="AD525" s="34">
        <f t="shared" si="82"/>
        <v>39</v>
      </c>
      <c r="AE525" s="35">
        <f t="shared" si="83"/>
        <v>0</v>
      </c>
      <c r="AF525" s="28" t="str">
        <f>IFERROR(VLOOKUP(E525,youtube_playlist!$G:$H,2,FALSE),"Unspecified")</f>
        <v>Unspecified</v>
      </c>
      <c r="AG525" s="28" t="str">
        <f>IFERROR(INDEX(youtube_playlist!$G$2:$H$285,MATCH(E525,youtube_playlist!$G$2:$G$285,0),MATCH("industry",youtube_playlist!$G$1:$H$1,0)),"Unspecified")</f>
        <v>Unspecified</v>
      </c>
      <c r="AH525" s="36">
        <v>57293</v>
      </c>
    </row>
    <row r="526" spans="1:34" ht="15.75" customHeight="1" x14ac:dyDescent="0.3">
      <c r="A526" s="27" t="s">
        <v>3610</v>
      </c>
      <c r="B526" s="27" t="s">
        <v>2710</v>
      </c>
      <c r="C526" s="27" t="s">
        <v>3611</v>
      </c>
      <c r="D526" s="27" t="s">
        <v>3612</v>
      </c>
      <c r="E526" s="28" t="str">
        <f t="shared" si="69"/>
        <v>mwm0cMXY2Fk</v>
      </c>
      <c r="F526" s="28" t="str">
        <f t="shared" si="70"/>
        <v>mwm0cMXY2Fk</v>
      </c>
      <c r="G526" s="27" t="s">
        <v>3611</v>
      </c>
      <c r="H526" s="29" t="str">
        <f t="shared" si="71"/>
        <v>The Secret Sauce</v>
      </c>
      <c r="I526" s="27" t="s">
        <v>33</v>
      </c>
      <c r="J526" s="27" t="s">
        <v>3613</v>
      </c>
      <c r="K526" s="28" t="str">
        <f t="shared" si="72"/>
        <v>Nov 16, 2021</v>
      </c>
      <c r="L526" s="30">
        <f t="shared" si="73"/>
        <v>44516</v>
      </c>
      <c r="M526" s="28">
        <f t="shared" si="74"/>
        <v>16</v>
      </c>
      <c r="N526" s="28">
        <f t="shared" si="75"/>
        <v>11</v>
      </c>
      <c r="O526" s="28">
        <f t="shared" si="76"/>
        <v>2021</v>
      </c>
      <c r="P526" s="28" t="str">
        <f t="shared" si="77"/>
        <v>16</v>
      </c>
      <c r="Q526" s="28">
        <f>ROUNDUP(Table1[[#This Row],[month]]/3,0)</f>
        <v>4</v>
      </c>
      <c r="R526" s="28" t="str">
        <f>_xlfn.CONCAT(Table1[[#This Row],[year]],"-Q",Table1[[#This Row],[Quarter]])</f>
        <v>2021-Q4</v>
      </c>
      <c r="S526" s="28" t="str">
        <f>TEXT(Table1[[#This Row],[dateStr]],"yyyy-mm")</f>
        <v>2021-11</v>
      </c>
      <c r="T526" s="28" t="str">
        <f t="shared" si="78"/>
        <v>November</v>
      </c>
      <c r="U526" s="31">
        <v>56</v>
      </c>
      <c r="V526" s="27" t="s">
        <v>3614</v>
      </c>
      <c r="W526" s="32">
        <f t="shared" si="79"/>
        <v>28418</v>
      </c>
      <c r="X526" s="27" t="s">
        <v>3615</v>
      </c>
      <c r="Y526" s="32">
        <f t="shared" si="80"/>
        <v>714</v>
      </c>
      <c r="Z52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6" s="27" t="s">
        <v>3616</v>
      </c>
      <c r="AB526" s="33">
        <f>Table1[[#This Row],[secs]]/60 + Table1[[#This Row],[mins]] + Table1[[#This Row],[hours]]*60</f>
        <v>58.216666666666669</v>
      </c>
      <c r="AC526" s="34">
        <f t="shared" si="81"/>
        <v>13</v>
      </c>
      <c r="AD526" s="34">
        <f t="shared" si="82"/>
        <v>58</v>
      </c>
      <c r="AE526" s="35">
        <f t="shared" si="83"/>
        <v>0</v>
      </c>
      <c r="AF526" s="28" t="str">
        <f>IFERROR(VLOOKUP(E526,youtube_playlist!$G:$H,2,FALSE),"Unspecified")</f>
        <v>Unspecified</v>
      </c>
      <c r="AG526" s="28" t="str">
        <f>IFERROR(INDEX(youtube_playlist!$G$2:$H$285,MATCH(E526,youtube_playlist!$G$2:$G$285,0),MATCH("industry",youtube_playlist!$G$1:$H$1,0)),"Unspecified")</f>
        <v>Unspecified</v>
      </c>
      <c r="AH526" s="36">
        <v>66825</v>
      </c>
    </row>
    <row r="527" spans="1:34" ht="15.75" customHeight="1" x14ac:dyDescent="0.3">
      <c r="A527" s="27" t="s">
        <v>3617</v>
      </c>
      <c r="B527" s="27" t="s">
        <v>2710</v>
      </c>
      <c r="C527" s="27" t="s">
        <v>3618</v>
      </c>
      <c r="D527" s="27" t="s">
        <v>3619</v>
      </c>
      <c r="E527" s="28" t="str">
        <f t="shared" si="69"/>
        <v>sfTev4yYwm8</v>
      </c>
      <c r="F527" s="28" t="str">
        <f t="shared" si="70"/>
        <v>sfTev4yYwm8</v>
      </c>
      <c r="G527" s="27" t="s">
        <v>3618</v>
      </c>
      <c r="H527" s="29" t="str">
        <f t="shared" si="71"/>
        <v>The Secret Sauce</v>
      </c>
      <c r="I527" s="27" t="s">
        <v>33</v>
      </c>
      <c r="J527" s="27" t="s">
        <v>3620</v>
      </c>
      <c r="K527" s="28" t="str">
        <f t="shared" si="72"/>
        <v>Nov 18, 2021</v>
      </c>
      <c r="L527" s="30">
        <f t="shared" si="73"/>
        <v>44518</v>
      </c>
      <c r="M527" s="28">
        <f t="shared" si="74"/>
        <v>18</v>
      </c>
      <c r="N527" s="28">
        <f t="shared" si="75"/>
        <v>11</v>
      </c>
      <c r="O527" s="28">
        <f t="shared" si="76"/>
        <v>2021</v>
      </c>
      <c r="P527" s="28" t="str">
        <f t="shared" si="77"/>
        <v>18</v>
      </c>
      <c r="Q527" s="28">
        <f>ROUNDUP(Table1[[#This Row],[month]]/3,0)</f>
        <v>4</v>
      </c>
      <c r="R527" s="28" t="str">
        <f>_xlfn.CONCAT(Table1[[#This Row],[year]],"-Q",Table1[[#This Row],[Quarter]])</f>
        <v>2021-Q4</v>
      </c>
      <c r="S527" s="28" t="str">
        <f>TEXT(Table1[[#This Row],[dateStr]],"yyyy-mm")</f>
        <v>2021-11</v>
      </c>
      <c r="T527" s="28" t="str">
        <f t="shared" si="78"/>
        <v>November</v>
      </c>
      <c r="U527" s="31">
        <v>11</v>
      </c>
      <c r="V527" s="27" t="s">
        <v>3621</v>
      </c>
      <c r="W527" s="32">
        <f t="shared" si="79"/>
        <v>21361</v>
      </c>
      <c r="X527" s="27" t="s">
        <v>3622</v>
      </c>
      <c r="Y527" s="32">
        <f t="shared" si="80"/>
        <v>324</v>
      </c>
      <c r="Z52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7" s="27" t="s">
        <v>3623</v>
      </c>
      <c r="AB527" s="33">
        <f>Table1[[#This Row],[secs]]/60 + Table1[[#This Row],[mins]] + Table1[[#This Row],[hours]]*60</f>
        <v>33.783333333333331</v>
      </c>
      <c r="AC527" s="34">
        <f t="shared" si="81"/>
        <v>47</v>
      </c>
      <c r="AD527" s="34">
        <f t="shared" si="82"/>
        <v>33</v>
      </c>
      <c r="AE527" s="35">
        <f t="shared" si="83"/>
        <v>0</v>
      </c>
      <c r="AF527" s="28" t="str">
        <f>IFERROR(VLOOKUP(E527,youtube_playlist!$G:$H,2,FALSE),"Unspecified")</f>
        <v>E-Commerce</v>
      </c>
      <c r="AG527" s="28" t="str">
        <f>IFERROR(INDEX(youtube_playlist!$G$2:$H$285,MATCH(E527,youtube_playlist!$G$2:$G$285,0),MATCH("industry",youtube_playlist!$G$1:$H$1,0)),"Unspecified")</f>
        <v>E-Commerce</v>
      </c>
      <c r="AH527" s="36">
        <v>55055</v>
      </c>
    </row>
    <row r="528" spans="1:34" ht="15.75" customHeight="1" x14ac:dyDescent="0.3">
      <c r="A528" s="27" t="s">
        <v>3624</v>
      </c>
      <c r="B528" s="27" t="s">
        <v>2710</v>
      </c>
      <c r="C528" s="27" t="s">
        <v>3625</v>
      </c>
      <c r="D528" s="27" t="s">
        <v>3626</v>
      </c>
      <c r="E528" s="28" t="str">
        <f t="shared" si="69"/>
        <v>vKyQdy1DHvE</v>
      </c>
      <c r="F528" s="28" t="str">
        <f t="shared" si="70"/>
        <v>vKyQdy1DHvE</v>
      </c>
      <c r="G528" s="27" t="s">
        <v>3625</v>
      </c>
      <c r="H528" s="29" t="str">
        <f t="shared" si="71"/>
        <v>The Secret Sauce</v>
      </c>
      <c r="I528" s="27" t="s">
        <v>33</v>
      </c>
      <c r="J528" s="27" t="s">
        <v>3627</v>
      </c>
      <c r="K528" s="28" t="str">
        <f t="shared" si="72"/>
        <v>Nov 19, 2021</v>
      </c>
      <c r="L528" s="30">
        <f t="shared" si="73"/>
        <v>44519</v>
      </c>
      <c r="M528" s="28">
        <f t="shared" si="74"/>
        <v>19</v>
      </c>
      <c r="N528" s="28">
        <f t="shared" si="75"/>
        <v>11</v>
      </c>
      <c r="O528" s="28">
        <f t="shared" si="76"/>
        <v>2021</v>
      </c>
      <c r="P528" s="28" t="str">
        <f t="shared" si="77"/>
        <v>19</v>
      </c>
      <c r="Q528" s="28">
        <f>ROUNDUP(Table1[[#This Row],[month]]/3,0)</f>
        <v>4</v>
      </c>
      <c r="R528" s="28" t="str">
        <f>_xlfn.CONCAT(Table1[[#This Row],[year]],"-Q",Table1[[#This Row],[Quarter]])</f>
        <v>2021-Q4</v>
      </c>
      <c r="S528" s="28" t="str">
        <f>TEXT(Table1[[#This Row],[dateStr]],"yyyy-mm")</f>
        <v>2021-11</v>
      </c>
      <c r="T528" s="28" t="str">
        <f t="shared" si="78"/>
        <v>November</v>
      </c>
      <c r="U528" s="31">
        <v>7</v>
      </c>
      <c r="V528" s="27" t="s">
        <v>3628</v>
      </c>
      <c r="W528" s="32">
        <f t="shared" si="79"/>
        <v>10243</v>
      </c>
      <c r="X528" s="27" t="s">
        <v>43</v>
      </c>
      <c r="Y528" s="32">
        <f t="shared" si="80"/>
        <v>268</v>
      </c>
      <c r="Z52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28" s="27" t="s">
        <v>3419</v>
      </c>
      <c r="AB528" s="33">
        <f>Table1[[#This Row],[secs]]/60 + Table1[[#This Row],[mins]] + Table1[[#This Row],[hours]]*60</f>
        <v>40.883333333333333</v>
      </c>
      <c r="AC528" s="34">
        <f t="shared" si="81"/>
        <v>53</v>
      </c>
      <c r="AD528" s="34">
        <f t="shared" si="82"/>
        <v>40</v>
      </c>
      <c r="AE528" s="35">
        <f t="shared" si="83"/>
        <v>0</v>
      </c>
      <c r="AF528" s="28" t="str">
        <f>IFERROR(VLOOKUP(E528,youtube_playlist!$G:$H,2,FALSE),"Unspecified")</f>
        <v>Unspecified</v>
      </c>
      <c r="AG528" s="28" t="str">
        <f>IFERROR(INDEX(youtube_playlist!$G$2:$H$285,MATCH(E528,youtube_playlist!$G$2:$G$285,0),MATCH("industry",youtube_playlist!$G$1:$H$1,0)),"Unspecified")</f>
        <v>Unspecified</v>
      </c>
      <c r="AH528" s="36">
        <v>61780</v>
      </c>
    </row>
    <row r="529" spans="1:34" ht="15.75" customHeight="1" x14ac:dyDescent="0.3">
      <c r="A529" s="27" t="s">
        <v>3629</v>
      </c>
      <c r="B529" s="27" t="s">
        <v>2710</v>
      </c>
      <c r="C529" s="27" t="s">
        <v>3630</v>
      </c>
      <c r="D529" s="27" t="s">
        <v>3631</v>
      </c>
      <c r="E529" s="28" t="str">
        <f t="shared" si="69"/>
        <v>waEHcpLN6Uo</v>
      </c>
      <c r="F529" s="28" t="str">
        <f t="shared" si="70"/>
        <v>waEHcpLN6Uo</v>
      </c>
      <c r="G529" s="27" t="s">
        <v>3630</v>
      </c>
      <c r="H529" s="29" t="str">
        <f t="shared" si="71"/>
        <v>The Secret Sauce</v>
      </c>
      <c r="I529" s="27" t="s">
        <v>33</v>
      </c>
      <c r="J529" s="27" t="s">
        <v>3632</v>
      </c>
      <c r="K529" s="28" t="str">
        <f t="shared" si="72"/>
        <v>Nov 21, 2021</v>
      </c>
      <c r="L529" s="30">
        <f t="shared" si="73"/>
        <v>44521</v>
      </c>
      <c r="M529" s="28">
        <f t="shared" si="74"/>
        <v>21</v>
      </c>
      <c r="N529" s="28">
        <f t="shared" si="75"/>
        <v>11</v>
      </c>
      <c r="O529" s="28">
        <f t="shared" si="76"/>
        <v>2021</v>
      </c>
      <c r="P529" s="28" t="str">
        <f t="shared" si="77"/>
        <v>21</v>
      </c>
      <c r="Q529" s="28">
        <f>ROUNDUP(Table1[[#This Row],[month]]/3,0)</f>
        <v>4</v>
      </c>
      <c r="R529" s="28" t="str">
        <f>_xlfn.CONCAT(Table1[[#This Row],[year]],"-Q",Table1[[#This Row],[Quarter]])</f>
        <v>2021-Q4</v>
      </c>
      <c r="S529" s="28" t="str">
        <f>TEXT(Table1[[#This Row],[dateStr]],"yyyy-mm")</f>
        <v>2021-11</v>
      </c>
      <c r="T529" s="28" t="str">
        <f t="shared" si="78"/>
        <v>November</v>
      </c>
      <c r="U529" s="31">
        <v>49</v>
      </c>
      <c r="V529" s="27" t="s">
        <v>3633</v>
      </c>
      <c r="W529" s="32">
        <f t="shared" si="79"/>
        <v>51389</v>
      </c>
      <c r="X529" s="27" t="s">
        <v>3634</v>
      </c>
      <c r="Y529" s="32">
        <f t="shared" si="80"/>
        <v>1340</v>
      </c>
      <c r="Z52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29" s="27" t="s">
        <v>3635</v>
      </c>
      <c r="AB529" s="33">
        <f>Table1[[#This Row],[secs]]/60 + Table1[[#This Row],[mins]] + Table1[[#This Row],[hours]]*60</f>
        <v>66.283333333333331</v>
      </c>
      <c r="AC529" s="34">
        <f t="shared" si="81"/>
        <v>17</v>
      </c>
      <c r="AD529" s="34">
        <f t="shared" si="82"/>
        <v>6</v>
      </c>
      <c r="AE529" s="35">
        <f t="shared" si="83"/>
        <v>1</v>
      </c>
      <c r="AF529" s="28" t="str">
        <f>IFERROR(VLOOKUP(E529,youtube_playlist!$G:$H,2,FALSE),"Unspecified")</f>
        <v>Unspecified</v>
      </c>
      <c r="AG529" s="28" t="str">
        <f>IFERROR(INDEX(youtube_playlist!$G$2:$H$285,MATCH(E529,youtube_playlist!$G$2:$G$285,0),MATCH("industry",youtube_playlist!$G$1:$H$1,0)),"Unspecified")</f>
        <v>Unspecified</v>
      </c>
      <c r="AH529" s="36">
        <v>71615</v>
      </c>
    </row>
    <row r="530" spans="1:34" ht="15.75" customHeight="1" x14ac:dyDescent="0.3">
      <c r="A530" s="27" t="s">
        <v>3636</v>
      </c>
      <c r="B530" s="27" t="s">
        <v>2710</v>
      </c>
      <c r="C530" s="27" t="s">
        <v>3637</v>
      </c>
      <c r="D530" s="27" t="s">
        <v>3638</v>
      </c>
      <c r="E530" s="28" t="str">
        <f t="shared" si="69"/>
        <v>XjUTQOl9gO8</v>
      </c>
      <c r="F530" s="28" t="str">
        <f t="shared" si="70"/>
        <v>XjUTQOl9gO8</v>
      </c>
      <c r="G530" s="27" t="s">
        <v>3637</v>
      </c>
      <c r="H530" s="29" t="str">
        <f t="shared" si="71"/>
        <v>The Secret Sauce</v>
      </c>
      <c r="I530" s="27" t="s">
        <v>33</v>
      </c>
      <c r="J530" s="27" t="s">
        <v>3639</v>
      </c>
      <c r="K530" s="28" t="str">
        <f t="shared" si="72"/>
        <v>Nov 23, 2021</v>
      </c>
      <c r="L530" s="30">
        <f t="shared" si="73"/>
        <v>44523</v>
      </c>
      <c r="M530" s="28">
        <f t="shared" si="74"/>
        <v>23</v>
      </c>
      <c r="N530" s="28">
        <f t="shared" si="75"/>
        <v>11</v>
      </c>
      <c r="O530" s="28">
        <f t="shared" si="76"/>
        <v>2021</v>
      </c>
      <c r="P530" s="28" t="str">
        <f t="shared" si="77"/>
        <v>23</v>
      </c>
      <c r="Q530" s="28">
        <f>ROUNDUP(Table1[[#This Row],[month]]/3,0)</f>
        <v>4</v>
      </c>
      <c r="R530" s="28" t="str">
        <f>_xlfn.CONCAT(Table1[[#This Row],[year]],"-Q",Table1[[#This Row],[Quarter]])</f>
        <v>2021-Q4</v>
      </c>
      <c r="S530" s="28" t="str">
        <f>TEXT(Table1[[#This Row],[dateStr]],"yyyy-mm")</f>
        <v>2021-11</v>
      </c>
      <c r="T530" s="28" t="str">
        <f t="shared" si="78"/>
        <v>November</v>
      </c>
      <c r="U530" s="31">
        <v>23</v>
      </c>
      <c r="V530" s="27" t="s">
        <v>3640</v>
      </c>
      <c r="W530" s="32">
        <f t="shared" si="79"/>
        <v>56646</v>
      </c>
      <c r="X530" s="27" t="s">
        <v>3641</v>
      </c>
      <c r="Y530" s="32">
        <f t="shared" si="80"/>
        <v>1283</v>
      </c>
      <c r="Z53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30" s="27" t="s">
        <v>3642</v>
      </c>
      <c r="AB530" s="33">
        <f>Table1[[#This Row],[secs]]/60 + Table1[[#This Row],[mins]] + Table1[[#This Row],[hours]]*60</f>
        <v>64.55</v>
      </c>
      <c r="AC530" s="34">
        <f t="shared" si="81"/>
        <v>33</v>
      </c>
      <c r="AD530" s="34">
        <f t="shared" si="82"/>
        <v>4</v>
      </c>
      <c r="AE530" s="35">
        <f t="shared" si="83"/>
        <v>1</v>
      </c>
      <c r="AF530" s="28" t="str">
        <f>IFERROR(VLOOKUP(E530,youtube_playlist!$G:$H,2,FALSE),"Unspecified")</f>
        <v>Unspecified</v>
      </c>
      <c r="AG530" s="28" t="str">
        <f>IFERROR(INDEX(youtube_playlist!$G$2:$H$285,MATCH(E530,youtube_playlist!$G$2:$G$285,0),MATCH("industry",youtube_playlist!$G$1:$H$1,0)),"Unspecified")</f>
        <v>Unspecified</v>
      </c>
      <c r="AH530" s="36">
        <v>67880</v>
      </c>
    </row>
    <row r="531" spans="1:34" ht="15.75" customHeight="1" x14ac:dyDescent="0.3">
      <c r="A531" s="27" t="s">
        <v>3643</v>
      </c>
      <c r="B531" s="27" t="s">
        <v>2710</v>
      </c>
      <c r="C531" s="27" t="s">
        <v>3644</v>
      </c>
      <c r="D531" s="27" t="s">
        <v>3645</v>
      </c>
      <c r="E531" s="28" t="str">
        <f t="shared" si="69"/>
        <v>UbVnyEm1BAI</v>
      </c>
      <c r="F531" s="28" t="str">
        <f t="shared" si="70"/>
        <v>UbVnyEm1BAI</v>
      </c>
      <c r="G531" s="27" t="s">
        <v>3644</v>
      </c>
      <c r="H531" s="29" t="str">
        <f t="shared" si="71"/>
        <v>The Secret Sauce</v>
      </c>
      <c r="I531" s="27" t="s">
        <v>33</v>
      </c>
      <c r="J531" s="27" t="s">
        <v>3646</v>
      </c>
      <c r="K531" s="28" t="str">
        <f t="shared" si="72"/>
        <v>Nov 24, 2021</v>
      </c>
      <c r="L531" s="30">
        <f t="shared" si="73"/>
        <v>44524</v>
      </c>
      <c r="M531" s="28">
        <f t="shared" si="74"/>
        <v>24</v>
      </c>
      <c r="N531" s="28">
        <f t="shared" si="75"/>
        <v>11</v>
      </c>
      <c r="O531" s="28">
        <f t="shared" si="76"/>
        <v>2021</v>
      </c>
      <c r="P531" s="28" t="str">
        <f t="shared" si="77"/>
        <v>24</v>
      </c>
      <c r="Q531" s="28">
        <f>ROUNDUP(Table1[[#This Row],[month]]/3,0)</f>
        <v>4</v>
      </c>
      <c r="R531" s="28" t="str">
        <f>_xlfn.CONCAT(Table1[[#This Row],[year]],"-Q",Table1[[#This Row],[Quarter]])</f>
        <v>2021-Q4</v>
      </c>
      <c r="S531" s="28" t="str">
        <f>TEXT(Table1[[#This Row],[dateStr]],"yyyy-mm")</f>
        <v>2021-11</v>
      </c>
      <c r="T531" s="28" t="str">
        <f t="shared" si="78"/>
        <v>November</v>
      </c>
      <c r="U531" s="31">
        <v>9</v>
      </c>
      <c r="V531" s="27" t="s">
        <v>3647</v>
      </c>
      <c r="W531" s="32">
        <f t="shared" si="79"/>
        <v>16634</v>
      </c>
      <c r="X531" s="27" t="s">
        <v>3648</v>
      </c>
      <c r="Y531" s="32">
        <f t="shared" si="80"/>
        <v>409</v>
      </c>
      <c r="Z53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31" s="27" t="s">
        <v>927</v>
      </c>
      <c r="AB531" s="33">
        <f>Table1[[#This Row],[secs]]/60 + Table1[[#This Row],[mins]] + Table1[[#This Row],[hours]]*60</f>
        <v>40.06666666666667</v>
      </c>
      <c r="AC531" s="34">
        <f t="shared" si="81"/>
        <v>4</v>
      </c>
      <c r="AD531" s="34">
        <f t="shared" si="82"/>
        <v>40</v>
      </c>
      <c r="AE531" s="35">
        <f t="shared" si="83"/>
        <v>0</v>
      </c>
      <c r="AF531" s="28" t="str">
        <f>IFERROR(VLOOKUP(E531,youtube_playlist!$G:$H,2,FALSE),"Unspecified")</f>
        <v>Innovation &amp; Technology</v>
      </c>
      <c r="AG531" s="28" t="str">
        <f>IFERROR(INDEX(youtube_playlist!$G$2:$H$285,MATCH(E531,youtube_playlist!$G$2:$G$285,0),MATCH("industry",youtube_playlist!$G$1:$H$1,0)),"Unspecified")</f>
        <v>Innovation &amp; Technology</v>
      </c>
      <c r="AH531" s="36">
        <v>58421</v>
      </c>
    </row>
    <row r="532" spans="1:34" ht="15.75" customHeight="1" x14ac:dyDescent="0.3">
      <c r="A532" s="27" t="s">
        <v>3649</v>
      </c>
      <c r="B532" s="27" t="s">
        <v>2710</v>
      </c>
      <c r="C532" s="27" t="s">
        <v>3650</v>
      </c>
      <c r="D532" s="27" t="s">
        <v>3651</v>
      </c>
      <c r="E532" s="28" t="str">
        <f t="shared" si="69"/>
        <v>4flYQpHC1Ow</v>
      </c>
      <c r="F532" s="28" t="str">
        <f t="shared" si="70"/>
        <v>4flYQpHC1Ow</v>
      </c>
      <c r="G532" s="27" t="s">
        <v>3650</v>
      </c>
      <c r="H532" s="29" t="str">
        <f t="shared" si="71"/>
        <v>The Secret Sauce</v>
      </c>
      <c r="I532" s="27" t="s">
        <v>33</v>
      </c>
      <c r="J532" s="27" t="s">
        <v>3652</v>
      </c>
      <c r="K532" s="28" t="str">
        <f t="shared" si="72"/>
        <v>Nov 26, 2021</v>
      </c>
      <c r="L532" s="30">
        <f t="shared" si="73"/>
        <v>44526</v>
      </c>
      <c r="M532" s="28">
        <f t="shared" si="74"/>
        <v>26</v>
      </c>
      <c r="N532" s="28">
        <f t="shared" si="75"/>
        <v>11</v>
      </c>
      <c r="O532" s="28">
        <f t="shared" si="76"/>
        <v>2021</v>
      </c>
      <c r="P532" s="28" t="str">
        <f t="shared" si="77"/>
        <v>26</v>
      </c>
      <c r="Q532" s="28">
        <f>ROUNDUP(Table1[[#This Row],[month]]/3,0)</f>
        <v>4</v>
      </c>
      <c r="R532" s="28" t="str">
        <f>_xlfn.CONCAT(Table1[[#This Row],[year]],"-Q",Table1[[#This Row],[Quarter]])</f>
        <v>2021-Q4</v>
      </c>
      <c r="S532" s="28" t="str">
        <f>TEXT(Table1[[#This Row],[dateStr]],"yyyy-mm")</f>
        <v>2021-11</v>
      </c>
      <c r="T532" s="28" t="str">
        <f t="shared" si="78"/>
        <v>November</v>
      </c>
      <c r="U532" s="31">
        <v>3</v>
      </c>
      <c r="V532" s="27" t="s">
        <v>3653</v>
      </c>
      <c r="W532" s="32">
        <f t="shared" si="79"/>
        <v>9445</v>
      </c>
      <c r="X532" s="27" t="s">
        <v>2134</v>
      </c>
      <c r="Y532" s="32">
        <f t="shared" si="80"/>
        <v>214</v>
      </c>
      <c r="Z53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32" s="27" t="s">
        <v>3654</v>
      </c>
      <c r="AB532" s="33">
        <f>Table1[[#This Row],[secs]]/60 + Table1[[#This Row],[mins]] + Table1[[#This Row],[hours]]*60</f>
        <v>26.25</v>
      </c>
      <c r="AC532" s="34">
        <f t="shared" si="81"/>
        <v>15</v>
      </c>
      <c r="AD532" s="34">
        <f t="shared" si="82"/>
        <v>26</v>
      </c>
      <c r="AE532" s="35">
        <f t="shared" si="83"/>
        <v>0</v>
      </c>
      <c r="AF532" s="28" t="str">
        <f>IFERROR(VLOOKUP(E532,youtube_playlist!$G:$H,2,FALSE),"Unspecified")</f>
        <v>Unspecified</v>
      </c>
      <c r="AG532" s="28" t="str">
        <f>IFERROR(INDEX(youtube_playlist!$G$2:$H$285,MATCH(E532,youtube_playlist!$G$2:$G$285,0),MATCH("industry",youtube_playlist!$G$1:$H$1,0)),"Unspecified")</f>
        <v>Unspecified</v>
      </c>
      <c r="AH532" s="36">
        <v>49577</v>
      </c>
    </row>
    <row r="533" spans="1:34" ht="15.75" customHeight="1" x14ac:dyDescent="0.3">
      <c r="A533" s="27" t="s">
        <v>3655</v>
      </c>
      <c r="B533" s="27" t="s">
        <v>2710</v>
      </c>
      <c r="C533" s="27" t="s">
        <v>3656</v>
      </c>
      <c r="D533" s="27" t="s">
        <v>3657</v>
      </c>
      <c r="E533" s="28" t="str">
        <f t="shared" si="69"/>
        <v>otB6VKcWoFA</v>
      </c>
      <c r="F533" s="28" t="str">
        <f t="shared" si="70"/>
        <v>otB6VKcWoFA</v>
      </c>
      <c r="G533" s="27" t="s">
        <v>3656</v>
      </c>
      <c r="H533" s="29" t="str">
        <f t="shared" si="71"/>
        <v>The Secret Sauce</v>
      </c>
      <c r="I533" s="27" t="s">
        <v>33</v>
      </c>
      <c r="J533" s="27" t="s">
        <v>3658</v>
      </c>
      <c r="K533" s="28" t="str">
        <f t="shared" si="72"/>
        <v>Nov 30, 2021</v>
      </c>
      <c r="L533" s="30">
        <f t="shared" si="73"/>
        <v>44530</v>
      </c>
      <c r="M533" s="28">
        <f t="shared" si="74"/>
        <v>30</v>
      </c>
      <c r="N533" s="28">
        <f t="shared" si="75"/>
        <v>11</v>
      </c>
      <c r="O533" s="28">
        <f t="shared" si="76"/>
        <v>2021</v>
      </c>
      <c r="P533" s="28" t="str">
        <f t="shared" si="77"/>
        <v>30</v>
      </c>
      <c r="Q533" s="28">
        <f>ROUNDUP(Table1[[#This Row],[month]]/3,0)</f>
        <v>4</v>
      </c>
      <c r="R533" s="28" t="str">
        <f>_xlfn.CONCAT(Table1[[#This Row],[year]],"-Q",Table1[[#This Row],[Quarter]])</f>
        <v>2021-Q4</v>
      </c>
      <c r="S533" s="28" t="str">
        <f>TEXT(Table1[[#This Row],[dateStr]],"yyyy-mm")</f>
        <v>2021-11</v>
      </c>
      <c r="T533" s="28" t="str">
        <f t="shared" si="78"/>
        <v>November</v>
      </c>
      <c r="U533" s="31">
        <v>9</v>
      </c>
      <c r="V533" s="27" t="s">
        <v>3659</v>
      </c>
      <c r="W533" s="32">
        <f t="shared" si="79"/>
        <v>7291</v>
      </c>
      <c r="X533" s="27" t="s">
        <v>3660</v>
      </c>
      <c r="Y533" s="32">
        <f t="shared" si="80"/>
        <v>119</v>
      </c>
      <c r="Z53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33" s="27" t="s">
        <v>3661</v>
      </c>
      <c r="AB533" s="33">
        <f>Table1[[#This Row],[secs]]/60 + Table1[[#This Row],[mins]] + Table1[[#This Row],[hours]]*60</f>
        <v>61.216666666666669</v>
      </c>
      <c r="AC533" s="34">
        <f t="shared" si="81"/>
        <v>13</v>
      </c>
      <c r="AD533" s="34">
        <f t="shared" si="82"/>
        <v>1</v>
      </c>
      <c r="AE533" s="35">
        <f t="shared" si="83"/>
        <v>1</v>
      </c>
      <c r="AF533" s="28" t="str">
        <f>IFERROR(VLOOKUP(E533,youtube_playlist!$G:$H,2,FALSE),"Unspecified")</f>
        <v>E-Commerce</v>
      </c>
      <c r="AG533" s="28" t="str">
        <f>IFERROR(INDEX(youtube_playlist!$G$2:$H$285,MATCH(E533,youtube_playlist!$G$2:$G$285,0),MATCH("industry",youtube_playlist!$G$1:$H$1,0)),"Unspecified")</f>
        <v>E-Commerce</v>
      </c>
      <c r="AH533" s="36">
        <v>53189</v>
      </c>
    </row>
    <row r="534" spans="1:34" ht="15.75" customHeight="1" x14ac:dyDescent="0.3">
      <c r="A534" s="27" t="s">
        <v>3662</v>
      </c>
      <c r="B534" s="27" t="s">
        <v>2710</v>
      </c>
      <c r="C534" s="27" t="s">
        <v>3663</v>
      </c>
      <c r="D534" s="27" t="s">
        <v>3664</v>
      </c>
      <c r="E534" s="28" t="str">
        <f t="shared" si="69"/>
        <v>-7dfblJMB_k</v>
      </c>
      <c r="F534" s="28" t="str">
        <f t="shared" si="70"/>
        <v>-7dfblJMB_k</v>
      </c>
      <c r="G534" s="27" t="s">
        <v>3663</v>
      </c>
      <c r="H534" s="29" t="str">
        <f t="shared" si="71"/>
        <v>The Secret Sauce</v>
      </c>
      <c r="I534" s="27" t="s">
        <v>33</v>
      </c>
      <c r="J534" s="27" t="s">
        <v>3665</v>
      </c>
      <c r="K534" s="28" t="str">
        <f t="shared" si="72"/>
        <v>Dec 1, 2021</v>
      </c>
      <c r="L534" s="30">
        <f t="shared" si="73"/>
        <v>44531</v>
      </c>
      <c r="M534" s="28">
        <f t="shared" si="74"/>
        <v>1</v>
      </c>
      <c r="N534" s="28">
        <f t="shared" si="75"/>
        <v>12</v>
      </c>
      <c r="O534" s="28">
        <f t="shared" si="76"/>
        <v>2021</v>
      </c>
      <c r="P534" s="28" t="str">
        <f t="shared" si="77"/>
        <v>1</v>
      </c>
      <c r="Q534" s="28">
        <f>ROUNDUP(Table1[[#This Row],[month]]/3,0)</f>
        <v>4</v>
      </c>
      <c r="R534" s="28" t="str">
        <f>_xlfn.CONCAT(Table1[[#This Row],[year]],"-Q",Table1[[#This Row],[Quarter]])</f>
        <v>2021-Q4</v>
      </c>
      <c r="S534" s="28" t="str">
        <f>TEXT(Table1[[#This Row],[dateStr]],"yyyy-mm")</f>
        <v>2021-12</v>
      </c>
      <c r="T534" s="28" t="str">
        <f t="shared" si="78"/>
        <v>December</v>
      </c>
      <c r="U534" s="31">
        <v>9</v>
      </c>
      <c r="V534" s="27" t="s">
        <v>3666</v>
      </c>
      <c r="W534" s="32">
        <f t="shared" si="79"/>
        <v>14784</v>
      </c>
      <c r="X534" s="27" t="s">
        <v>3667</v>
      </c>
      <c r="Y534" s="32">
        <f t="shared" si="80"/>
        <v>445</v>
      </c>
      <c r="Z53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34" s="27" t="s">
        <v>3668</v>
      </c>
      <c r="AB534" s="33">
        <f>Table1[[#This Row],[secs]]/60 + Table1[[#This Row],[mins]] + Table1[[#This Row],[hours]]*60</f>
        <v>54.93333333333333</v>
      </c>
      <c r="AC534" s="34">
        <f t="shared" si="81"/>
        <v>56</v>
      </c>
      <c r="AD534" s="34">
        <f t="shared" si="82"/>
        <v>54</v>
      </c>
      <c r="AE534" s="35">
        <f t="shared" si="83"/>
        <v>0</v>
      </c>
      <c r="AF534" s="28" t="str">
        <f>IFERROR(VLOOKUP(E534,youtube_playlist!$G:$H,2,FALSE),"Unspecified")</f>
        <v>Innovation &amp; Technology</v>
      </c>
      <c r="AG534" s="28" t="str">
        <f>IFERROR(INDEX(youtube_playlist!$G$2:$H$285,MATCH(E534,youtube_playlist!$G$2:$G$285,0),MATCH("industry",youtube_playlist!$G$1:$H$1,0)),"Unspecified")</f>
        <v>Innovation &amp; Technology</v>
      </c>
      <c r="AH534" s="36">
        <v>66829</v>
      </c>
    </row>
    <row r="535" spans="1:34" ht="15.75" customHeight="1" x14ac:dyDescent="0.3">
      <c r="A535" s="27" t="s">
        <v>3669</v>
      </c>
      <c r="B535" s="27" t="s">
        <v>2710</v>
      </c>
      <c r="C535" s="27" t="s">
        <v>3670</v>
      </c>
      <c r="D535" s="27" t="s">
        <v>3671</v>
      </c>
      <c r="E535" s="28" t="str">
        <f t="shared" si="69"/>
        <v>L9y45F2PXoE</v>
      </c>
      <c r="F535" s="28" t="str">
        <f t="shared" si="70"/>
        <v>L9y45F2PXoE</v>
      </c>
      <c r="G535" s="27" t="s">
        <v>3670</v>
      </c>
      <c r="H535" s="29" t="str">
        <f t="shared" si="71"/>
        <v>The Secret Sauce</v>
      </c>
      <c r="I535" s="27" t="s">
        <v>33</v>
      </c>
      <c r="J535" s="27" t="s">
        <v>3672</v>
      </c>
      <c r="K535" s="28" t="str">
        <f t="shared" si="72"/>
        <v>Dec 3, 2021</v>
      </c>
      <c r="L535" s="30">
        <f t="shared" si="73"/>
        <v>44533</v>
      </c>
      <c r="M535" s="28">
        <f t="shared" si="74"/>
        <v>3</v>
      </c>
      <c r="N535" s="28">
        <f t="shared" si="75"/>
        <v>12</v>
      </c>
      <c r="O535" s="28">
        <f t="shared" si="76"/>
        <v>2021</v>
      </c>
      <c r="P535" s="28" t="str">
        <f t="shared" si="77"/>
        <v>3</v>
      </c>
      <c r="Q535" s="28">
        <f>ROUNDUP(Table1[[#This Row],[month]]/3,0)</f>
        <v>4</v>
      </c>
      <c r="R535" s="28" t="str">
        <f>_xlfn.CONCAT(Table1[[#This Row],[year]],"-Q",Table1[[#This Row],[Quarter]])</f>
        <v>2021-Q4</v>
      </c>
      <c r="S535" s="28" t="str">
        <f>TEXT(Table1[[#This Row],[dateStr]],"yyyy-mm")</f>
        <v>2021-12</v>
      </c>
      <c r="T535" s="28" t="str">
        <f t="shared" si="78"/>
        <v>December</v>
      </c>
      <c r="U535" s="31">
        <v>13</v>
      </c>
      <c r="V535" s="27" t="s">
        <v>3673</v>
      </c>
      <c r="W535" s="32">
        <f t="shared" si="79"/>
        <v>13078</v>
      </c>
      <c r="X535" s="27" t="s">
        <v>556</v>
      </c>
      <c r="Y535" s="32">
        <f t="shared" si="80"/>
        <v>250</v>
      </c>
      <c r="Z53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35" s="27" t="s">
        <v>1301</v>
      </c>
      <c r="AB535" s="33">
        <f>Table1[[#This Row],[secs]]/60 + Table1[[#This Row],[mins]] + Table1[[#This Row],[hours]]*60</f>
        <v>26.266666666666666</v>
      </c>
      <c r="AC535" s="34">
        <f t="shared" si="81"/>
        <v>16</v>
      </c>
      <c r="AD535" s="34">
        <f t="shared" si="82"/>
        <v>26</v>
      </c>
      <c r="AE535" s="35">
        <f t="shared" si="83"/>
        <v>0</v>
      </c>
      <c r="AF535" s="28" t="str">
        <f>IFERROR(VLOOKUP(E535,youtube_playlist!$G:$H,2,FALSE),"Unspecified")</f>
        <v>โทรคมนาคม</v>
      </c>
      <c r="AG535" s="28" t="str">
        <f>IFERROR(INDEX(youtube_playlist!$G$2:$H$285,MATCH(E535,youtube_playlist!$G$2:$G$285,0),MATCH("industry",youtube_playlist!$G$1:$H$1,0)),"Unspecified")</f>
        <v>โทรคมนาคม</v>
      </c>
      <c r="AH535" s="36">
        <v>52913</v>
      </c>
    </row>
    <row r="536" spans="1:34" ht="15.75" customHeight="1" x14ac:dyDescent="0.3">
      <c r="A536" s="27" t="s">
        <v>3674</v>
      </c>
      <c r="B536" s="27" t="s">
        <v>2710</v>
      </c>
      <c r="C536" s="27" t="s">
        <v>3675</v>
      </c>
      <c r="D536" s="27" t="s">
        <v>3676</v>
      </c>
      <c r="E536" s="28" t="str">
        <f t="shared" si="69"/>
        <v>z7XcMhiAA0M</v>
      </c>
      <c r="F536" s="28" t="str">
        <f t="shared" si="70"/>
        <v>z7XcMhiAA0M</v>
      </c>
      <c r="G536" s="27" t="s">
        <v>3675</v>
      </c>
      <c r="H536" s="29" t="str">
        <f t="shared" si="71"/>
        <v>The Secret Sauce</v>
      </c>
      <c r="I536" s="27" t="s">
        <v>33</v>
      </c>
      <c r="J536" s="27" t="s">
        <v>3677</v>
      </c>
      <c r="K536" s="28" t="str">
        <f t="shared" si="72"/>
        <v>Dec 4, 2021</v>
      </c>
      <c r="L536" s="30">
        <f t="shared" si="73"/>
        <v>44534</v>
      </c>
      <c r="M536" s="28">
        <f t="shared" si="74"/>
        <v>4</v>
      </c>
      <c r="N536" s="28">
        <f t="shared" si="75"/>
        <v>12</v>
      </c>
      <c r="O536" s="28">
        <f t="shared" si="76"/>
        <v>2021</v>
      </c>
      <c r="P536" s="28" t="str">
        <f t="shared" si="77"/>
        <v>4</v>
      </c>
      <c r="Q536" s="28">
        <f>ROUNDUP(Table1[[#This Row],[month]]/3,0)</f>
        <v>4</v>
      </c>
      <c r="R536" s="28" t="str">
        <f>_xlfn.CONCAT(Table1[[#This Row],[year]],"-Q",Table1[[#This Row],[Quarter]])</f>
        <v>2021-Q4</v>
      </c>
      <c r="S536" s="28" t="str">
        <f>TEXT(Table1[[#This Row],[dateStr]],"yyyy-mm")</f>
        <v>2021-12</v>
      </c>
      <c r="T536" s="28" t="str">
        <f t="shared" si="78"/>
        <v>December</v>
      </c>
      <c r="U536" s="31">
        <v>67</v>
      </c>
      <c r="V536" s="27" t="s">
        <v>3678</v>
      </c>
      <c r="W536" s="32">
        <f t="shared" si="79"/>
        <v>44808</v>
      </c>
      <c r="X536" s="27" t="s">
        <v>106</v>
      </c>
      <c r="Y536" s="32">
        <f t="shared" si="80"/>
        <v>1442</v>
      </c>
      <c r="Z53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36" s="27" t="s">
        <v>3679</v>
      </c>
      <c r="AB536" s="33">
        <f>Table1[[#This Row],[secs]]/60 + Table1[[#This Row],[mins]] + Table1[[#This Row],[hours]]*60</f>
        <v>37.35</v>
      </c>
      <c r="AC536" s="34">
        <f t="shared" si="81"/>
        <v>21</v>
      </c>
      <c r="AD536" s="34">
        <f t="shared" si="82"/>
        <v>37</v>
      </c>
      <c r="AE536" s="35">
        <f t="shared" si="83"/>
        <v>0</v>
      </c>
      <c r="AF536" s="28" t="str">
        <f>IFERROR(VLOOKUP(E536,youtube_playlist!$G:$H,2,FALSE),"Unspecified")</f>
        <v>Unspecified</v>
      </c>
      <c r="AG536" s="28" t="str">
        <f>IFERROR(INDEX(youtube_playlist!$G$2:$H$285,MATCH(E536,youtube_playlist!$G$2:$G$285,0),MATCH("industry",youtube_playlist!$G$1:$H$1,0)),"Unspecified")</f>
        <v>Unspecified</v>
      </c>
      <c r="AH536" s="36">
        <v>55768</v>
      </c>
    </row>
    <row r="537" spans="1:34" ht="15.75" customHeight="1" x14ac:dyDescent="0.3">
      <c r="A537" s="27" t="s">
        <v>3680</v>
      </c>
      <c r="B537" s="27" t="s">
        <v>2710</v>
      </c>
      <c r="C537" s="27" t="s">
        <v>3681</v>
      </c>
      <c r="D537" s="27" t="s">
        <v>3682</v>
      </c>
      <c r="E537" s="28" t="str">
        <f t="shared" si="69"/>
        <v>dl4ZOJF9V8c</v>
      </c>
      <c r="F537" s="28" t="str">
        <f t="shared" si="70"/>
        <v>dl4ZOJF9V8c</v>
      </c>
      <c r="G537" s="27" t="s">
        <v>3681</v>
      </c>
      <c r="H537" s="29" t="str">
        <f t="shared" si="71"/>
        <v>The Secret Sauce</v>
      </c>
      <c r="I537" s="27" t="s">
        <v>33</v>
      </c>
      <c r="J537" s="27" t="s">
        <v>3683</v>
      </c>
      <c r="K537" s="28" t="str">
        <f t="shared" si="72"/>
        <v>Dec 7, 2021</v>
      </c>
      <c r="L537" s="30">
        <f t="shared" si="73"/>
        <v>44537</v>
      </c>
      <c r="M537" s="28">
        <f t="shared" si="74"/>
        <v>7</v>
      </c>
      <c r="N537" s="28">
        <f t="shared" si="75"/>
        <v>12</v>
      </c>
      <c r="O537" s="28">
        <f t="shared" si="76"/>
        <v>2021</v>
      </c>
      <c r="P537" s="28" t="str">
        <f t="shared" si="77"/>
        <v>7</v>
      </c>
      <c r="Q537" s="28">
        <f>ROUNDUP(Table1[[#This Row],[month]]/3,0)</f>
        <v>4</v>
      </c>
      <c r="R537" s="28" t="str">
        <f>_xlfn.CONCAT(Table1[[#This Row],[year]],"-Q",Table1[[#This Row],[Quarter]])</f>
        <v>2021-Q4</v>
      </c>
      <c r="S537" s="28" t="str">
        <f>TEXT(Table1[[#This Row],[dateStr]],"yyyy-mm")</f>
        <v>2021-12</v>
      </c>
      <c r="T537" s="28" t="str">
        <f t="shared" si="78"/>
        <v>December</v>
      </c>
      <c r="U537" s="31">
        <v>10</v>
      </c>
      <c r="V537" s="27" t="s">
        <v>3684</v>
      </c>
      <c r="W537" s="32">
        <f t="shared" si="79"/>
        <v>12210</v>
      </c>
      <c r="X537" s="27" t="s">
        <v>3685</v>
      </c>
      <c r="Y537" s="32">
        <f t="shared" si="80"/>
        <v>471</v>
      </c>
      <c r="Z53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37" s="27" t="s">
        <v>3686</v>
      </c>
      <c r="AB537" s="33">
        <f>Table1[[#This Row],[secs]]/60 + Table1[[#This Row],[mins]] + Table1[[#This Row],[hours]]*60</f>
        <v>17.683333333333334</v>
      </c>
      <c r="AC537" s="34">
        <f t="shared" si="81"/>
        <v>41</v>
      </c>
      <c r="AD537" s="34">
        <f t="shared" si="82"/>
        <v>17</v>
      </c>
      <c r="AE537" s="35">
        <f t="shared" si="83"/>
        <v>0</v>
      </c>
      <c r="AF537" s="28" t="str">
        <f>IFERROR(VLOOKUP(E537,youtube_playlist!$G:$H,2,FALSE),"Unspecified")</f>
        <v>Fashion</v>
      </c>
      <c r="AG537" s="28" t="str">
        <f>IFERROR(INDEX(youtube_playlist!$G$2:$H$285,MATCH(E537,youtube_playlist!$G$2:$G$285,0),MATCH("industry",youtube_playlist!$G$1:$H$1,0)),"Unspecified")</f>
        <v>Fashion</v>
      </c>
      <c r="AH537" s="36">
        <v>49401</v>
      </c>
    </row>
    <row r="538" spans="1:34" ht="15.75" customHeight="1" x14ac:dyDescent="0.3">
      <c r="A538" s="27" t="s">
        <v>3687</v>
      </c>
      <c r="B538" s="27" t="s">
        <v>2710</v>
      </c>
      <c r="C538" s="27" t="s">
        <v>3688</v>
      </c>
      <c r="D538" s="27" t="s">
        <v>3689</v>
      </c>
      <c r="E538" s="28" t="str">
        <f t="shared" si="69"/>
        <v>KCmcxUbcshs</v>
      </c>
      <c r="F538" s="28" t="str">
        <f t="shared" si="70"/>
        <v>KCmcxUbcshs</v>
      </c>
      <c r="G538" s="27" t="s">
        <v>3688</v>
      </c>
      <c r="H538" s="29" t="str">
        <f t="shared" si="71"/>
        <v>The Secret Sauce</v>
      </c>
      <c r="I538" s="27" t="s">
        <v>33</v>
      </c>
      <c r="J538" s="27" t="s">
        <v>3690</v>
      </c>
      <c r="K538" s="28" t="str">
        <f t="shared" si="72"/>
        <v>Dec 8, 2021</v>
      </c>
      <c r="L538" s="30">
        <f t="shared" si="73"/>
        <v>44538</v>
      </c>
      <c r="M538" s="28">
        <f t="shared" si="74"/>
        <v>8</v>
      </c>
      <c r="N538" s="28">
        <f t="shared" si="75"/>
        <v>12</v>
      </c>
      <c r="O538" s="28">
        <f t="shared" si="76"/>
        <v>2021</v>
      </c>
      <c r="P538" s="28" t="str">
        <f t="shared" si="77"/>
        <v>8</v>
      </c>
      <c r="Q538" s="28">
        <f>ROUNDUP(Table1[[#This Row],[month]]/3,0)</f>
        <v>4</v>
      </c>
      <c r="R538" s="28" t="str">
        <f>_xlfn.CONCAT(Table1[[#This Row],[year]],"-Q",Table1[[#This Row],[Quarter]])</f>
        <v>2021-Q4</v>
      </c>
      <c r="S538" s="28" t="str">
        <f>TEXT(Table1[[#This Row],[dateStr]],"yyyy-mm")</f>
        <v>2021-12</v>
      </c>
      <c r="T538" s="28" t="str">
        <f t="shared" si="78"/>
        <v>December</v>
      </c>
      <c r="U538" s="31">
        <v>57</v>
      </c>
      <c r="V538" s="27" t="s">
        <v>3691</v>
      </c>
      <c r="W538" s="32">
        <f t="shared" si="79"/>
        <v>43324</v>
      </c>
      <c r="X538" s="27" t="s">
        <v>3692</v>
      </c>
      <c r="Y538" s="32">
        <f t="shared" si="80"/>
        <v>870</v>
      </c>
      <c r="Z53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38" s="27" t="s">
        <v>3693</v>
      </c>
      <c r="AB538" s="33">
        <f>Table1[[#This Row],[secs]]/60 + Table1[[#This Row],[mins]] + Table1[[#This Row],[hours]]*60</f>
        <v>57.766666666666666</v>
      </c>
      <c r="AC538" s="34">
        <f t="shared" si="81"/>
        <v>46</v>
      </c>
      <c r="AD538" s="34">
        <f t="shared" si="82"/>
        <v>57</v>
      </c>
      <c r="AE538" s="35">
        <f t="shared" si="83"/>
        <v>0</v>
      </c>
      <c r="AF538" s="28" t="str">
        <f>IFERROR(VLOOKUP(E538,youtube_playlist!$G:$H,2,FALSE),"Unspecified")</f>
        <v>Unspecified</v>
      </c>
      <c r="AG538" s="28" t="str">
        <f>IFERROR(INDEX(youtube_playlist!$G$2:$H$285,MATCH(E538,youtube_playlist!$G$2:$G$285,0),MATCH("industry",youtube_playlist!$G$1:$H$1,0)),"Unspecified")</f>
        <v>Unspecified</v>
      </c>
      <c r="AH538" s="36">
        <v>62534</v>
      </c>
    </row>
    <row r="539" spans="1:34" ht="15.75" customHeight="1" x14ac:dyDescent="0.3">
      <c r="A539" s="27" t="s">
        <v>3694</v>
      </c>
      <c r="B539" s="27" t="s">
        <v>2710</v>
      </c>
      <c r="C539" s="27" t="s">
        <v>3695</v>
      </c>
      <c r="D539" s="27" t="s">
        <v>3696</v>
      </c>
      <c r="E539" s="28" t="str">
        <f t="shared" si="69"/>
        <v>KxjMb9_VCro</v>
      </c>
      <c r="F539" s="28" t="str">
        <f t="shared" si="70"/>
        <v>KxjMb9_VCro</v>
      </c>
      <c r="G539" s="27" t="s">
        <v>3695</v>
      </c>
      <c r="H539" s="29" t="str">
        <f t="shared" si="71"/>
        <v>The Secret Sauce</v>
      </c>
      <c r="I539" s="27" t="s">
        <v>33</v>
      </c>
      <c r="J539" s="27" t="s">
        <v>3697</v>
      </c>
      <c r="K539" s="28" t="str">
        <f t="shared" si="72"/>
        <v>Dec 9, 2021</v>
      </c>
      <c r="L539" s="30">
        <f t="shared" si="73"/>
        <v>44539</v>
      </c>
      <c r="M539" s="28">
        <f t="shared" si="74"/>
        <v>9</v>
      </c>
      <c r="N539" s="28">
        <f t="shared" si="75"/>
        <v>12</v>
      </c>
      <c r="O539" s="28">
        <f t="shared" si="76"/>
        <v>2021</v>
      </c>
      <c r="P539" s="28" t="str">
        <f t="shared" si="77"/>
        <v>9</v>
      </c>
      <c r="Q539" s="28">
        <f>ROUNDUP(Table1[[#This Row],[month]]/3,0)</f>
        <v>4</v>
      </c>
      <c r="R539" s="28" t="str">
        <f>_xlfn.CONCAT(Table1[[#This Row],[year]],"-Q",Table1[[#This Row],[Quarter]])</f>
        <v>2021-Q4</v>
      </c>
      <c r="S539" s="28" t="str">
        <f>TEXT(Table1[[#This Row],[dateStr]],"yyyy-mm")</f>
        <v>2021-12</v>
      </c>
      <c r="T539" s="28" t="str">
        <f t="shared" si="78"/>
        <v>December</v>
      </c>
      <c r="U539" s="31">
        <v>58</v>
      </c>
      <c r="V539" s="27" t="s">
        <v>3698</v>
      </c>
      <c r="W539" s="32">
        <f t="shared" si="79"/>
        <v>31802</v>
      </c>
      <c r="X539" s="27" t="s">
        <v>3699</v>
      </c>
      <c r="Y539" s="32">
        <f t="shared" si="80"/>
        <v>613</v>
      </c>
      <c r="Z53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39" s="27" t="s">
        <v>3700</v>
      </c>
      <c r="AB539" s="33">
        <f>Table1[[#This Row],[secs]]/60 + Table1[[#This Row],[mins]] + Table1[[#This Row],[hours]]*60</f>
        <v>23.133333333333333</v>
      </c>
      <c r="AC539" s="34">
        <f t="shared" si="81"/>
        <v>8</v>
      </c>
      <c r="AD539" s="34">
        <f t="shared" si="82"/>
        <v>23</v>
      </c>
      <c r="AE539" s="35">
        <f t="shared" si="83"/>
        <v>0</v>
      </c>
      <c r="AF539" s="28" t="str">
        <f>IFERROR(VLOOKUP(E539,youtube_playlist!$G:$H,2,FALSE),"Unspecified")</f>
        <v>Unspecified</v>
      </c>
      <c r="AG539" s="28" t="str">
        <f>IFERROR(INDEX(youtube_playlist!$G$2:$H$285,MATCH(E539,youtube_playlist!$G$2:$G$285,0),MATCH("industry",youtube_playlist!$G$1:$H$1,0)),"Unspecified")</f>
        <v>Unspecified</v>
      </c>
      <c r="AH539" s="36">
        <v>50760</v>
      </c>
    </row>
    <row r="540" spans="1:34" ht="15.75" customHeight="1" x14ac:dyDescent="0.3">
      <c r="A540" s="27" t="s">
        <v>3701</v>
      </c>
      <c r="B540" s="27" t="s">
        <v>2710</v>
      </c>
      <c r="C540" s="27" t="s">
        <v>3702</v>
      </c>
      <c r="D540" s="27" t="s">
        <v>3703</v>
      </c>
      <c r="E540" s="28" t="str">
        <f t="shared" si="69"/>
        <v>3HOKdyQ4hUE</v>
      </c>
      <c r="F540" s="28" t="str">
        <f t="shared" si="70"/>
        <v>3HOKdyQ4hUE</v>
      </c>
      <c r="G540" s="27" t="s">
        <v>3702</v>
      </c>
      <c r="H540" s="29" t="str">
        <f t="shared" si="71"/>
        <v>The Secret Sauce</v>
      </c>
      <c r="I540" s="27" t="s">
        <v>33</v>
      </c>
      <c r="J540" s="27" t="s">
        <v>3704</v>
      </c>
      <c r="K540" s="28" t="str">
        <f t="shared" si="72"/>
        <v>Dec 10, 2021</v>
      </c>
      <c r="L540" s="30">
        <f t="shared" si="73"/>
        <v>44540</v>
      </c>
      <c r="M540" s="28">
        <f t="shared" si="74"/>
        <v>10</v>
      </c>
      <c r="N540" s="28">
        <f t="shared" si="75"/>
        <v>12</v>
      </c>
      <c r="O540" s="28">
        <f t="shared" si="76"/>
        <v>2021</v>
      </c>
      <c r="P540" s="28" t="str">
        <f t="shared" si="77"/>
        <v>10</v>
      </c>
      <c r="Q540" s="28">
        <f>ROUNDUP(Table1[[#This Row],[month]]/3,0)</f>
        <v>4</v>
      </c>
      <c r="R540" s="28" t="str">
        <f>_xlfn.CONCAT(Table1[[#This Row],[year]],"-Q",Table1[[#This Row],[Quarter]])</f>
        <v>2021-Q4</v>
      </c>
      <c r="S540" s="28" t="str">
        <f>TEXT(Table1[[#This Row],[dateStr]],"yyyy-mm")</f>
        <v>2021-12</v>
      </c>
      <c r="T540" s="28" t="str">
        <f t="shared" si="78"/>
        <v>December</v>
      </c>
      <c r="U540" s="31">
        <v>49</v>
      </c>
      <c r="V540" s="27" t="s">
        <v>3705</v>
      </c>
      <c r="W540" s="32">
        <f t="shared" si="79"/>
        <v>26362</v>
      </c>
      <c r="X540" s="27" t="s">
        <v>3706</v>
      </c>
      <c r="Y540" s="32">
        <f t="shared" si="80"/>
        <v>804</v>
      </c>
      <c r="Z54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0" s="27" t="s">
        <v>3707</v>
      </c>
      <c r="AB540" s="33">
        <f>Table1[[#This Row],[secs]]/60 + Table1[[#This Row],[mins]] + Table1[[#This Row],[hours]]*60</f>
        <v>42.133333333333333</v>
      </c>
      <c r="AC540" s="34">
        <f t="shared" si="81"/>
        <v>8</v>
      </c>
      <c r="AD540" s="34">
        <f t="shared" si="82"/>
        <v>42</v>
      </c>
      <c r="AE540" s="35">
        <f t="shared" si="83"/>
        <v>0</v>
      </c>
      <c r="AF540" s="28" t="str">
        <f>IFERROR(VLOOKUP(E540,youtube_playlist!$G:$H,2,FALSE),"Unspecified")</f>
        <v>Unspecified</v>
      </c>
      <c r="AG540" s="28" t="str">
        <f>IFERROR(INDEX(youtube_playlist!$G$2:$H$285,MATCH(E540,youtube_playlist!$G$2:$G$285,0),MATCH("industry",youtube_playlist!$G$1:$H$1,0)),"Unspecified")</f>
        <v>Unspecified</v>
      </c>
      <c r="AH540" s="36">
        <v>58736</v>
      </c>
    </row>
    <row r="541" spans="1:34" ht="15.75" customHeight="1" x14ac:dyDescent="0.3">
      <c r="A541" s="27" t="s">
        <v>3708</v>
      </c>
      <c r="B541" s="27" t="s">
        <v>2710</v>
      </c>
      <c r="C541" s="27" t="s">
        <v>3709</v>
      </c>
      <c r="D541" s="27" t="s">
        <v>3710</v>
      </c>
      <c r="E541" s="28" t="str">
        <f t="shared" si="69"/>
        <v>7kCNaCW1_AY</v>
      </c>
      <c r="F541" s="28" t="str">
        <f t="shared" si="70"/>
        <v>7kCNaCW1_AY</v>
      </c>
      <c r="G541" s="27" t="s">
        <v>3709</v>
      </c>
      <c r="H541" s="29" t="str">
        <f t="shared" si="71"/>
        <v>The Secret Sauce</v>
      </c>
      <c r="I541" s="27" t="s">
        <v>33</v>
      </c>
      <c r="J541" s="27" t="s">
        <v>3711</v>
      </c>
      <c r="K541" s="28" t="str">
        <f t="shared" si="72"/>
        <v>Dec 14, 2021</v>
      </c>
      <c r="L541" s="30">
        <f t="shared" si="73"/>
        <v>44544</v>
      </c>
      <c r="M541" s="28">
        <f t="shared" si="74"/>
        <v>14</v>
      </c>
      <c r="N541" s="28">
        <f t="shared" si="75"/>
        <v>12</v>
      </c>
      <c r="O541" s="28">
        <f t="shared" si="76"/>
        <v>2021</v>
      </c>
      <c r="P541" s="28" t="str">
        <f t="shared" si="77"/>
        <v>14</v>
      </c>
      <c r="Q541" s="28">
        <f>ROUNDUP(Table1[[#This Row],[month]]/3,0)</f>
        <v>4</v>
      </c>
      <c r="R541" s="28" t="str">
        <f>_xlfn.CONCAT(Table1[[#This Row],[year]],"-Q",Table1[[#This Row],[Quarter]])</f>
        <v>2021-Q4</v>
      </c>
      <c r="S541" s="28" t="str">
        <f>TEXT(Table1[[#This Row],[dateStr]],"yyyy-mm")</f>
        <v>2021-12</v>
      </c>
      <c r="T541" s="28" t="str">
        <f t="shared" si="78"/>
        <v>December</v>
      </c>
      <c r="U541" s="31">
        <v>15</v>
      </c>
      <c r="V541" s="27" t="s">
        <v>3712</v>
      </c>
      <c r="W541" s="32">
        <f t="shared" si="79"/>
        <v>152374</v>
      </c>
      <c r="X541" s="27" t="s">
        <v>3713</v>
      </c>
      <c r="Y541" s="32">
        <f t="shared" si="80"/>
        <v>2013</v>
      </c>
      <c r="Z54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1" s="27" t="s">
        <v>3714</v>
      </c>
      <c r="AB541" s="33">
        <f>Table1[[#This Row],[secs]]/60 + Table1[[#This Row],[mins]] + Table1[[#This Row],[hours]]*60</f>
        <v>41.166666666666664</v>
      </c>
      <c r="AC541" s="34">
        <f t="shared" si="81"/>
        <v>10</v>
      </c>
      <c r="AD541" s="34">
        <f t="shared" si="82"/>
        <v>41</v>
      </c>
      <c r="AE541" s="35">
        <f t="shared" si="83"/>
        <v>0</v>
      </c>
      <c r="AF541" s="28" t="str">
        <f>IFERROR(VLOOKUP(E541,youtube_playlist!$G:$H,2,FALSE),"Unspecified")</f>
        <v>ประกัน</v>
      </c>
      <c r="AG541" s="28" t="str">
        <f>IFERROR(INDEX(youtube_playlist!$G$2:$H$285,MATCH(E541,youtube_playlist!$G$2:$G$285,0),MATCH("industry",youtube_playlist!$G$1:$H$1,0)),"Unspecified")</f>
        <v>ประกัน</v>
      </c>
      <c r="AH541" s="36">
        <v>52518</v>
      </c>
    </row>
    <row r="542" spans="1:34" ht="15.75" customHeight="1" x14ac:dyDescent="0.3">
      <c r="A542" s="27" t="s">
        <v>3715</v>
      </c>
      <c r="B542" s="27" t="s">
        <v>2710</v>
      </c>
      <c r="C542" s="27" t="s">
        <v>3716</v>
      </c>
      <c r="D542" s="27" t="s">
        <v>3717</v>
      </c>
      <c r="E542" s="28" t="str">
        <f t="shared" si="69"/>
        <v>IwR0ZbOnEb8</v>
      </c>
      <c r="F542" s="28" t="str">
        <f t="shared" si="70"/>
        <v>IwR0ZbOnEb8</v>
      </c>
      <c r="G542" s="27" t="s">
        <v>3716</v>
      </c>
      <c r="H542" s="29" t="str">
        <f t="shared" si="71"/>
        <v>The Secret Sauce</v>
      </c>
      <c r="I542" s="27" t="s">
        <v>33</v>
      </c>
      <c r="J542" s="27" t="s">
        <v>3718</v>
      </c>
      <c r="K542" s="28" t="str">
        <f t="shared" si="72"/>
        <v>Dec 15, 2021</v>
      </c>
      <c r="L542" s="30">
        <f t="shared" si="73"/>
        <v>44545</v>
      </c>
      <c r="M542" s="28">
        <f t="shared" si="74"/>
        <v>15</v>
      </c>
      <c r="N542" s="28">
        <f t="shared" si="75"/>
        <v>12</v>
      </c>
      <c r="O542" s="28">
        <f t="shared" si="76"/>
        <v>2021</v>
      </c>
      <c r="P542" s="28" t="str">
        <f t="shared" si="77"/>
        <v>15</v>
      </c>
      <c r="Q542" s="28">
        <f>ROUNDUP(Table1[[#This Row],[month]]/3,0)</f>
        <v>4</v>
      </c>
      <c r="R542" s="28" t="str">
        <f>_xlfn.CONCAT(Table1[[#This Row],[year]],"-Q",Table1[[#This Row],[Quarter]])</f>
        <v>2021-Q4</v>
      </c>
      <c r="S542" s="28" t="str">
        <f>TEXT(Table1[[#This Row],[dateStr]],"yyyy-mm")</f>
        <v>2021-12</v>
      </c>
      <c r="T542" s="28" t="str">
        <f t="shared" si="78"/>
        <v>December</v>
      </c>
      <c r="U542" s="31">
        <v>13</v>
      </c>
      <c r="V542" s="27" t="s">
        <v>3719</v>
      </c>
      <c r="W542" s="32">
        <f t="shared" si="79"/>
        <v>9933</v>
      </c>
      <c r="X542" s="27" t="s">
        <v>3720</v>
      </c>
      <c r="Y542" s="32">
        <f t="shared" si="80"/>
        <v>259</v>
      </c>
      <c r="Z54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2" s="27" t="s">
        <v>149</v>
      </c>
      <c r="AB542" s="33">
        <f>Table1[[#This Row],[secs]]/60 + Table1[[#This Row],[mins]] + Table1[[#This Row],[hours]]*60</f>
        <v>39.266666666666666</v>
      </c>
      <c r="AC542" s="34">
        <f t="shared" si="81"/>
        <v>16</v>
      </c>
      <c r="AD542" s="34">
        <f t="shared" si="82"/>
        <v>39</v>
      </c>
      <c r="AE542" s="35">
        <f t="shared" si="83"/>
        <v>0</v>
      </c>
      <c r="AF542" s="28" t="str">
        <f>IFERROR(VLOOKUP(E542,youtube_playlist!$G:$H,2,FALSE),"Unspecified")</f>
        <v>Fashion</v>
      </c>
      <c r="AG542" s="28" t="str">
        <f>IFERROR(INDEX(youtube_playlist!$G$2:$H$285,MATCH(E542,youtube_playlist!$G$2:$G$285,0),MATCH("industry",youtube_playlist!$G$1:$H$1,0)),"Unspecified")</f>
        <v>Fashion</v>
      </c>
      <c r="AH542" s="36">
        <v>53781</v>
      </c>
    </row>
    <row r="543" spans="1:34" ht="15.75" customHeight="1" x14ac:dyDescent="0.3">
      <c r="A543" s="27" t="s">
        <v>3721</v>
      </c>
      <c r="B543" s="27" t="s">
        <v>2710</v>
      </c>
      <c r="C543" s="27" t="s">
        <v>3722</v>
      </c>
      <c r="D543" s="27" t="s">
        <v>3723</v>
      </c>
      <c r="E543" s="28" t="str">
        <f t="shared" si="69"/>
        <v>OxvUDxGHpeQ</v>
      </c>
      <c r="F543" s="28" t="str">
        <f t="shared" si="70"/>
        <v>OxvUDxGHpeQ</v>
      </c>
      <c r="G543" s="27" t="s">
        <v>3722</v>
      </c>
      <c r="H543" s="29" t="str">
        <f t="shared" si="71"/>
        <v>The Secret Sauce</v>
      </c>
      <c r="I543" s="27" t="s">
        <v>33</v>
      </c>
      <c r="J543" s="27" t="s">
        <v>3724</v>
      </c>
      <c r="K543" s="28" t="str">
        <f t="shared" si="72"/>
        <v>Dec 16, 2021</v>
      </c>
      <c r="L543" s="30">
        <f t="shared" si="73"/>
        <v>44546</v>
      </c>
      <c r="M543" s="28">
        <f t="shared" si="74"/>
        <v>16</v>
      </c>
      <c r="N543" s="28">
        <f t="shared" si="75"/>
        <v>12</v>
      </c>
      <c r="O543" s="28">
        <f t="shared" si="76"/>
        <v>2021</v>
      </c>
      <c r="P543" s="28" t="str">
        <f t="shared" si="77"/>
        <v>16</v>
      </c>
      <c r="Q543" s="28">
        <f>ROUNDUP(Table1[[#This Row],[month]]/3,0)</f>
        <v>4</v>
      </c>
      <c r="R543" s="28" t="str">
        <f>_xlfn.CONCAT(Table1[[#This Row],[year]],"-Q",Table1[[#This Row],[Quarter]])</f>
        <v>2021-Q4</v>
      </c>
      <c r="S543" s="28" t="str">
        <f>TEXT(Table1[[#This Row],[dateStr]],"yyyy-mm")</f>
        <v>2021-12</v>
      </c>
      <c r="T543" s="28" t="str">
        <f t="shared" si="78"/>
        <v>December</v>
      </c>
      <c r="U543" s="31">
        <v>45</v>
      </c>
      <c r="V543" s="27" t="s">
        <v>3725</v>
      </c>
      <c r="W543" s="32">
        <f t="shared" si="79"/>
        <v>108858</v>
      </c>
      <c r="X543" s="27" t="s">
        <v>3726</v>
      </c>
      <c r="Y543" s="32">
        <f t="shared" si="80"/>
        <v>2930</v>
      </c>
      <c r="Z54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3" s="27" t="s">
        <v>3727</v>
      </c>
      <c r="AB543" s="33">
        <f>Table1[[#This Row],[secs]]/60 + Table1[[#This Row],[mins]] + Table1[[#This Row],[hours]]*60</f>
        <v>50.966666666666669</v>
      </c>
      <c r="AC543" s="34">
        <f t="shared" si="81"/>
        <v>58</v>
      </c>
      <c r="AD543" s="34">
        <f t="shared" si="82"/>
        <v>50</v>
      </c>
      <c r="AE543" s="35">
        <f t="shared" si="83"/>
        <v>0</v>
      </c>
      <c r="AF543" s="28" t="str">
        <f>IFERROR(VLOOKUP(E543,youtube_playlist!$G:$H,2,FALSE),"Unspecified")</f>
        <v>Unspecified</v>
      </c>
      <c r="AG543" s="28" t="str">
        <f>IFERROR(INDEX(youtube_playlist!$G$2:$H$285,MATCH(E543,youtube_playlist!$G$2:$G$285,0),MATCH("industry",youtube_playlist!$G$1:$H$1,0)),"Unspecified")</f>
        <v>Unspecified</v>
      </c>
      <c r="AH543" s="36">
        <v>62483</v>
      </c>
    </row>
    <row r="544" spans="1:34" ht="15.75" customHeight="1" x14ac:dyDescent="0.3">
      <c r="A544" s="27" t="s">
        <v>3728</v>
      </c>
      <c r="B544" s="27" t="s">
        <v>2710</v>
      </c>
      <c r="C544" s="27" t="s">
        <v>3729</v>
      </c>
      <c r="D544" s="27" t="s">
        <v>3730</v>
      </c>
      <c r="E544" s="28" t="str">
        <f t="shared" si="69"/>
        <v>eYhSJPUiefQ</v>
      </c>
      <c r="F544" s="28" t="str">
        <f t="shared" si="70"/>
        <v>eYhSJPUiefQ</v>
      </c>
      <c r="G544" s="27" t="s">
        <v>3729</v>
      </c>
      <c r="H544" s="29" t="str">
        <f t="shared" si="71"/>
        <v>The Secret Sauce</v>
      </c>
      <c r="I544" s="27" t="s">
        <v>33</v>
      </c>
      <c r="J544" s="27" t="s">
        <v>3731</v>
      </c>
      <c r="K544" s="28" t="str">
        <f t="shared" si="72"/>
        <v>Dec 22, 2021</v>
      </c>
      <c r="L544" s="30">
        <f t="shared" si="73"/>
        <v>44552</v>
      </c>
      <c r="M544" s="28">
        <f t="shared" si="74"/>
        <v>22</v>
      </c>
      <c r="N544" s="28">
        <f t="shared" si="75"/>
        <v>12</v>
      </c>
      <c r="O544" s="28">
        <f t="shared" si="76"/>
        <v>2021</v>
      </c>
      <c r="P544" s="28" t="str">
        <f t="shared" si="77"/>
        <v>22</v>
      </c>
      <c r="Q544" s="28">
        <f>ROUNDUP(Table1[[#This Row],[month]]/3,0)</f>
        <v>4</v>
      </c>
      <c r="R544" s="28" t="str">
        <f>_xlfn.CONCAT(Table1[[#This Row],[year]],"-Q",Table1[[#This Row],[Quarter]])</f>
        <v>2021-Q4</v>
      </c>
      <c r="S544" s="28" t="str">
        <f>TEXT(Table1[[#This Row],[dateStr]],"yyyy-mm")</f>
        <v>2021-12</v>
      </c>
      <c r="T544" s="28" t="str">
        <f t="shared" si="78"/>
        <v>December</v>
      </c>
      <c r="U544" s="31">
        <v>24</v>
      </c>
      <c r="V544" s="27" t="s">
        <v>3732</v>
      </c>
      <c r="W544" s="32">
        <f t="shared" si="79"/>
        <v>25054</v>
      </c>
      <c r="X544" s="27" t="s">
        <v>1223</v>
      </c>
      <c r="Y544" s="32">
        <f t="shared" si="80"/>
        <v>534</v>
      </c>
      <c r="Z54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4" s="27" t="s">
        <v>3733</v>
      </c>
      <c r="AB544" s="33">
        <f>Table1[[#This Row],[secs]]/60 + Table1[[#This Row],[mins]] + Table1[[#This Row],[hours]]*60</f>
        <v>41.95</v>
      </c>
      <c r="AC544" s="34">
        <f t="shared" si="81"/>
        <v>57</v>
      </c>
      <c r="AD544" s="34">
        <f t="shared" si="82"/>
        <v>41</v>
      </c>
      <c r="AE544" s="35">
        <f t="shared" si="83"/>
        <v>0</v>
      </c>
      <c r="AF544" s="28" t="str">
        <f>IFERROR(VLOOKUP(E544,youtube_playlist!$G:$H,2,FALSE),"Unspecified")</f>
        <v>Unspecified</v>
      </c>
      <c r="AG544" s="28" t="str">
        <f>IFERROR(INDEX(youtube_playlist!$G$2:$H$285,MATCH(E544,youtube_playlist!$G$2:$G$285,0),MATCH("industry",youtube_playlist!$G$1:$H$1,0)),"Unspecified")</f>
        <v>Unspecified</v>
      </c>
      <c r="AH544" s="36">
        <v>55804</v>
      </c>
    </row>
    <row r="545" spans="1:34" ht="15.75" customHeight="1" x14ac:dyDescent="0.3">
      <c r="A545" s="27" t="s">
        <v>3734</v>
      </c>
      <c r="B545" s="27" t="s">
        <v>2710</v>
      </c>
      <c r="C545" s="27" t="s">
        <v>3735</v>
      </c>
      <c r="D545" s="27" t="s">
        <v>3736</v>
      </c>
      <c r="E545" s="28" t="str">
        <f t="shared" si="69"/>
        <v>K1E898mGt3A</v>
      </c>
      <c r="F545" s="28" t="str">
        <f t="shared" si="70"/>
        <v>K1E898mGt3A</v>
      </c>
      <c r="G545" s="27" t="s">
        <v>3735</v>
      </c>
      <c r="H545" s="29" t="str">
        <f t="shared" si="71"/>
        <v>The Secret Sauce</v>
      </c>
      <c r="I545" s="27" t="s">
        <v>33</v>
      </c>
      <c r="J545" s="27" t="s">
        <v>3737</v>
      </c>
      <c r="K545" s="28" t="str">
        <f t="shared" si="72"/>
        <v>Dec 23, 2021</v>
      </c>
      <c r="L545" s="30">
        <f t="shared" si="73"/>
        <v>44553</v>
      </c>
      <c r="M545" s="28">
        <f t="shared" si="74"/>
        <v>23</v>
      </c>
      <c r="N545" s="28">
        <f t="shared" si="75"/>
        <v>12</v>
      </c>
      <c r="O545" s="28">
        <f t="shared" si="76"/>
        <v>2021</v>
      </c>
      <c r="P545" s="28" t="str">
        <f t="shared" si="77"/>
        <v>23</v>
      </c>
      <c r="Q545" s="28">
        <f>ROUNDUP(Table1[[#This Row],[month]]/3,0)</f>
        <v>4</v>
      </c>
      <c r="R545" s="28" t="str">
        <f>_xlfn.CONCAT(Table1[[#This Row],[year]],"-Q",Table1[[#This Row],[Quarter]])</f>
        <v>2021-Q4</v>
      </c>
      <c r="S545" s="28" t="str">
        <f>TEXT(Table1[[#This Row],[dateStr]],"yyyy-mm")</f>
        <v>2021-12</v>
      </c>
      <c r="T545" s="28" t="str">
        <f t="shared" si="78"/>
        <v>December</v>
      </c>
      <c r="U545" s="31">
        <v>18</v>
      </c>
      <c r="V545" s="27" t="s">
        <v>3738</v>
      </c>
      <c r="W545" s="32">
        <f t="shared" si="79"/>
        <v>36714</v>
      </c>
      <c r="X545" s="27" t="s">
        <v>1334</v>
      </c>
      <c r="Y545" s="32">
        <f t="shared" si="80"/>
        <v>923</v>
      </c>
      <c r="Z5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5" s="27" t="s">
        <v>3739</v>
      </c>
      <c r="AB545" s="33">
        <f>Table1[[#This Row],[secs]]/60 + Table1[[#This Row],[mins]] + Table1[[#This Row],[hours]]*60</f>
        <v>37.733333333333334</v>
      </c>
      <c r="AC545" s="34">
        <f t="shared" si="81"/>
        <v>44</v>
      </c>
      <c r="AD545" s="34">
        <f t="shared" si="82"/>
        <v>37</v>
      </c>
      <c r="AE545" s="35">
        <f t="shared" si="83"/>
        <v>0</v>
      </c>
      <c r="AF545" s="28" t="str">
        <f>IFERROR(VLOOKUP(E545,youtube_playlist!$G:$H,2,FALSE),"Unspecified")</f>
        <v>Unspecified</v>
      </c>
      <c r="AG545" s="28" t="str">
        <f>IFERROR(INDEX(youtube_playlist!$G$2:$H$285,MATCH(E545,youtube_playlist!$G$2:$G$285,0),MATCH("industry",youtube_playlist!$G$1:$H$1,0)),"Unspecified")</f>
        <v>Unspecified</v>
      </c>
      <c r="AH545" s="36">
        <v>58159</v>
      </c>
    </row>
    <row r="546" spans="1:34" ht="15.75" customHeight="1" x14ac:dyDescent="0.3">
      <c r="A546" s="27" t="s">
        <v>3740</v>
      </c>
      <c r="B546" s="27" t="s">
        <v>2710</v>
      </c>
      <c r="C546" s="27" t="s">
        <v>3741</v>
      </c>
      <c r="D546" s="27" t="s">
        <v>3742</v>
      </c>
      <c r="E546" s="28" t="str">
        <f t="shared" si="69"/>
        <v>JYMfB5UjOKA</v>
      </c>
      <c r="F546" s="28" t="str">
        <f t="shared" si="70"/>
        <v>JYMfB5UjOKA</v>
      </c>
      <c r="G546" s="27" t="s">
        <v>3741</v>
      </c>
      <c r="H546" s="29" t="str">
        <f t="shared" si="71"/>
        <v>The Secret Sauce</v>
      </c>
      <c r="I546" s="27" t="s">
        <v>33</v>
      </c>
      <c r="J546" s="27" t="s">
        <v>3743</v>
      </c>
      <c r="K546" s="28" t="str">
        <f t="shared" si="72"/>
        <v>Dec 24, 2021</v>
      </c>
      <c r="L546" s="30">
        <f t="shared" si="73"/>
        <v>44554</v>
      </c>
      <c r="M546" s="28">
        <f t="shared" si="74"/>
        <v>24</v>
      </c>
      <c r="N546" s="28">
        <f t="shared" si="75"/>
        <v>12</v>
      </c>
      <c r="O546" s="28">
        <f t="shared" si="76"/>
        <v>2021</v>
      </c>
      <c r="P546" s="28" t="str">
        <f t="shared" si="77"/>
        <v>24</v>
      </c>
      <c r="Q546" s="28">
        <f>ROUNDUP(Table1[[#This Row],[month]]/3,0)</f>
        <v>4</v>
      </c>
      <c r="R546" s="28" t="str">
        <f>_xlfn.CONCAT(Table1[[#This Row],[year]],"-Q",Table1[[#This Row],[Quarter]])</f>
        <v>2021-Q4</v>
      </c>
      <c r="S546" s="28" t="str">
        <f>TEXT(Table1[[#This Row],[dateStr]],"yyyy-mm")</f>
        <v>2021-12</v>
      </c>
      <c r="T546" s="28" t="str">
        <f t="shared" si="78"/>
        <v>December</v>
      </c>
      <c r="U546" s="31">
        <v>311</v>
      </c>
      <c r="V546" s="27" t="s">
        <v>3744</v>
      </c>
      <c r="W546" s="32">
        <f t="shared" si="79"/>
        <v>138550</v>
      </c>
      <c r="X546" s="27" t="s">
        <v>3745</v>
      </c>
      <c r="Y546" s="32">
        <f t="shared" si="80"/>
        <v>2769</v>
      </c>
      <c r="Z54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6" s="27" t="s">
        <v>3746</v>
      </c>
      <c r="AB546" s="33">
        <f>Table1[[#This Row],[secs]]/60 + Table1[[#This Row],[mins]] + Table1[[#This Row],[hours]]*60</f>
        <v>47.43333333333333</v>
      </c>
      <c r="AC546" s="34">
        <f t="shared" si="81"/>
        <v>26</v>
      </c>
      <c r="AD546" s="34">
        <f t="shared" si="82"/>
        <v>47</v>
      </c>
      <c r="AE546" s="35">
        <f t="shared" si="83"/>
        <v>0</v>
      </c>
      <c r="AF546" s="28" t="str">
        <f>IFERROR(VLOOKUP(E546,youtube_playlist!$G:$H,2,FALSE),"Unspecified")</f>
        <v>Unspecified</v>
      </c>
      <c r="AG546" s="28" t="str">
        <f>IFERROR(INDEX(youtube_playlist!$G$2:$H$285,MATCH(E546,youtube_playlist!$G$2:$G$285,0),MATCH("industry",youtube_playlist!$G$1:$H$1,0)),"Unspecified")</f>
        <v>Unspecified</v>
      </c>
      <c r="AH546" s="36">
        <v>60068</v>
      </c>
    </row>
    <row r="547" spans="1:34" ht="15.75" customHeight="1" x14ac:dyDescent="0.3">
      <c r="A547" s="27" t="s">
        <v>3747</v>
      </c>
      <c r="B547" s="27" t="s">
        <v>2710</v>
      </c>
      <c r="C547" s="27" t="s">
        <v>3748</v>
      </c>
      <c r="D547" s="27" t="s">
        <v>3749</v>
      </c>
      <c r="E547" s="28" t="str">
        <f t="shared" si="69"/>
        <v>9wCr6jvalN8</v>
      </c>
      <c r="F547" s="28" t="str">
        <f t="shared" si="70"/>
        <v>9wCr6jvalN8</v>
      </c>
      <c r="G547" s="27" t="s">
        <v>3748</v>
      </c>
      <c r="H547" s="29" t="str">
        <f t="shared" si="71"/>
        <v>The Secret Sauce</v>
      </c>
      <c r="I547" s="27" t="s">
        <v>33</v>
      </c>
      <c r="J547" s="27" t="s">
        <v>3750</v>
      </c>
      <c r="K547" s="28" t="str">
        <f t="shared" si="72"/>
        <v>Dec 25, 2021</v>
      </c>
      <c r="L547" s="30">
        <f t="shared" si="73"/>
        <v>44555</v>
      </c>
      <c r="M547" s="28">
        <f t="shared" si="74"/>
        <v>25</v>
      </c>
      <c r="N547" s="28">
        <f t="shared" si="75"/>
        <v>12</v>
      </c>
      <c r="O547" s="28">
        <f t="shared" si="76"/>
        <v>2021</v>
      </c>
      <c r="P547" s="28" t="str">
        <f t="shared" si="77"/>
        <v>25</v>
      </c>
      <c r="Q547" s="28">
        <f>ROUNDUP(Table1[[#This Row],[month]]/3,0)</f>
        <v>4</v>
      </c>
      <c r="R547" s="28" t="str">
        <f>_xlfn.CONCAT(Table1[[#This Row],[year]],"-Q",Table1[[#This Row],[Quarter]])</f>
        <v>2021-Q4</v>
      </c>
      <c r="S547" s="28" t="str">
        <f>TEXT(Table1[[#This Row],[dateStr]],"yyyy-mm")</f>
        <v>2021-12</v>
      </c>
      <c r="T547" s="28" t="str">
        <f t="shared" si="78"/>
        <v>December</v>
      </c>
      <c r="U547" s="31">
        <v>138</v>
      </c>
      <c r="V547" s="27" t="s">
        <v>3751</v>
      </c>
      <c r="W547" s="32">
        <f t="shared" si="79"/>
        <v>61918</v>
      </c>
      <c r="X547" s="27" t="s">
        <v>3752</v>
      </c>
      <c r="Y547" s="32">
        <f t="shared" si="80"/>
        <v>1595</v>
      </c>
      <c r="Z54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7" s="27" t="s">
        <v>3753</v>
      </c>
      <c r="AB547" s="33">
        <f>Table1[[#This Row],[secs]]/60 + Table1[[#This Row],[mins]] + Table1[[#This Row],[hours]]*60</f>
        <v>46.95</v>
      </c>
      <c r="AC547" s="34">
        <f t="shared" si="81"/>
        <v>57</v>
      </c>
      <c r="AD547" s="34">
        <f t="shared" si="82"/>
        <v>46</v>
      </c>
      <c r="AE547" s="35">
        <f t="shared" si="83"/>
        <v>0</v>
      </c>
      <c r="AF547" s="28" t="str">
        <f>IFERROR(VLOOKUP(E547,youtube_playlist!$G:$H,2,FALSE),"Unspecified")</f>
        <v>Unspecified</v>
      </c>
      <c r="AG547" s="28" t="str">
        <f>IFERROR(INDEX(youtube_playlist!$G$2:$H$285,MATCH(E547,youtube_playlist!$G$2:$G$285,0),MATCH("industry",youtube_playlist!$G$1:$H$1,0)),"Unspecified")</f>
        <v>Unspecified</v>
      </c>
      <c r="AH547" s="36">
        <v>59781</v>
      </c>
    </row>
    <row r="548" spans="1:34" ht="15.75" customHeight="1" x14ac:dyDescent="0.3">
      <c r="A548" s="27" t="s">
        <v>3754</v>
      </c>
      <c r="B548" s="27" t="s">
        <v>2710</v>
      </c>
      <c r="C548" s="27" t="s">
        <v>3755</v>
      </c>
      <c r="D548" s="27" t="s">
        <v>3756</v>
      </c>
      <c r="E548" s="28" t="str">
        <f t="shared" si="69"/>
        <v>vJPwVksNAow</v>
      </c>
      <c r="F548" s="28" t="str">
        <f t="shared" si="70"/>
        <v>vJPwVksNAow</v>
      </c>
      <c r="G548" s="27" t="s">
        <v>3755</v>
      </c>
      <c r="H548" s="29" t="str">
        <f t="shared" si="71"/>
        <v>The Secret Sauce</v>
      </c>
      <c r="I548" s="27" t="s">
        <v>33</v>
      </c>
      <c r="J548" s="27" t="s">
        <v>3757</v>
      </c>
      <c r="K548" s="28" t="str">
        <f t="shared" si="72"/>
        <v>Dec 26, 2021</v>
      </c>
      <c r="L548" s="30">
        <f t="shared" si="73"/>
        <v>44556</v>
      </c>
      <c r="M548" s="28">
        <f t="shared" si="74"/>
        <v>26</v>
      </c>
      <c r="N548" s="28">
        <f t="shared" si="75"/>
        <v>12</v>
      </c>
      <c r="O548" s="28">
        <f t="shared" si="76"/>
        <v>2021</v>
      </c>
      <c r="P548" s="28" t="str">
        <f t="shared" si="77"/>
        <v>26</v>
      </c>
      <c r="Q548" s="28">
        <f>ROUNDUP(Table1[[#This Row],[month]]/3,0)</f>
        <v>4</v>
      </c>
      <c r="R548" s="28" t="str">
        <f>_xlfn.CONCAT(Table1[[#This Row],[year]],"-Q",Table1[[#This Row],[Quarter]])</f>
        <v>2021-Q4</v>
      </c>
      <c r="S548" s="28" t="str">
        <f>TEXT(Table1[[#This Row],[dateStr]],"yyyy-mm")</f>
        <v>2021-12</v>
      </c>
      <c r="T548" s="28" t="str">
        <f t="shared" si="78"/>
        <v>December</v>
      </c>
      <c r="U548" s="31">
        <v>11</v>
      </c>
      <c r="V548" s="27" t="s">
        <v>3758</v>
      </c>
      <c r="W548" s="32">
        <f t="shared" si="79"/>
        <v>12512</v>
      </c>
      <c r="X548" s="27" t="s">
        <v>43</v>
      </c>
      <c r="Y548" s="32">
        <f t="shared" si="80"/>
        <v>268</v>
      </c>
      <c r="Z54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48" s="27" t="s">
        <v>1770</v>
      </c>
      <c r="AB548" s="33">
        <f>Table1[[#This Row],[secs]]/60 + Table1[[#This Row],[mins]] + Table1[[#This Row],[hours]]*60</f>
        <v>43.56666666666667</v>
      </c>
      <c r="AC548" s="34">
        <f t="shared" si="81"/>
        <v>34</v>
      </c>
      <c r="AD548" s="34">
        <f t="shared" si="82"/>
        <v>43</v>
      </c>
      <c r="AE548" s="35">
        <f t="shared" si="83"/>
        <v>0</v>
      </c>
      <c r="AF548" s="28" t="str">
        <f>IFERROR(VLOOKUP(E548,youtube_playlist!$G:$H,2,FALSE),"Unspecified")</f>
        <v>Unspecified</v>
      </c>
      <c r="AG548" s="28" t="str">
        <f>IFERROR(INDEX(youtube_playlist!$G$2:$H$285,MATCH(E548,youtube_playlist!$G$2:$G$285,0),MATCH("industry",youtube_playlist!$G$1:$H$1,0)),"Unspecified")</f>
        <v>Unspecified</v>
      </c>
      <c r="AH548" s="36">
        <v>50174</v>
      </c>
    </row>
    <row r="549" spans="1:34" ht="15.75" customHeight="1" x14ac:dyDescent="0.3">
      <c r="A549" s="27" t="s">
        <v>3759</v>
      </c>
      <c r="B549" s="27" t="s">
        <v>2710</v>
      </c>
      <c r="C549" s="27" t="s">
        <v>3760</v>
      </c>
      <c r="D549" s="27" t="s">
        <v>3761</v>
      </c>
      <c r="E549" s="28" t="str">
        <f t="shared" si="69"/>
        <v>QqYVNmXhtGE</v>
      </c>
      <c r="F549" s="28" t="str">
        <f t="shared" si="70"/>
        <v>QqYVNmXhtGE</v>
      </c>
      <c r="G549" s="27" t="s">
        <v>3760</v>
      </c>
      <c r="H549" s="29" t="str">
        <f t="shared" si="71"/>
        <v>The Secret Sauce</v>
      </c>
      <c r="I549" s="27" t="s">
        <v>33</v>
      </c>
      <c r="J549" s="27" t="s">
        <v>3762</v>
      </c>
      <c r="K549" s="28" t="str">
        <f t="shared" si="72"/>
        <v>Dec 30, 2021</v>
      </c>
      <c r="L549" s="30">
        <f t="shared" si="73"/>
        <v>44560</v>
      </c>
      <c r="M549" s="28">
        <f t="shared" si="74"/>
        <v>30</v>
      </c>
      <c r="N549" s="28">
        <f t="shared" si="75"/>
        <v>12</v>
      </c>
      <c r="O549" s="28">
        <f t="shared" si="76"/>
        <v>2021</v>
      </c>
      <c r="P549" s="28" t="str">
        <f t="shared" si="77"/>
        <v>30</v>
      </c>
      <c r="Q549" s="28">
        <f>ROUNDUP(Table1[[#This Row],[month]]/3,0)</f>
        <v>4</v>
      </c>
      <c r="R549" s="28" t="str">
        <f>_xlfn.CONCAT(Table1[[#This Row],[year]],"-Q",Table1[[#This Row],[Quarter]])</f>
        <v>2021-Q4</v>
      </c>
      <c r="S549" s="28" t="str">
        <f>TEXT(Table1[[#This Row],[dateStr]],"yyyy-mm")</f>
        <v>2021-12</v>
      </c>
      <c r="T549" s="28" t="str">
        <f t="shared" si="78"/>
        <v>December</v>
      </c>
      <c r="U549" s="31">
        <v>124</v>
      </c>
      <c r="V549" s="27" t="s">
        <v>3763</v>
      </c>
      <c r="W549" s="32">
        <f t="shared" si="79"/>
        <v>65120</v>
      </c>
      <c r="X549" s="27" t="s">
        <v>3764</v>
      </c>
      <c r="Y549" s="32">
        <f t="shared" si="80"/>
        <v>1569</v>
      </c>
      <c r="Z54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49" s="27" t="s">
        <v>3765</v>
      </c>
      <c r="AB549" s="33">
        <f>Table1[[#This Row],[secs]]/60 + Table1[[#This Row],[mins]] + Table1[[#This Row],[hours]]*60</f>
        <v>86.316666666666663</v>
      </c>
      <c r="AC549" s="34">
        <f t="shared" si="81"/>
        <v>19</v>
      </c>
      <c r="AD549" s="34">
        <f t="shared" si="82"/>
        <v>26</v>
      </c>
      <c r="AE549" s="35">
        <f t="shared" si="83"/>
        <v>1</v>
      </c>
      <c r="AF549" s="28" t="str">
        <f>IFERROR(VLOOKUP(E549,youtube_playlist!$G:$H,2,FALSE),"Unspecified")</f>
        <v>Unspecified</v>
      </c>
      <c r="AG549" s="28" t="str">
        <f>IFERROR(INDEX(youtube_playlist!$G$2:$H$285,MATCH(E549,youtube_playlist!$G$2:$G$285,0),MATCH("industry",youtube_playlist!$G$1:$H$1,0)),"Unspecified")</f>
        <v>Unspecified</v>
      </c>
      <c r="AH549" s="36">
        <v>70296</v>
      </c>
    </row>
    <row r="550" spans="1:34" ht="15.75" customHeight="1" x14ac:dyDescent="0.3">
      <c r="A550" s="27" t="s">
        <v>3766</v>
      </c>
      <c r="B550" s="27" t="s">
        <v>2710</v>
      </c>
      <c r="C550" s="27" t="s">
        <v>3767</v>
      </c>
      <c r="D550" s="27" t="s">
        <v>3768</v>
      </c>
      <c r="E550" s="28" t="str">
        <f t="shared" si="69"/>
        <v>hxjF3jpG6R0</v>
      </c>
      <c r="F550" s="28" t="str">
        <f t="shared" si="70"/>
        <v>hxjF3jpG6R0</v>
      </c>
      <c r="G550" s="27" t="s">
        <v>3767</v>
      </c>
      <c r="H550" s="29" t="str">
        <f t="shared" si="71"/>
        <v>The Secret Sauce</v>
      </c>
      <c r="I550" s="27" t="s">
        <v>33</v>
      </c>
      <c r="J550" s="27" t="s">
        <v>3769</v>
      </c>
      <c r="K550" s="28" t="str">
        <f t="shared" si="72"/>
        <v>Jan 1, 2022</v>
      </c>
      <c r="L550" s="30">
        <f t="shared" si="73"/>
        <v>44562</v>
      </c>
      <c r="M550" s="28">
        <f t="shared" si="74"/>
        <v>1</v>
      </c>
      <c r="N550" s="28">
        <f t="shared" si="75"/>
        <v>1</v>
      </c>
      <c r="O550" s="28">
        <f t="shared" si="76"/>
        <v>2022</v>
      </c>
      <c r="P550" s="28" t="str">
        <f t="shared" si="77"/>
        <v>1</v>
      </c>
      <c r="Q550" s="28">
        <f>ROUNDUP(Table1[[#This Row],[month]]/3,0)</f>
        <v>1</v>
      </c>
      <c r="R550" s="28" t="str">
        <f>_xlfn.CONCAT(Table1[[#This Row],[year]],"-Q",Table1[[#This Row],[Quarter]])</f>
        <v>2022-Q1</v>
      </c>
      <c r="S550" s="28" t="str">
        <f>TEXT(Table1[[#This Row],[dateStr]],"yyyy-mm")</f>
        <v>2022-01</v>
      </c>
      <c r="T550" s="28" t="str">
        <f t="shared" si="78"/>
        <v>January</v>
      </c>
      <c r="U550" s="31">
        <v>65</v>
      </c>
      <c r="V550" s="27" t="s">
        <v>3770</v>
      </c>
      <c r="W550" s="32">
        <f t="shared" si="79"/>
        <v>82044</v>
      </c>
      <c r="X550" s="27" t="s">
        <v>3771</v>
      </c>
      <c r="Y550" s="32">
        <f t="shared" si="80"/>
        <v>2819</v>
      </c>
      <c r="Z55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50" s="27" t="s">
        <v>3772</v>
      </c>
      <c r="AB550" s="33">
        <f>Table1[[#This Row],[secs]]/60 + Table1[[#This Row],[mins]] + Table1[[#This Row],[hours]]*60</f>
        <v>16.8</v>
      </c>
      <c r="AC550" s="34">
        <f t="shared" si="81"/>
        <v>48</v>
      </c>
      <c r="AD550" s="34">
        <f t="shared" si="82"/>
        <v>16</v>
      </c>
      <c r="AE550" s="35">
        <f t="shared" si="83"/>
        <v>0</v>
      </c>
      <c r="AF550" s="28" t="str">
        <f>IFERROR(VLOOKUP(E550,youtube_playlist!$G:$H,2,FALSE),"Unspecified")</f>
        <v>Unspecified</v>
      </c>
      <c r="AG550" s="28" t="str">
        <f>IFERROR(INDEX(youtube_playlist!$G$2:$H$285,MATCH(E550,youtube_playlist!$G$2:$G$285,0),MATCH("industry",youtube_playlist!$G$1:$H$1,0)),"Unspecified")</f>
        <v>Unspecified</v>
      </c>
      <c r="AH550" s="36">
        <v>45451</v>
      </c>
    </row>
    <row r="551" spans="1:34" ht="15.75" customHeight="1" x14ac:dyDescent="0.3">
      <c r="A551" s="27" t="s">
        <v>3773</v>
      </c>
      <c r="B551" s="27" t="s">
        <v>2710</v>
      </c>
      <c r="C551" s="27" t="s">
        <v>3774</v>
      </c>
      <c r="D551" s="27" t="s">
        <v>3775</v>
      </c>
      <c r="E551" s="28" t="str">
        <f t="shared" si="69"/>
        <v>SZlEhWc26us</v>
      </c>
      <c r="F551" s="28" t="str">
        <f t="shared" si="70"/>
        <v>SZlEhWc26us</v>
      </c>
      <c r="G551" s="27" t="s">
        <v>3774</v>
      </c>
      <c r="H551" s="29" t="str">
        <f t="shared" si="71"/>
        <v>The Secret Sauce</v>
      </c>
      <c r="I551" s="27" t="s">
        <v>33</v>
      </c>
      <c r="J551" s="27" t="s">
        <v>3776</v>
      </c>
      <c r="K551" s="28" t="str">
        <f t="shared" si="72"/>
        <v>Jan 5, 2022</v>
      </c>
      <c r="L551" s="30">
        <f t="shared" si="73"/>
        <v>44566</v>
      </c>
      <c r="M551" s="28">
        <f t="shared" si="74"/>
        <v>5</v>
      </c>
      <c r="N551" s="28">
        <f t="shared" si="75"/>
        <v>1</v>
      </c>
      <c r="O551" s="28">
        <f t="shared" si="76"/>
        <v>2022</v>
      </c>
      <c r="P551" s="28" t="str">
        <f t="shared" si="77"/>
        <v>5</v>
      </c>
      <c r="Q551" s="28">
        <f>ROUNDUP(Table1[[#This Row],[month]]/3,0)</f>
        <v>1</v>
      </c>
      <c r="R551" s="28" t="str">
        <f>_xlfn.CONCAT(Table1[[#This Row],[year]],"-Q",Table1[[#This Row],[Quarter]])</f>
        <v>2022-Q1</v>
      </c>
      <c r="S551" s="28" t="str">
        <f>TEXT(Table1[[#This Row],[dateStr]],"yyyy-mm")</f>
        <v>2022-01</v>
      </c>
      <c r="T551" s="28" t="str">
        <f t="shared" si="78"/>
        <v>January</v>
      </c>
      <c r="U551" s="31">
        <v>32</v>
      </c>
      <c r="V551" s="27" t="s">
        <v>3777</v>
      </c>
      <c r="W551" s="32">
        <f t="shared" si="79"/>
        <v>30738</v>
      </c>
      <c r="X551" s="27" t="s">
        <v>2502</v>
      </c>
      <c r="Y551" s="32">
        <f t="shared" si="80"/>
        <v>535</v>
      </c>
      <c r="Z55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51" s="27" t="s">
        <v>1301</v>
      </c>
      <c r="AB551" s="33">
        <f>Table1[[#This Row],[secs]]/60 + Table1[[#This Row],[mins]] + Table1[[#This Row],[hours]]*60</f>
        <v>26.266666666666666</v>
      </c>
      <c r="AC551" s="34">
        <f t="shared" si="81"/>
        <v>16</v>
      </c>
      <c r="AD551" s="34">
        <f t="shared" si="82"/>
        <v>26</v>
      </c>
      <c r="AE551" s="35">
        <f t="shared" si="83"/>
        <v>0</v>
      </c>
      <c r="AF551" s="28" t="str">
        <f>IFERROR(VLOOKUP(E551,youtube_playlist!$G:$H,2,FALSE),"Unspecified")</f>
        <v>สินค้าอุปโภคบริโภค</v>
      </c>
      <c r="AG551" s="28" t="str">
        <f>IFERROR(INDEX(youtube_playlist!$G$2:$H$285,MATCH(E551,youtube_playlist!$G$2:$G$285,0),MATCH("industry",youtube_playlist!$G$1:$H$1,0)),"Unspecified")</f>
        <v>สินค้าอุปโภคบริโภค</v>
      </c>
      <c r="AH551" s="36">
        <v>45208</v>
      </c>
    </row>
    <row r="552" spans="1:34" ht="15.75" hidden="1" customHeight="1" x14ac:dyDescent="0.3">
      <c r="A552" s="9" t="s">
        <v>3778</v>
      </c>
      <c r="B552" s="9" t="s">
        <v>2710</v>
      </c>
      <c r="C552" s="9" t="s">
        <v>3779</v>
      </c>
      <c r="D552" s="9" t="s">
        <v>3780</v>
      </c>
      <c r="E552" s="15" t="str">
        <f t="shared" si="69"/>
        <v>AYALs2sORWs</v>
      </c>
      <c r="F552" s="15" t="str">
        <f t="shared" si="70"/>
        <v>AYALs2sORWs</v>
      </c>
      <c r="G552" s="9" t="s">
        <v>3779</v>
      </c>
      <c r="H552" s="17" t="str">
        <f t="shared" si="71"/>
        <v>The Secret Sauce</v>
      </c>
      <c r="I552" s="9" t="s">
        <v>33</v>
      </c>
      <c r="J552" s="9" t="s">
        <v>3781</v>
      </c>
      <c r="K552" s="15" t="str">
        <f t="shared" si="72"/>
        <v>Jan 6, 2022</v>
      </c>
      <c r="L552" s="10">
        <f t="shared" si="73"/>
        <v>44567</v>
      </c>
      <c r="M552" s="15">
        <f t="shared" si="74"/>
        <v>6</v>
      </c>
      <c r="N552" s="15">
        <f t="shared" si="75"/>
        <v>1</v>
      </c>
      <c r="O552" s="15">
        <f t="shared" si="76"/>
        <v>2022</v>
      </c>
      <c r="P552" s="15" t="str">
        <f t="shared" si="77"/>
        <v>6</v>
      </c>
      <c r="Q552" s="15">
        <f>ROUNDUP(Table1[[#This Row],[month]]/3,0)</f>
        <v>1</v>
      </c>
      <c r="R552" s="15" t="str">
        <f>_xlfn.CONCAT(Table1[[#This Row],[year]],"-Q",Table1[[#This Row],[Quarter]])</f>
        <v>2022-Q1</v>
      </c>
      <c r="S552" s="15" t="str">
        <f>TEXT(Table1[[#This Row],[dateStr]],"yyyy-mm")</f>
        <v>2022-01</v>
      </c>
      <c r="T552" s="15" t="str">
        <f t="shared" si="78"/>
        <v>January</v>
      </c>
      <c r="U552" s="11">
        <v>9</v>
      </c>
      <c r="V552" s="9" t="s">
        <v>3782</v>
      </c>
      <c r="W552" s="12">
        <f t="shared" si="79"/>
        <v>12152</v>
      </c>
      <c r="X552" s="9" t="s">
        <v>535</v>
      </c>
      <c r="Y552" s="12">
        <f t="shared" si="80"/>
        <v>226</v>
      </c>
      <c r="Z552" s="1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552" s="9" t="s">
        <v>1038</v>
      </c>
      <c r="AB552" s="9" t="s">
        <v>3802</v>
      </c>
      <c r="AC552" s="13">
        <f t="shared" si="81"/>
        <v>56</v>
      </c>
      <c r="AD552" s="13">
        <f t="shared" si="82"/>
        <v>53</v>
      </c>
      <c r="AE552" s="18">
        <f t="shared" si="83"/>
        <v>0</v>
      </c>
      <c r="AF552" s="15" t="str">
        <f>IFERROR(VLOOKUP(E552,youtube_playlist!$G:$H,2,FALSE),"Unspecified")</f>
        <v>สินเชื่อ</v>
      </c>
      <c r="AG552" s="15" t="str">
        <f>IFERROR(INDEX(youtube_playlist!$G$2:$H$285,MATCH(E552,youtube_playlist!$G$2:$G$285,0),MATCH("industry",youtube_playlist!$G$1:$H$1,0)),"Unspecified")</f>
        <v>สินเชื่อ</v>
      </c>
      <c r="AH552" s="14">
        <v>60061</v>
      </c>
    </row>
    <row r="553" spans="1:34" ht="15.75" customHeight="1" x14ac:dyDescent="0.3">
      <c r="A553" s="27" t="s">
        <v>3783</v>
      </c>
      <c r="B553" s="27" t="s">
        <v>2710</v>
      </c>
      <c r="C553" s="27" t="s">
        <v>3784</v>
      </c>
      <c r="D553" s="27" t="s">
        <v>3785</v>
      </c>
      <c r="E553" s="28" t="str">
        <f t="shared" si="69"/>
        <v>CLschu7otYc</v>
      </c>
      <c r="F553" s="28" t="str">
        <f t="shared" si="70"/>
        <v>CLschu7otYc</v>
      </c>
      <c r="G553" s="27" t="s">
        <v>3784</v>
      </c>
      <c r="H553" s="29" t="str">
        <f t="shared" si="71"/>
        <v>The Secret Sauce</v>
      </c>
      <c r="I553" s="27" t="s">
        <v>33</v>
      </c>
      <c r="J553" s="27" t="s">
        <v>3786</v>
      </c>
      <c r="K553" s="28" t="str">
        <f t="shared" si="72"/>
        <v>Jan 15, 2022</v>
      </c>
      <c r="L553" s="30">
        <f t="shared" si="73"/>
        <v>44576</v>
      </c>
      <c r="M553" s="28">
        <f t="shared" si="74"/>
        <v>15</v>
      </c>
      <c r="N553" s="28">
        <f t="shared" si="75"/>
        <v>1</v>
      </c>
      <c r="O553" s="28">
        <f t="shared" si="76"/>
        <v>2022</v>
      </c>
      <c r="P553" s="28" t="str">
        <f t="shared" si="77"/>
        <v>15</v>
      </c>
      <c r="Q553" s="28">
        <f>ROUNDUP(Table1[[#This Row],[month]]/3,0)</f>
        <v>1</v>
      </c>
      <c r="R553" s="28" t="str">
        <f>_xlfn.CONCAT(Table1[[#This Row],[year]],"-Q",Table1[[#This Row],[Quarter]])</f>
        <v>2022-Q1</v>
      </c>
      <c r="S553" s="28" t="str">
        <f>TEXT(Table1[[#This Row],[dateStr]],"yyyy-mm")</f>
        <v>2022-01</v>
      </c>
      <c r="T553" s="28" t="str">
        <f t="shared" si="78"/>
        <v>January</v>
      </c>
      <c r="U553" s="31">
        <v>43</v>
      </c>
      <c r="V553" s="27" t="s">
        <v>3787</v>
      </c>
      <c r="W553" s="32">
        <f t="shared" si="79"/>
        <v>37222</v>
      </c>
      <c r="X553" s="27" t="s">
        <v>3788</v>
      </c>
      <c r="Y553" s="32">
        <f t="shared" si="80"/>
        <v>823</v>
      </c>
      <c r="Z55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53" s="27" t="s">
        <v>3789</v>
      </c>
      <c r="AB553" s="33">
        <f>Table1[[#This Row],[secs]]/60 + Table1[[#This Row],[mins]] + Table1[[#This Row],[hours]]*60</f>
        <v>65.849999999999994</v>
      </c>
      <c r="AC553" s="34">
        <f t="shared" si="81"/>
        <v>51</v>
      </c>
      <c r="AD553" s="34">
        <f t="shared" si="82"/>
        <v>5</v>
      </c>
      <c r="AE553" s="35">
        <f t="shared" si="83"/>
        <v>1</v>
      </c>
      <c r="AF553" s="28" t="str">
        <f>IFERROR(VLOOKUP(E553,youtube_playlist!$G:$H,2,FALSE),"Unspecified")</f>
        <v>โทรคมนาคม</v>
      </c>
      <c r="AG553" s="28" t="str">
        <f>IFERROR(INDEX(youtube_playlist!$G$2:$H$285,MATCH(E553,youtube_playlist!$G$2:$G$285,0),MATCH("industry",youtube_playlist!$G$1:$H$1,0)),"Unspecified")</f>
        <v>โทรคมนาคม</v>
      </c>
      <c r="AH553" s="36">
        <v>63029</v>
      </c>
    </row>
    <row r="554" spans="1:34" ht="15.75" customHeight="1" x14ac:dyDescent="0.3">
      <c r="A554" s="27" t="s">
        <v>3790</v>
      </c>
      <c r="B554" s="27" t="s">
        <v>2710</v>
      </c>
      <c r="C554" s="27" t="s">
        <v>3791</v>
      </c>
      <c r="D554" s="27" t="s">
        <v>3792</v>
      </c>
      <c r="E554" s="28" t="str">
        <f t="shared" si="69"/>
        <v>Wq6axR_B234</v>
      </c>
      <c r="F554" s="28" t="str">
        <f t="shared" si="70"/>
        <v>Wq6axR_B234</v>
      </c>
      <c r="G554" s="27" t="s">
        <v>3791</v>
      </c>
      <c r="H554" s="29" t="str">
        <f t="shared" si="71"/>
        <v>The Secret Sauce</v>
      </c>
      <c r="I554" s="27" t="s">
        <v>33</v>
      </c>
      <c r="J554" s="27" t="s">
        <v>3793</v>
      </c>
      <c r="K554" s="28" t="str">
        <f t="shared" si="72"/>
        <v>Jan 20, 2022</v>
      </c>
      <c r="L554" s="30">
        <f t="shared" si="73"/>
        <v>44581</v>
      </c>
      <c r="M554" s="28">
        <f t="shared" si="74"/>
        <v>20</v>
      </c>
      <c r="N554" s="28">
        <f t="shared" si="75"/>
        <v>1</v>
      </c>
      <c r="O554" s="28">
        <f t="shared" si="76"/>
        <v>2022</v>
      </c>
      <c r="P554" s="28" t="str">
        <f t="shared" si="77"/>
        <v>20</v>
      </c>
      <c r="Q554" s="28">
        <f>ROUNDUP(Table1[[#This Row],[month]]/3,0)</f>
        <v>1</v>
      </c>
      <c r="R554" s="28" t="str">
        <f>_xlfn.CONCAT(Table1[[#This Row],[year]],"-Q",Table1[[#This Row],[Quarter]])</f>
        <v>2022-Q1</v>
      </c>
      <c r="S554" s="28" t="str">
        <f>TEXT(Table1[[#This Row],[dateStr]],"yyyy-mm")</f>
        <v>2022-01</v>
      </c>
      <c r="T554" s="28" t="str">
        <f t="shared" si="78"/>
        <v>January</v>
      </c>
      <c r="U554" s="31">
        <v>30</v>
      </c>
      <c r="V554" s="27" t="s">
        <v>3794</v>
      </c>
      <c r="W554" s="32">
        <f t="shared" si="79"/>
        <v>91698</v>
      </c>
      <c r="X554" s="27" t="s">
        <v>3795</v>
      </c>
      <c r="Y554" s="32">
        <f t="shared" si="80"/>
        <v>2176</v>
      </c>
      <c r="Z55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54" s="27" t="s">
        <v>3796</v>
      </c>
      <c r="AB554" s="33">
        <f>Table1[[#This Row],[secs]]/60 + Table1[[#This Row],[mins]] + Table1[[#This Row],[hours]]*60</f>
        <v>29.183333333333334</v>
      </c>
      <c r="AC554" s="34">
        <f t="shared" si="81"/>
        <v>11</v>
      </c>
      <c r="AD554" s="34">
        <f t="shared" si="82"/>
        <v>29</v>
      </c>
      <c r="AE554" s="35">
        <f t="shared" si="83"/>
        <v>0</v>
      </c>
      <c r="AF554" s="28" t="str">
        <f>IFERROR(VLOOKUP(E554,youtube_playlist!$G:$H,2,FALSE),"Unspecified")</f>
        <v>Innovation &amp; Technology</v>
      </c>
      <c r="AG554" s="28" t="str">
        <f>IFERROR(INDEX(youtube_playlist!$G$2:$H$285,MATCH(E554,youtube_playlist!$G$2:$G$285,0),MATCH("industry",youtube_playlist!$G$1:$H$1,0)),"Unspecified")</f>
        <v>Innovation &amp; Technology</v>
      </c>
      <c r="AH554" s="36">
        <v>54590</v>
      </c>
    </row>
    <row r="555" spans="1:34" ht="15.75" customHeight="1" x14ac:dyDescent="0.3">
      <c r="A555" s="27" t="s">
        <v>3797</v>
      </c>
      <c r="B555" s="27" t="s">
        <v>2710</v>
      </c>
      <c r="C555" s="27" t="s">
        <v>3798</v>
      </c>
      <c r="D555" s="27" t="s">
        <v>3799</v>
      </c>
      <c r="E555" s="28" t="str">
        <f t="shared" si="69"/>
        <v>dHSDZBu_1vU</v>
      </c>
      <c r="F555" s="28" t="str">
        <f t="shared" si="70"/>
        <v>dHSDZBu_1vU</v>
      </c>
      <c r="G555" s="27" t="s">
        <v>3798</v>
      </c>
      <c r="H555" s="29" t="str">
        <f t="shared" si="71"/>
        <v>The Secret Sauce</v>
      </c>
      <c r="I555" s="27" t="s">
        <v>33</v>
      </c>
      <c r="J555" s="27" t="s">
        <v>3800</v>
      </c>
      <c r="K555" s="28" t="str">
        <f t="shared" si="72"/>
        <v>Jan 25, 2022</v>
      </c>
      <c r="L555" s="30">
        <f t="shared" si="73"/>
        <v>44586</v>
      </c>
      <c r="M555" s="28">
        <f t="shared" si="74"/>
        <v>25</v>
      </c>
      <c r="N555" s="28">
        <f t="shared" si="75"/>
        <v>1</v>
      </c>
      <c r="O555" s="28">
        <f t="shared" si="76"/>
        <v>2022</v>
      </c>
      <c r="P555" s="28" t="str">
        <f t="shared" si="77"/>
        <v>25</v>
      </c>
      <c r="Q555" s="28">
        <f>ROUNDUP(Table1[[#This Row],[month]]/3,0)</f>
        <v>1</v>
      </c>
      <c r="R555" s="28" t="str">
        <f>_xlfn.CONCAT(Table1[[#This Row],[year]],"-Q",Table1[[#This Row],[Quarter]])</f>
        <v>2022-Q1</v>
      </c>
      <c r="S555" s="28" t="str">
        <f>TEXT(Table1[[#This Row],[dateStr]],"yyyy-mm")</f>
        <v>2022-01</v>
      </c>
      <c r="T555" s="28" t="str">
        <f t="shared" si="78"/>
        <v>January</v>
      </c>
      <c r="U555" s="31">
        <v>66</v>
      </c>
      <c r="V555" s="27" t="s">
        <v>3801</v>
      </c>
      <c r="W555" s="32">
        <f t="shared" si="79"/>
        <v>22060</v>
      </c>
      <c r="X555" s="27" t="s">
        <v>2004</v>
      </c>
      <c r="Y555" s="32">
        <f t="shared" si="80"/>
        <v>467</v>
      </c>
      <c r="Z55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55" s="27" t="s">
        <v>3802</v>
      </c>
      <c r="AB555" s="33">
        <f>Table1[[#This Row],[secs]]/60 + Table1[[#This Row],[mins]] + Table1[[#This Row],[hours]]*60</f>
        <v>39.81666666666667</v>
      </c>
      <c r="AC555" s="34">
        <f t="shared" si="81"/>
        <v>49</v>
      </c>
      <c r="AD555" s="34">
        <f t="shared" si="82"/>
        <v>39</v>
      </c>
      <c r="AE555" s="35">
        <f t="shared" si="83"/>
        <v>0</v>
      </c>
      <c r="AF555" s="28" t="str">
        <f>IFERROR(VLOOKUP(E555,youtube_playlist!$G:$H,2,FALSE),"Unspecified")</f>
        <v>ผู้นำภาครัฐ</v>
      </c>
      <c r="AG555" s="28" t="str">
        <f>IFERROR(INDEX(youtube_playlist!$G$2:$H$285,MATCH(E555,youtube_playlist!$G$2:$G$285,0),MATCH("industry",youtube_playlist!$G$1:$H$1,0)),"Unspecified")</f>
        <v>ผู้นำภาครัฐ</v>
      </c>
      <c r="AH555" s="36">
        <v>54266</v>
      </c>
    </row>
    <row r="556" spans="1:34" ht="15.75" customHeight="1" x14ac:dyDescent="0.3">
      <c r="A556" s="27" t="s">
        <v>3803</v>
      </c>
      <c r="B556" s="27" t="s">
        <v>2710</v>
      </c>
      <c r="C556" s="27" t="s">
        <v>3804</v>
      </c>
      <c r="D556" s="27" t="s">
        <v>3805</v>
      </c>
      <c r="E556" s="28" t="str">
        <f t="shared" si="69"/>
        <v>LivAA6y-jPk</v>
      </c>
      <c r="F556" s="28" t="str">
        <f t="shared" si="70"/>
        <v>LivAA6y-jPk</v>
      </c>
      <c r="G556" s="27" t="s">
        <v>3804</v>
      </c>
      <c r="H556" s="29" t="str">
        <f t="shared" si="71"/>
        <v>The Secret Sauce</v>
      </c>
      <c r="I556" s="27" t="s">
        <v>33</v>
      </c>
      <c r="J556" s="27" t="s">
        <v>3806</v>
      </c>
      <c r="K556" s="28" t="str">
        <f t="shared" si="72"/>
        <v>Jan 30, 2022</v>
      </c>
      <c r="L556" s="30">
        <f t="shared" si="73"/>
        <v>44591</v>
      </c>
      <c r="M556" s="28">
        <f t="shared" si="74"/>
        <v>30</v>
      </c>
      <c r="N556" s="28">
        <f t="shared" si="75"/>
        <v>1</v>
      </c>
      <c r="O556" s="28">
        <f t="shared" si="76"/>
        <v>2022</v>
      </c>
      <c r="P556" s="28" t="str">
        <f t="shared" si="77"/>
        <v>30</v>
      </c>
      <c r="Q556" s="28">
        <f>ROUNDUP(Table1[[#This Row],[month]]/3,0)</f>
        <v>1</v>
      </c>
      <c r="R556" s="28" t="str">
        <f>_xlfn.CONCAT(Table1[[#This Row],[year]],"-Q",Table1[[#This Row],[Quarter]])</f>
        <v>2022-Q1</v>
      </c>
      <c r="S556" s="28" t="str">
        <f>TEXT(Table1[[#This Row],[dateStr]],"yyyy-mm")</f>
        <v>2022-01</v>
      </c>
      <c r="T556" s="28" t="str">
        <f t="shared" si="78"/>
        <v>January</v>
      </c>
      <c r="U556" s="31">
        <v>193</v>
      </c>
      <c r="V556" s="27" t="s">
        <v>3807</v>
      </c>
      <c r="W556" s="32">
        <f t="shared" si="79"/>
        <v>188554</v>
      </c>
      <c r="X556" s="27" t="s">
        <v>3808</v>
      </c>
      <c r="Y556" s="32">
        <f t="shared" si="80"/>
        <v>5560</v>
      </c>
      <c r="Z55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56" s="27" t="s">
        <v>3809</v>
      </c>
      <c r="AB556" s="33">
        <f>Table1[[#This Row],[secs]]/60 + Table1[[#This Row],[mins]] + Table1[[#This Row],[hours]]*60</f>
        <v>58.283333333333331</v>
      </c>
      <c r="AC556" s="34">
        <f t="shared" si="81"/>
        <v>17</v>
      </c>
      <c r="AD556" s="34">
        <f t="shared" si="82"/>
        <v>58</v>
      </c>
      <c r="AE556" s="35">
        <f t="shared" si="83"/>
        <v>0</v>
      </c>
      <c r="AF556" s="28" t="str">
        <f>IFERROR(VLOOKUP(E556,youtube_playlist!$G:$H,2,FALSE),"Unspecified")</f>
        <v>Unspecified</v>
      </c>
      <c r="AG556" s="28" t="str">
        <f>IFERROR(INDEX(youtube_playlist!$G$2:$H$285,MATCH(E556,youtube_playlist!$G$2:$G$285,0),MATCH("industry",youtube_playlist!$G$1:$H$1,0)),"Unspecified")</f>
        <v>Unspecified</v>
      </c>
      <c r="AH556" s="36">
        <v>67567</v>
      </c>
    </row>
    <row r="557" spans="1:34" ht="15.75" customHeight="1" x14ac:dyDescent="0.3">
      <c r="A557" s="27" t="s">
        <v>3810</v>
      </c>
      <c r="B557" s="27" t="s">
        <v>2710</v>
      </c>
      <c r="C557" s="27" t="s">
        <v>3811</v>
      </c>
      <c r="D557" s="27" t="s">
        <v>3812</v>
      </c>
      <c r="E557" s="28" t="str">
        <f t="shared" si="69"/>
        <v>jXdu9uhDvKs</v>
      </c>
      <c r="F557" s="28" t="str">
        <f t="shared" si="70"/>
        <v>jXdu9uhDvKs</v>
      </c>
      <c r="G557" s="27" t="s">
        <v>3811</v>
      </c>
      <c r="H557" s="29" t="str">
        <f t="shared" si="71"/>
        <v>The Secret Sauce</v>
      </c>
      <c r="I557" s="27" t="s">
        <v>33</v>
      </c>
      <c r="J557" s="27" t="s">
        <v>3813</v>
      </c>
      <c r="K557" s="28" t="str">
        <f t="shared" si="72"/>
        <v>Feb 3, 2022</v>
      </c>
      <c r="L557" s="30">
        <f t="shared" si="73"/>
        <v>44595</v>
      </c>
      <c r="M557" s="28">
        <f t="shared" si="74"/>
        <v>3</v>
      </c>
      <c r="N557" s="28">
        <f t="shared" si="75"/>
        <v>2</v>
      </c>
      <c r="O557" s="28">
        <f t="shared" si="76"/>
        <v>2022</v>
      </c>
      <c r="P557" s="28" t="str">
        <f t="shared" si="77"/>
        <v>3</v>
      </c>
      <c r="Q557" s="28">
        <f>ROUNDUP(Table1[[#This Row],[month]]/3,0)</f>
        <v>1</v>
      </c>
      <c r="R557" s="28" t="str">
        <f>_xlfn.CONCAT(Table1[[#This Row],[year]],"-Q",Table1[[#This Row],[Quarter]])</f>
        <v>2022-Q1</v>
      </c>
      <c r="S557" s="28" t="str">
        <f>TEXT(Table1[[#This Row],[dateStr]],"yyyy-mm")</f>
        <v>2022-02</v>
      </c>
      <c r="T557" s="28" t="str">
        <f t="shared" si="78"/>
        <v>February</v>
      </c>
      <c r="U557" s="31">
        <v>78</v>
      </c>
      <c r="V557" s="27" t="s">
        <v>3814</v>
      </c>
      <c r="W557" s="32">
        <f t="shared" si="79"/>
        <v>84993</v>
      </c>
      <c r="X557" s="27" t="s">
        <v>3815</v>
      </c>
      <c r="Y557" s="32">
        <f t="shared" si="80"/>
        <v>3007</v>
      </c>
      <c r="Z55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57" s="27" t="s">
        <v>3816</v>
      </c>
      <c r="AB557" s="33">
        <f>Table1[[#This Row],[secs]]/60 + Table1[[#This Row],[mins]] + Table1[[#This Row],[hours]]*60</f>
        <v>38.483333333333334</v>
      </c>
      <c r="AC557" s="34">
        <f t="shared" si="81"/>
        <v>29</v>
      </c>
      <c r="AD557" s="34">
        <f t="shared" si="82"/>
        <v>38</v>
      </c>
      <c r="AE557" s="35">
        <f t="shared" si="83"/>
        <v>0</v>
      </c>
      <c r="AF557" s="28" t="str">
        <f>IFERROR(VLOOKUP(E557,youtube_playlist!$G:$H,2,FALSE),"Unspecified")</f>
        <v>Unspecified</v>
      </c>
      <c r="AG557" s="28" t="str">
        <f>IFERROR(INDEX(youtube_playlist!$G$2:$H$285,MATCH(E557,youtube_playlist!$G$2:$G$285,0),MATCH("industry",youtube_playlist!$G$1:$H$1,0)),"Unspecified")</f>
        <v>Unspecified</v>
      </c>
      <c r="AH557" s="36">
        <v>54688</v>
      </c>
    </row>
    <row r="558" spans="1:34" ht="15.75" customHeight="1" x14ac:dyDescent="0.3">
      <c r="A558" s="27" t="s">
        <v>3817</v>
      </c>
      <c r="B558" s="27" t="s">
        <v>2710</v>
      </c>
      <c r="C558" s="27" t="s">
        <v>3818</v>
      </c>
      <c r="D558" s="27" t="s">
        <v>3819</v>
      </c>
      <c r="E558" s="28" t="str">
        <f t="shared" si="69"/>
        <v>zBpOBMuPVRc</v>
      </c>
      <c r="F558" s="28" t="str">
        <f t="shared" si="70"/>
        <v>zBpOBMuPVRc</v>
      </c>
      <c r="G558" s="27" t="s">
        <v>3818</v>
      </c>
      <c r="H558" s="29" t="str">
        <f t="shared" si="71"/>
        <v>The Secret Sauce</v>
      </c>
      <c r="I558" s="27" t="s">
        <v>33</v>
      </c>
      <c r="J558" s="27" t="s">
        <v>3820</v>
      </c>
      <c r="K558" s="28" t="str">
        <f t="shared" si="72"/>
        <v>Feb 8, 2022</v>
      </c>
      <c r="L558" s="30">
        <f t="shared" si="73"/>
        <v>44600</v>
      </c>
      <c r="M558" s="28">
        <f t="shared" si="74"/>
        <v>8</v>
      </c>
      <c r="N558" s="28">
        <f t="shared" si="75"/>
        <v>2</v>
      </c>
      <c r="O558" s="28">
        <f t="shared" si="76"/>
        <v>2022</v>
      </c>
      <c r="P558" s="28" t="str">
        <f t="shared" si="77"/>
        <v>8</v>
      </c>
      <c r="Q558" s="28">
        <f>ROUNDUP(Table1[[#This Row],[month]]/3,0)</f>
        <v>1</v>
      </c>
      <c r="R558" s="28" t="str">
        <f>_xlfn.CONCAT(Table1[[#This Row],[year]],"-Q",Table1[[#This Row],[Quarter]])</f>
        <v>2022-Q1</v>
      </c>
      <c r="S558" s="28" t="str">
        <f>TEXT(Table1[[#This Row],[dateStr]],"yyyy-mm")</f>
        <v>2022-02</v>
      </c>
      <c r="T558" s="28" t="str">
        <f t="shared" si="78"/>
        <v>February</v>
      </c>
      <c r="U558" s="31">
        <v>61</v>
      </c>
      <c r="V558" s="27" t="s">
        <v>3821</v>
      </c>
      <c r="W558" s="32">
        <f t="shared" si="79"/>
        <v>66700</v>
      </c>
      <c r="X558" s="27" t="s">
        <v>3822</v>
      </c>
      <c r="Y558" s="32">
        <f t="shared" si="80"/>
        <v>1131</v>
      </c>
      <c r="Z55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58" s="27" t="s">
        <v>3823</v>
      </c>
      <c r="AB558" s="33">
        <f>Table1[[#This Row],[secs]]/60 + Table1[[#This Row],[mins]] + Table1[[#This Row],[hours]]*60</f>
        <v>33.166666666666664</v>
      </c>
      <c r="AC558" s="34">
        <f t="shared" si="81"/>
        <v>10</v>
      </c>
      <c r="AD558" s="34">
        <f t="shared" si="82"/>
        <v>33</v>
      </c>
      <c r="AE558" s="35">
        <f t="shared" si="83"/>
        <v>0</v>
      </c>
      <c r="AF558" s="28" t="str">
        <f>IFERROR(VLOOKUP(E558,youtube_playlist!$G:$H,2,FALSE),"Unspecified")</f>
        <v>ธุรกิจค้าปลีก</v>
      </c>
      <c r="AG558" s="28" t="str">
        <f>IFERROR(INDEX(youtube_playlist!$G$2:$H$285,MATCH(E558,youtube_playlist!$G$2:$G$285,0),MATCH("industry",youtube_playlist!$G$1:$H$1,0)),"Unspecified")</f>
        <v>ธุรกิจค้าปลีก</v>
      </c>
      <c r="AH558" s="36">
        <v>51441</v>
      </c>
    </row>
    <row r="559" spans="1:34" ht="15.75" customHeight="1" x14ac:dyDescent="0.3">
      <c r="A559" s="27" t="s">
        <v>3824</v>
      </c>
      <c r="B559" s="27" t="s">
        <v>2710</v>
      </c>
      <c r="C559" s="27" t="s">
        <v>3825</v>
      </c>
      <c r="D559" s="27" t="s">
        <v>3826</v>
      </c>
      <c r="E559" s="28" t="str">
        <f t="shared" si="69"/>
        <v>6utEvM9ekXs</v>
      </c>
      <c r="F559" s="28" t="str">
        <f t="shared" si="70"/>
        <v>6utEvM9ekXs</v>
      </c>
      <c r="G559" s="27" t="s">
        <v>3825</v>
      </c>
      <c r="H559" s="29" t="str">
        <f t="shared" si="71"/>
        <v>The Secret Sauce</v>
      </c>
      <c r="I559" s="27" t="s">
        <v>33</v>
      </c>
      <c r="J559" s="27" t="s">
        <v>3827</v>
      </c>
      <c r="K559" s="28" t="str">
        <f t="shared" si="72"/>
        <v>Feb 10, 2022</v>
      </c>
      <c r="L559" s="30">
        <f t="shared" si="73"/>
        <v>44602</v>
      </c>
      <c r="M559" s="28">
        <f t="shared" si="74"/>
        <v>10</v>
      </c>
      <c r="N559" s="28">
        <f t="shared" si="75"/>
        <v>2</v>
      </c>
      <c r="O559" s="28">
        <f t="shared" si="76"/>
        <v>2022</v>
      </c>
      <c r="P559" s="28" t="str">
        <f t="shared" si="77"/>
        <v>10</v>
      </c>
      <c r="Q559" s="28">
        <f>ROUNDUP(Table1[[#This Row],[month]]/3,0)</f>
        <v>1</v>
      </c>
      <c r="R559" s="28" t="str">
        <f>_xlfn.CONCAT(Table1[[#This Row],[year]],"-Q",Table1[[#This Row],[Quarter]])</f>
        <v>2022-Q1</v>
      </c>
      <c r="S559" s="28" t="str">
        <f>TEXT(Table1[[#This Row],[dateStr]],"yyyy-mm")</f>
        <v>2022-02</v>
      </c>
      <c r="T559" s="28" t="str">
        <f t="shared" si="78"/>
        <v>February</v>
      </c>
      <c r="U559" s="31">
        <v>300</v>
      </c>
      <c r="V559" s="27" t="s">
        <v>3828</v>
      </c>
      <c r="W559" s="32">
        <f t="shared" si="79"/>
        <v>249134</v>
      </c>
      <c r="X559" s="27" t="s">
        <v>3829</v>
      </c>
      <c r="Y559" s="32">
        <f t="shared" si="80"/>
        <v>5267</v>
      </c>
      <c r="Z55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59" s="27" t="s">
        <v>3830</v>
      </c>
      <c r="AB559" s="33">
        <f>Table1[[#This Row],[secs]]/60 + Table1[[#This Row],[mins]] + Table1[[#This Row],[hours]]*60</f>
        <v>58.6</v>
      </c>
      <c r="AC559" s="34">
        <f t="shared" si="81"/>
        <v>36</v>
      </c>
      <c r="AD559" s="34">
        <f t="shared" si="82"/>
        <v>58</v>
      </c>
      <c r="AE559" s="35">
        <f t="shared" si="83"/>
        <v>0</v>
      </c>
      <c r="AF559" s="28" t="str">
        <f>IFERROR(VLOOKUP(E559,youtube_playlist!$G:$H,2,FALSE),"Unspecified")</f>
        <v>การศึกษา</v>
      </c>
      <c r="AG559" s="28" t="str">
        <f>IFERROR(INDEX(youtube_playlist!$G$2:$H$285,MATCH(E559,youtube_playlist!$G$2:$G$285,0),MATCH("industry",youtube_playlist!$G$1:$H$1,0)),"Unspecified")</f>
        <v>การศึกษา</v>
      </c>
      <c r="AH559" s="36">
        <v>52244</v>
      </c>
    </row>
    <row r="560" spans="1:34" ht="15.75" customHeight="1" x14ac:dyDescent="0.3">
      <c r="A560" s="27" t="s">
        <v>3831</v>
      </c>
      <c r="B560" s="27" t="s">
        <v>2710</v>
      </c>
      <c r="C560" s="27" t="s">
        <v>3832</v>
      </c>
      <c r="D560" s="27" t="s">
        <v>3833</v>
      </c>
      <c r="E560" s="28" t="str">
        <f t="shared" si="69"/>
        <v>7VwUXcHUntg</v>
      </c>
      <c r="F560" s="28" t="str">
        <f t="shared" si="70"/>
        <v>7VwUXcHUntg</v>
      </c>
      <c r="G560" s="27" t="s">
        <v>3832</v>
      </c>
      <c r="H560" s="29" t="str">
        <f t="shared" si="71"/>
        <v>The Secret Sauce</v>
      </c>
      <c r="I560" s="27" t="s">
        <v>33</v>
      </c>
      <c r="J560" s="27" t="s">
        <v>3834</v>
      </c>
      <c r="K560" s="28" t="str">
        <f t="shared" si="72"/>
        <v>Feb 11, 2022</v>
      </c>
      <c r="L560" s="30">
        <f t="shared" si="73"/>
        <v>44603</v>
      </c>
      <c r="M560" s="28">
        <f t="shared" si="74"/>
        <v>11</v>
      </c>
      <c r="N560" s="28">
        <f t="shared" si="75"/>
        <v>2</v>
      </c>
      <c r="O560" s="28">
        <f t="shared" si="76"/>
        <v>2022</v>
      </c>
      <c r="P560" s="28" t="str">
        <f t="shared" si="77"/>
        <v>11</v>
      </c>
      <c r="Q560" s="28">
        <f>ROUNDUP(Table1[[#This Row],[month]]/3,0)</f>
        <v>1</v>
      </c>
      <c r="R560" s="28" t="str">
        <f>_xlfn.CONCAT(Table1[[#This Row],[year]],"-Q",Table1[[#This Row],[Quarter]])</f>
        <v>2022-Q1</v>
      </c>
      <c r="S560" s="28" t="str">
        <f>TEXT(Table1[[#This Row],[dateStr]],"yyyy-mm")</f>
        <v>2022-02</v>
      </c>
      <c r="T560" s="28" t="str">
        <f t="shared" si="78"/>
        <v>February</v>
      </c>
      <c r="U560" s="31">
        <v>24</v>
      </c>
      <c r="V560" s="27" t="s">
        <v>3835</v>
      </c>
      <c r="W560" s="32">
        <f t="shared" si="79"/>
        <v>14543</v>
      </c>
      <c r="X560" s="27" t="s">
        <v>2251</v>
      </c>
      <c r="Y560" s="32">
        <f t="shared" si="80"/>
        <v>371</v>
      </c>
      <c r="Z56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60" s="27" t="s">
        <v>3836</v>
      </c>
      <c r="AB560" s="33">
        <f>Table1[[#This Row],[secs]]/60 + Table1[[#This Row],[mins]] + Table1[[#This Row],[hours]]*60</f>
        <v>40.133333333333333</v>
      </c>
      <c r="AC560" s="34">
        <f t="shared" si="81"/>
        <v>8</v>
      </c>
      <c r="AD560" s="34">
        <f t="shared" si="82"/>
        <v>40</v>
      </c>
      <c r="AE560" s="35">
        <f t="shared" si="83"/>
        <v>0</v>
      </c>
      <c r="AF560" s="28" t="str">
        <f>IFERROR(VLOOKUP(E560,youtube_playlist!$G:$H,2,FALSE),"Unspecified")</f>
        <v>การศึกษา</v>
      </c>
      <c r="AG560" s="28" t="str">
        <f>IFERROR(INDEX(youtube_playlist!$G$2:$H$285,MATCH(E560,youtube_playlist!$G$2:$G$285,0),MATCH("industry",youtube_playlist!$G$1:$H$1,0)),"Unspecified")</f>
        <v>การศึกษา</v>
      </c>
      <c r="AH560" s="36">
        <v>46562</v>
      </c>
    </row>
    <row r="561" spans="1:34" ht="15.75" customHeight="1" x14ac:dyDescent="0.3">
      <c r="A561" s="27" t="s">
        <v>3837</v>
      </c>
      <c r="B561" s="27" t="s">
        <v>2710</v>
      </c>
      <c r="C561" s="27" t="s">
        <v>3838</v>
      </c>
      <c r="D561" s="27" t="s">
        <v>3839</v>
      </c>
      <c r="E561" s="28" t="str">
        <f t="shared" si="69"/>
        <v>ke00Eivba-M</v>
      </c>
      <c r="F561" s="28" t="str">
        <f t="shared" si="70"/>
        <v>ke00Eivba-M</v>
      </c>
      <c r="G561" s="27" t="s">
        <v>3838</v>
      </c>
      <c r="H561" s="29" t="str">
        <f t="shared" si="71"/>
        <v>The Secret Sauce</v>
      </c>
      <c r="I561" s="27" t="s">
        <v>33</v>
      </c>
      <c r="J561" s="27" t="s">
        <v>3840</v>
      </c>
      <c r="K561" s="28" t="str">
        <f t="shared" si="72"/>
        <v>Feb 14, 2022</v>
      </c>
      <c r="L561" s="30">
        <f t="shared" si="73"/>
        <v>44606</v>
      </c>
      <c r="M561" s="28">
        <f t="shared" si="74"/>
        <v>14</v>
      </c>
      <c r="N561" s="28">
        <f t="shared" si="75"/>
        <v>2</v>
      </c>
      <c r="O561" s="28">
        <f t="shared" si="76"/>
        <v>2022</v>
      </c>
      <c r="P561" s="28" t="str">
        <f t="shared" si="77"/>
        <v>14</v>
      </c>
      <c r="Q561" s="28">
        <f>ROUNDUP(Table1[[#This Row],[month]]/3,0)</f>
        <v>1</v>
      </c>
      <c r="R561" s="28" t="str">
        <f>_xlfn.CONCAT(Table1[[#This Row],[year]],"-Q",Table1[[#This Row],[Quarter]])</f>
        <v>2022-Q1</v>
      </c>
      <c r="S561" s="28" t="str">
        <f>TEXT(Table1[[#This Row],[dateStr]],"yyyy-mm")</f>
        <v>2022-02</v>
      </c>
      <c r="T561" s="28" t="str">
        <f t="shared" si="78"/>
        <v>February</v>
      </c>
      <c r="U561" s="31">
        <v>170</v>
      </c>
      <c r="V561" s="27" t="s">
        <v>3841</v>
      </c>
      <c r="W561" s="32">
        <f t="shared" si="79"/>
        <v>185516</v>
      </c>
      <c r="X561" s="27" t="s">
        <v>3842</v>
      </c>
      <c r="Y561" s="32">
        <f t="shared" si="80"/>
        <v>3178</v>
      </c>
      <c r="Z56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61" s="27" t="s">
        <v>3843</v>
      </c>
      <c r="AB561" s="33">
        <f>Table1[[#This Row],[secs]]/60 + Table1[[#This Row],[mins]] + Table1[[#This Row],[hours]]*60</f>
        <v>60.2</v>
      </c>
      <c r="AC561" s="34">
        <f t="shared" si="81"/>
        <v>12</v>
      </c>
      <c r="AD561" s="34">
        <f t="shared" si="82"/>
        <v>0</v>
      </c>
      <c r="AE561" s="35">
        <f t="shared" si="83"/>
        <v>1</v>
      </c>
      <c r="AF561" s="28" t="str">
        <f>IFERROR(VLOOKUP(E561,youtube_playlist!$G:$H,2,FALSE),"Unspecified")</f>
        <v>อสังหาริมทรัพย์</v>
      </c>
      <c r="AG561" s="28" t="str">
        <f>IFERROR(INDEX(youtube_playlist!$G$2:$H$285,MATCH(E561,youtube_playlist!$G$2:$G$285,0),MATCH("industry",youtube_playlist!$G$1:$H$1,0)),"Unspecified")</f>
        <v>อสังหาริมทรัพย์</v>
      </c>
      <c r="AH561" s="36">
        <v>55533</v>
      </c>
    </row>
    <row r="562" spans="1:34" ht="15.75" customHeight="1" x14ac:dyDescent="0.3">
      <c r="A562" s="27" t="s">
        <v>3844</v>
      </c>
      <c r="B562" s="27" t="s">
        <v>2710</v>
      </c>
      <c r="C562" s="27" t="s">
        <v>3845</v>
      </c>
      <c r="D562" s="27" t="s">
        <v>3846</v>
      </c>
      <c r="E562" s="28" t="str">
        <f t="shared" si="69"/>
        <v>jlERtaEOQh4</v>
      </c>
      <c r="F562" s="28" t="str">
        <f t="shared" si="70"/>
        <v>jlERtaEOQh4</v>
      </c>
      <c r="G562" s="27" t="s">
        <v>3845</v>
      </c>
      <c r="H562" s="29" t="str">
        <f t="shared" si="71"/>
        <v>The Secret Sauce</v>
      </c>
      <c r="I562" s="27" t="s">
        <v>33</v>
      </c>
      <c r="J562" s="27" t="s">
        <v>3847</v>
      </c>
      <c r="K562" s="28" t="str">
        <f t="shared" si="72"/>
        <v>Feb 20, 2022</v>
      </c>
      <c r="L562" s="30">
        <f t="shared" si="73"/>
        <v>44612</v>
      </c>
      <c r="M562" s="28">
        <f t="shared" si="74"/>
        <v>20</v>
      </c>
      <c r="N562" s="28">
        <f t="shared" si="75"/>
        <v>2</v>
      </c>
      <c r="O562" s="28">
        <f t="shared" si="76"/>
        <v>2022</v>
      </c>
      <c r="P562" s="28" t="str">
        <f t="shared" si="77"/>
        <v>20</v>
      </c>
      <c r="Q562" s="28">
        <f>ROUNDUP(Table1[[#This Row],[month]]/3,0)</f>
        <v>1</v>
      </c>
      <c r="R562" s="28" t="str">
        <f>_xlfn.CONCAT(Table1[[#This Row],[year]],"-Q",Table1[[#This Row],[Quarter]])</f>
        <v>2022-Q1</v>
      </c>
      <c r="S562" s="28" t="str">
        <f>TEXT(Table1[[#This Row],[dateStr]],"yyyy-mm")</f>
        <v>2022-02</v>
      </c>
      <c r="T562" s="28" t="str">
        <f t="shared" si="78"/>
        <v>February</v>
      </c>
      <c r="U562" s="31">
        <v>51</v>
      </c>
      <c r="V562" s="27" t="s">
        <v>3848</v>
      </c>
      <c r="W562" s="32">
        <f t="shared" si="79"/>
        <v>57533</v>
      </c>
      <c r="X562" s="27" t="s">
        <v>3849</v>
      </c>
      <c r="Y562" s="32">
        <f t="shared" si="80"/>
        <v>1613</v>
      </c>
      <c r="Z56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62" s="27" t="s">
        <v>3850</v>
      </c>
      <c r="AB562" s="33">
        <f>Table1[[#This Row],[secs]]/60 + Table1[[#This Row],[mins]] + Table1[[#This Row],[hours]]*60</f>
        <v>30.083333333333332</v>
      </c>
      <c r="AC562" s="34">
        <f t="shared" si="81"/>
        <v>5</v>
      </c>
      <c r="AD562" s="34">
        <f t="shared" si="82"/>
        <v>30</v>
      </c>
      <c r="AE562" s="35">
        <f t="shared" si="83"/>
        <v>0</v>
      </c>
      <c r="AF562" s="28" t="str">
        <f>IFERROR(VLOOKUP(E562,youtube_playlist!$G:$H,2,FALSE),"Unspecified")</f>
        <v>Unspecified</v>
      </c>
      <c r="AG562" s="28" t="str">
        <f>IFERROR(INDEX(youtube_playlist!$G$2:$H$285,MATCH(E562,youtube_playlist!$G$2:$G$285,0),MATCH("industry",youtube_playlist!$G$1:$H$1,0)),"Unspecified")</f>
        <v>Unspecified</v>
      </c>
      <c r="AH562" s="36">
        <v>49975</v>
      </c>
    </row>
    <row r="563" spans="1:34" ht="15.75" customHeight="1" x14ac:dyDescent="0.3">
      <c r="A563" s="27" t="s">
        <v>3851</v>
      </c>
      <c r="B563" s="27" t="s">
        <v>2710</v>
      </c>
      <c r="C563" s="27" t="s">
        <v>3852</v>
      </c>
      <c r="D563" s="27" t="s">
        <v>3853</v>
      </c>
      <c r="E563" s="28" t="str">
        <f t="shared" si="69"/>
        <v>SUMS4rQnDf4</v>
      </c>
      <c r="F563" s="28" t="str">
        <f t="shared" si="70"/>
        <v>SUMS4rQnDf4</v>
      </c>
      <c r="G563" s="27" t="s">
        <v>3852</v>
      </c>
      <c r="H563" s="29" t="str">
        <f t="shared" si="71"/>
        <v>The Secret Sauce</v>
      </c>
      <c r="I563" s="27" t="s">
        <v>33</v>
      </c>
      <c r="J563" s="27" t="s">
        <v>3854</v>
      </c>
      <c r="K563" s="28" t="str">
        <f t="shared" si="72"/>
        <v>Feb 23, 2022</v>
      </c>
      <c r="L563" s="30">
        <f t="shared" si="73"/>
        <v>44615</v>
      </c>
      <c r="M563" s="28">
        <f t="shared" si="74"/>
        <v>23</v>
      </c>
      <c r="N563" s="28">
        <f t="shared" si="75"/>
        <v>2</v>
      </c>
      <c r="O563" s="28">
        <f t="shared" si="76"/>
        <v>2022</v>
      </c>
      <c r="P563" s="28" t="str">
        <f t="shared" si="77"/>
        <v>23</v>
      </c>
      <c r="Q563" s="28">
        <f>ROUNDUP(Table1[[#This Row],[month]]/3,0)</f>
        <v>1</v>
      </c>
      <c r="R563" s="28" t="str">
        <f>_xlfn.CONCAT(Table1[[#This Row],[year]],"-Q",Table1[[#This Row],[Quarter]])</f>
        <v>2022-Q1</v>
      </c>
      <c r="S563" s="28" t="str">
        <f>TEXT(Table1[[#This Row],[dateStr]],"yyyy-mm")</f>
        <v>2022-02</v>
      </c>
      <c r="T563" s="28" t="str">
        <f t="shared" si="78"/>
        <v>February</v>
      </c>
      <c r="U563" s="31">
        <v>23</v>
      </c>
      <c r="V563" s="27" t="s">
        <v>3855</v>
      </c>
      <c r="W563" s="32">
        <f t="shared" si="79"/>
        <v>19544</v>
      </c>
      <c r="X563" s="27" t="s">
        <v>3856</v>
      </c>
      <c r="Y563" s="32">
        <f t="shared" si="80"/>
        <v>464</v>
      </c>
      <c r="Z56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63" s="27" t="s">
        <v>907</v>
      </c>
      <c r="AB563" s="33">
        <f>Table1[[#This Row],[secs]]/60 + Table1[[#This Row],[mins]] + Table1[[#This Row],[hours]]*60</f>
        <v>45.733333333333334</v>
      </c>
      <c r="AC563" s="34">
        <f t="shared" si="81"/>
        <v>44</v>
      </c>
      <c r="AD563" s="34">
        <f t="shared" si="82"/>
        <v>45</v>
      </c>
      <c r="AE563" s="35">
        <f t="shared" si="83"/>
        <v>0</v>
      </c>
      <c r="AF563" s="28" t="str">
        <f>IFERROR(VLOOKUP(E563,youtube_playlist!$G:$H,2,FALSE),"Unspecified")</f>
        <v>Unspecified</v>
      </c>
      <c r="AG563" s="28" t="str">
        <f>IFERROR(INDEX(youtube_playlist!$G$2:$H$285,MATCH(E563,youtube_playlist!$G$2:$G$285,0),MATCH("industry",youtube_playlist!$G$1:$H$1,0)),"Unspecified")</f>
        <v>Unspecified</v>
      </c>
      <c r="AH563" s="36">
        <v>46762</v>
      </c>
    </row>
    <row r="564" spans="1:34" ht="15.75" customHeight="1" x14ac:dyDescent="0.3">
      <c r="A564" s="27" t="s">
        <v>3857</v>
      </c>
      <c r="B564" s="27" t="s">
        <v>2710</v>
      </c>
      <c r="C564" s="27" t="s">
        <v>3858</v>
      </c>
      <c r="D564" s="27" t="s">
        <v>3859</v>
      </c>
      <c r="E564" s="28" t="str">
        <f t="shared" si="69"/>
        <v>eB9-Tz0PEhY</v>
      </c>
      <c r="F564" s="28" t="str">
        <f t="shared" si="70"/>
        <v>eB9-Tz0PEhY</v>
      </c>
      <c r="G564" s="27" t="s">
        <v>3858</v>
      </c>
      <c r="H564" s="29" t="str">
        <f t="shared" si="71"/>
        <v>The Secret Sauce</v>
      </c>
      <c r="I564" s="27" t="s">
        <v>33</v>
      </c>
      <c r="J564" s="27" t="s">
        <v>3860</v>
      </c>
      <c r="K564" s="28" t="str">
        <f t="shared" si="72"/>
        <v>Feb 24, 2022</v>
      </c>
      <c r="L564" s="30">
        <f t="shared" si="73"/>
        <v>44616</v>
      </c>
      <c r="M564" s="28">
        <f t="shared" si="74"/>
        <v>24</v>
      </c>
      <c r="N564" s="28">
        <f t="shared" si="75"/>
        <v>2</v>
      </c>
      <c r="O564" s="28">
        <f t="shared" si="76"/>
        <v>2022</v>
      </c>
      <c r="P564" s="28" t="str">
        <f t="shared" si="77"/>
        <v>24</v>
      </c>
      <c r="Q564" s="28">
        <f>ROUNDUP(Table1[[#This Row],[month]]/3,0)</f>
        <v>1</v>
      </c>
      <c r="R564" s="28" t="str">
        <f>_xlfn.CONCAT(Table1[[#This Row],[year]],"-Q",Table1[[#This Row],[Quarter]])</f>
        <v>2022-Q1</v>
      </c>
      <c r="S564" s="28" t="str">
        <f>TEXT(Table1[[#This Row],[dateStr]],"yyyy-mm")</f>
        <v>2022-02</v>
      </c>
      <c r="T564" s="28" t="str">
        <f t="shared" si="78"/>
        <v>February</v>
      </c>
      <c r="U564" s="31">
        <v>49</v>
      </c>
      <c r="V564" s="27" t="s">
        <v>3861</v>
      </c>
      <c r="W564" s="32">
        <f t="shared" si="79"/>
        <v>49449</v>
      </c>
      <c r="X564" s="27" t="s">
        <v>3862</v>
      </c>
      <c r="Y564" s="32">
        <f t="shared" si="80"/>
        <v>1304</v>
      </c>
      <c r="Z56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64" s="27" t="s">
        <v>3863</v>
      </c>
      <c r="AB564" s="33">
        <f>Table1[[#This Row],[secs]]/60 + Table1[[#This Row],[mins]] + Table1[[#This Row],[hours]]*60</f>
        <v>26.7</v>
      </c>
      <c r="AC564" s="34">
        <f t="shared" si="81"/>
        <v>42</v>
      </c>
      <c r="AD564" s="34">
        <f t="shared" si="82"/>
        <v>26</v>
      </c>
      <c r="AE564" s="35">
        <f t="shared" si="83"/>
        <v>0</v>
      </c>
      <c r="AF564" s="28" t="str">
        <f>IFERROR(VLOOKUP(E564,youtube_playlist!$G:$H,2,FALSE),"Unspecified")</f>
        <v>Unspecified</v>
      </c>
      <c r="AG564" s="28" t="str">
        <f>IFERROR(INDEX(youtube_playlist!$G$2:$H$285,MATCH(E564,youtube_playlist!$G$2:$G$285,0),MATCH("industry",youtube_playlist!$G$1:$H$1,0)),"Unspecified")</f>
        <v>Unspecified</v>
      </c>
      <c r="AH564" s="36">
        <v>45389</v>
      </c>
    </row>
    <row r="565" spans="1:34" ht="15.75" customHeight="1" x14ac:dyDescent="0.3">
      <c r="A565" s="27" t="s">
        <v>3864</v>
      </c>
      <c r="B565" s="27" t="s">
        <v>2710</v>
      </c>
      <c r="C565" s="27" t="s">
        <v>3865</v>
      </c>
      <c r="D565" s="27" t="s">
        <v>3866</v>
      </c>
      <c r="E565" s="28" t="str">
        <f t="shared" si="69"/>
        <v>Zi8CmAdv3EY</v>
      </c>
      <c r="F565" s="28" t="str">
        <f t="shared" si="70"/>
        <v>Zi8CmAdv3EY</v>
      </c>
      <c r="G565" s="27" t="s">
        <v>3865</v>
      </c>
      <c r="H565" s="29" t="str">
        <f t="shared" si="71"/>
        <v>The Secret Sauce</v>
      </c>
      <c r="I565" s="27" t="s">
        <v>33</v>
      </c>
      <c r="J565" s="27" t="s">
        <v>3867</v>
      </c>
      <c r="K565" s="28" t="str">
        <f t="shared" si="72"/>
        <v>Feb 25, 2022</v>
      </c>
      <c r="L565" s="30">
        <f t="shared" si="73"/>
        <v>44617</v>
      </c>
      <c r="M565" s="28">
        <f t="shared" si="74"/>
        <v>25</v>
      </c>
      <c r="N565" s="28">
        <f t="shared" si="75"/>
        <v>2</v>
      </c>
      <c r="O565" s="28">
        <f t="shared" si="76"/>
        <v>2022</v>
      </c>
      <c r="P565" s="28" t="str">
        <f t="shared" si="77"/>
        <v>25</v>
      </c>
      <c r="Q565" s="28">
        <f>ROUNDUP(Table1[[#This Row],[month]]/3,0)</f>
        <v>1</v>
      </c>
      <c r="R565" s="28" t="str">
        <f>_xlfn.CONCAT(Table1[[#This Row],[year]],"-Q",Table1[[#This Row],[Quarter]])</f>
        <v>2022-Q1</v>
      </c>
      <c r="S565" s="28" t="str">
        <f>TEXT(Table1[[#This Row],[dateStr]],"yyyy-mm")</f>
        <v>2022-02</v>
      </c>
      <c r="T565" s="28" t="str">
        <f t="shared" si="78"/>
        <v>February</v>
      </c>
      <c r="U565" s="31">
        <v>24</v>
      </c>
      <c r="V565" s="27" t="s">
        <v>3868</v>
      </c>
      <c r="W565" s="32">
        <f t="shared" si="79"/>
        <v>21507</v>
      </c>
      <c r="X565" s="27" t="s">
        <v>3869</v>
      </c>
      <c r="Y565" s="32">
        <f t="shared" si="80"/>
        <v>602</v>
      </c>
      <c r="Z56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65" s="27" t="s">
        <v>3870</v>
      </c>
      <c r="AB565" s="33">
        <f>Table1[[#This Row],[secs]]/60 + Table1[[#This Row],[mins]] + Table1[[#This Row],[hours]]*60</f>
        <v>50.216666666666669</v>
      </c>
      <c r="AC565" s="34">
        <f t="shared" si="81"/>
        <v>13</v>
      </c>
      <c r="AD565" s="34">
        <f t="shared" si="82"/>
        <v>50</v>
      </c>
      <c r="AE565" s="35">
        <f t="shared" si="83"/>
        <v>0</v>
      </c>
      <c r="AF565" s="28" t="str">
        <f>IFERROR(VLOOKUP(E565,youtube_playlist!$G:$H,2,FALSE),"Unspecified")</f>
        <v>การศึกษา</v>
      </c>
      <c r="AG565" s="28" t="str">
        <f>IFERROR(INDEX(youtube_playlist!$G$2:$H$285,MATCH(E565,youtube_playlist!$G$2:$G$285,0),MATCH("industry",youtube_playlist!$G$1:$H$1,0)),"Unspecified")</f>
        <v>การศึกษา</v>
      </c>
      <c r="AH565" s="36">
        <v>50715</v>
      </c>
    </row>
    <row r="566" spans="1:34" ht="15.75" customHeight="1" x14ac:dyDescent="0.3">
      <c r="A566" s="27" t="s">
        <v>3871</v>
      </c>
      <c r="B566" s="27" t="s">
        <v>2710</v>
      </c>
      <c r="C566" s="27" t="s">
        <v>3872</v>
      </c>
      <c r="D566" s="27" t="s">
        <v>3873</v>
      </c>
      <c r="E566" s="28" t="str">
        <f t="shared" si="69"/>
        <v>0zVp8pu60JE</v>
      </c>
      <c r="F566" s="28" t="str">
        <f t="shared" si="70"/>
        <v>0zVp8pu60JE</v>
      </c>
      <c r="G566" s="27" t="s">
        <v>3872</v>
      </c>
      <c r="H566" s="29" t="str">
        <f t="shared" si="71"/>
        <v>The Secret Sauce</v>
      </c>
      <c r="I566" s="27" t="s">
        <v>33</v>
      </c>
      <c r="J566" s="27" t="s">
        <v>3874</v>
      </c>
      <c r="K566" s="28" t="str">
        <f t="shared" si="72"/>
        <v>Feb 26, 2022</v>
      </c>
      <c r="L566" s="30">
        <f t="shared" si="73"/>
        <v>44618</v>
      </c>
      <c r="M566" s="28">
        <f t="shared" si="74"/>
        <v>26</v>
      </c>
      <c r="N566" s="28">
        <f t="shared" si="75"/>
        <v>2</v>
      </c>
      <c r="O566" s="28">
        <f t="shared" si="76"/>
        <v>2022</v>
      </c>
      <c r="P566" s="28" t="str">
        <f t="shared" si="77"/>
        <v>26</v>
      </c>
      <c r="Q566" s="28">
        <f>ROUNDUP(Table1[[#This Row],[month]]/3,0)</f>
        <v>1</v>
      </c>
      <c r="R566" s="28" t="str">
        <f>_xlfn.CONCAT(Table1[[#This Row],[year]],"-Q",Table1[[#This Row],[Quarter]])</f>
        <v>2022-Q1</v>
      </c>
      <c r="S566" s="28" t="str">
        <f>TEXT(Table1[[#This Row],[dateStr]],"yyyy-mm")</f>
        <v>2022-02</v>
      </c>
      <c r="T566" s="28" t="str">
        <f t="shared" si="78"/>
        <v>February</v>
      </c>
      <c r="U566" s="31">
        <v>500</v>
      </c>
      <c r="V566" s="27" t="s">
        <v>3875</v>
      </c>
      <c r="W566" s="32">
        <f t="shared" si="79"/>
        <v>562974</v>
      </c>
      <c r="X566" s="27" t="s">
        <v>3876</v>
      </c>
      <c r="Y566" s="32">
        <f t="shared" si="80"/>
        <v>11494</v>
      </c>
      <c r="Z56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66" s="27" t="s">
        <v>3877</v>
      </c>
      <c r="AB566" s="33">
        <f>Table1[[#This Row],[secs]]/60 + Table1[[#This Row],[mins]] + Table1[[#This Row],[hours]]*60</f>
        <v>66.599999999999994</v>
      </c>
      <c r="AC566" s="34">
        <f t="shared" si="81"/>
        <v>36</v>
      </c>
      <c r="AD566" s="34">
        <f t="shared" si="82"/>
        <v>6</v>
      </c>
      <c r="AE566" s="35">
        <f t="shared" si="83"/>
        <v>1</v>
      </c>
      <c r="AF566" s="28" t="str">
        <f>IFERROR(VLOOKUP(E566,youtube_playlist!$G:$H,2,FALSE),"Unspecified")</f>
        <v>Unspecified</v>
      </c>
      <c r="AG566" s="28" t="str">
        <f>IFERROR(INDEX(youtube_playlist!$G$2:$H$285,MATCH(E566,youtube_playlist!$G$2:$G$285,0),MATCH("industry",youtube_playlist!$G$1:$H$1,0)),"Unspecified")</f>
        <v>Unspecified</v>
      </c>
      <c r="AH566" s="36">
        <v>55123</v>
      </c>
    </row>
    <row r="567" spans="1:34" ht="15.75" customHeight="1" x14ac:dyDescent="0.3">
      <c r="A567" s="27" t="s">
        <v>3878</v>
      </c>
      <c r="B567" s="27" t="s">
        <v>2710</v>
      </c>
      <c r="C567" s="27" t="s">
        <v>3879</v>
      </c>
      <c r="D567" s="27" t="s">
        <v>3880</v>
      </c>
      <c r="E567" s="28" t="str">
        <f t="shared" si="69"/>
        <v>dgYpLRFyw-g</v>
      </c>
      <c r="F567" s="28" t="str">
        <f t="shared" si="70"/>
        <v>dgYpLRFyw-g</v>
      </c>
      <c r="G567" s="27" t="s">
        <v>3879</v>
      </c>
      <c r="H567" s="29" t="str">
        <f t="shared" si="71"/>
        <v>The Secret Sauce</v>
      </c>
      <c r="I567" s="27" t="s">
        <v>33</v>
      </c>
      <c r="J567" s="27" t="s">
        <v>3881</v>
      </c>
      <c r="K567" s="28" t="str">
        <f t="shared" si="72"/>
        <v>Feb 27, 2022</v>
      </c>
      <c r="L567" s="30">
        <f t="shared" si="73"/>
        <v>44619</v>
      </c>
      <c r="M567" s="28">
        <f t="shared" si="74"/>
        <v>27</v>
      </c>
      <c r="N567" s="28">
        <f t="shared" si="75"/>
        <v>2</v>
      </c>
      <c r="O567" s="28">
        <f t="shared" si="76"/>
        <v>2022</v>
      </c>
      <c r="P567" s="28" t="str">
        <f t="shared" si="77"/>
        <v>27</v>
      </c>
      <c r="Q567" s="28">
        <f>ROUNDUP(Table1[[#This Row],[month]]/3,0)</f>
        <v>1</v>
      </c>
      <c r="R567" s="28" t="str">
        <f>_xlfn.CONCAT(Table1[[#This Row],[year]],"-Q",Table1[[#This Row],[Quarter]])</f>
        <v>2022-Q1</v>
      </c>
      <c r="S567" s="28" t="str">
        <f>TEXT(Table1[[#This Row],[dateStr]],"yyyy-mm")</f>
        <v>2022-02</v>
      </c>
      <c r="T567" s="28" t="str">
        <f t="shared" si="78"/>
        <v>February</v>
      </c>
      <c r="U567" s="31">
        <v>308</v>
      </c>
      <c r="V567" s="27" t="s">
        <v>3882</v>
      </c>
      <c r="W567" s="32">
        <f t="shared" si="79"/>
        <v>179844</v>
      </c>
      <c r="X567" s="27" t="s">
        <v>3883</v>
      </c>
      <c r="Y567" s="32">
        <f t="shared" si="80"/>
        <v>4897</v>
      </c>
      <c r="Z56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67" s="27" t="s">
        <v>3884</v>
      </c>
      <c r="AB567" s="33">
        <f>Table1[[#This Row],[secs]]/60 + Table1[[#This Row],[mins]] + Table1[[#This Row],[hours]]*60</f>
        <v>61.5</v>
      </c>
      <c r="AC567" s="34">
        <f t="shared" si="81"/>
        <v>30</v>
      </c>
      <c r="AD567" s="34">
        <f t="shared" si="82"/>
        <v>1</v>
      </c>
      <c r="AE567" s="35">
        <f t="shared" si="83"/>
        <v>1</v>
      </c>
      <c r="AF567" s="28" t="str">
        <f>IFERROR(VLOOKUP(E567,youtube_playlist!$G:$H,2,FALSE),"Unspecified")</f>
        <v>Unspecified</v>
      </c>
      <c r="AG567" s="28" t="str">
        <f>IFERROR(INDEX(youtube_playlist!$G$2:$H$285,MATCH(E567,youtube_playlist!$G$2:$G$285,0),MATCH("industry",youtube_playlist!$G$1:$H$1,0)),"Unspecified")</f>
        <v>Unspecified</v>
      </c>
      <c r="AH567" s="36">
        <v>54602</v>
      </c>
    </row>
    <row r="568" spans="1:34" ht="15.75" customHeight="1" x14ac:dyDescent="0.3">
      <c r="A568" s="27" t="s">
        <v>3885</v>
      </c>
      <c r="B568" s="27" t="s">
        <v>2710</v>
      </c>
      <c r="C568" s="27" t="s">
        <v>3886</v>
      </c>
      <c r="D568" s="27" t="s">
        <v>3887</v>
      </c>
      <c r="E568" s="28" t="str">
        <f t="shared" si="69"/>
        <v>JZyHdLHng3c</v>
      </c>
      <c r="F568" s="28" t="str">
        <f t="shared" si="70"/>
        <v>JZyHdLHng3c</v>
      </c>
      <c r="G568" s="27" t="s">
        <v>3886</v>
      </c>
      <c r="H568" s="29" t="str">
        <f t="shared" si="71"/>
        <v>The Secret Sauce</v>
      </c>
      <c r="I568" s="27" t="s">
        <v>33</v>
      </c>
      <c r="J568" s="27" t="s">
        <v>3888</v>
      </c>
      <c r="K568" s="28" t="str">
        <f t="shared" si="72"/>
        <v>Mar 1, 2022</v>
      </c>
      <c r="L568" s="30">
        <f t="shared" si="73"/>
        <v>44621</v>
      </c>
      <c r="M568" s="28">
        <f t="shared" si="74"/>
        <v>1</v>
      </c>
      <c r="N568" s="28">
        <f t="shared" si="75"/>
        <v>3</v>
      </c>
      <c r="O568" s="28">
        <f t="shared" si="76"/>
        <v>2022</v>
      </c>
      <c r="P568" s="28" t="str">
        <f t="shared" si="77"/>
        <v>1</v>
      </c>
      <c r="Q568" s="28">
        <f>ROUNDUP(Table1[[#This Row],[month]]/3,0)</f>
        <v>1</v>
      </c>
      <c r="R568" s="28" t="str">
        <f>_xlfn.CONCAT(Table1[[#This Row],[year]],"-Q",Table1[[#This Row],[Quarter]])</f>
        <v>2022-Q1</v>
      </c>
      <c r="S568" s="28" t="str">
        <f>TEXT(Table1[[#This Row],[dateStr]],"yyyy-mm")</f>
        <v>2022-03</v>
      </c>
      <c r="T568" s="28" t="str">
        <f t="shared" si="78"/>
        <v>March</v>
      </c>
      <c r="U568" s="31">
        <v>16</v>
      </c>
      <c r="V568" s="27" t="s">
        <v>3889</v>
      </c>
      <c r="W568" s="32">
        <f t="shared" si="79"/>
        <v>32384</v>
      </c>
      <c r="X568" s="27" t="s">
        <v>2271</v>
      </c>
      <c r="Y568" s="32">
        <f t="shared" si="80"/>
        <v>817</v>
      </c>
      <c r="Z56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68" s="27" t="s">
        <v>3890</v>
      </c>
      <c r="AB568" s="33">
        <f>Table1[[#This Row],[secs]]/60 + Table1[[#This Row],[mins]] + Table1[[#This Row],[hours]]*60</f>
        <v>29.433333333333334</v>
      </c>
      <c r="AC568" s="34">
        <f t="shared" si="81"/>
        <v>26</v>
      </c>
      <c r="AD568" s="34">
        <f t="shared" si="82"/>
        <v>29</v>
      </c>
      <c r="AE568" s="35">
        <f t="shared" si="83"/>
        <v>0</v>
      </c>
      <c r="AF568" s="28" t="str">
        <f>IFERROR(VLOOKUP(E568,youtube_playlist!$G:$H,2,FALSE),"Unspecified")</f>
        <v>Unspecified</v>
      </c>
      <c r="AG568" s="28" t="str">
        <f>IFERROR(INDEX(youtube_playlist!$G$2:$H$285,MATCH(E568,youtube_playlist!$G$2:$G$285,0),MATCH("industry",youtube_playlist!$G$1:$H$1,0)),"Unspecified")</f>
        <v>Unspecified</v>
      </c>
      <c r="AH568" s="36">
        <v>44906</v>
      </c>
    </row>
    <row r="569" spans="1:34" ht="15.75" customHeight="1" x14ac:dyDescent="0.3">
      <c r="A569" s="27" t="s">
        <v>3891</v>
      </c>
      <c r="B569" s="27" t="s">
        <v>2710</v>
      </c>
      <c r="C569" s="27" t="s">
        <v>3892</v>
      </c>
      <c r="D569" s="27" t="s">
        <v>3893</v>
      </c>
      <c r="E569" s="28" t="str">
        <f t="shared" si="69"/>
        <v>GIKSfokn2Yo</v>
      </c>
      <c r="F569" s="28" t="str">
        <f t="shared" si="70"/>
        <v>GIKSfokn2Yo</v>
      </c>
      <c r="G569" s="27" t="s">
        <v>3892</v>
      </c>
      <c r="H569" s="29" t="str">
        <f t="shared" si="71"/>
        <v>The Secret Sauce</v>
      </c>
      <c r="I569" s="27" t="s">
        <v>33</v>
      </c>
      <c r="J569" s="27" t="s">
        <v>3894</v>
      </c>
      <c r="K569" s="28" t="str">
        <f t="shared" si="72"/>
        <v>Mar 4, 2022</v>
      </c>
      <c r="L569" s="30">
        <f t="shared" si="73"/>
        <v>44624</v>
      </c>
      <c r="M569" s="28">
        <f t="shared" si="74"/>
        <v>4</v>
      </c>
      <c r="N569" s="28">
        <f t="shared" si="75"/>
        <v>3</v>
      </c>
      <c r="O569" s="28">
        <f t="shared" si="76"/>
        <v>2022</v>
      </c>
      <c r="P569" s="28" t="str">
        <f t="shared" si="77"/>
        <v>4</v>
      </c>
      <c r="Q569" s="28">
        <f>ROUNDUP(Table1[[#This Row],[month]]/3,0)</f>
        <v>1</v>
      </c>
      <c r="R569" s="28" t="str">
        <f>_xlfn.CONCAT(Table1[[#This Row],[year]],"-Q",Table1[[#This Row],[Quarter]])</f>
        <v>2022-Q1</v>
      </c>
      <c r="S569" s="28" t="str">
        <f>TEXT(Table1[[#This Row],[dateStr]],"yyyy-mm")</f>
        <v>2022-03</v>
      </c>
      <c r="T569" s="28" t="str">
        <f t="shared" si="78"/>
        <v>March</v>
      </c>
      <c r="U569" s="31">
        <v>71</v>
      </c>
      <c r="V569" s="27" t="s">
        <v>3895</v>
      </c>
      <c r="W569" s="32">
        <f t="shared" si="79"/>
        <v>68616</v>
      </c>
      <c r="X569" s="27" t="s">
        <v>3896</v>
      </c>
      <c r="Y569" s="32">
        <f t="shared" si="80"/>
        <v>2171</v>
      </c>
      <c r="Z56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69" s="27" t="s">
        <v>3897</v>
      </c>
      <c r="AB569" s="33">
        <f>Table1[[#This Row],[secs]]/60 + Table1[[#This Row],[mins]] + Table1[[#This Row],[hours]]*60</f>
        <v>28.95</v>
      </c>
      <c r="AC569" s="34">
        <f t="shared" si="81"/>
        <v>57</v>
      </c>
      <c r="AD569" s="34">
        <f t="shared" si="82"/>
        <v>28</v>
      </c>
      <c r="AE569" s="35">
        <f t="shared" si="83"/>
        <v>0</v>
      </c>
      <c r="AF569" s="28" t="str">
        <f>IFERROR(VLOOKUP(E569,youtube_playlist!$G:$H,2,FALSE),"Unspecified")</f>
        <v>Unspecified</v>
      </c>
      <c r="AG569" s="28" t="str">
        <f>IFERROR(INDEX(youtube_playlist!$G$2:$H$285,MATCH(E569,youtube_playlist!$G$2:$G$285,0),MATCH("industry",youtube_playlist!$G$1:$H$1,0)),"Unspecified")</f>
        <v>Unspecified</v>
      </c>
      <c r="AH569" s="36">
        <v>45616</v>
      </c>
    </row>
    <row r="570" spans="1:34" ht="15.75" customHeight="1" x14ac:dyDescent="0.3">
      <c r="A570" s="27" t="s">
        <v>3898</v>
      </c>
      <c r="B570" s="27" t="s">
        <v>2710</v>
      </c>
      <c r="C570" s="27" t="s">
        <v>3899</v>
      </c>
      <c r="D570" s="27" t="s">
        <v>3900</v>
      </c>
      <c r="E570" s="28" t="str">
        <f t="shared" si="69"/>
        <v>NwjxdzS6AMs</v>
      </c>
      <c r="F570" s="28" t="str">
        <f t="shared" si="70"/>
        <v>NwjxdzS6AMs</v>
      </c>
      <c r="G570" s="27" t="s">
        <v>3899</v>
      </c>
      <c r="H570" s="29" t="str">
        <f t="shared" si="71"/>
        <v>The Secret Sauce</v>
      </c>
      <c r="I570" s="27" t="s">
        <v>33</v>
      </c>
      <c r="J570" s="27" t="s">
        <v>3901</v>
      </c>
      <c r="K570" s="28" t="str">
        <f t="shared" si="72"/>
        <v>Mar 6, 2022</v>
      </c>
      <c r="L570" s="30">
        <f t="shared" si="73"/>
        <v>44626</v>
      </c>
      <c r="M570" s="28">
        <f t="shared" si="74"/>
        <v>6</v>
      </c>
      <c r="N570" s="28">
        <f t="shared" si="75"/>
        <v>3</v>
      </c>
      <c r="O570" s="28">
        <f t="shared" si="76"/>
        <v>2022</v>
      </c>
      <c r="P570" s="28" t="str">
        <f t="shared" si="77"/>
        <v>6</v>
      </c>
      <c r="Q570" s="28">
        <f>ROUNDUP(Table1[[#This Row],[month]]/3,0)</f>
        <v>1</v>
      </c>
      <c r="R570" s="28" t="str">
        <f>_xlfn.CONCAT(Table1[[#This Row],[year]],"-Q",Table1[[#This Row],[Quarter]])</f>
        <v>2022-Q1</v>
      </c>
      <c r="S570" s="28" t="str">
        <f>TEXT(Table1[[#This Row],[dateStr]],"yyyy-mm")</f>
        <v>2022-03</v>
      </c>
      <c r="T570" s="28" t="str">
        <f t="shared" si="78"/>
        <v>March</v>
      </c>
      <c r="U570" s="31">
        <v>175</v>
      </c>
      <c r="V570" s="27" t="s">
        <v>3902</v>
      </c>
      <c r="W570" s="32">
        <f t="shared" si="79"/>
        <v>60805</v>
      </c>
      <c r="X570" s="27" t="s">
        <v>3903</v>
      </c>
      <c r="Y570" s="32">
        <f t="shared" si="80"/>
        <v>1591</v>
      </c>
      <c r="Z57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70" s="27" t="s">
        <v>3904</v>
      </c>
      <c r="AB570" s="33">
        <f>Table1[[#This Row],[secs]]/60 + Table1[[#This Row],[mins]] + Table1[[#This Row],[hours]]*60</f>
        <v>16.25</v>
      </c>
      <c r="AC570" s="34">
        <f t="shared" si="81"/>
        <v>15</v>
      </c>
      <c r="AD570" s="34">
        <f t="shared" si="82"/>
        <v>16</v>
      </c>
      <c r="AE570" s="35">
        <f t="shared" si="83"/>
        <v>0</v>
      </c>
      <c r="AF570" s="28" t="str">
        <f>IFERROR(VLOOKUP(E570,youtube_playlist!$G:$H,2,FALSE),"Unspecified")</f>
        <v>Unspecified</v>
      </c>
      <c r="AG570" s="28" t="str">
        <f>IFERROR(INDEX(youtube_playlist!$G$2:$H$285,MATCH(E570,youtube_playlist!$G$2:$G$285,0),MATCH("industry",youtube_playlist!$G$1:$H$1,0)),"Unspecified")</f>
        <v>Unspecified</v>
      </c>
      <c r="AH570" s="36">
        <v>41277</v>
      </c>
    </row>
    <row r="571" spans="1:34" ht="15.75" customHeight="1" x14ac:dyDescent="0.3">
      <c r="A571" s="27" t="s">
        <v>3905</v>
      </c>
      <c r="B571" s="27" t="s">
        <v>2710</v>
      </c>
      <c r="C571" s="27" t="s">
        <v>3906</v>
      </c>
      <c r="D571" s="27" t="s">
        <v>3907</v>
      </c>
      <c r="E571" s="28" t="str">
        <f t="shared" si="69"/>
        <v>wBtwLl2pasQ</v>
      </c>
      <c r="F571" s="28" t="str">
        <f t="shared" si="70"/>
        <v>wBtwLl2pasQ</v>
      </c>
      <c r="G571" s="27" t="s">
        <v>3906</v>
      </c>
      <c r="H571" s="29" t="str">
        <f t="shared" si="71"/>
        <v>The Secret Sauce</v>
      </c>
      <c r="I571" s="27" t="s">
        <v>33</v>
      </c>
      <c r="J571" s="27" t="s">
        <v>3908</v>
      </c>
      <c r="K571" s="28" t="str">
        <f t="shared" si="72"/>
        <v>Mar 8, 2022</v>
      </c>
      <c r="L571" s="30">
        <f t="shared" si="73"/>
        <v>44628</v>
      </c>
      <c r="M571" s="28">
        <f t="shared" si="74"/>
        <v>8</v>
      </c>
      <c r="N571" s="28">
        <f t="shared" si="75"/>
        <v>3</v>
      </c>
      <c r="O571" s="28">
        <f t="shared" si="76"/>
        <v>2022</v>
      </c>
      <c r="P571" s="28" t="str">
        <f t="shared" si="77"/>
        <v>8</v>
      </c>
      <c r="Q571" s="28">
        <f>ROUNDUP(Table1[[#This Row],[month]]/3,0)</f>
        <v>1</v>
      </c>
      <c r="R571" s="28" t="str">
        <f>_xlfn.CONCAT(Table1[[#This Row],[year]],"-Q",Table1[[#This Row],[Quarter]])</f>
        <v>2022-Q1</v>
      </c>
      <c r="S571" s="28" t="str">
        <f>TEXT(Table1[[#This Row],[dateStr]],"yyyy-mm")</f>
        <v>2022-03</v>
      </c>
      <c r="T571" s="28" t="str">
        <f t="shared" si="78"/>
        <v>March</v>
      </c>
      <c r="U571" s="31">
        <v>8</v>
      </c>
      <c r="V571" s="27" t="s">
        <v>3909</v>
      </c>
      <c r="W571" s="32">
        <f t="shared" si="79"/>
        <v>11822</v>
      </c>
      <c r="X571" s="27" t="s">
        <v>3910</v>
      </c>
      <c r="Y571" s="32">
        <f t="shared" si="80"/>
        <v>297</v>
      </c>
      <c r="Z57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71" s="27" t="s">
        <v>3911</v>
      </c>
      <c r="AB571" s="33">
        <f>Table1[[#This Row],[secs]]/60 + Table1[[#This Row],[mins]] + Table1[[#This Row],[hours]]*60</f>
        <v>27.966666666666665</v>
      </c>
      <c r="AC571" s="34">
        <f t="shared" si="81"/>
        <v>58</v>
      </c>
      <c r="AD571" s="34">
        <f t="shared" si="82"/>
        <v>27</v>
      </c>
      <c r="AE571" s="35">
        <f t="shared" si="83"/>
        <v>0</v>
      </c>
      <c r="AF571" s="28" t="str">
        <f>IFERROR(VLOOKUP(E571,youtube_playlist!$G:$H,2,FALSE),"Unspecified")</f>
        <v>Unspecified</v>
      </c>
      <c r="AG571" s="28" t="str">
        <f>IFERROR(INDEX(youtube_playlist!$G$2:$H$285,MATCH(E571,youtube_playlist!$G$2:$G$285,0),MATCH("industry",youtube_playlist!$G$1:$H$1,0)),"Unspecified")</f>
        <v>Unspecified</v>
      </c>
      <c r="AH571" s="36">
        <v>43487</v>
      </c>
    </row>
    <row r="572" spans="1:34" ht="15.75" hidden="1" customHeight="1" x14ac:dyDescent="0.3">
      <c r="A572" s="9" t="s">
        <v>3912</v>
      </c>
      <c r="B572" s="9" t="s">
        <v>2710</v>
      </c>
      <c r="C572" s="9" t="s">
        <v>3913</v>
      </c>
      <c r="D572" s="9" t="s">
        <v>3914</v>
      </c>
      <c r="E572" s="15" t="str">
        <f t="shared" si="69"/>
        <v>Ow5yHb8WzC4</v>
      </c>
      <c r="F572" s="15" t="str">
        <f t="shared" si="70"/>
        <v>Ow5yHb8WzC4</v>
      </c>
      <c r="G572" s="9" t="s">
        <v>3913</v>
      </c>
      <c r="H572" s="17" t="str">
        <f t="shared" si="71"/>
        <v>The Secret Sauce</v>
      </c>
      <c r="I572" s="9" t="s">
        <v>33</v>
      </c>
      <c r="J572" s="9" t="s">
        <v>3915</v>
      </c>
      <c r="K572" s="15" t="str">
        <f t="shared" si="72"/>
        <v>Mar 10, 2022</v>
      </c>
      <c r="L572" s="10">
        <f t="shared" si="73"/>
        <v>44630</v>
      </c>
      <c r="M572" s="15">
        <f t="shared" si="74"/>
        <v>10</v>
      </c>
      <c r="N572" s="15">
        <f t="shared" si="75"/>
        <v>3</v>
      </c>
      <c r="O572" s="15">
        <f t="shared" si="76"/>
        <v>2022</v>
      </c>
      <c r="P572" s="15" t="str">
        <f t="shared" si="77"/>
        <v>10</v>
      </c>
      <c r="Q572" s="15">
        <f>ROUNDUP(Table1[[#This Row],[month]]/3,0)</f>
        <v>1</v>
      </c>
      <c r="R572" s="15" t="str">
        <f>_xlfn.CONCAT(Table1[[#This Row],[year]],"-Q",Table1[[#This Row],[Quarter]])</f>
        <v>2022-Q1</v>
      </c>
      <c r="S572" s="15" t="str">
        <f>TEXT(Table1[[#This Row],[dateStr]],"yyyy-mm")</f>
        <v>2022-03</v>
      </c>
      <c r="T572" s="15" t="str">
        <f t="shared" si="78"/>
        <v>March</v>
      </c>
      <c r="U572" s="11">
        <v>54</v>
      </c>
      <c r="V572" s="9" t="s">
        <v>3916</v>
      </c>
      <c r="W572" s="12">
        <f t="shared" si="79"/>
        <v>172163</v>
      </c>
      <c r="X572" s="9" t="s">
        <v>3917</v>
      </c>
      <c r="Y572" s="12">
        <f t="shared" si="80"/>
        <v>647</v>
      </c>
      <c r="Z572" s="1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572" s="9" t="s">
        <v>3918</v>
      </c>
      <c r="AB572" s="9" t="s">
        <v>3944</v>
      </c>
      <c r="AC572" s="13">
        <f t="shared" si="81"/>
        <v>43</v>
      </c>
      <c r="AD572" s="13">
        <f t="shared" si="82"/>
        <v>58</v>
      </c>
      <c r="AE572" s="18">
        <f t="shared" si="83"/>
        <v>0</v>
      </c>
      <c r="AF572" s="15" t="str">
        <f>IFERROR(VLOOKUP(E572,youtube_playlist!$G:$H,2,FALSE),"Unspecified")</f>
        <v>สินเชื่อ</v>
      </c>
      <c r="AG572" s="15" t="str">
        <f>IFERROR(INDEX(youtube_playlist!$G$2:$H$285,MATCH(E572,youtube_playlist!$G$2:$G$285,0),MATCH("industry",youtube_playlist!$G$1:$H$1,0)),"Unspecified")</f>
        <v>สินเชื่อ</v>
      </c>
      <c r="AH572" s="14">
        <v>50951</v>
      </c>
    </row>
    <row r="573" spans="1:34" ht="15.75" customHeight="1" x14ac:dyDescent="0.3">
      <c r="A573" s="27" t="s">
        <v>3919</v>
      </c>
      <c r="B573" s="27" t="s">
        <v>2710</v>
      </c>
      <c r="C573" s="27" t="s">
        <v>3920</v>
      </c>
      <c r="D573" s="27" t="s">
        <v>3921</v>
      </c>
      <c r="E573" s="28" t="str">
        <f t="shared" si="69"/>
        <v>RJ2_K96DbyQ</v>
      </c>
      <c r="F573" s="28" t="str">
        <f t="shared" si="70"/>
        <v>RJ2_K96DbyQ</v>
      </c>
      <c r="G573" s="27" t="s">
        <v>3920</v>
      </c>
      <c r="H573" s="29" t="str">
        <f t="shared" si="71"/>
        <v>The Secret Sauce</v>
      </c>
      <c r="I573" s="27" t="s">
        <v>33</v>
      </c>
      <c r="J573" s="27" t="s">
        <v>3922</v>
      </c>
      <c r="K573" s="28" t="str">
        <f t="shared" si="72"/>
        <v>Mar 14, 2022</v>
      </c>
      <c r="L573" s="30">
        <f t="shared" si="73"/>
        <v>44634</v>
      </c>
      <c r="M573" s="28">
        <f t="shared" si="74"/>
        <v>14</v>
      </c>
      <c r="N573" s="28">
        <f t="shared" si="75"/>
        <v>3</v>
      </c>
      <c r="O573" s="28">
        <f t="shared" si="76"/>
        <v>2022</v>
      </c>
      <c r="P573" s="28" t="str">
        <f t="shared" si="77"/>
        <v>14</v>
      </c>
      <c r="Q573" s="28">
        <f>ROUNDUP(Table1[[#This Row],[month]]/3,0)</f>
        <v>1</v>
      </c>
      <c r="R573" s="28" t="str">
        <f>_xlfn.CONCAT(Table1[[#This Row],[year]],"-Q",Table1[[#This Row],[Quarter]])</f>
        <v>2022-Q1</v>
      </c>
      <c r="S573" s="28" t="str">
        <f>TEXT(Table1[[#This Row],[dateStr]],"yyyy-mm")</f>
        <v>2022-03</v>
      </c>
      <c r="T573" s="28" t="str">
        <f t="shared" si="78"/>
        <v>March</v>
      </c>
      <c r="U573" s="31">
        <v>147</v>
      </c>
      <c r="V573" s="27" t="s">
        <v>3923</v>
      </c>
      <c r="W573" s="32">
        <f t="shared" si="79"/>
        <v>151282</v>
      </c>
      <c r="X573" s="27" t="s">
        <v>3924</v>
      </c>
      <c r="Y573" s="32">
        <f t="shared" si="80"/>
        <v>5008</v>
      </c>
      <c r="Z57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73" s="27" t="s">
        <v>3925</v>
      </c>
      <c r="AB573" s="33">
        <f>Table1[[#This Row],[secs]]/60 + Table1[[#This Row],[mins]] + Table1[[#This Row],[hours]]*60</f>
        <v>46.866666666666667</v>
      </c>
      <c r="AC573" s="34">
        <f t="shared" si="81"/>
        <v>52</v>
      </c>
      <c r="AD573" s="34">
        <f t="shared" si="82"/>
        <v>46</v>
      </c>
      <c r="AE573" s="35">
        <f t="shared" si="83"/>
        <v>0</v>
      </c>
      <c r="AF573" s="28" t="str">
        <f>IFERROR(VLOOKUP(E573,youtube_playlist!$G:$H,2,FALSE),"Unspecified")</f>
        <v>Unspecified</v>
      </c>
      <c r="AG573" s="28" t="str">
        <f>IFERROR(INDEX(youtube_playlist!$G$2:$H$285,MATCH(E573,youtube_playlist!$G$2:$G$285,0),MATCH("industry",youtube_playlist!$G$1:$H$1,0)),"Unspecified")</f>
        <v>Unspecified</v>
      </c>
      <c r="AH573" s="36">
        <v>50850</v>
      </c>
    </row>
    <row r="574" spans="1:34" ht="15.75" customHeight="1" x14ac:dyDescent="0.3">
      <c r="A574" s="27" t="s">
        <v>3926</v>
      </c>
      <c r="B574" s="27" t="s">
        <v>2710</v>
      </c>
      <c r="C574" s="27" t="s">
        <v>3927</v>
      </c>
      <c r="D574" s="27" t="s">
        <v>3928</v>
      </c>
      <c r="E574" s="28" t="str">
        <f t="shared" si="69"/>
        <v>SCvUG6_DXGI</v>
      </c>
      <c r="F574" s="28" t="str">
        <f t="shared" si="70"/>
        <v>SCvUG6_DXGI</v>
      </c>
      <c r="G574" s="27" t="s">
        <v>3927</v>
      </c>
      <c r="H574" s="29" t="str">
        <f t="shared" si="71"/>
        <v>The Secret Sauce</v>
      </c>
      <c r="I574" s="27" t="s">
        <v>33</v>
      </c>
      <c r="J574" s="27" t="s">
        <v>3929</v>
      </c>
      <c r="K574" s="28" t="str">
        <f t="shared" si="72"/>
        <v>Mar 15, 2022</v>
      </c>
      <c r="L574" s="30">
        <f t="shared" si="73"/>
        <v>44635</v>
      </c>
      <c r="M574" s="28">
        <f t="shared" si="74"/>
        <v>15</v>
      </c>
      <c r="N574" s="28">
        <f t="shared" si="75"/>
        <v>3</v>
      </c>
      <c r="O574" s="28">
        <f t="shared" si="76"/>
        <v>2022</v>
      </c>
      <c r="P574" s="28" t="str">
        <f t="shared" si="77"/>
        <v>15</v>
      </c>
      <c r="Q574" s="28">
        <f>ROUNDUP(Table1[[#This Row],[month]]/3,0)</f>
        <v>1</v>
      </c>
      <c r="R574" s="28" t="str">
        <f>_xlfn.CONCAT(Table1[[#This Row],[year]],"-Q",Table1[[#This Row],[Quarter]])</f>
        <v>2022-Q1</v>
      </c>
      <c r="S574" s="28" t="str">
        <f>TEXT(Table1[[#This Row],[dateStr]],"yyyy-mm")</f>
        <v>2022-03</v>
      </c>
      <c r="T574" s="28" t="str">
        <f t="shared" si="78"/>
        <v>March</v>
      </c>
      <c r="U574" s="31">
        <v>61</v>
      </c>
      <c r="V574" s="27" t="s">
        <v>3930</v>
      </c>
      <c r="W574" s="32">
        <f t="shared" si="79"/>
        <v>18364</v>
      </c>
      <c r="X574" s="27" t="s">
        <v>521</v>
      </c>
      <c r="Y574" s="32">
        <f t="shared" si="80"/>
        <v>362</v>
      </c>
      <c r="Z57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74" s="27" t="s">
        <v>3931</v>
      </c>
      <c r="AB574" s="33">
        <f>Table1[[#This Row],[secs]]/60 + Table1[[#This Row],[mins]] + Table1[[#This Row],[hours]]*60</f>
        <v>52.283333333333331</v>
      </c>
      <c r="AC574" s="34">
        <f t="shared" si="81"/>
        <v>17</v>
      </c>
      <c r="AD574" s="34">
        <f t="shared" si="82"/>
        <v>52</v>
      </c>
      <c r="AE574" s="35">
        <f t="shared" si="83"/>
        <v>0</v>
      </c>
      <c r="AF574" s="28" t="str">
        <f>IFERROR(VLOOKUP(E574,youtube_playlist!$G:$H,2,FALSE),"Unspecified")</f>
        <v>ผู้นำภาครัฐ</v>
      </c>
      <c r="AG574" s="28" t="str">
        <f>IFERROR(INDEX(youtube_playlist!$G$2:$H$285,MATCH(E574,youtube_playlist!$G$2:$G$285,0),MATCH("industry",youtube_playlist!$G$1:$H$1,0)),"Unspecified")</f>
        <v>ผู้นำภาครัฐ</v>
      </c>
      <c r="AH574" s="36">
        <v>49551</v>
      </c>
    </row>
    <row r="575" spans="1:34" ht="15.75" customHeight="1" x14ac:dyDescent="0.3">
      <c r="A575" s="27" t="s">
        <v>3932</v>
      </c>
      <c r="B575" s="27" t="s">
        <v>2710</v>
      </c>
      <c r="C575" s="27" t="s">
        <v>3933</v>
      </c>
      <c r="D575" s="27" t="s">
        <v>3934</v>
      </c>
      <c r="E575" s="28" t="str">
        <f t="shared" si="69"/>
        <v>Bgs_uekSmjk</v>
      </c>
      <c r="F575" s="28" t="str">
        <f t="shared" si="70"/>
        <v>Bgs_uekSmjk</v>
      </c>
      <c r="G575" s="27" t="s">
        <v>3933</v>
      </c>
      <c r="H575" s="29" t="str">
        <f t="shared" si="71"/>
        <v>The Secret Sauce</v>
      </c>
      <c r="I575" s="27" t="s">
        <v>33</v>
      </c>
      <c r="J575" s="27" t="s">
        <v>3935</v>
      </c>
      <c r="K575" s="28" t="str">
        <f t="shared" si="72"/>
        <v>Mar 16, 2022</v>
      </c>
      <c r="L575" s="30">
        <f t="shared" si="73"/>
        <v>44636</v>
      </c>
      <c r="M575" s="28">
        <f t="shared" si="74"/>
        <v>16</v>
      </c>
      <c r="N575" s="28">
        <f t="shared" si="75"/>
        <v>3</v>
      </c>
      <c r="O575" s="28">
        <f t="shared" si="76"/>
        <v>2022</v>
      </c>
      <c r="P575" s="28" t="str">
        <f t="shared" si="77"/>
        <v>16</v>
      </c>
      <c r="Q575" s="28">
        <f>ROUNDUP(Table1[[#This Row],[month]]/3,0)</f>
        <v>1</v>
      </c>
      <c r="R575" s="28" t="str">
        <f>_xlfn.CONCAT(Table1[[#This Row],[year]],"-Q",Table1[[#This Row],[Quarter]])</f>
        <v>2022-Q1</v>
      </c>
      <c r="S575" s="28" t="str">
        <f>TEXT(Table1[[#This Row],[dateStr]],"yyyy-mm")</f>
        <v>2022-03</v>
      </c>
      <c r="T575" s="28" t="str">
        <f t="shared" si="78"/>
        <v>March</v>
      </c>
      <c r="U575" s="31">
        <v>39</v>
      </c>
      <c r="V575" s="27" t="s">
        <v>3936</v>
      </c>
      <c r="W575" s="32">
        <f t="shared" si="79"/>
        <v>127291</v>
      </c>
      <c r="X575" s="27" t="s">
        <v>3937</v>
      </c>
      <c r="Y575" s="32">
        <f t="shared" si="80"/>
        <v>730</v>
      </c>
      <c r="Z57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75" s="27" t="s">
        <v>3399</v>
      </c>
      <c r="AB575" s="33">
        <f>Table1[[#This Row],[secs]]/60 + Table1[[#This Row],[mins]] + Table1[[#This Row],[hours]]*60</f>
        <v>46.716666666666669</v>
      </c>
      <c r="AC575" s="34">
        <f t="shared" si="81"/>
        <v>43</v>
      </c>
      <c r="AD575" s="34">
        <f t="shared" si="82"/>
        <v>46</v>
      </c>
      <c r="AE575" s="35">
        <f t="shared" si="83"/>
        <v>0</v>
      </c>
      <c r="AF575" s="28" t="str">
        <f>IFERROR(VLOOKUP(E575,youtube_playlist!$G:$H,2,FALSE),"Unspecified")</f>
        <v>Unspecified</v>
      </c>
      <c r="AG575" s="28" t="str">
        <f>IFERROR(INDEX(youtube_playlist!$G$2:$H$285,MATCH(E575,youtube_playlist!$G$2:$G$285,0),MATCH("industry",youtube_playlist!$G$1:$H$1,0)),"Unspecified")</f>
        <v>Unspecified</v>
      </c>
      <c r="AH575" s="36">
        <v>50124</v>
      </c>
    </row>
    <row r="576" spans="1:34" ht="15.75" customHeight="1" x14ac:dyDescent="0.3">
      <c r="A576" s="27" t="s">
        <v>3938</v>
      </c>
      <c r="B576" s="27" t="s">
        <v>2710</v>
      </c>
      <c r="C576" s="27" t="s">
        <v>3939</v>
      </c>
      <c r="D576" s="27" t="s">
        <v>3940</v>
      </c>
      <c r="E576" s="28" t="str">
        <f t="shared" si="69"/>
        <v>bUE4Vo7VMO4</v>
      </c>
      <c r="F576" s="28" t="str">
        <f t="shared" si="70"/>
        <v>bUE4Vo7VMO4</v>
      </c>
      <c r="G576" s="27" t="s">
        <v>3939</v>
      </c>
      <c r="H576" s="29" t="str">
        <f t="shared" si="71"/>
        <v>The Secret Sauce</v>
      </c>
      <c r="I576" s="27" t="s">
        <v>33</v>
      </c>
      <c r="J576" s="27" t="s">
        <v>3941</v>
      </c>
      <c r="K576" s="28" t="str">
        <f t="shared" si="72"/>
        <v>Mar 19, 2022</v>
      </c>
      <c r="L576" s="30">
        <f t="shared" si="73"/>
        <v>44639</v>
      </c>
      <c r="M576" s="28">
        <f t="shared" si="74"/>
        <v>19</v>
      </c>
      <c r="N576" s="28">
        <f t="shared" si="75"/>
        <v>3</v>
      </c>
      <c r="O576" s="28">
        <f t="shared" si="76"/>
        <v>2022</v>
      </c>
      <c r="P576" s="28" t="str">
        <f t="shared" si="77"/>
        <v>19</v>
      </c>
      <c r="Q576" s="28">
        <f>ROUNDUP(Table1[[#This Row],[month]]/3,0)</f>
        <v>1</v>
      </c>
      <c r="R576" s="28" t="str">
        <f>_xlfn.CONCAT(Table1[[#This Row],[year]],"-Q",Table1[[#This Row],[Quarter]])</f>
        <v>2022-Q1</v>
      </c>
      <c r="S576" s="28" t="str">
        <f>TEXT(Table1[[#This Row],[dateStr]],"yyyy-mm")</f>
        <v>2022-03</v>
      </c>
      <c r="T576" s="28" t="str">
        <f t="shared" si="78"/>
        <v>March</v>
      </c>
      <c r="U576" s="31">
        <v>783</v>
      </c>
      <c r="V576" s="27" t="s">
        <v>3942</v>
      </c>
      <c r="W576" s="32">
        <f t="shared" si="79"/>
        <v>752549</v>
      </c>
      <c r="X576" s="27" t="s">
        <v>3943</v>
      </c>
      <c r="Y576" s="32">
        <f t="shared" si="80"/>
        <v>14401</v>
      </c>
      <c r="Z57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76" s="27" t="s">
        <v>3944</v>
      </c>
      <c r="AB576" s="33">
        <f>Table1[[#This Row],[secs]]/60 + Table1[[#This Row],[mins]] + Table1[[#This Row],[hours]]*60</f>
        <v>54.2</v>
      </c>
      <c r="AC576" s="34">
        <f t="shared" si="81"/>
        <v>12</v>
      </c>
      <c r="AD576" s="34">
        <f t="shared" si="82"/>
        <v>54</v>
      </c>
      <c r="AE576" s="35">
        <f t="shared" si="83"/>
        <v>0</v>
      </c>
      <c r="AF576" s="28" t="str">
        <f>IFERROR(VLOOKUP(E576,youtube_playlist!$G:$H,2,FALSE),"Unspecified")</f>
        <v>พลังงาน</v>
      </c>
      <c r="AG576" s="28" t="str">
        <f>IFERROR(INDEX(youtube_playlist!$G$2:$H$285,MATCH(E576,youtube_playlist!$G$2:$G$285,0),MATCH("industry",youtube_playlist!$G$1:$H$1,0)),"Unspecified")</f>
        <v>พลังงาน</v>
      </c>
      <c r="AH576" s="36">
        <v>42294</v>
      </c>
    </row>
    <row r="577" spans="1:34" ht="15.75" customHeight="1" x14ac:dyDescent="0.3">
      <c r="A577" s="27" t="s">
        <v>3945</v>
      </c>
      <c r="B577" s="27" t="s">
        <v>2710</v>
      </c>
      <c r="C577" s="27" t="s">
        <v>3946</v>
      </c>
      <c r="D577" s="27" t="s">
        <v>3947</v>
      </c>
      <c r="E577" s="28" t="str">
        <f t="shared" si="69"/>
        <v>QD-zglHX23s</v>
      </c>
      <c r="F577" s="28" t="str">
        <f t="shared" si="70"/>
        <v>QD-zglHX23s</v>
      </c>
      <c r="G577" s="27" t="s">
        <v>3946</v>
      </c>
      <c r="H577" s="29" t="str">
        <f t="shared" si="71"/>
        <v>The Secret Sauce</v>
      </c>
      <c r="I577" s="27" t="s">
        <v>33</v>
      </c>
      <c r="J577" s="27" t="s">
        <v>3948</v>
      </c>
      <c r="K577" s="28" t="str">
        <f t="shared" si="72"/>
        <v>Mar 20, 2022</v>
      </c>
      <c r="L577" s="30">
        <f t="shared" si="73"/>
        <v>44640</v>
      </c>
      <c r="M577" s="28">
        <f t="shared" si="74"/>
        <v>20</v>
      </c>
      <c r="N577" s="28">
        <f t="shared" si="75"/>
        <v>3</v>
      </c>
      <c r="O577" s="28">
        <f t="shared" si="76"/>
        <v>2022</v>
      </c>
      <c r="P577" s="28" t="str">
        <f t="shared" si="77"/>
        <v>20</v>
      </c>
      <c r="Q577" s="28">
        <f>ROUNDUP(Table1[[#This Row],[month]]/3,0)</f>
        <v>1</v>
      </c>
      <c r="R577" s="28" t="str">
        <f>_xlfn.CONCAT(Table1[[#This Row],[year]],"-Q",Table1[[#This Row],[Quarter]])</f>
        <v>2022-Q1</v>
      </c>
      <c r="S577" s="28" t="str">
        <f>TEXT(Table1[[#This Row],[dateStr]],"yyyy-mm")</f>
        <v>2022-03</v>
      </c>
      <c r="T577" s="28" t="str">
        <f t="shared" si="78"/>
        <v>March</v>
      </c>
      <c r="U577" s="31">
        <v>413</v>
      </c>
      <c r="V577" s="27" t="s">
        <v>3949</v>
      </c>
      <c r="W577" s="32">
        <f t="shared" si="79"/>
        <v>174864</v>
      </c>
      <c r="X577" s="27" t="s">
        <v>3950</v>
      </c>
      <c r="Y577" s="32">
        <f t="shared" si="80"/>
        <v>4562</v>
      </c>
      <c r="Z57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77" s="27" t="s">
        <v>3951</v>
      </c>
      <c r="AB577" s="33">
        <f>Table1[[#This Row],[secs]]/60 + Table1[[#This Row],[mins]] + Table1[[#This Row],[hours]]*60</f>
        <v>37.033333333333331</v>
      </c>
      <c r="AC577" s="34">
        <f t="shared" si="81"/>
        <v>2</v>
      </c>
      <c r="AD577" s="34">
        <f t="shared" si="82"/>
        <v>37</v>
      </c>
      <c r="AE577" s="35">
        <f t="shared" si="83"/>
        <v>0</v>
      </c>
      <c r="AF577" s="28" t="str">
        <f>IFERROR(VLOOKUP(E577,youtube_playlist!$G:$H,2,FALSE),"Unspecified")</f>
        <v>พลังงาน</v>
      </c>
      <c r="AG577" s="28" t="str">
        <f>IFERROR(INDEX(youtube_playlist!$G$2:$H$285,MATCH(E577,youtube_playlist!$G$2:$G$285,0),MATCH("industry",youtube_playlist!$G$1:$H$1,0)),"Unspecified")</f>
        <v>พลังงาน</v>
      </c>
      <c r="AH577" s="36">
        <v>47218</v>
      </c>
    </row>
    <row r="578" spans="1:34" ht="15.75" customHeight="1" x14ac:dyDescent="0.3">
      <c r="A578" s="27" t="s">
        <v>3952</v>
      </c>
      <c r="B578" s="27" t="s">
        <v>2710</v>
      </c>
      <c r="C578" s="27" t="s">
        <v>3953</v>
      </c>
      <c r="D578" s="27" t="s">
        <v>3954</v>
      </c>
      <c r="E578" s="28" t="str">
        <f t="shared" si="69"/>
        <v>wPJTFTajdDU</v>
      </c>
      <c r="F578" s="28" t="str">
        <f t="shared" si="70"/>
        <v>wPJTFTajdDU</v>
      </c>
      <c r="G578" s="27" t="s">
        <v>3953</v>
      </c>
      <c r="H578" s="29" t="str">
        <f t="shared" si="71"/>
        <v>The Secret Sauce</v>
      </c>
      <c r="I578" s="27" t="s">
        <v>33</v>
      </c>
      <c r="J578" s="27" t="s">
        <v>3955</v>
      </c>
      <c r="K578" s="28" t="str">
        <f t="shared" si="72"/>
        <v>Mar 22, 2022</v>
      </c>
      <c r="L578" s="30">
        <f t="shared" si="73"/>
        <v>44642</v>
      </c>
      <c r="M578" s="28">
        <f t="shared" si="74"/>
        <v>22</v>
      </c>
      <c r="N578" s="28">
        <f t="shared" si="75"/>
        <v>3</v>
      </c>
      <c r="O578" s="28">
        <f t="shared" si="76"/>
        <v>2022</v>
      </c>
      <c r="P578" s="28" t="str">
        <f t="shared" si="77"/>
        <v>22</v>
      </c>
      <c r="Q578" s="28">
        <f>ROUNDUP(Table1[[#This Row],[month]]/3,0)</f>
        <v>1</v>
      </c>
      <c r="R578" s="28" t="str">
        <f>_xlfn.CONCAT(Table1[[#This Row],[year]],"-Q",Table1[[#This Row],[Quarter]])</f>
        <v>2022-Q1</v>
      </c>
      <c r="S578" s="28" t="str">
        <f>TEXT(Table1[[#This Row],[dateStr]],"yyyy-mm")</f>
        <v>2022-03</v>
      </c>
      <c r="T578" s="28" t="str">
        <f t="shared" si="78"/>
        <v>March</v>
      </c>
      <c r="U578" s="31">
        <v>43</v>
      </c>
      <c r="V578" s="27" t="s">
        <v>3956</v>
      </c>
      <c r="W578" s="32">
        <f t="shared" si="79"/>
        <v>68543</v>
      </c>
      <c r="X578" s="27" t="s">
        <v>3957</v>
      </c>
      <c r="Y578" s="32">
        <f t="shared" ref="Y578:Y641" si="84">VALUE(SUBSTITUTE(SUBSTITUTE(X578,"like this video along with ","")," other people",""))</f>
        <v>1538</v>
      </c>
      <c r="Z57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78" s="27" t="s">
        <v>3958</v>
      </c>
      <c r="AB578" s="33">
        <f>Table1[[#This Row],[secs]]/60 + Table1[[#This Row],[mins]] + Table1[[#This Row],[hours]]*60</f>
        <v>67.233333333333334</v>
      </c>
      <c r="AC578" s="34">
        <f t="shared" ref="AC578:AC641" si="85">VALUE(RIGHT(AA578,2))</f>
        <v>14</v>
      </c>
      <c r="AD578" s="34">
        <f t="shared" ref="AD578:AD641" si="86">VALUE(LEFT(RIGHT(AA578,5),SEARCH(":",RIGHT(AA578,5))-1))</f>
        <v>7</v>
      </c>
      <c r="AE578" s="35">
        <f t="shared" ref="AE578:AE641" si="87">VALUE(IF(LEN(AA578)&gt;5,LEFT(AA578,SEARCH(":",AA578)-1),0))</f>
        <v>1</v>
      </c>
      <c r="AF578" s="28" t="str">
        <f>IFERROR(VLOOKUP(E578,youtube_playlist!$G:$H,2,FALSE),"Unspecified")</f>
        <v>Unspecified</v>
      </c>
      <c r="AG578" s="28" t="str">
        <f>IFERROR(INDEX(youtube_playlist!$G$2:$H$285,MATCH(E578,youtube_playlist!$G$2:$G$285,0),MATCH("industry",youtube_playlist!$G$1:$H$1,0)),"Unspecified")</f>
        <v>Unspecified</v>
      </c>
      <c r="AH578" s="36">
        <v>51761</v>
      </c>
    </row>
    <row r="579" spans="1:34" ht="15.75" customHeight="1" x14ac:dyDescent="0.3">
      <c r="A579" s="27" t="s">
        <v>3959</v>
      </c>
      <c r="B579" s="27" t="s">
        <v>2710</v>
      </c>
      <c r="C579" s="27" t="s">
        <v>3960</v>
      </c>
      <c r="D579" s="27" t="s">
        <v>3961</v>
      </c>
      <c r="E579" s="28" t="str">
        <f t="shared" si="69"/>
        <v>v-wjP9Dz-6Y</v>
      </c>
      <c r="F579" s="28" t="str">
        <f t="shared" si="70"/>
        <v>v-wjP9Dz-6Y</v>
      </c>
      <c r="G579" s="27" t="s">
        <v>3960</v>
      </c>
      <c r="H579" s="29" t="str">
        <f t="shared" si="71"/>
        <v>The Secret Sauce</v>
      </c>
      <c r="I579" s="27" t="s">
        <v>33</v>
      </c>
      <c r="J579" s="27" t="s">
        <v>3962</v>
      </c>
      <c r="K579" s="28" t="str">
        <f t="shared" si="72"/>
        <v>Apr 18, 2022</v>
      </c>
      <c r="L579" s="30">
        <f t="shared" si="73"/>
        <v>44669</v>
      </c>
      <c r="M579" s="28">
        <f t="shared" si="74"/>
        <v>18</v>
      </c>
      <c r="N579" s="28">
        <f t="shared" si="75"/>
        <v>4</v>
      </c>
      <c r="O579" s="28">
        <f t="shared" si="76"/>
        <v>2022</v>
      </c>
      <c r="P579" s="28" t="str">
        <f t="shared" si="77"/>
        <v>18</v>
      </c>
      <c r="Q579" s="28">
        <f>ROUNDUP(Table1[[#This Row],[month]]/3,0)</f>
        <v>2</v>
      </c>
      <c r="R579" s="28" t="str">
        <f>_xlfn.CONCAT(Table1[[#This Row],[year]],"-Q",Table1[[#This Row],[Quarter]])</f>
        <v>2022-Q2</v>
      </c>
      <c r="S579" s="28" t="str">
        <f>TEXT(Table1[[#This Row],[dateStr]],"yyyy-mm")</f>
        <v>2022-04</v>
      </c>
      <c r="T579" s="28" t="str">
        <f t="shared" si="78"/>
        <v>April</v>
      </c>
      <c r="U579" s="31">
        <v>46</v>
      </c>
      <c r="V579" s="27" t="s">
        <v>3963</v>
      </c>
      <c r="W579" s="32">
        <f t="shared" si="79"/>
        <v>52028</v>
      </c>
      <c r="X579" s="27" t="s">
        <v>3964</v>
      </c>
      <c r="Y579" s="32">
        <f t="shared" si="84"/>
        <v>1368</v>
      </c>
      <c r="Z57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79" s="27" t="s">
        <v>3965</v>
      </c>
      <c r="AB579" s="33">
        <f>Table1[[#This Row],[secs]]/60 + Table1[[#This Row],[mins]] + Table1[[#This Row],[hours]]*60</f>
        <v>36.31666666666667</v>
      </c>
      <c r="AC579" s="34">
        <f t="shared" si="85"/>
        <v>19</v>
      </c>
      <c r="AD579" s="34">
        <f t="shared" si="86"/>
        <v>36</v>
      </c>
      <c r="AE579" s="35">
        <f t="shared" si="87"/>
        <v>0</v>
      </c>
      <c r="AF579" s="28" t="str">
        <f>IFERROR(VLOOKUP(E579,youtube_playlist!$G:$H,2,FALSE),"Unspecified")</f>
        <v>Unspecified</v>
      </c>
      <c r="AG579" s="28" t="str">
        <f>IFERROR(INDEX(youtube_playlist!$G$2:$H$285,MATCH(E579,youtube_playlist!$G$2:$G$285,0),MATCH("industry",youtube_playlist!$G$1:$H$1,0)),"Unspecified")</f>
        <v>Unspecified</v>
      </c>
      <c r="AH579" s="36">
        <v>41477</v>
      </c>
    </row>
    <row r="580" spans="1:34" ht="15.75" customHeight="1" x14ac:dyDescent="0.3">
      <c r="A580" s="27" t="s">
        <v>3966</v>
      </c>
      <c r="B580" s="27" t="s">
        <v>2710</v>
      </c>
      <c r="C580" s="27" t="s">
        <v>3967</v>
      </c>
      <c r="D580" s="27" t="s">
        <v>3968</v>
      </c>
      <c r="E580" s="28" t="str">
        <f t="shared" si="69"/>
        <v>jOd7UncseNY</v>
      </c>
      <c r="F580" s="28" t="str">
        <f t="shared" si="70"/>
        <v>jOd7UncseNY</v>
      </c>
      <c r="G580" s="27" t="s">
        <v>3967</v>
      </c>
      <c r="H580" s="29" t="str">
        <f t="shared" si="71"/>
        <v>The Secret Sauce</v>
      </c>
      <c r="I580" s="27" t="s">
        <v>33</v>
      </c>
      <c r="J580" s="27" t="s">
        <v>3969</v>
      </c>
      <c r="K580" s="28" t="str">
        <f t="shared" si="72"/>
        <v>Apr 20, 2022</v>
      </c>
      <c r="L580" s="30">
        <f t="shared" si="73"/>
        <v>44671</v>
      </c>
      <c r="M580" s="28">
        <f t="shared" si="74"/>
        <v>20</v>
      </c>
      <c r="N580" s="28">
        <f t="shared" si="75"/>
        <v>4</v>
      </c>
      <c r="O580" s="28">
        <f t="shared" si="76"/>
        <v>2022</v>
      </c>
      <c r="P580" s="28" t="str">
        <f t="shared" si="77"/>
        <v>20</v>
      </c>
      <c r="Q580" s="28">
        <f>ROUNDUP(Table1[[#This Row],[month]]/3,0)</f>
        <v>2</v>
      </c>
      <c r="R580" s="28" t="str">
        <f>_xlfn.CONCAT(Table1[[#This Row],[year]],"-Q",Table1[[#This Row],[Quarter]])</f>
        <v>2022-Q2</v>
      </c>
      <c r="S580" s="28" t="str">
        <f>TEXT(Table1[[#This Row],[dateStr]],"yyyy-mm")</f>
        <v>2022-04</v>
      </c>
      <c r="T580" s="28" t="str">
        <f t="shared" si="78"/>
        <v>April</v>
      </c>
      <c r="U580" s="31">
        <v>201</v>
      </c>
      <c r="V580" s="27" t="s">
        <v>3970</v>
      </c>
      <c r="W580" s="32">
        <f t="shared" si="79"/>
        <v>72003</v>
      </c>
      <c r="X580" s="27" t="s">
        <v>3971</v>
      </c>
      <c r="Y580" s="32">
        <f t="shared" si="84"/>
        <v>1934</v>
      </c>
      <c r="Z58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80" s="27" t="s">
        <v>3972</v>
      </c>
      <c r="AB580" s="33">
        <f>Table1[[#This Row],[secs]]/60 + Table1[[#This Row],[mins]] + Table1[[#This Row],[hours]]*60</f>
        <v>35.366666666666667</v>
      </c>
      <c r="AC580" s="34">
        <f t="shared" si="85"/>
        <v>22</v>
      </c>
      <c r="AD580" s="34">
        <f t="shared" si="86"/>
        <v>35</v>
      </c>
      <c r="AE580" s="35">
        <f t="shared" si="87"/>
        <v>0</v>
      </c>
      <c r="AF580" s="28" t="str">
        <f>IFERROR(VLOOKUP(E580,youtube_playlist!$G:$H,2,FALSE),"Unspecified")</f>
        <v>Unspecified</v>
      </c>
      <c r="AG580" s="28" t="str">
        <f>IFERROR(INDEX(youtube_playlist!$G$2:$H$285,MATCH(E580,youtube_playlist!$G$2:$G$285,0),MATCH("industry",youtube_playlist!$G$1:$H$1,0)),"Unspecified")</f>
        <v>Unspecified</v>
      </c>
      <c r="AH580" s="36">
        <v>44731</v>
      </c>
    </row>
    <row r="581" spans="1:34" ht="15.75" customHeight="1" x14ac:dyDescent="0.3">
      <c r="A581" s="27" t="s">
        <v>3973</v>
      </c>
      <c r="B581" s="27" t="s">
        <v>2710</v>
      </c>
      <c r="C581" s="27" t="s">
        <v>3974</v>
      </c>
      <c r="D581" s="27" t="s">
        <v>3975</v>
      </c>
      <c r="E581" s="28" t="str">
        <f t="shared" si="69"/>
        <v>h8JZwLkUgkA</v>
      </c>
      <c r="F581" s="28" t="str">
        <f t="shared" si="70"/>
        <v>h8JZwLkUgkA</v>
      </c>
      <c r="G581" s="27" t="s">
        <v>3974</v>
      </c>
      <c r="H581" s="29" t="str">
        <f t="shared" si="71"/>
        <v>The Secret Sauce</v>
      </c>
      <c r="I581" s="27" t="s">
        <v>33</v>
      </c>
      <c r="J581" s="27" t="s">
        <v>3976</v>
      </c>
      <c r="K581" s="28" t="str">
        <f t="shared" si="72"/>
        <v>Apr 23, 2022</v>
      </c>
      <c r="L581" s="30">
        <f t="shared" si="73"/>
        <v>44674</v>
      </c>
      <c r="M581" s="28">
        <f t="shared" si="74"/>
        <v>23</v>
      </c>
      <c r="N581" s="28">
        <f t="shared" si="75"/>
        <v>4</v>
      </c>
      <c r="O581" s="28">
        <f t="shared" si="76"/>
        <v>2022</v>
      </c>
      <c r="P581" s="28" t="str">
        <f t="shared" si="77"/>
        <v>23</v>
      </c>
      <c r="Q581" s="28">
        <f>ROUNDUP(Table1[[#This Row],[month]]/3,0)</f>
        <v>2</v>
      </c>
      <c r="R581" s="28" t="str">
        <f>_xlfn.CONCAT(Table1[[#This Row],[year]],"-Q",Table1[[#This Row],[Quarter]])</f>
        <v>2022-Q2</v>
      </c>
      <c r="S581" s="28" t="str">
        <f>TEXT(Table1[[#This Row],[dateStr]],"yyyy-mm")</f>
        <v>2022-04</v>
      </c>
      <c r="T581" s="28" t="str">
        <f t="shared" si="78"/>
        <v>April</v>
      </c>
      <c r="U581" s="31">
        <v>70</v>
      </c>
      <c r="V581" s="27" t="s">
        <v>3977</v>
      </c>
      <c r="W581" s="32">
        <f t="shared" si="79"/>
        <v>96959</v>
      </c>
      <c r="X581" s="27" t="s">
        <v>3713</v>
      </c>
      <c r="Y581" s="32">
        <f t="shared" si="84"/>
        <v>2013</v>
      </c>
      <c r="Z58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81" s="27" t="s">
        <v>3978</v>
      </c>
      <c r="AB581" s="33">
        <f>Table1[[#This Row],[secs]]/60 + Table1[[#This Row],[mins]] + Table1[[#This Row],[hours]]*60</f>
        <v>38.06666666666667</v>
      </c>
      <c r="AC581" s="34">
        <f t="shared" si="85"/>
        <v>4</v>
      </c>
      <c r="AD581" s="34">
        <f t="shared" si="86"/>
        <v>38</v>
      </c>
      <c r="AE581" s="35">
        <f t="shared" si="87"/>
        <v>0</v>
      </c>
      <c r="AF581" s="28" t="str">
        <f>IFERROR(VLOOKUP(E581,youtube_playlist!$G:$H,2,FALSE),"Unspecified")</f>
        <v>Unspecified</v>
      </c>
      <c r="AG581" s="28" t="str">
        <f>IFERROR(INDEX(youtube_playlist!$G$2:$H$285,MATCH(E581,youtube_playlist!$G$2:$G$285,0),MATCH("industry",youtube_playlist!$G$1:$H$1,0)),"Unspecified")</f>
        <v>Unspecified</v>
      </c>
      <c r="AH581" s="36">
        <v>38039</v>
      </c>
    </row>
    <row r="582" spans="1:34" ht="15.75" customHeight="1" x14ac:dyDescent="0.3">
      <c r="A582" s="27" t="s">
        <v>3979</v>
      </c>
      <c r="B582" s="27" t="s">
        <v>2710</v>
      </c>
      <c r="C582" s="27" t="s">
        <v>3980</v>
      </c>
      <c r="D582" s="27" t="s">
        <v>3981</v>
      </c>
      <c r="E582" s="28" t="str">
        <f t="shared" si="69"/>
        <v>555602_-Osg</v>
      </c>
      <c r="F582" s="28" t="str">
        <f t="shared" si="70"/>
        <v>555602_-Osg</v>
      </c>
      <c r="G582" s="27" t="s">
        <v>3980</v>
      </c>
      <c r="H582" s="29" t="str">
        <f t="shared" si="71"/>
        <v>The Secret Sauce</v>
      </c>
      <c r="I582" s="27" t="s">
        <v>33</v>
      </c>
      <c r="J582" s="27" t="s">
        <v>3982</v>
      </c>
      <c r="K582" s="28" t="str">
        <f t="shared" si="72"/>
        <v>Apr 24, 2022</v>
      </c>
      <c r="L582" s="30">
        <f t="shared" si="73"/>
        <v>44675</v>
      </c>
      <c r="M582" s="28">
        <f t="shared" si="74"/>
        <v>24</v>
      </c>
      <c r="N582" s="28">
        <f t="shared" si="75"/>
        <v>4</v>
      </c>
      <c r="O582" s="28">
        <f t="shared" si="76"/>
        <v>2022</v>
      </c>
      <c r="P582" s="28" t="str">
        <f t="shared" si="77"/>
        <v>24</v>
      </c>
      <c r="Q582" s="28">
        <f>ROUNDUP(Table1[[#This Row],[month]]/3,0)</f>
        <v>2</v>
      </c>
      <c r="R582" s="28" t="str">
        <f>_xlfn.CONCAT(Table1[[#This Row],[year]],"-Q",Table1[[#This Row],[Quarter]])</f>
        <v>2022-Q2</v>
      </c>
      <c r="S582" s="28" t="str">
        <f>TEXT(Table1[[#This Row],[dateStr]],"yyyy-mm")</f>
        <v>2022-04</v>
      </c>
      <c r="T582" s="28" t="str">
        <f t="shared" si="78"/>
        <v>April</v>
      </c>
      <c r="U582" s="31">
        <v>9</v>
      </c>
      <c r="V582" s="27" t="s">
        <v>3983</v>
      </c>
      <c r="W582" s="32">
        <f t="shared" si="79"/>
        <v>11880</v>
      </c>
      <c r="X582" s="27" t="s">
        <v>3984</v>
      </c>
      <c r="Y582" s="32">
        <f t="shared" si="84"/>
        <v>341</v>
      </c>
      <c r="Z58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82" s="27" t="s">
        <v>3985</v>
      </c>
      <c r="AB582" s="33">
        <f>Table1[[#This Row],[secs]]/60 + Table1[[#This Row],[mins]] + Table1[[#This Row],[hours]]*60</f>
        <v>14.466666666666667</v>
      </c>
      <c r="AC582" s="34">
        <f t="shared" si="85"/>
        <v>28</v>
      </c>
      <c r="AD582" s="34">
        <f t="shared" si="86"/>
        <v>14</v>
      </c>
      <c r="AE582" s="35">
        <f t="shared" si="87"/>
        <v>0</v>
      </c>
      <c r="AF582" s="28" t="str">
        <f>IFERROR(VLOOKUP(E582,youtube_playlist!$G:$H,2,FALSE),"Unspecified")</f>
        <v>Unspecified</v>
      </c>
      <c r="AG582" s="28" t="str">
        <f>IFERROR(INDEX(youtube_playlist!$G$2:$H$285,MATCH(E582,youtube_playlist!$G$2:$G$285,0),MATCH("industry",youtube_playlist!$G$1:$H$1,0)),"Unspecified")</f>
        <v>Unspecified</v>
      </c>
      <c r="AH582" s="36">
        <v>35846</v>
      </c>
    </row>
    <row r="583" spans="1:34" ht="15.75" customHeight="1" x14ac:dyDescent="0.3">
      <c r="A583" s="27" t="s">
        <v>3986</v>
      </c>
      <c r="B583" s="27" t="s">
        <v>2710</v>
      </c>
      <c r="C583" s="27" t="s">
        <v>3987</v>
      </c>
      <c r="D583" s="27" t="s">
        <v>3988</v>
      </c>
      <c r="E583" s="28" t="str">
        <f t="shared" si="69"/>
        <v>iJKp4u-sSJg</v>
      </c>
      <c r="F583" s="28" t="str">
        <f t="shared" si="70"/>
        <v>iJKp4u-sSJg</v>
      </c>
      <c r="G583" s="27" t="s">
        <v>3987</v>
      </c>
      <c r="H583" s="29" t="str">
        <f t="shared" si="71"/>
        <v>The Secret Sauce</v>
      </c>
      <c r="I583" s="27" t="s">
        <v>33</v>
      </c>
      <c r="J583" s="27" t="s">
        <v>3989</v>
      </c>
      <c r="K583" s="28" t="str">
        <f t="shared" si="72"/>
        <v>Apr 26, 2022</v>
      </c>
      <c r="L583" s="30">
        <f t="shared" si="73"/>
        <v>44677</v>
      </c>
      <c r="M583" s="28">
        <f t="shared" si="74"/>
        <v>26</v>
      </c>
      <c r="N583" s="28">
        <f t="shared" si="75"/>
        <v>4</v>
      </c>
      <c r="O583" s="28">
        <f t="shared" si="76"/>
        <v>2022</v>
      </c>
      <c r="P583" s="28" t="str">
        <f t="shared" si="77"/>
        <v>26</v>
      </c>
      <c r="Q583" s="28">
        <f>ROUNDUP(Table1[[#This Row],[month]]/3,0)</f>
        <v>2</v>
      </c>
      <c r="R583" s="28" t="str">
        <f>_xlfn.CONCAT(Table1[[#This Row],[year]],"-Q",Table1[[#This Row],[Quarter]])</f>
        <v>2022-Q2</v>
      </c>
      <c r="S583" s="28" t="str">
        <f>TEXT(Table1[[#This Row],[dateStr]],"yyyy-mm")</f>
        <v>2022-04</v>
      </c>
      <c r="T583" s="28" t="str">
        <f t="shared" si="78"/>
        <v>April</v>
      </c>
      <c r="U583" s="31">
        <v>61</v>
      </c>
      <c r="V583" s="27" t="s">
        <v>3990</v>
      </c>
      <c r="W583" s="32">
        <f t="shared" si="79"/>
        <v>24283</v>
      </c>
      <c r="X583" s="27" t="s">
        <v>3991</v>
      </c>
      <c r="Y583" s="32">
        <f t="shared" si="84"/>
        <v>564</v>
      </c>
      <c r="Z58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83" s="27" t="s">
        <v>3992</v>
      </c>
      <c r="AB583" s="33">
        <f>Table1[[#This Row],[secs]]/60 + Table1[[#This Row],[mins]] + Table1[[#This Row],[hours]]*60</f>
        <v>27.85</v>
      </c>
      <c r="AC583" s="34">
        <f t="shared" si="85"/>
        <v>51</v>
      </c>
      <c r="AD583" s="34">
        <f t="shared" si="86"/>
        <v>27</v>
      </c>
      <c r="AE583" s="35">
        <f t="shared" si="87"/>
        <v>0</v>
      </c>
      <c r="AF583" s="28" t="str">
        <f>IFERROR(VLOOKUP(E583,youtube_playlist!$G:$H,2,FALSE),"Unspecified")</f>
        <v>Unspecified</v>
      </c>
      <c r="AG583" s="28" t="str">
        <f>IFERROR(INDEX(youtube_playlist!$G$2:$H$285,MATCH(E583,youtube_playlist!$G$2:$G$285,0),MATCH("industry",youtube_playlist!$G$1:$H$1,0)),"Unspecified")</f>
        <v>Unspecified</v>
      </c>
      <c r="AH583" s="36">
        <v>38230</v>
      </c>
    </row>
    <row r="584" spans="1:34" ht="15.75" customHeight="1" x14ac:dyDescent="0.3">
      <c r="A584" s="27" t="s">
        <v>3993</v>
      </c>
      <c r="B584" s="27" t="s">
        <v>2710</v>
      </c>
      <c r="C584" s="27" t="s">
        <v>3994</v>
      </c>
      <c r="D584" s="27" t="s">
        <v>3995</v>
      </c>
      <c r="E584" s="28" t="str">
        <f t="shared" si="69"/>
        <v>nFid0pJPEek</v>
      </c>
      <c r="F584" s="28" t="str">
        <f t="shared" si="70"/>
        <v>nFid0pJPEek</v>
      </c>
      <c r="G584" s="27" t="s">
        <v>3994</v>
      </c>
      <c r="H584" s="29" t="str">
        <f t="shared" si="71"/>
        <v>The Secret Sauce</v>
      </c>
      <c r="I584" s="27" t="s">
        <v>33</v>
      </c>
      <c r="J584" s="27" t="s">
        <v>3996</v>
      </c>
      <c r="K584" s="28" t="str">
        <f t="shared" si="72"/>
        <v>Apr 27, 2022</v>
      </c>
      <c r="L584" s="30">
        <f t="shared" si="73"/>
        <v>44678</v>
      </c>
      <c r="M584" s="28">
        <f t="shared" si="74"/>
        <v>27</v>
      </c>
      <c r="N584" s="28">
        <f t="shared" si="75"/>
        <v>4</v>
      </c>
      <c r="O584" s="28">
        <f t="shared" si="76"/>
        <v>2022</v>
      </c>
      <c r="P584" s="28" t="str">
        <f t="shared" si="77"/>
        <v>27</v>
      </c>
      <c r="Q584" s="28">
        <f>ROUNDUP(Table1[[#This Row],[month]]/3,0)</f>
        <v>2</v>
      </c>
      <c r="R584" s="28" t="str">
        <f>_xlfn.CONCAT(Table1[[#This Row],[year]],"-Q",Table1[[#This Row],[Quarter]])</f>
        <v>2022-Q2</v>
      </c>
      <c r="S584" s="28" t="str">
        <f>TEXT(Table1[[#This Row],[dateStr]],"yyyy-mm")</f>
        <v>2022-04</v>
      </c>
      <c r="T584" s="28" t="str">
        <f t="shared" si="78"/>
        <v>April</v>
      </c>
      <c r="U584" s="31">
        <v>24</v>
      </c>
      <c r="V584" s="27" t="s">
        <v>3997</v>
      </c>
      <c r="W584" s="32">
        <f t="shared" si="79"/>
        <v>28657</v>
      </c>
      <c r="X584" s="27" t="s">
        <v>3998</v>
      </c>
      <c r="Y584" s="32">
        <f t="shared" si="84"/>
        <v>551</v>
      </c>
      <c r="Z58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84" s="27" t="s">
        <v>3999</v>
      </c>
      <c r="AB584" s="33">
        <f>Table1[[#This Row],[secs]]/60 + Table1[[#This Row],[mins]] + Table1[[#This Row],[hours]]*60</f>
        <v>48.3</v>
      </c>
      <c r="AC584" s="34">
        <f t="shared" si="85"/>
        <v>18</v>
      </c>
      <c r="AD584" s="34">
        <f t="shared" si="86"/>
        <v>48</v>
      </c>
      <c r="AE584" s="35">
        <f t="shared" si="87"/>
        <v>0</v>
      </c>
      <c r="AF584" s="28" t="str">
        <f>IFERROR(VLOOKUP(E584,youtube_playlist!$G:$H,2,FALSE),"Unspecified")</f>
        <v>Unspecified</v>
      </c>
      <c r="AG584" s="28" t="str">
        <f>IFERROR(INDEX(youtube_playlist!$G$2:$H$285,MATCH(E584,youtube_playlist!$G$2:$G$285,0),MATCH("industry",youtube_playlist!$G$1:$H$1,0)),"Unspecified")</f>
        <v>Unspecified</v>
      </c>
      <c r="AH584" s="36">
        <v>38992</v>
      </c>
    </row>
    <row r="585" spans="1:34" ht="15.75" customHeight="1" x14ac:dyDescent="0.3">
      <c r="A585" s="27" t="s">
        <v>4000</v>
      </c>
      <c r="B585" s="27" t="s">
        <v>2710</v>
      </c>
      <c r="C585" s="27" t="s">
        <v>4001</v>
      </c>
      <c r="D585" s="27" t="s">
        <v>4002</v>
      </c>
      <c r="E585" s="28" t="str">
        <f t="shared" si="69"/>
        <v>p5zhfnJjW1E</v>
      </c>
      <c r="F585" s="28" t="str">
        <f t="shared" si="70"/>
        <v>p5zhfnJjW1E</v>
      </c>
      <c r="G585" s="27" t="s">
        <v>4001</v>
      </c>
      <c r="H585" s="29" t="str">
        <f t="shared" si="71"/>
        <v>The Secret Sauce</v>
      </c>
      <c r="I585" s="27" t="s">
        <v>33</v>
      </c>
      <c r="J585" s="27" t="s">
        <v>4003</v>
      </c>
      <c r="K585" s="28" t="str">
        <f t="shared" si="72"/>
        <v>May 8, 2022</v>
      </c>
      <c r="L585" s="30">
        <f t="shared" si="73"/>
        <v>44689</v>
      </c>
      <c r="M585" s="28">
        <f t="shared" si="74"/>
        <v>8</v>
      </c>
      <c r="N585" s="28">
        <f t="shared" si="75"/>
        <v>5</v>
      </c>
      <c r="O585" s="28">
        <f t="shared" si="76"/>
        <v>2022</v>
      </c>
      <c r="P585" s="28" t="str">
        <f t="shared" si="77"/>
        <v>8</v>
      </c>
      <c r="Q585" s="28">
        <f>ROUNDUP(Table1[[#This Row],[month]]/3,0)</f>
        <v>2</v>
      </c>
      <c r="R585" s="28" t="str">
        <f>_xlfn.CONCAT(Table1[[#This Row],[year]],"-Q",Table1[[#This Row],[Quarter]])</f>
        <v>2022-Q2</v>
      </c>
      <c r="S585" s="28" t="str">
        <f>TEXT(Table1[[#This Row],[dateStr]],"yyyy-mm")</f>
        <v>2022-05</v>
      </c>
      <c r="T585" s="28" t="str">
        <f t="shared" si="78"/>
        <v>May</v>
      </c>
      <c r="U585" s="31">
        <v>29</v>
      </c>
      <c r="V585" s="27" t="s">
        <v>4004</v>
      </c>
      <c r="W585" s="32">
        <f t="shared" si="79"/>
        <v>18182</v>
      </c>
      <c r="X585" s="27" t="s">
        <v>4005</v>
      </c>
      <c r="Y585" s="32">
        <f t="shared" si="84"/>
        <v>563</v>
      </c>
      <c r="Z58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85" s="27" t="s">
        <v>4006</v>
      </c>
      <c r="AB585" s="33">
        <f>Table1[[#This Row],[secs]]/60 + Table1[[#This Row],[mins]] + Table1[[#This Row],[hours]]*60</f>
        <v>10.833333333333334</v>
      </c>
      <c r="AC585" s="34">
        <f t="shared" si="85"/>
        <v>50</v>
      </c>
      <c r="AD585" s="34">
        <f t="shared" si="86"/>
        <v>10</v>
      </c>
      <c r="AE585" s="35">
        <f t="shared" si="87"/>
        <v>0</v>
      </c>
      <c r="AF585" s="28" t="str">
        <f>IFERROR(VLOOKUP(E585,youtube_playlist!$G:$H,2,FALSE),"Unspecified")</f>
        <v>Unspecified</v>
      </c>
      <c r="AG585" s="28" t="str">
        <f>IFERROR(INDEX(youtube_playlist!$G$2:$H$285,MATCH(E585,youtube_playlist!$G$2:$G$285,0),MATCH("industry",youtube_playlist!$G$1:$H$1,0)),"Unspecified")</f>
        <v>Unspecified</v>
      </c>
      <c r="AH585" s="36">
        <v>33951</v>
      </c>
    </row>
    <row r="586" spans="1:34" ht="15.75" customHeight="1" x14ac:dyDescent="0.3">
      <c r="A586" s="27" t="s">
        <v>4007</v>
      </c>
      <c r="B586" s="27" t="s">
        <v>2710</v>
      </c>
      <c r="C586" s="27" t="s">
        <v>4008</v>
      </c>
      <c r="D586" s="27" t="s">
        <v>4009</v>
      </c>
      <c r="E586" s="28" t="str">
        <f t="shared" si="69"/>
        <v>veNVHVfbVkY</v>
      </c>
      <c r="F586" s="28" t="str">
        <f t="shared" si="70"/>
        <v>veNVHVfbVkY</v>
      </c>
      <c r="G586" s="27" t="s">
        <v>4008</v>
      </c>
      <c r="H586" s="29" t="str">
        <f t="shared" si="71"/>
        <v>The Secret Sauce</v>
      </c>
      <c r="I586" s="27" t="s">
        <v>33</v>
      </c>
      <c r="J586" s="27" t="s">
        <v>4010</v>
      </c>
      <c r="K586" s="28" t="str">
        <f t="shared" si="72"/>
        <v>May 15, 2022</v>
      </c>
      <c r="L586" s="30">
        <f t="shared" si="73"/>
        <v>44696</v>
      </c>
      <c r="M586" s="28">
        <f t="shared" si="74"/>
        <v>15</v>
      </c>
      <c r="N586" s="28">
        <f t="shared" si="75"/>
        <v>5</v>
      </c>
      <c r="O586" s="28">
        <f t="shared" si="76"/>
        <v>2022</v>
      </c>
      <c r="P586" s="28" t="str">
        <f t="shared" si="77"/>
        <v>15</v>
      </c>
      <c r="Q586" s="28">
        <f>ROUNDUP(Table1[[#This Row],[month]]/3,0)</f>
        <v>2</v>
      </c>
      <c r="R586" s="28" t="str">
        <f>_xlfn.CONCAT(Table1[[#This Row],[year]],"-Q",Table1[[#This Row],[Quarter]])</f>
        <v>2022-Q2</v>
      </c>
      <c r="S586" s="28" t="str">
        <f>TEXT(Table1[[#This Row],[dateStr]],"yyyy-mm")</f>
        <v>2022-05</v>
      </c>
      <c r="T586" s="28" t="str">
        <f t="shared" si="78"/>
        <v>May</v>
      </c>
      <c r="U586" s="31">
        <v>20</v>
      </c>
      <c r="V586" s="27" t="s">
        <v>4011</v>
      </c>
      <c r="W586" s="32">
        <f t="shared" si="79"/>
        <v>43330</v>
      </c>
      <c r="X586" s="27" t="s">
        <v>1023</v>
      </c>
      <c r="Y586" s="32">
        <f t="shared" si="84"/>
        <v>984</v>
      </c>
      <c r="Z58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86" s="27" t="s">
        <v>4012</v>
      </c>
      <c r="AB586" s="33">
        <f>Table1[[#This Row],[secs]]/60 + Table1[[#This Row],[mins]] + Table1[[#This Row],[hours]]*60</f>
        <v>65.666666666666671</v>
      </c>
      <c r="AC586" s="34">
        <f t="shared" si="85"/>
        <v>40</v>
      </c>
      <c r="AD586" s="34">
        <f t="shared" si="86"/>
        <v>5</v>
      </c>
      <c r="AE586" s="35">
        <f t="shared" si="87"/>
        <v>1</v>
      </c>
      <c r="AF586" s="28" t="str">
        <f>IFERROR(VLOOKUP(E586,youtube_playlist!$G:$H,2,FALSE),"Unspecified")</f>
        <v>Unspecified</v>
      </c>
      <c r="AG586" s="28" t="str">
        <f>IFERROR(INDEX(youtube_playlist!$G$2:$H$285,MATCH(E586,youtube_playlist!$G$2:$G$285,0),MATCH("industry",youtube_playlist!$G$1:$H$1,0)),"Unspecified")</f>
        <v>Unspecified</v>
      </c>
      <c r="AH586" s="36">
        <v>40812</v>
      </c>
    </row>
    <row r="587" spans="1:34" ht="15.75" customHeight="1" x14ac:dyDescent="0.3">
      <c r="A587" s="27" t="s">
        <v>4013</v>
      </c>
      <c r="B587" s="27" t="s">
        <v>2710</v>
      </c>
      <c r="C587" s="27" t="s">
        <v>4014</v>
      </c>
      <c r="D587" s="27" t="s">
        <v>4015</v>
      </c>
      <c r="E587" s="28" t="str">
        <f t="shared" si="69"/>
        <v>WQITmSdU9Hg</v>
      </c>
      <c r="F587" s="28" t="str">
        <f t="shared" si="70"/>
        <v>WQITmSdU9Hg</v>
      </c>
      <c r="G587" s="27" t="s">
        <v>4014</v>
      </c>
      <c r="H587" s="29" t="str">
        <f t="shared" si="71"/>
        <v>The Secret Sauce</v>
      </c>
      <c r="I587" s="27" t="s">
        <v>33</v>
      </c>
      <c r="J587" s="27" t="s">
        <v>4016</v>
      </c>
      <c r="K587" s="28" t="str">
        <f t="shared" si="72"/>
        <v>May 16, 2022</v>
      </c>
      <c r="L587" s="30">
        <f t="shared" si="73"/>
        <v>44697</v>
      </c>
      <c r="M587" s="28">
        <f t="shared" si="74"/>
        <v>16</v>
      </c>
      <c r="N587" s="28">
        <f t="shared" si="75"/>
        <v>5</v>
      </c>
      <c r="O587" s="28">
        <f t="shared" si="76"/>
        <v>2022</v>
      </c>
      <c r="P587" s="28" t="str">
        <f t="shared" si="77"/>
        <v>16</v>
      </c>
      <c r="Q587" s="28">
        <f>ROUNDUP(Table1[[#This Row],[month]]/3,0)</f>
        <v>2</v>
      </c>
      <c r="R587" s="28" t="str">
        <f>_xlfn.CONCAT(Table1[[#This Row],[year]],"-Q",Table1[[#This Row],[Quarter]])</f>
        <v>2022-Q2</v>
      </c>
      <c r="S587" s="28" t="str">
        <f>TEXT(Table1[[#This Row],[dateStr]],"yyyy-mm")</f>
        <v>2022-05</v>
      </c>
      <c r="T587" s="28" t="str">
        <f t="shared" si="78"/>
        <v>May</v>
      </c>
      <c r="U587" s="31">
        <v>7</v>
      </c>
      <c r="V587" s="27" t="s">
        <v>4017</v>
      </c>
      <c r="W587" s="32">
        <f t="shared" si="79"/>
        <v>34701</v>
      </c>
      <c r="X587" s="27" t="s">
        <v>4018</v>
      </c>
      <c r="Y587" s="32">
        <f t="shared" si="84"/>
        <v>316</v>
      </c>
      <c r="Z58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87" s="27" t="s">
        <v>4019</v>
      </c>
      <c r="AB587" s="33">
        <f>Table1[[#This Row],[secs]]/60 + Table1[[#This Row],[mins]] + Table1[[#This Row],[hours]]*60</f>
        <v>29.2</v>
      </c>
      <c r="AC587" s="34">
        <f t="shared" si="85"/>
        <v>12</v>
      </c>
      <c r="AD587" s="34">
        <f t="shared" si="86"/>
        <v>29</v>
      </c>
      <c r="AE587" s="35">
        <f t="shared" si="87"/>
        <v>0</v>
      </c>
      <c r="AF587" s="28" t="str">
        <f>IFERROR(VLOOKUP(E587,youtube_playlist!$G:$H,2,FALSE),"Unspecified")</f>
        <v>Unspecified</v>
      </c>
      <c r="AG587" s="28" t="str">
        <f>IFERROR(INDEX(youtube_playlist!$G$2:$H$285,MATCH(E587,youtube_playlist!$G$2:$G$285,0),MATCH("industry",youtube_playlist!$G$1:$H$1,0)),"Unspecified")</f>
        <v>Unspecified</v>
      </c>
      <c r="AH587" s="36">
        <v>35969</v>
      </c>
    </row>
    <row r="588" spans="1:34" ht="15.75" customHeight="1" x14ac:dyDescent="0.3">
      <c r="A588" s="27" t="s">
        <v>4020</v>
      </c>
      <c r="B588" s="27" t="s">
        <v>2710</v>
      </c>
      <c r="C588" s="27" t="s">
        <v>4021</v>
      </c>
      <c r="D588" s="27" t="s">
        <v>4022</v>
      </c>
      <c r="E588" s="28" t="str">
        <f t="shared" si="69"/>
        <v>HBEoY49oUMU</v>
      </c>
      <c r="F588" s="28" t="str">
        <f t="shared" si="70"/>
        <v>HBEoY49oUMU</v>
      </c>
      <c r="G588" s="27" t="s">
        <v>4021</v>
      </c>
      <c r="H588" s="29" t="str">
        <f t="shared" si="71"/>
        <v>The Secret Sauce</v>
      </c>
      <c r="I588" s="27" t="s">
        <v>33</v>
      </c>
      <c r="J588" s="27" t="s">
        <v>4023</v>
      </c>
      <c r="K588" s="28" t="str">
        <f t="shared" si="72"/>
        <v>May 18, 2022</v>
      </c>
      <c r="L588" s="30">
        <f t="shared" si="73"/>
        <v>44699</v>
      </c>
      <c r="M588" s="28">
        <f t="shared" si="74"/>
        <v>18</v>
      </c>
      <c r="N588" s="28">
        <f t="shared" si="75"/>
        <v>5</v>
      </c>
      <c r="O588" s="28">
        <f t="shared" si="76"/>
        <v>2022</v>
      </c>
      <c r="P588" s="28" t="str">
        <f t="shared" si="77"/>
        <v>18</v>
      </c>
      <c r="Q588" s="28">
        <f>ROUNDUP(Table1[[#This Row],[month]]/3,0)</f>
        <v>2</v>
      </c>
      <c r="R588" s="28" t="str">
        <f>_xlfn.CONCAT(Table1[[#This Row],[year]],"-Q",Table1[[#This Row],[Quarter]])</f>
        <v>2022-Q2</v>
      </c>
      <c r="S588" s="28" t="str">
        <f>TEXT(Table1[[#This Row],[dateStr]],"yyyy-mm")</f>
        <v>2022-05</v>
      </c>
      <c r="T588" s="28" t="str">
        <f t="shared" si="78"/>
        <v>May</v>
      </c>
      <c r="U588" s="31">
        <v>19</v>
      </c>
      <c r="V588" s="27" t="s">
        <v>4024</v>
      </c>
      <c r="W588" s="32">
        <f t="shared" si="79"/>
        <v>32903</v>
      </c>
      <c r="X588" s="27" t="s">
        <v>2516</v>
      </c>
      <c r="Y588" s="32">
        <f t="shared" si="84"/>
        <v>361</v>
      </c>
      <c r="Z58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88" s="27" t="s">
        <v>4025</v>
      </c>
      <c r="AB588" s="33">
        <f>Table1[[#This Row],[secs]]/60 + Table1[[#This Row],[mins]] + Table1[[#This Row],[hours]]*60</f>
        <v>53.3</v>
      </c>
      <c r="AC588" s="34">
        <f t="shared" si="85"/>
        <v>18</v>
      </c>
      <c r="AD588" s="34">
        <f t="shared" si="86"/>
        <v>53</v>
      </c>
      <c r="AE588" s="35">
        <f t="shared" si="87"/>
        <v>0</v>
      </c>
      <c r="AF588" s="28" t="str">
        <f>IFERROR(VLOOKUP(E588,youtube_playlist!$G:$H,2,FALSE),"Unspecified")</f>
        <v>Unspecified</v>
      </c>
      <c r="AG588" s="28" t="str">
        <f>IFERROR(INDEX(youtube_playlist!$G$2:$H$285,MATCH(E588,youtube_playlist!$G$2:$G$285,0),MATCH("industry",youtube_playlist!$G$1:$H$1,0)),"Unspecified")</f>
        <v>Unspecified</v>
      </c>
      <c r="AH588" s="36">
        <v>37238</v>
      </c>
    </row>
    <row r="589" spans="1:34" ht="15.75" customHeight="1" x14ac:dyDescent="0.3">
      <c r="A589" s="27" t="s">
        <v>4026</v>
      </c>
      <c r="B589" s="27" t="s">
        <v>2710</v>
      </c>
      <c r="C589" s="27" t="s">
        <v>4027</v>
      </c>
      <c r="D589" s="27" t="s">
        <v>4028</v>
      </c>
      <c r="E589" s="28" t="str">
        <f t="shared" si="69"/>
        <v>c3GvF4ZQkuo</v>
      </c>
      <c r="F589" s="28" t="str">
        <f t="shared" si="70"/>
        <v>c3GvF4ZQkuo</v>
      </c>
      <c r="G589" s="27" t="s">
        <v>4027</v>
      </c>
      <c r="H589" s="29" t="str">
        <f t="shared" si="71"/>
        <v>The Secret Sauce</v>
      </c>
      <c r="I589" s="27" t="s">
        <v>33</v>
      </c>
      <c r="J589" s="27" t="s">
        <v>4029</v>
      </c>
      <c r="K589" s="28" t="str">
        <f t="shared" si="72"/>
        <v>May 22, 2022</v>
      </c>
      <c r="L589" s="30">
        <f t="shared" si="73"/>
        <v>44703</v>
      </c>
      <c r="M589" s="28">
        <f t="shared" si="74"/>
        <v>22</v>
      </c>
      <c r="N589" s="28">
        <f t="shared" si="75"/>
        <v>5</v>
      </c>
      <c r="O589" s="28">
        <f t="shared" si="76"/>
        <v>2022</v>
      </c>
      <c r="P589" s="28" t="str">
        <f t="shared" si="77"/>
        <v>22</v>
      </c>
      <c r="Q589" s="28">
        <f>ROUNDUP(Table1[[#This Row],[month]]/3,0)</f>
        <v>2</v>
      </c>
      <c r="R589" s="28" t="str">
        <f>_xlfn.CONCAT(Table1[[#This Row],[year]],"-Q",Table1[[#This Row],[Quarter]])</f>
        <v>2022-Q2</v>
      </c>
      <c r="S589" s="28" t="str">
        <f>TEXT(Table1[[#This Row],[dateStr]],"yyyy-mm")</f>
        <v>2022-05</v>
      </c>
      <c r="T589" s="28" t="str">
        <f t="shared" si="78"/>
        <v>May</v>
      </c>
      <c r="U589" s="31">
        <v>30</v>
      </c>
      <c r="V589" s="27" t="s">
        <v>4030</v>
      </c>
      <c r="W589" s="32">
        <f t="shared" si="79"/>
        <v>18111</v>
      </c>
      <c r="X589" s="27" t="s">
        <v>4031</v>
      </c>
      <c r="Y589" s="32">
        <f t="shared" si="84"/>
        <v>526</v>
      </c>
      <c r="Z58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89" s="27" t="s">
        <v>4032</v>
      </c>
      <c r="AB589" s="33">
        <f>Table1[[#This Row],[secs]]/60 + Table1[[#This Row],[mins]] + Table1[[#This Row],[hours]]*60</f>
        <v>31.316666666666666</v>
      </c>
      <c r="AC589" s="34">
        <f t="shared" si="85"/>
        <v>19</v>
      </c>
      <c r="AD589" s="34">
        <f t="shared" si="86"/>
        <v>31</v>
      </c>
      <c r="AE589" s="35">
        <f t="shared" si="87"/>
        <v>0</v>
      </c>
      <c r="AF589" s="28" t="str">
        <f>IFERROR(VLOOKUP(E589,youtube_playlist!$G:$H,2,FALSE),"Unspecified")</f>
        <v>Unspecified</v>
      </c>
      <c r="AG589" s="28" t="str">
        <f>IFERROR(INDEX(youtube_playlist!$G$2:$H$285,MATCH(E589,youtube_playlist!$G$2:$G$285,0),MATCH("industry",youtube_playlist!$G$1:$H$1,0)),"Unspecified")</f>
        <v>Unspecified</v>
      </c>
      <c r="AH589" s="36">
        <v>36801</v>
      </c>
    </row>
    <row r="590" spans="1:34" ht="15.75" customHeight="1" x14ac:dyDescent="0.3">
      <c r="A590" s="27" t="s">
        <v>4033</v>
      </c>
      <c r="B590" s="27" t="s">
        <v>2710</v>
      </c>
      <c r="C590" s="27" t="s">
        <v>4034</v>
      </c>
      <c r="D590" s="27" t="s">
        <v>4035</v>
      </c>
      <c r="E590" s="28" t="str">
        <f t="shared" si="69"/>
        <v>tOqawDsMGWQ</v>
      </c>
      <c r="F590" s="28" t="str">
        <f t="shared" si="70"/>
        <v>tOqawDsMGWQ</v>
      </c>
      <c r="G590" s="27" t="s">
        <v>4034</v>
      </c>
      <c r="H590" s="29" t="str">
        <f t="shared" si="71"/>
        <v>The Secret Sauce</v>
      </c>
      <c r="I590" s="27" t="s">
        <v>33</v>
      </c>
      <c r="J590" s="27" t="s">
        <v>4036</v>
      </c>
      <c r="K590" s="28" t="str">
        <f t="shared" si="72"/>
        <v>May 25, 2022</v>
      </c>
      <c r="L590" s="30">
        <f t="shared" si="73"/>
        <v>44706</v>
      </c>
      <c r="M590" s="28">
        <f t="shared" si="74"/>
        <v>25</v>
      </c>
      <c r="N590" s="28">
        <f t="shared" si="75"/>
        <v>5</v>
      </c>
      <c r="O590" s="28">
        <f t="shared" si="76"/>
        <v>2022</v>
      </c>
      <c r="P590" s="28" t="str">
        <f t="shared" si="77"/>
        <v>25</v>
      </c>
      <c r="Q590" s="28">
        <f>ROUNDUP(Table1[[#This Row],[month]]/3,0)</f>
        <v>2</v>
      </c>
      <c r="R590" s="28" t="str">
        <f>_xlfn.CONCAT(Table1[[#This Row],[year]],"-Q",Table1[[#This Row],[Quarter]])</f>
        <v>2022-Q2</v>
      </c>
      <c r="S590" s="28" t="str">
        <f>TEXT(Table1[[#This Row],[dateStr]],"yyyy-mm")</f>
        <v>2022-05</v>
      </c>
      <c r="T590" s="28" t="str">
        <f t="shared" si="78"/>
        <v>May</v>
      </c>
      <c r="U590" s="31">
        <v>150</v>
      </c>
      <c r="V590" s="27" t="s">
        <v>4037</v>
      </c>
      <c r="W590" s="32">
        <f t="shared" si="79"/>
        <v>199304</v>
      </c>
      <c r="X590" s="27" t="s">
        <v>4038</v>
      </c>
      <c r="Y590" s="32">
        <f t="shared" si="84"/>
        <v>5163</v>
      </c>
      <c r="Z59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90" s="27" t="s">
        <v>4039</v>
      </c>
      <c r="AB590" s="33">
        <f>Table1[[#This Row],[secs]]/60 + Table1[[#This Row],[mins]] + Table1[[#This Row],[hours]]*60</f>
        <v>19.383333333333333</v>
      </c>
      <c r="AC590" s="34">
        <f t="shared" si="85"/>
        <v>23</v>
      </c>
      <c r="AD590" s="34">
        <f t="shared" si="86"/>
        <v>19</v>
      </c>
      <c r="AE590" s="35">
        <f t="shared" si="87"/>
        <v>0</v>
      </c>
      <c r="AF590" s="28" t="str">
        <f>IFERROR(VLOOKUP(E590,youtube_playlist!$G:$H,2,FALSE),"Unspecified")</f>
        <v>Unspecified</v>
      </c>
      <c r="AG590" s="28" t="str">
        <f>IFERROR(INDEX(youtube_playlist!$G$2:$H$285,MATCH(E590,youtube_playlist!$G$2:$G$285,0),MATCH("industry",youtube_playlist!$G$1:$H$1,0)),"Unspecified")</f>
        <v>Unspecified</v>
      </c>
      <c r="AH590" s="36">
        <v>34290</v>
      </c>
    </row>
    <row r="591" spans="1:34" ht="15.75" customHeight="1" x14ac:dyDescent="0.3">
      <c r="A591" s="27" t="s">
        <v>4040</v>
      </c>
      <c r="B591" s="27" t="s">
        <v>2710</v>
      </c>
      <c r="C591" s="27" t="s">
        <v>4041</v>
      </c>
      <c r="D591" s="27" t="s">
        <v>4042</v>
      </c>
      <c r="E591" s="28" t="str">
        <f t="shared" si="69"/>
        <v>mTwBoEnkOhU</v>
      </c>
      <c r="F591" s="28" t="str">
        <f t="shared" si="70"/>
        <v>mTwBoEnkOhU</v>
      </c>
      <c r="G591" s="27" t="s">
        <v>4041</v>
      </c>
      <c r="H591" s="29" t="str">
        <f t="shared" si="71"/>
        <v>The Secret Sauce</v>
      </c>
      <c r="I591" s="27" t="s">
        <v>33</v>
      </c>
      <c r="J591" s="27" t="s">
        <v>4043</v>
      </c>
      <c r="K591" s="28" t="str">
        <f t="shared" si="72"/>
        <v>May 26, 2022</v>
      </c>
      <c r="L591" s="30">
        <f t="shared" si="73"/>
        <v>44707</v>
      </c>
      <c r="M591" s="28">
        <f t="shared" si="74"/>
        <v>26</v>
      </c>
      <c r="N591" s="28">
        <f t="shared" si="75"/>
        <v>5</v>
      </c>
      <c r="O591" s="28">
        <f t="shared" si="76"/>
        <v>2022</v>
      </c>
      <c r="P591" s="28" t="str">
        <f t="shared" si="77"/>
        <v>26</v>
      </c>
      <c r="Q591" s="28">
        <f>ROUNDUP(Table1[[#This Row],[month]]/3,0)</f>
        <v>2</v>
      </c>
      <c r="R591" s="28" t="str">
        <f>_xlfn.CONCAT(Table1[[#This Row],[year]],"-Q",Table1[[#This Row],[Quarter]])</f>
        <v>2022-Q2</v>
      </c>
      <c r="S591" s="28" t="str">
        <f>TEXT(Table1[[#This Row],[dateStr]],"yyyy-mm")</f>
        <v>2022-05</v>
      </c>
      <c r="T591" s="28" t="str">
        <f t="shared" si="78"/>
        <v>May</v>
      </c>
      <c r="U591" s="31">
        <v>61</v>
      </c>
      <c r="V591" s="27" t="s">
        <v>4044</v>
      </c>
      <c r="W591" s="32">
        <f t="shared" si="79"/>
        <v>44929</v>
      </c>
      <c r="X591" s="27" t="s">
        <v>1942</v>
      </c>
      <c r="Y591" s="32">
        <f t="shared" si="84"/>
        <v>846</v>
      </c>
      <c r="Z59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91" s="27" t="s">
        <v>4045</v>
      </c>
      <c r="AB591" s="33">
        <f>Table1[[#This Row],[secs]]/60 + Table1[[#This Row],[mins]] + Table1[[#This Row],[hours]]*60</f>
        <v>51.266666666666666</v>
      </c>
      <c r="AC591" s="34">
        <f t="shared" si="85"/>
        <v>16</v>
      </c>
      <c r="AD591" s="34">
        <f t="shared" si="86"/>
        <v>51</v>
      </c>
      <c r="AE591" s="35">
        <f t="shared" si="87"/>
        <v>0</v>
      </c>
      <c r="AF591" s="28" t="str">
        <f>IFERROR(VLOOKUP(E591,youtube_playlist!$G:$H,2,FALSE),"Unspecified")</f>
        <v>Unspecified</v>
      </c>
      <c r="AG591" s="28" t="str">
        <f>IFERROR(INDEX(youtube_playlist!$G$2:$H$285,MATCH(E591,youtube_playlist!$G$2:$G$285,0),MATCH("industry",youtube_playlist!$G$1:$H$1,0)),"Unspecified")</f>
        <v>Unspecified</v>
      </c>
      <c r="AH591" s="36">
        <v>40623</v>
      </c>
    </row>
    <row r="592" spans="1:34" ht="15.75" customHeight="1" x14ac:dyDescent="0.3">
      <c r="A592" s="27" t="s">
        <v>4046</v>
      </c>
      <c r="B592" s="27" t="s">
        <v>2710</v>
      </c>
      <c r="C592" s="27" t="s">
        <v>4047</v>
      </c>
      <c r="D592" s="27" t="s">
        <v>4048</v>
      </c>
      <c r="E592" s="28" t="str">
        <f t="shared" si="69"/>
        <v>ZpoHApidhHU</v>
      </c>
      <c r="F592" s="28" t="str">
        <f t="shared" si="70"/>
        <v>ZpoHApidhHU</v>
      </c>
      <c r="G592" s="27" t="s">
        <v>4047</v>
      </c>
      <c r="H592" s="29" t="str">
        <f t="shared" si="71"/>
        <v>The Secret Sauce</v>
      </c>
      <c r="I592" s="27" t="s">
        <v>33</v>
      </c>
      <c r="J592" s="27" t="s">
        <v>4049</v>
      </c>
      <c r="K592" s="28" t="str">
        <f t="shared" si="72"/>
        <v>May 28, 2022</v>
      </c>
      <c r="L592" s="30">
        <f t="shared" si="73"/>
        <v>44709</v>
      </c>
      <c r="M592" s="28">
        <f t="shared" si="74"/>
        <v>28</v>
      </c>
      <c r="N592" s="28">
        <f t="shared" si="75"/>
        <v>5</v>
      </c>
      <c r="O592" s="28">
        <f t="shared" si="76"/>
        <v>2022</v>
      </c>
      <c r="P592" s="28" t="str">
        <f t="shared" si="77"/>
        <v>28</v>
      </c>
      <c r="Q592" s="28">
        <f>ROUNDUP(Table1[[#This Row],[month]]/3,0)</f>
        <v>2</v>
      </c>
      <c r="R592" s="28" t="str">
        <f>_xlfn.CONCAT(Table1[[#This Row],[year]],"-Q",Table1[[#This Row],[Quarter]])</f>
        <v>2022-Q2</v>
      </c>
      <c r="S592" s="28" t="str">
        <f>TEXT(Table1[[#This Row],[dateStr]],"yyyy-mm")</f>
        <v>2022-05</v>
      </c>
      <c r="T592" s="28" t="str">
        <f t="shared" si="78"/>
        <v>May</v>
      </c>
      <c r="U592" s="31">
        <v>9</v>
      </c>
      <c r="V592" s="27" t="s">
        <v>4050</v>
      </c>
      <c r="W592" s="32">
        <f t="shared" si="79"/>
        <v>13712</v>
      </c>
      <c r="X592" s="27" t="s">
        <v>2442</v>
      </c>
      <c r="Y592" s="32">
        <f t="shared" si="84"/>
        <v>273</v>
      </c>
      <c r="Z59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92" s="27" t="s">
        <v>4051</v>
      </c>
      <c r="AB592" s="33">
        <f>Table1[[#This Row],[secs]]/60 + Table1[[#This Row],[mins]] + Table1[[#This Row],[hours]]*60</f>
        <v>35.633333333333333</v>
      </c>
      <c r="AC592" s="34">
        <f t="shared" si="85"/>
        <v>38</v>
      </c>
      <c r="AD592" s="34">
        <f t="shared" si="86"/>
        <v>35</v>
      </c>
      <c r="AE592" s="35">
        <f t="shared" si="87"/>
        <v>0</v>
      </c>
      <c r="AF592" s="28" t="str">
        <f>IFERROR(VLOOKUP(E592,youtube_playlist!$G:$H,2,FALSE),"Unspecified")</f>
        <v>Unspecified</v>
      </c>
      <c r="AG592" s="28" t="str">
        <f>IFERROR(INDEX(youtube_playlist!$G$2:$H$285,MATCH(E592,youtube_playlist!$G$2:$G$285,0),MATCH("industry",youtube_playlist!$G$1:$H$1,0)),"Unspecified")</f>
        <v>Unspecified</v>
      </c>
      <c r="AH592" s="36">
        <v>35565</v>
      </c>
    </row>
    <row r="593" spans="1:34" ht="15.75" customHeight="1" x14ac:dyDescent="0.3">
      <c r="A593" s="27" t="s">
        <v>4052</v>
      </c>
      <c r="B593" s="27" t="s">
        <v>2710</v>
      </c>
      <c r="C593" s="27" t="s">
        <v>4053</v>
      </c>
      <c r="D593" s="27" t="s">
        <v>4054</v>
      </c>
      <c r="E593" s="28" t="str">
        <f t="shared" si="69"/>
        <v>m3k5QL2PZtc</v>
      </c>
      <c r="F593" s="28" t="str">
        <f t="shared" si="70"/>
        <v>m3k5QL2PZtc</v>
      </c>
      <c r="G593" s="27" t="s">
        <v>4053</v>
      </c>
      <c r="H593" s="29" t="str">
        <f t="shared" si="71"/>
        <v>The Secret Sauce</v>
      </c>
      <c r="I593" s="27" t="s">
        <v>33</v>
      </c>
      <c r="J593" s="27" t="s">
        <v>4055</v>
      </c>
      <c r="K593" s="28" t="str">
        <f t="shared" si="72"/>
        <v>Jun 2, 2022</v>
      </c>
      <c r="L593" s="30">
        <f t="shared" si="73"/>
        <v>44714</v>
      </c>
      <c r="M593" s="28">
        <f t="shared" si="74"/>
        <v>2</v>
      </c>
      <c r="N593" s="28">
        <f t="shared" si="75"/>
        <v>6</v>
      </c>
      <c r="O593" s="28">
        <f t="shared" si="76"/>
        <v>2022</v>
      </c>
      <c r="P593" s="28" t="str">
        <f t="shared" si="77"/>
        <v>2</v>
      </c>
      <c r="Q593" s="28">
        <f>ROUNDUP(Table1[[#This Row],[month]]/3,0)</f>
        <v>2</v>
      </c>
      <c r="R593" s="28" t="str">
        <f>_xlfn.CONCAT(Table1[[#This Row],[year]],"-Q",Table1[[#This Row],[Quarter]])</f>
        <v>2022-Q2</v>
      </c>
      <c r="S593" s="28" t="str">
        <f>TEXT(Table1[[#This Row],[dateStr]],"yyyy-mm")</f>
        <v>2022-06</v>
      </c>
      <c r="T593" s="28" t="str">
        <f t="shared" si="78"/>
        <v>June</v>
      </c>
      <c r="U593" s="31">
        <v>14</v>
      </c>
      <c r="V593" s="27" t="s">
        <v>4056</v>
      </c>
      <c r="W593" s="32">
        <f t="shared" si="79"/>
        <v>28184</v>
      </c>
      <c r="X593" s="27" t="s">
        <v>245</v>
      </c>
      <c r="Y593" s="32">
        <f t="shared" si="84"/>
        <v>808</v>
      </c>
      <c r="Z59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93" s="27" t="s">
        <v>4057</v>
      </c>
      <c r="AB593" s="33">
        <f>Table1[[#This Row],[secs]]/60 + Table1[[#This Row],[mins]] + Table1[[#This Row],[hours]]*60</f>
        <v>27.616666666666667</v>
      </c>
      <c r="AC593" s="34">
        <f t="shared" si="85"/>
        <v>37</v>
      </c>
      <c r="AD593" s="34">
        <f t="shared" si="86"/>
        <v>27</v>
      </c>
      <c r="AE593" s="35">
        <f t="shared" si="87"/>
        <v>0</v>
      </c>
      <c r="AF593" s="28" t="str">
        <f>IFERROR(VLOOKUP(E593,youtube_playlist!$G:$H,2,FALSE),"Unspecified")</f>
        <v>Unspecified</v>
      </c>
      <c r="AG593" s="28" t="str">
        <f>IFERROR(INDEX(youtube_playlist!$G$2:$H$285,MATCH(E593,youtube_playlist!$G$2:$G$285,0),MATCH("industry",youtube_playlist!$G$1:$H$1,0)),"Unspecified")</f>
        <v>Unspecified</v>
      </c>
      <c r="AH593" s="36">
        <v>35396</v>
      </c>
    </row>
    <row r="594" spans="1:34" ht="15.75" customHeight="1" x14ac:dyDescent="0.3">
      <c r="A594" s="27" t="s">
        <v>4058</v>
      </c>
      <c r="B594" s="27" t="s">
        <v>2710</v>
      </c>
      <c r="C594" s="27" t="s">
        <v>4059</v>
      </c>
      <c r="D594" s="27" t="s">
        <v>4060</v>
      </c>
      <c r="E594" s="28" t="str">
        <f t="shared" si="69"/>
        <v>N3nmNEhCBEc</v>
      </c>
      <c r="F594" s="28" t="str">
        <f t="shared" si="70"/>
        <v>N3nmNEhCBEc</v>
      </c>
      <c r="G594" s="27" t="s">
        <v>4059</v>
      </c>
      <c r="H594" s="29" t="str">
        <f t="shared" si="71"/>
        <v>The Secret Sauce</v>
      </c>
      <c r="I594" s="27" t="s">
        <v>33</v>
      </c>
      <c r="J594" s="27" t="s">
        <v>4061</v>
      </c>
      <c r="K594" s="28" t="str">
        <f t="shared" si="72"/>
        <v>Jun 6, 2022</v>
      </c>
      <c r="L594" s="30">
        <f t="shared" si="73"/>
        <v>44718</v>
      </c>
      <c r="M594" s="28">
        <f t="shared" si="74"/>
        <v>6</v>
      </c>
      <c r="N594" s="28">
        <f t="shared" si="75"/>
        <v>6</v>
      </c>
      <c r="O594" s="28">
        <f t="shared" si="76"/>
        <v>2022</v>
      </c>
      <c r="P594" s="28" t="str">
        <f t="shared" si="77"/>
        <v>6</v>
      </c>
      <c r="Q594" s="28">
        <f>ROUNDUP(Table1[[#This Row],[month]]/3,0)</f>
        <v>2</v>
      </c>
      <c r="R594" s="28" t="str">
        <f>_xlfn.CONCAT(Table1[[#This Row],[year]],"-Q",Table1[[#This Row],[Quarter]])</f>
        <v>2022-Q2</v>
      </c>
      <c r="S594" s="28" t="str">
        <f>TEXT(Table1[[#This Row],[dateStr]],"yyyy-mm")</f>
        <v>2022-06</v>
      </c>
      <c r="T594" s="28" t="str">
        <f t="shared" si="78"/>
        <v>June</v>
      </c>
      <c r="U594" s="31">
        <v>40</v>
      </c>
      <c r="V594" s="27" t="s">
        <v>4062</v>
      </c>
      <c r="W594" s="32">
        <f t="shared" si="79"/>
        <v>53058</v>
      </c>
      <c r="X594" s="27" t="s">
        <v>2368</v>
      </c>
      <c r="Y594" s="32">
        <f t="shared" si="84"/>
        <v>482</v>
      </c>
      <c r="Z59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94" s="27" t="s">
        <v>4063</v>
      </c>
      <c r="AB594" s="33">
        <f>Table1[[#This Row],[secs]]/60 + Table1[[#This Row],[mins]] + Table1[[#This Row],[hours]]*60</f>
        <v>51.43333333333333</v>
      </c>
      <c r="AC594" s="34">
        <f t="shared" si="85"/>
        <v>26</v>
      </c>
      <c r="AD594" s="34">
        <f t="shared" si="86"/>
        <v>51</v>
      </c>
      <c r="AE594" s="35">
        <f t="shared" si="87"/>
        <v>0</v>
      </c>
      <c r="AF594" s="28" t="str">
        <f>IFERROR(VLOOKUP(E594,youtube_playlist!$G:$H,2,FALSE),"Unspecified")</f>
        <v>ประกัน</v>
      </c>
      <c r="AG594" s="28" t="str">
        <f>IFERROR(INDEX(youtube_playlist!$G$2:$H$285,MATCH(E594,youtube_playlist!$G$2:$G$285,0),MATCH("industry",youtube_playlist!$G$1:$H$1,0)),"Unspecified")</f>
        <v>ประกัน</v>
      </c>
      <c r="AH594" s="36">
        <v>36836</v>
      </c>
    </row>
    <row r="595" spans="1:34" ht="15.75" customHeight="1" x14ac:dyDescent="0.3">
      <c r="A595" s="27" t="s">
        <v>4064</v>
      </c>
      <c r="B595" s="27" t="s">
        <v>2710</v>
      </c>
      <c r="C595" s="27" t="s">
        <v>4065</v>
      </c>
      <c r="D595" s="27" t="s">
        <v>4066</v>
      </c>
      <c r="E595" s="28" t="str">
        <f t="shared" si="69"/>
        <v>uDwsb7gwO2g</v>
      </c>
      <c r="F595" s="28" t="str">
        <f t="shared" si="70"/>
        <v>uDwsb7gwO2g</v>
      </c>
      <c r="G595" s="27" t="s">
        <v>4065</v>
      </c>
      <c r="H595" s="29" t="str">
        <f t="shared" si="71"/>
        <v>The Secret Sauce</v>
      </c>
      <c r="I595" s="27" t="s">
        <v>33</v>
      </c>
      <c r="J595" s="27" t="s">
        <v>4067</v>
      </c>
      <c r="K595" s="28" t="str">
        <f t="shared" si="72"/>
        <v>Jun 9, 2022</v>
      </c>
      <c r="L595" s="30">
        <f t="shared" si="73"/>
        <v>44721</v>
      </c>
      <c r="M595" s="28">
        <f t="shared" si="74"/>
        <v>9</v>
      </c>
      <c r="N595" s="28">
        <f t="shared" si="75"/>
        <v>6</v>
      </c>
      <c r="O595" s="28">
        <f t="shared" si="76"/>
        <v>2022</v>
      </c>
      <c r="P595" s="28" t="str">
        <f t="shared" si="77"/>
        <v>9</v>
      </c>
      <c r="Q595" s="28">
        <f>ROUNDUP(Table1[[#This Row],[month]]/3,0)</f>
        <v>2</v>
      </c>
      <c r="R595" s="28" t="str">
        <f>_xlfn.CONCAT(Table1[[#This Row],[year]],"-Q",Table1[[#This Row],[Quarter]])</f>
        <v>2022-Q2</v>
      </c>
      <c r="S595" s="28" t="str">
        <f>TEXT(Table1[[#This Row],[dateStr]],"yyyy-mm")</f>
        <v>2022-06</v>
      </c>
      <c r="T595" s="28" t="str">
        <f t="shared" si="78"/>
        <v>June</v>
      </c>
      <c r="U595" s="31">
        <v>46</v>
      </c>
      <c r="V595" s="27" t="s">
        <v>4068</v>
      </c>
      <c r="W595" s="32">
        <f t="shared" si="79"/>
        <v>47354</v>
      </c>
      <c r="X595" s="27" t="s">
        <v>4069</v>
      </c>
      <c r="Y595" s="32">
        <f t="shared" si="84"/>
        <v>1544</v>
      </c>
      <c r="Z59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95" s="27" t="s">
        <v>4070</v>
      </c>
      <c r="AB595" s="33">
        <f>Table1[[#This Row],[secs]]/60 + Table1[[#This Row],[mins]] + Table1[[#This Row],[hours]]*60</f>
        <v>44.6</v>
      </c>
      <c r="AC595" s="34">
        <f t="shared" si="85"/>
        <v>36</v>
      </c>
      <c r="AD595" s="34">
        <f t="shared" si="86"/>
        <v>44</v>
      </c>
      <c r="AE595" s="35">
        <f t="shared" si="87"/>
        <v>0</v>
      </c>
      <c r="AF595" s="28" t="str">
        <f>IFERROR(VLOOKUP(E595,youtube_playlist!$G:$H,2,FALSE),"Unspecified")</f>
        <v>Unspecified</v>
      </c>
      <c r="AG595" s="28" t="str">
        <f>IFERROR(INDEX(youtube_playlist!$G$2:$H$285,MATCH(E595,youtube_playlist!$G$2:$G$285,0),MATCH("industry",youtube_playlist!$G$1:$H$1,0)),"Unspecified")</f>
        <v>Unspecified</v>
      </c>
      <c r="AH595" s="36">
        <v>37812</v>
      </c>
    </row>
    <row r="596" spans="1:34" ht="15.75" customHeight="1" x14ac:dyDescent="0.3">
      <c r="A596" s="27" t="s">
        <v>4071</v>
      </c>
      <c r="B596" s="27" t="s">
        <v>2710</v>
      </c>
      <c r="C596" s="27" t="s">
        <v>4072</v>
      </c>
      <c r="D596" s="27" t="s">
        <v>4073</v>
      </c>
      <c r="E596" s="28" t="str">
        <f t="shared" si="69"/>
        <v>gtORBsJCS5U</v>
      </c>
      <c r="F596" s="28" t="str">
        <f t="shared" si="70"/>
        <v>gtORBsJCS5U</v>
      </c>
      <c r="G596" s="27" t="s">
        <v>4072</v>
      </c>
      <c r="H596" s="29" t="str">
        <f t="shared" si="71"/>
        <v>The Secret Sauce</v>
      </c>
      <c r="I596" s="27" t="s">
        <v>33</v>
      </c>
      <c r="J596" s="27" t="s">
        <v>4074</v>
      </c>
      <c r="K596" s="28" t="str">
        <f t="shared" si="72"/>
        <v>Jun 12, 2022</v>
      </c>
      <c r="L596" s="30">
        <f t="shared" si="73"/>
        <v>44724</v>
      </c>
      <c r="M596" s="28">
        <f t="shared" si="74"/>
        <v>12</v>
      </c>
      <c r="N596" s="28">
        <f t="shared" si="75"/>
        <v>6</v>
      </c>
      <c r="O596" s="28">
        <f t="shared" si="76"/>
        <v>2022</v>
      </c>
      <c r="P596" s="28" t="str">
        <f t="shared" si="77"/>
        <v>12</v>
      </c>
      <c r="Q596" s="28">
        <f>ROUNDUP(Table1[[#This Row],[month]]/3,0)</f>
        <v>2</v>
      </c>
      <c r="R596" s="28" t="str">
        <f>_xlfn.CONCAT(Table1[[#This Row],[year]],"-Q",Table1[[#This Row],[Quarter]])</f>
        <v>2022-Q2</v>
      </c>
      <c r="S596" s="28" t="str">
        <f>TEXT(Table1[[#This Row],[dateStr]],"yyyy-mm")</f>
        <v>2022-06</v>
      </c>
      <c r="T596" s="28" t="str">
        <f t="shared" si="78"/>
        <v>June</v>
      </c>
      <c r="U596" s="31">
        <v>30</v>
      </c>
      <c r="V596" s="27" t="s">
        <v>4075</v>
      </c>
      <c r="W596" s="32">
        <f t="shared" si="79"/>
        <v>32093</v>
      </c>
      <c r="X596" s="27" t="s">
        <v>4076</v>
      </c>
      <c r="Y596" s="32">
        <f t="shared" si="84"/>
        <v>943</v>
      </c>
      <c r="Z59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596" s="27" t="s">
        <v>1376</v>
      </c>
      <c r="AB596" s="33">
        <f>Table1[[#This Row],[secs]]/60 + Table1[[#This Row],[mins]] + Table1[[#This Row],[hours]]*60</f>
        <v>28.733333333333334</v>
      </c>
      <c r="AC596" s="34">
        <f t="shared" si="85"/>
        <v>44</v>
      </c>
      <c r="AD596" s="34">
        <f t="shared" si="86"/>
        <v>28</v>
      </c>
      <c r="AE596" s="35">
        <f t="shared" si="87"/>
        <v>0</v>
      </c>
      <c r="AF596" s="28" t="str">
        <f>IFERROR(VLOOKUP(E596,youtube_playlist!$G:$H,2,FALSE),"Unspecified")</f>
        <v>Unspecified</v>
      </c>
      <c r="AG596" s="28" t="str">
        <f>IFERROR(INDEX(youtube_playlist!$G$2:$H$285,MATCH(E596,youtube_playlist!$G$2:$G$285,0),MATCH("industry",youtube_playlist!$G$1:$H$1,0)),"Unspecified")</f>
        <v>Unspecified</v>
      </c>
      <c r="AH596" s="36">
        <v>35592</v>
      </c>
    </row>
    <row r="597" spans="1:34" ht="15.75" customHeight="1" x14ac:dyDescent="0.3">
      <c r="A597" s="27" t="s">
        <v>4077</v>
      </c>
      <c r="B597" s="27" t="s">
        <v>2710</v>
      </c>
      <c r="C597" s="27" t="s">
        <v>4078</v>
      </c>
      <c r="D597" s="27" t="s">
        <v>4079</v>
      </c>
      <c r="E597" s="28" t="str">
        <f t="shared" si="69"/>
        <v>3uaE8DIRcrY</v>
      </c>
      <c r="F597" s="28" t="str">
        <f t="shared" si="70"/>
        <v>3uaE8DIRcrY</v>
      </c>
      <c r="G597" s="27" t="s">
        <v>4078</v>
      </c>
      <c r="H597" s="29" t="str">
        <f t="shared" si="71"/>
        <v>The Secret Sauce</v>
      </c>
      <c r="I597" s="27" t="s">
        <v>33</v>
      </c>
      <c r="J597" s="27" t="s">
        <v>4080</v>
      </c>
      <c r="K597" s="28" t="str">
        <f t="shared" si="72"/>
        <v>Jun 19, 2022</v>
      </c>
      <c r="L597" s="30">
        <f t="shared" si="73"/>
        <v>44731</v>
      </c>
      <c r="M597" s="28">
        <f t="shared" si="74"/>
        <v>19</v>
      </c>
      <c r="N597" s="28">
        <f t="shared" si="75"/>
        <v>6</v>
      </c>
      <c r="O597" s="28">
        <f t="shared" si="76"/>
        <v>2022</v>
      </c>
      <c r="P597" s="28" t="str">
        <f t="shared" si="77"/>
        <v>19</v>
      </c>
      <c r="Q597" s="28">
        <f>ROUNDUP(Table1[[#This Row],[month]]/3,0)</f>
        <v>2</v>
      </c>
      <c r="R597" s="28" t="str">
        <f>_xlfn.CONCAT(Table1[[#This Row],[year]],"-Q",Table1[[#This Row],[Quarter]])</f>
        <v>2022-Q2</v>
      </c>
      <c r="S597" s="28" t="str">
        <f>TEXT(Table1[[#This Row],[dateStr]],"yyyy-mm")</f>
        <v>2022-06</v>
      </c>
      <c r="T597" s="28" t="str">
        <f t="shared" si="78"/>
        <v>June</v>
      </c>
      <c r="U597" s="31">
        <v>63</v>
      </c>
      <c r="V597" s="27" t="s">
        <v>4081</v>
      </c>
      <c r="W597" s="32">
        <f t="shared" si="79"/>
        <v>60040</v>
      </c>
      <c r="X597" s="27" t="s">
        <v>4082</v>
      </c>
      <c r="Y597" s="32">
        <f t="shared" si="84"/>
        <v>1600</v>
      </c>
      <c r="Z59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97" s="27" t="s">
        <v>4083</v>
      </c>
      <c r="AB597" s="33">
        <f>Table1[[#This Row],[secs]]/60 + Table1[[#This Row],[mins]] + Table1[[#This Row],[hours]]*60</f>
        <v>63.483333333333334</v>
      </c>
      <c r="AC597" s="34">
        <f t="shared" si="85"/>
        <v>29</v>
      </c>
      <c r="AD597" s="34">
        <f t="shared" si="86"/>
        <v>3</v>
      </c>
      <c r="AE597" s="35">
        <f t="shared" si="87"/>
        <v>1</v>
      </c>
      <c r="AF597" s="28" t="str">
        <f>IFERROR(VLOOKUP(E597,youtube_playlist!$G:$H,2,FALSE),"Unspecified")</f>
        <v>Unspecified</v>
      </c>
      <c r="AG597" s="28" t="str">
        <f>IFERROR(INDEX(youtube_playlist!$G$2:$H$285,MATCH(E597,youtube_playlist!$G$2:$G$285,0),MATCH("industry",youtube_playlist!$G$1:$H$1,0)),"Unspecified")</f>
        <v>Unspecified</v>
      </c>
      <c r="AH597" s="36">
        <v>40893</v>
      </c>
    </row>
    <row r="598" spans="1:34" ht="15.75" customHeight="1" x14ac:dyDescent="0.3">
      <c r="A598" s="27" t="s">
        <v>4084</v>
      </c>
      <c r="B598" s="27" t="s">
        <v>2710</v>
      </c>
      <c r="C598" s="27" t="s">
        <v>4085</v>
      </c>
      <c r="D598" s="27" t="s">
        <v>4086</v>
      </c>
      <c r="E598" s="28" t="str">
        <f t="shared" si="69"/>
        <v>8DKzfvOagV0</v>
      </c>
      <c r="F598" s="28" t="str">
        <f t="shared" si="70"/>
        <v>8DKzfvOagV0</v>
      </c>
      <c r="G598" s="27" t="s">
        <v>4085</v>
      </c>
      <c r="H598" s="29" t="str">
        <f t="shared" si="71"/>
        <v>The Secret Sauce</v>
      </c>
      <c r="I598" s="27" t="s">
        <v>33</v>
      </c>
      <c r="J598" s="27" t="s">
        <v>4087</v>
      </c>
      <c r="K598" s="28" t="str">
        <f t="shared" si="72"/>
        <v>Jun 20, 2022</v>
      </c>
      <c r="L598" s="30">
        <f t="shared" si="73"/>
        <v>44732</v>
      </c>
      <c r="M598" s="28">
        <f t="shared" si="74"/>
        <v>20</v>
      </c>
      <c r="N598" s="28">
        <f t="shared" si="75"/>
        <v>6</v>
      </c>
      <c r="O598" s="28">
        <f t="shared" si="76"/>
        <v>2022</v>
      </c>
      <c r="P598" s="28" t="str">
        <f t="shared" si="77"/>
        <v>20</v>
      </c>
      <c r="Q598" s="28">
        <f>ROUNDUP(Table1[[#This Row],[month]]/3,0)</f>
        <v>2</v>
      </c>
      <c r="R598" s="28" t="str">
        <f>_xlfn.CONCAT(Table1[[#This Row],[year]],"-Q",Table1[[#This Row],[Quarter]])</f>
        <v>2022-Q2</v>
      </c>
      <c r="S598" s="28" t="str">
        <f>TEXT(Table1[[#This Row],[dateStr]],"yyyy-mm")</f>
        <v>2022-06</v>
      </c>
      <c r="T598" s="28" t="str">
        <f t="shared" si="78"/>
        <v>June</v>
      </c>
      <c r="U598" s="31">
        <v>94</v>
      </c>
      <c r="V598" s="27" t="s">
        <v>4088</v>
      </c>
      <c r="W598" s="32">
        <f t="shared" si="79"/>
        <v>61573</v>
      </c>
      <c r="X598" s="27" t="s">
        <v>4089</v>
      </c>
      <c r="Y598" s="32">
        <f t="shared" si="84"/>
        <v>1578</v>
      </c>
      <c r="Z59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598" s="27" t="s">
        <v>4090</v>
      </c>
      <c r="AB598" s="33">
        <f>Table1[[#This Row],[secs]]/60 + Table1[[#This Row],[mins]] + Table1[[#This Row],[hours]]*60</f>
        <v>61.1</v>
      </c>
      <c r="AC598" s="34">
        <f t="shared" si="85"/>
        <v>6</v>
      </c>
      <c r="AD598" s="34">
        <f t="shared" si="86"/>
        <v>1</v>
      </c>
      <c r="AE598" s="35">
        <f t="shared" si="87"/>
        <v>1</v>
      </c>
      <c r="AF598" s="28" t="str">
        <f>IFERROR(VLOOKUP(E598,youtube_playlist!$G:$H,2,FALSE),"Unspecified")</f>
        <v>Unspecified</v>
      </c>
      <c r="AG598" s="28" t="str">
        <f>IFERROR(INDEX(youtube_playlist!$G$2:$H$285,MATCH(E598,youtube_playlist!$G$2:$G$285,0),MATCH("industry",youtube_playlist!$G$1:$H$1,0)),"Unspecified")</f>
        <v>Unspecified</v>
      </c>
      <c r="AH598" s="36">
        <v>38864</v>
      </c>
    </row>
    <row r="599" spans="1:34" ht="15.75" customHeight="1" x14ac:dyDescent="0.3">
      <c r="A599" s="27" t="s">
        <v>4091</v>
      </c>
      <c r="B599" s="27" t="s">
        <v>2710</v>
      </c>
      <c r="C599" s="27" t="s">
        <v>4092</v>
      </c>
      <c r="D599" s="27" t="s">
        <v>4093</v>
      </c>
      <c r="E599" s="28" t="str">
        <f t="shared" si="69"/>
        <v>lQUBV9BEoKA</v>
      </c>
      <c r="F599" s="28" t="str">
        <f t="shared" si="70"/>
        <v>lQUBV9BEoKA</v>
      </c>
      <c r="G599" s="27" t="s">
        <v>4092</v>
      </c>
      <c r="H599" s="29" t="str">
        <f t="shared" si="71"/>
        <v>The Secret Sauce</v>
      </c>
      <c r="I599" s="27" t="s">
        <v>33</v>
      </c>
      <c r="J599" s="27" t="s">
        <v>4094</v>
      </c>
      <c r="K599" s="28" t="str">
        <f t="shared" si="72"/>
        <v>Jun 22, 2022</v>
      </c>
      <c r="L599" s="30">
        <f t="shared" si="73"/>
        <v>44734</v>
      </c>
      <c r="M599" s="28">
        <f t="shared" si="74"/>
        <v>22</v>
      </c>
      <c r="N599" s="28">
        <f t="shared" si="75"/>
        <v>6</v>
      </c>
      <c r="O599" s="28">
        <f t="shared" si="76"/>
        <v>2022</v>
      </c>
      <c r="P599" s="28" t="str">
        <f t="shared" si="77"/>
        <v>22</v>
      </c>
      <c r="Q599" s="28">
        <f>ROUNDUP(Table1[[#This Row],[month]]/3,0)</f>
        <v>2</v>
      </c>
      <c r="R599" s="28" t="str">
        <f>_xlfn.CONCAT(Table1[[#This Row],[year]],"-Q",Table1[[#This Row],[Quarter]])</f>
        <v>2022-Q2</v>
      </c>
      <c r="S599" s="28" t="str">
        <f>TEXT(Table1[[#This Row],[dateStr]],"yyyy-mm")</f>
        <v>2022-06</v>
      </c>
      <c r="T599" s="28" t="str">
        <f t="shared" si="78"/>
        <v>June</v>
      </c>
      <c r="U599" s="31">
        <v>344</v>
      </c>
      <c r="V599" s="27" t="s">
        <v>4095</v>
      </c>
      <c r="W599" s="32">
        <f t="shared" si="79"/>
        <v>141840</v>
      </c>
      <c r="X599" s="27" t="s">
        <v>4096</v>
      </c>
      <c r="Y599" s="32">
        <f t="shared" si="84"/>
        <v>4671</v>
      </c>
      <c r="Z59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599" s="27" t="s">
        <v>4097</v>
      </c>
      <c r="AB599" s="33">
        <f>Table1[[#This Row],[secs]]/60 + Table1[[#This Row],[mins]] + Table1[[#This Row],[hours]]*60</f>
        <v>38.866666666666667</v>
      </c>
      <c r="AC599" s="34">
        <f t="shared" si="85"/>
        <v>52</v>
      </c>
      <c r="AD599" s="34">
        <f t="shared" si="86"/>
        <v>38</v>
      </c>
      <c r="AE599" s="35">
        <f t="shared" si="87"/>
        <v>0</v>
      </c>
      <c r="AF599" s="28" t="str">
        <f>IFERROR(VLOOKUP(E599,youtube_playlist!$G:$H,2,FALSE),"Unspecified")</f>
        <v>Unspecified</v>
      </c>
      <c r="AG599" s="28" t="str">
        <f>IFERROR(INDEX(youtube_playlist!$G$2:$H$285,MATCH(E599,youtube_playlist!$G$2:$G$285,0),MATCH("industry",youtube_playlist!$G$1:$H$1,0)),"Unspecified")</f>
        <v>Unspecified</v>
      </c>
      <c r="AH599" s="36">
        <v>33964</v>
      </c>
    </row>
    <row r="600" spans="1:34" ht="15.75" customHeight="1" x14ac:dyDescent="0.3">
      <c r="A600" s="27" t="s">
        <v>4098</v>
      </c>
      <c r="B600" s="27" t="s">
        <v>2710</v>
      </c>
      <c r="C600" s="27" t="s">
        <v>4099</v>
      </c>
      <c r="D600" s="27" t="s">
        <v>4100</v>
      </c>
      <c r="E600" s="28" t="str">
        <f t="shared" si="69"/>
        <v>GRw2CFmJ3Jg</v>
      </c>
      <c r="F600" s="28" t="str">
        <f t="shared" si="70"/>
        <v>GRw2CFmJ3Jg</v>
      </c>
      <c r="G600" s="27" t="s">
        <v>4099</v>
      </c>
      <c r="H600" s="29" t="str">
        <f t="shared" si="71"/>
        <v>The Secret Sauce</v>
      </c>
      <c r="I600" s="27" t="s">
        <v>33</v>
      </c>
      <c r="J600" s="27" t="s">
        <v>4101</v>
      </c>
      <c r="K600" s="28" t="str">
        <f t="shared" si="72"/>
        <v>Jun 26, 2022</v>
      </c>
      <c r="L600" s="30">
        <f t="shared" si="73"/>
        <v>44738</v>
      </c>
      <c r="M600" s="28">
        <f t="shared" si="74"/>
        <v>26</v>
      </c>
      <c r="N600" s="28">
        <f t="shared" si="75"/>
        <v>6</v>
      </c>
      <c r="O600" s="28">
        <f t="shared" si="76"/>
        <v>2022</v>
      </c>
      <c r="P600" s="28" t="str">
        <f t="shared" si="77"/>
        <v>26</v>
      </c>
      <c r="Q600" s="28">
        <f>ROUNDUP(Table1[[#This Row],[month]]/3,0)</f>
        <v>2</v>
      </c>
      <c r="R600" s="28" t="str">
        <f>_xlfn.CONCAT(Table1[[#This Row],[year]],"-Q",Table1[[#This Row],[Quarter]])</f>
        <v>2022-Q2</v>
      </c>
      <c r="S600" s="28" t="str">
        <f>TEXT(Table1[[#This Row],[dateStr]],"yyyy-mm")</f>
        <v>2022-06</v>
      </c>
      <c r="T600" s="28" t="str">
        <f t="shared" si="78"/>
        <v>June</v>
      </c>
      <c r="U600" s="31">
        <v>264</v>
      </c>
      <c r="V600" s="27" t="s">
        <v>4102</v>
      </c>
      <c r="W600" s="32">
        <f t="shared" si="79"/>
        <v>260175</v>
      </c>
      <c r="X600" s="27" t="s">
        <v>4103</v>
      </c>
      <c r="Y600" s="32">
        <f t="shared" si="84"/>
        <v>8608</v>
      </c>
      <c r="Z60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00" s="27" t="s">
        <v>1784</v>
      </c>
      <c r="AB600" s="33">
        <f>Table1[[#This Row],[secs]]/60 + Table1[[#This Row],[mins]] + Table1[[#This Row],[hours]]*60</f>
        <v>65.333333333333329</v>
      </c>
      <c r="AC600" s="34">
        <f t="shared" si="85"/>
        <v>20</v>
      </c>
      <c r="AD600" s="34">
        <f t="shared" si="86"/>
        <v>5</v>
      </c>
      <c r="AE600" s="35">
        <f t="shared" si="87"/>
        <v>1</v>
      </c>
      <c r="AF600" s="28" t="str">
        <f>IFERROR(VLOOKUP(E600,youtube_playlist!$G:$H,2,FALSE),"Unspecified")</f>
        <v>Unspecified</v>
      </c>
      <c r="AG600" s="28" t="str">
        <f>IFERROR(INDEX(youtube_playlist!$G$2:$H$285,MATCH(E600,youtube_playlist!$G$2:$G$285,0),MATCH("industry",youtube_playlist!$G$1:$H$1,0)),"Unspecified")</f>
        <v>Unspecified</v>
      </c>
      <c r="AH600" s="36">
        <v>53835</v>
      </c>
    </row>
    <row r="601" spans="1:34" ht="15.75" customHeight="1" x14ac:dyDescent="0.3">
      <c r="A601" s="27" t="s">
        <v>4104</v>
      </c>
      <c r="B601" s="27" t="s">
        <v>2710</v>
      </c>
      <c r="C601" s="27" t="s">
        <v>4105</v>
      </c>
      <c r="D601" s="27" t="s">
        <v>4106</v>
      </c>
      <c r="E601" s="28" t="str">
        <f t="shared" si="69"/>
        <v>tqvKq-9FRlg</v>
      </c>
      <c r="F601" s="28" t="str">
        <f t="shared" si="70"/>
        <v>tqvKq-9FRlg</v>
      </c>
      <c r="G601" s="27" t="s">
        <v>4105</v>
      </c>
      <c r="H601" s="29" t="str">
        <f t="shared" si="71"/>
        <v>The Secret Sauce</v>
      </c>
      <c r="I601" s="27" t="s">
        <v>33</v>
      </c>
      <c r="J601" s="27" t="s">
        <v>4107</v>
      </c>
      <c r="K601" s="28" t="str">
        <f t="shared" si="72"/>
        <v>Jul 6, 2022</v>
      </c>
      <c r="L601" s="30">
        <f t="shared" si="73"/>
        <v>44748</v>
      </c>
      <c r="M601" s="28">
        <f t="shared" si="74"/>
        <v>6</v>
      </c>
      <c r="N601" s="28">
        <f t="shared" si="75"/>
        <v>7</v>
      </c>
      <c r="O601" s="28">
        <f t="shared" si="76"/>
        <v>2022</v>
      </c>
      <c r="P601" s="28" t="str">
        <f t="shared" si="77"/>
        <v>6</v>
      </c>
      <c r="Q601" s="28">
        <f>ROUNDUP(Table1[[#This Row],[month]]/3,0)</f>
        <v>3</v>
      </c>
      <c r="R601" s="28" t="str">
        <f>_xlfn.CONCAT(Table1[[#This Row],[year]],"-Q",Table1[[#This Row],[Quarter]])</f>
        <v>2022-Q3</v>
      </c>
      <c r="S601" s="28" t="str">
        <f>TEXT(Table1[[#This Row],[dateStr]],"yyyy-mm")</f>
        <v>2022-07</v>
      </c>
      <c r="T601" s="28" t="str">
        <f t="shared" si="78"/>
        <v>July</v>
      </c>
      <c r="U601" s="31">
        <v>164</v>
      </c>
      <c r="V601" s="27" t="s">
        <v>4108</v>
      </c>
      <c r="W601" s="32">
        <f t="shared" si="79"/>
        <v>139816</v>
      </c>
      <c r="X601" s="27" t="s">
        <v>4109</v>
      </c>
      <c r="Y601" s="32">
        <f t="shared" si="84"/>
        <v>5325</v>
      </c>
      <c r="Z60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01" s="27" t="s">
        <v>2938</v>
      </c>
      <c r="AB601" s="33">
        <f>Table1[[#This Row],[secs]]/60 + Table1[[#This Row],[mins]] + Table1[[#This Row],[hours]]*60</f>
        <v>44.283333333333331</v>
      </c>
      <c r="AC601" s="34">
        <f t="shared" si="85"/>
        <v>17</v>
      </c>
      <c r="AD601" s="34">
        <f t="shared" si="86"/>
        <v>44</v>
      </c>
      <c r="AE601" s="35">
        <f t="shared" si="87"/>
        <v>0</v>
      </c>
      <c r="AF601" s="28" t="str">
        <f>IFERROR(VLOOKUP(E601,youtube_playlist!$G:$H,2,FALSE),"Unspecified")</f>
        <v>Unspecified</v>
      </c>
      <c r="AG601" s="28" t="str">
        <f>IFERROR(INDEX(youtube_playlist!$G$2:$H$285,MATCH(E601,youtube_playlist!$G$2:$G$285,0),MATCH("industry",youtube_playlist!$G$1:$H$1,0)),"Unspecified")</f>
        <v>Unspecified</v>
      </c>
      <c r="AH601" s="36">
        <v>32592</v>
      </c>
    </row>
    <row r="602" spans="1:34" ht="15.75" customHeight="1" x14ac:dyDescent="0.3">
      <c r="A602" s="27" t="s">
        <v>4110</v>
      </c>
      <c r="B602" s="27" t="s">
        <v>2710</v>
      </c>
      <c r="C602" s="27" t="s">
        <v>4111</v>
      </c>
      <c r="D602" s="27" t="s">
        <v>4112</v>
      </c>
      <c r="E602" s="28" t="str">
        <f t="shared" si="69"/>
        <v>NRAAvZxl754</v>
      </c>
      <c r="F602" s="28" t="str">
        <f t="shared" si="70"/>
        <v>NRAAvZxl754</v>
      </c>
      <c r="G602" s="27" t="s">
        <v>4111</v>
      </c>
      <c r="H602" s="29" t="str">
        <f t="shared" si="71"/>
        <v>The Secret Sauce</v>
      </c>
      <c r="I602" s="27" t="s">
        <v>33</v>
      </c>
      <c r="J602" s="27" t="s">
        <v>4113</v>
      </c>
      <c r="K602" s="28" t="str">
        <f t="shared" si="72"/>
        <v>Jul 11, 2022</v>
      </c>
      <c r="L602" s="30">
        <f t="shared" si="73"/>
        <v>44753</v>
      </c>
      <c r="M602" s="28">
        <f t="shared" si="74"/>
        <v>11</v>
      </c>
      <c r="N602" s="28">
        <f t="shared" si="75"/>
        <v>7</v>
      </c>
      <c r="O602" s="28">
        <f t="shared" si="76"/>
        <v>2022</v>
      </c>
      <c r="P602" s="28" t="str">
        <f t="shared" si="77"/>
        <v>11</v>
      </c>
      <c r="Q602" s="28">
        <f>ROUNDUP(Table1[[#This Row],[month]]/3,0)</f>
        <v>3</v>
      </c>
      <c r="R602" s="28" t="str">
        <f>_xlfn.CONCAT(Table1[[#This Row],[year]],"-Q",Table1[[#This Row],[Quarter]])</f>
        <v>2022-Q3</v>
      </c>
      <c r="S602" s="28" t="str">
        <f>TEXT(Table1[[#This Row],[dateStr]],"yyyy-mm")</f>
        <v>2022-07</v>
      </c>
      <c r="T602" s="28" t="str">
        <f t="shared" si="78"/>
        <v>July</v>
      </c>
      <c r="U602" s="31">
        <v>25</v>
      </c>
      <c r="V602" s="27" t="s">
        <v>4114</v>
      </c>
      <c r="W602" s="32">
        <f t="shared" si="79"/>
        <v>36798</v>
      </c>
      <c r="X602" s="27" t="s">
        <v>4115</v>
      </c>
      <c r="Y602" s="32">
        <f t="shared" si="84"/>
        <v>776</v>
      </c>
      <c r="Z60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02" s="27" t="s">
        <v>4116</v>
      </c>
      <c r="AB602" s="33">
        <f>Table1[[#This Row],[secs]]/60 + Table1[[#This Row],[mins]] + Table1[[#This Row],[hours]]*60</f>
        <v>49.65</v>
      </c>
      <c r="AC602" s="34">
        <f t="shared" si="85"/>
        <v>39</v>
      </c>
      <c r="AD602" s="34">
        <f t="shared" si="86"/>
        <v>49</v>
      </c>
      <c r="AE602" s="35">
        <f t="shared" si="87"/>
        <v>0</v>
      </c>
      <c r="AF602" s="28" t="str">
        <f>IFERROR(VLOOKUP(E602,youtube_playlist!$G:$H,2,FALSE),"Unspecified")</f>
        <v>Unspecified</v>
      </c>
      <c r="AG602" s="28" t="str">
        <f>IFERROR(INDEX(youtube_playlist!$G$2:$H$285,MATCH(E602,youtube_playlist!$G$2:$G$285,0),MATCH("industry",youtube_playlist!$G$1:$H$1,0)),"Unspecified")</f>
        <v>Unspecified</v>
      </c>
      <c r="AH602" s="36">
        <v>33393</v>
      </c>
    </row>
    <row r="603" spans="1:34" ht="15.75" customHeight="1" x14ac:dyDescent="0.3">
      <c r="A603" s="27" t="s">
        <v>4117</v>
      </c>
      <c r="B603" s="27" t="s">
        <v>2710</v>
      </c>
      <c r="C603" s="27" t="s">
        <v>4118</v>
      </c>
      <c r="D603" s="27" t="s">
        <v>4119</v>
      </c>
      <c r="E603" s="28" t="str">
        <f t="shared" si="69"/>
        <v>6dIcHJi1lcA</v>
      </c>
      <c r="F603" s="28" t="str">
        <f t="shared" si="70"/>
        <v>6dIcHJi1lcA</v>
      </c>
      <c r="G603" s="27" t="s">
        <v>4118</v>
      </c>
      <c r="H603" s="29" t="str">
        <f t="shared" si="71"/>
        <v>The Secret Sauce</v>
      </c>
      <c r="I603" s="27" t="s">
        <v>33</v>
      </c>
      <c r="J603" s="27" t="s">
        <v>4120</v>
      </c>
      <c r="K603" s="28" t="str">
        <f t="shared" si="72"/>
        <v>Jul 12, 2022</v>
      </c>
      <c r="L603" s="30">
        <f t="shared" si="73"/>
        <v>44754</v>
      </c>
      <c r="M603" s="28">
        <f t="shared" si="74"/>
        <v>12</v>
      </c>
      <c r="N603" s="28">
        <f t="shared" si="75"/>
        <v>7</v>
      </c>
      <c r="O603" s="28">
        <f t="shared" si="76"/>
        <v>2022</v>
      </c>
      <c r="P603" s="28" t="str">
        <f t="shared" si="77"/>
        <v>12</v>
      </c>
      <c r="Q603" s="28">
        <f>ROUNDUP(Table1[[#This Row],[month]]/3,0)</f>
        <v>3</v>
      </c>
      <c r="R603" s="28" t="str">
        <f>_xlfn.CONCAT(Table1[[#This Row],[year]],"-Q",Table1[[#This Row],[Quarter]])</f>
        <v>2022-Q3</v>
      </c>
      <c r="S603" s="28" t="str">
        <f>TEXT(Table1[[#This Row],[dateStr]],"yyyy-mm")</f>
        <v>2022-07</v>
      </c>
      <c r="T603" s="28" t="str">
        <f t="shared" si="78"/>
        <v>July</v>
      </c>
      <c r="U603" s="31">
        <v>13</v>
      </c>
      <c r="V603" s="27" t="s">
        <v>4121</v>
      </c>
      <c r="W603" s="32">
        <f t="shared" si="79"/>
        <v>11105</v>
      </c>
      <c r="X603" s="27" t="s">
        <v>4122</v>
      </c>
      <c r="Y603" s="32">
        <f t="shared" si="84"/>
        <v>203</v>
      </c>
      <c r="Z60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03" s="27" t="s">
        <v>4123</v>
      </c>
      <c r="AB603" s="33">
        <f>Table1[[#This Row],[secs]]/60 + Table1[[#This Row],[mins]] + Table1[[#This Row],[hours]]*60</f>
        <v>49.016666666666666</v>
      </c>
      <c r="AC603" s="34">
        <f t="shared" si="85"/>
        <v>1</v>
      </c>
      <c r="AD603" s="34">
        <f t="shared" si="86"/>
        <v>49</v>
      </c>
      <c r="AE603" s="35">
        <f t="shared" si="87"/>
        <v>0</v>
      </c>
      <c r="AF603" s="28" t="str">
        <f>IFERROR(VLOOKUP(E603,youtube_playlist!$G:$H,2,FALSE),"Unspecified")</f>
        <v>Unspecified</v>
      </c>
      <c r="AG603" s="28" t="str">
        <f>IFERROR(INDEX(youtube_playlist!$G$2:$H$285,MATCH(E603,youtube_playlist!$G$2:$G$285,0),MATCH("industry",youtube_playlist!$G$1:$H$1,0)),"Unspecified")</f>
        <v>Unspecified</v>
      </c>
      <c r="AH603" s="36">
        <v>33284</v>
      </c>
    </row>
    <row r="604" spans="1:34" ht="15.75" customHeight="1" x14ac:dyDescent="0.3">
      <c r="A604" s="27" t="s">
        <v>4124</v>
      </c>
      <c r="B604" s="27" t="s">
        <v>2710</v>
      </c>
      <c r="C604" s="27" t="s">
        <v>4125</v>
      </c>
      <c r="D604" s="27" t="s">
        <v>4126</v>
      </c>
      <c r="E604" s="28" t="str">
        <f t="shared" si="69"/>
        <v>8KqIzHtFaFA</v>
      </c>
      <c r="F604" s="28" t="str">
        <f t="shared" si="70"/>
        <v>8KqIzHtFaFA</v>
      </c>
      <c r="G604" s="27" t="s">
        <v>4125</v>
      </c>
      <c r="H604" s="29" t="str">
        <f t="shared" si="71"/>
        <v>The Secret Sauce</v>
      </c>
      <c r="I604" s="27" t="s">
        <v>33</v>
      </c>
      <c r="J604" s="27" t="s">
        <v>4127</v>
      </c>
      <c r="K604" s="28" t="str">
        <f t="shared" si="72"/>
        <v>Jul 13, 2022</v>
      </c>
      <c r="L604" s="30">
        <f t="shared" si="73"/>
        <v>44755</v>
      </c>
      <c r="M604" s="28">
        <f t="shared" si="74"/>
        <v>13</v>
      </c>
      <c r="N604" s="28">
        <f t="shared" si="75"/>
        <v>7</v>
      </c>
      <c r="O604" s="28">
        <f t="shared" si="76"/>
        <v>2022</v>
      </c>
      <c r="P604" s="28" t="str">
        <f t="shared" si="77"/>
        <v>13</v>
      </c>
      <c r="Q604" s="28">
        <f>ROUNDUP(Table1[[#This Row],[month]]/3,0)</f>
        <v>3</v>
      </c>
      <c r="R604" s="28" t="str">
        <f>_xlfn.CONCAT(Table1[[#This Row],[year]],"-Q",Table1[[#This Row],[Quarter]])</f>
        <v>2022-Q3</v>
      </c>
      <c r="S604" s="28" t="str">
        <f>TEXT(Table1[[#This Row],[dateStr]],"yyyy-mm")</f>
        <v>2022-07</v>
      </c>
      <c r="T604" s="28" t="str">
        <f t="shared" si="78"/>
        <v>July</v>
      </c>
      <c r="U604" s="31">
        <v>82</v>
      </c>
      <c r="V604" s="27" t="s">
        <v>4128</v>
      </c>
      <c r="W604" s="32">
        <f t="shared" si="79"/>
        <v>41665</v>
      </c>
      <c r="X604" s="27" t="s">
        <v>4129</v>
      </c>
      <c r="Y604" s="32">
        <f t="shared" si="84"/>
        <v>1111</v>
      </c>
      <c r="Z60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04" s="27" t="s">
        <v>4130</v>
      </c>
      <c r="AB604" s="33">
        <f>Table1[[#This Row],[secs]]/60 + Table1[[#This Row],[mins]] + Table1[[#This Row],[hours]]*60</f>
        <v>38.083333333333336</v>
      </c>
      <c r="AC604" s="34">
        <f t="shared" si="85"/>
        <v>5</v>
      </c>
      <c r="AD604" s="34">
        <f t="shared" si="86"/>
        <v>38</v>
      </c>
      <c r="AE604" s="35">
        <f t="shared" si="87"/>
        <v>0</v>
      </c>
      <c r="AF604" s="28" t="str">
        <f>IFERROR(VLOOKUP(E604,youtube_playlist!$G:$H,2,FALSE),"Unspecified")</f>
        <v>Unspecified</v>
      </c>
      <c r="AG604" s="28" t="str">
        <f>IFERROR(INDEX(youtube_playlist!$G$2:$H$285,MATCH(E604,youtube_playlist!$G$2:$G$285,0),MATCH("industry",youtube_playlist!$G$1:$H$1,0)),"Unspecified")</f>
        <v>Unspecified</v>
      </c>
      <c r="AH604" s="36">
        <v>35496</v>
      </c>
    </row>
    <row r="605" spans="1:34" ht="15.75" customHeight="1" x14ac:dyDescent="0.3">
      <c r="A605" s="27" t="s">
        <v>4131</v>
      </c>
      <c r="B605" s="27" t="s">
        <v>2710</v>
      </c>
      <c r="C605" s="27" t="s">
        <v>4132</v>
      </c>
      <c r="D605" s="27" t="s">
        <v>4133</v>
      </c>
      <c r="E605" s="28" t="str">
        <f t="shared" si="69"/>
        <v>6lB81cDSS4Y</v>
      </c>
      <c r="F605" s="28" t="str">
        <f t="shared" si="70"/>
        <v>6lB81cDSS4Y</v>
      </c>
      <c r="G605" s="27" t="s">
        <v>4132</v>
      </c>
      <c r="H605" s="29" t="str">
        <f t="shared" si="71"/>
        <v>The Secret Sauce</v>
      </c>
      <c r="I605" s="27" t="s">
        <v>33</v>
      </c>
      <c r="J605" s="27" t="s">
        <v>4134</v>
      </c>
      <c r="K605" s="28" t="str">
        <f t="shared" si="72"/>
        <v>Jul 16, 2022</v>
      </c>
      <c r="L605" s="30">
        <f t="shared" si="73"/>
        <v>44758</v>
      </c>
      <c r="M605" s="28">
        <f t="shared" si="74"/>
        <v>16</v>
      </c>
      <c r="N605" s="28">
        <f t="shared" si="75"/>
        <v>7</v>
      </c>
      <c r="O605" s="28">
        <f t="shared" si="76"/>
        <v>2022</v>
      </c>
      <c r="P605" s="28" t="str">
        <f t="shared" si="77"/>
        <v>16</v>
      </c>
      <c r="Q605" s="28">
        <f>ROUNDUP(Table1[[#This Row],[month]]/3,0)</f>
        <v>3</v>
      </c>
      <c r="R605" s="28" t="str">
        <f>_xlfn.CONCAT(Table1[[#This Row],[year]],"-Q",Table1[[#This Row],[Quarter]])</f>
        <v>2022-Q3</v>
      </c>
      <c r="S605" s="28" t="str">
        <f>TEXT(Table1[[#This Row],[dateStr]],"yyyy-mm")</f>
        <v>2022-07</v>
      </c>
      <c r="T605" s="28" t="str">
        <f t="shared" si="78"/>
        <v>July</v>
      </c>
      <c r="U605" s="31">
        <v>231</v>
      </c>
      <c r="V605" s="27" t="s">
        <v>4135</v>
      </c>
      <c r="W605" s="32">
        <f t="shared" si="79"/>
        <v>212724</v>
      </c>
      <c r="X605" s="27" t="s">
        <v>4136</v>
      </c>
      <c r="Y605" s="32">
        <f t="shared" si="84"/>
        <v>3211</v>
      </c>
      <c r="Z60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05" s="27" t="s">
        <v>4137</v>
      </c>
      <c r="AB605" s="33">
        <f>Table1[[#This Row],[secs]]/60 + Table1[[#This Row],[mins]] + Table1[[#This Row],[hours]]*60</f>
        <v>34.466666666666669</v>
      </c>
      <c r="AC605" s="34">
        <f t="shared" si="85"/>
        <v>28</v>
      </c>
      <c r="AD605" s="34">
        <f t="shared" si="86"/>
        <v>34</v>
      </c>
      <c r="AE605" s="35">
        <f t="shared" si="87"/>
        <v>0</v>
      </c>
      <c r="AF605" s="28" t="str">
        <f>IFERROR(VLOOKUP(E605,youtube_playlist!$G:$H,2,FALSE),"Unspecified")</f>
        <v>Unspecified</v>
      </c>
      <c r="AG605" s="28" t="str">
        <f>IFERROR(INDEX(youtube_playlist!$G$2:$H$285,MATCH(E605,youtube_playlist!$G$2:$G$285,0),MATCH("industry",youtube_playlist!$G$1:$H$1,0)),"Unspecified")</f>
        <v>Unspecified</v>
      </c>
      <c r="AH605" s="36">
        <v>29749</v>
      </c>
    </row>
    <row r="606" spans="1:34" ht="15.75" customHeight="1" x14ac:dyDescent="0.3">
      <c r="A606" s="27" t="s">
        <v>4138</v>
      </c>
      <c r="B606" s="27" t="s">
        <v>2710</v>
      </c>
      <c r="C606" s="27" t="s">
        <v>4139</v>
      </c>
      <c r="D606" s="27" t="s">
        <v>4140</v>
      </c>
      <c r="E606" s="28" t="str">
        <f t="shared" si="69"/>
        <v>yzJlChf0u-k</v>
      </c>
      <c r="F606" s="28" t="str">
        <f t="shared" si="70"/>
        <v>yzJlChf0u-k</v>
      </c>
      <c r="G606" s="27" t="s">
        <v>4139</v>
      </c>
      <c r="H606" s="29" t="str">
        <f t="shared" si="71"/>
        <v>The Secret Sauce</v>
      </c>
      <c r="I606" s="27" t="s">
        <v>33</v>
      </c>
      <c r="J606" s="27" t="s">
        <v>4141</v>
      </c>
      <c r="K606" s="28" t="str">
        <f t="shared" si="72"/>
        <v>Jul 21, 2022</v>
      </c>
      <c r="L606" s="30">
        <f t="shared" si="73"/>
        <v>44763</v>
      </c>
      <c r="M606" s="28">
        <f t="shared" si="74"/>
        <v>21</v>
      </c>
      <c r="N606" s="28">
        <f t="shared" si="75"/>
        <v>7</v>
      </c>
      <c r="O606" s="28">
        <f t="shared" si="76"/>
        <v>2022</v>
      </c>
      <c r="P606" s="28" t="str">
        <f t="shared" si="77"/>
        <v>21</v>
      </c>
      <c r="Q606" s="28">
        <f>ROUNDUP(Table1[[#This Row],[month]]/3,0)</f>
        <v>3</v>
      </c>
      <c r="R606" s="28" t="str">
        <f>_xlfn.CONCAT(Table1[[#This Row],[year]],"-Q",Table1[[#This Row],[Quarter]])</f>
        <v>2022-Q3</v>
      </c>
      <c r="S606" s="28" t="str">
        <f>TEXT(Table1[[#This Row],[dateStr]],"yyyy-mm")</f>
        <v>2022-07</v>
      </c>
      <c r="T606" s="28" t="str">
        <f t="shared" si="78"/>
        <v>July</v>
      </c>
      <c r="U606" s="31">
        <v>117</v>
      </c>
      <c r="V606" s="27" t="s">
        <v>4142</v>
      </c>
      <c r="W606" s="32">
        <f t="shared" si="79"/>
        <v>64515</v>
      </c>
      <c r="X606" s="27" t="s">
        <v>4143</v>
      </c>
      <c r="Y606" s="32">
        <f t="shared" si="84"/>
        <v>1680</v>
      </c>
      <c r="Z60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06" s="27" t="s">
        <v>4144</v>
      </c>
      <c r="AB606" s="33">
        <f>Table1[[#This Row],[secs]]/60 + Table1[[#This Row],[mins]] + Table1[[#This Row],[hours]]*60</f>
        <v>57.81666666666667</v>
      </c>
      <c r="AC606" s="34">
        <f t="shared" si="85"/>
        <v>49</v>
      </c>
      <c r="AD606" s="34">
        <f t="shared" si="86"/>
        <v>57</v>
      </c>
      <c r="AE606" s="35">
        <f t="shared" si="87"/>
        <v>0</v>
      </c>
      <c r="AF606" s="28" t="str">
        <f>IFERROR(VLOOKUP(E606,youtube_playlist!$G:$H,2,FALSE),"Unspecified")</f>
        <v>Unspecified</v>
      </c>
      <c r="AG606" s="28" t="str">
        <f>IFERROR(INDEX(youtube_playlist!$G$2:$H$285,MATCH(E606,youtube_playlist!$G$2:$G$285,0),MATCH("industry",youtube_playlist!$G$1:$H$1,0)),"Unspecified")</f>
        <v>Unspecified</v>
      </c>
      <c r="AH606" s="36">
        <v>30022</v>
      </c>
    </row>
    <row r="607" spans="1:34" ht="15.75" customHeight="1" x14ac:dyDescent="0.3">
      <c r="A607" s="27" t="s">
        <v>4145</v>
      </c>
      <c r="B607" s="27" t="s">
        <v>2710</v>
      </c>
      <c r="C607" s="27" t="s">
        <v>4146</v>
      </c>
      <c r="D607" s="27" t="s">
        <v>4147</v>
      </c>
      <c r="E607" s="28" t="str">
        <f t="shared" si="69"/>
        <v>mAGclU7f91o</v>
      </c>
      <c r="F607" s="28" t="str">
        <f t="shared" si="70"/>
        <v>mAGclU7f91o</v>
      </c>
      <c r="G607" s="27" t="s">
        <v>4146</v>
      </c>
      <c r="H607" s="29" t="str">
        <f t="shared" si="71"/>
        <v>The Secret Sauce</v>
      </c>
      <c r="I607" s="27" t="s">
        <v>33</v>
      </c>
      <c r="J607" s="27" t="s">
        <v>4148</v>
      </c>
      <c r="K607" s="28" t="str">
        <f t="shared" si="72"/>
        <v>Jul 27, 2022</v>
      </c>
      <c r="L607" s="30">
        <f t="shared" si="73"/>
        <v>44769</v>
      </c>
      <c r="M607" s="28">
        <f t="shared" si="74"/>
        <v>27</v>
      </c>
      <c r="N607" s="28">
        <f t="shared" si="75"/>
        <v>7</v>
      </c>
      <c r="O607" s="28">
        <f t="shared" si="76"/>
        <v>2022</v>
      </c>
      <c r="P607" s="28" t="str">
        <f t="shared" si="77"/>
        <v>27</v>
      </c>
      <c r="Q607" s="28">
        <f>ROUNDUP(Table1[[#This Row],[month]]/3,0)</f>
        <v>3</v>
      </c>
      <c r="R607" s="28" t="str">
        <f>_xlfn.CONCAT(Table1[[#This Row],[year]],"-Q",Table1[[#This Row],[Quarter]])</f>
        <v>2022-Q3</v>
      </c>
      <c r="S607" s="28" t="str">
        <f>TEXT(Table1[[#This Row],[dateStr]],"yyyy-mm")</f>
        <v>2022-07</v>
      </c>
      <c r="T607" s="28" t="str">
        <f t="shared" si="78"/>
        <v>July</v>
      </c>
      <c r="U607" s="31">
        <v>40</v>
      </c>
      <c r="V607" s="27" t="s">
        <v>4149</v>
      </c>
      <c r="W607" s="32">
        <f t="shared" si="79"/>
        <v>18986</v>
      </c>
      <c r="X607" s="27" t="s">
        <v>4150</v>
      </c>
      <c r="Y607" s="32">
        <f t="shared" si="84"/>
        <v>425</v>
      </c>
      <c r="Z60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07" s="27" t="s">
        <v>4151</v>
      </c>
      <c r="AB607" s="33">
        <f>Table1[[#This Row],[secs]]/60 + Table1[[#This Row],[mins]] + Table1[[#This Row],[hours]]*60</f>
        <v>63.95</v>
      </c>
      <c r="AC607" s="34">
        <f t="shared" si="85"/>
        <v>57</v>
      </c>
      <c r="AD607" s="34">
        <f t="shared" si="86"/>
        <v>3</v>
      </c>
      <c r="AE607" s="35">
        <f t="shared" si="87"/>
        <v>1</v>
      </c>
      <c r="AF607" s="28" t="str">
        <f>IFERROR(VLOOKUP(E607,youtube_playlist!$G:$H,2,FALSE),"Unspecified")</f>
        <v>Unspecified</v>
      </c>
      <c r="AG607" s="28" t="str">
        <f>IFERROR(INDEX(youtube_playlist!$G$2:$H$285,MATCH(E607,youtube_playlist!$G$2:$G$285,0),MATCH("industry",youtube_playlist!$G$1:$H$1,0)),"Unspecified")</f>
        <v>Unspecified</v>
      </c>
      <c r="AH607" s="36">
        <v>24947</v>
      </c>
    </row>
    <row r="608" spans="1:34" ht="15.75" customHeight="1" x14ac:dyDescent="0.3">
      <c r="A608" s="27" t="s">
        <v>4152</v>
      </c>
      <c r="B608" s="27" t="s">
        <v>2710</v>
      </c>
      <c r="C608" s="27" t="s">
        <v>4153</v>
      </c>
      <c r="D608" s="27" t="s">
        <v>4154</v>
      </c>
      <c r="E608" s="28" t="str">
        <f t="shared" si="69"/>
        <v>M4yw08-3UM4</v>
      </c>
      <c r="F608" s="28" t="str">
        <f t="shared" si="70"/>
        <v>M4yw08-3UM4</v>
      </c>
      <c r="G608" s="27" t="s">
        <v>4153</v>
      </c>
      <c r="H608" s="29" t="str">
        <f t="shared" si="71"/>
        <v>The Secret Sauce</v>
      </c>
      <c r="I608" s="27" t="s">
        <v>33</v>
      </c>
      <c r="J608" s="27" t="s">
        <v>4155</v>
      </c>
      <c r="K608" s="28" t="str">
        <f t="shared" si="72"/>
        <v>Aug 6, 2022</v>
      </c>
      <c r="L608" s="30">
        <f t="shared" si="73"/>
        <v>44779</v>
      </c>
      <c r="M608" s="28">
        <f t="shared" si="74"/>
        <v>6</v>
      </c>
      <c r="N608" s="28">
        <f t="shared" si="75"/>
        <v>8</v>
      </c>
      <c r="O608" s="28">
        <f t="shared" si="76"/>
        <v>2022</v>
      </c>
      <c r="P608" s="28" t="str">
        <f t="shared" si="77"/>
        <v>6</v>
      </c>
      <c r="Q608" s="28">
        <f>ROUNDUP(Table1[[#This Row],[month]]/3,0)</f>
        <v>3</v>
      </c>
      <c r="R608" s="28" t="str">
        <f>_xlfn.CONCAT(Table1[[#This Row],[year]],"-Q",Table1[[#This Row],[Quarter]])</f>
        <v>2022-Q3</v>
      </c>
      <c r="S608" s="28" t="str">
        <f>TEXT(Table1[[#This Row],[dateStr]],"yyyy-mm")</f>
        <v>2022-08</v>
      </c>
      <c r="T608" s="28" t="str">
        <f t="shared" si="78"/>
        <v>August</v>
      </c>
      <c r="U608" s="31">
        <v>10</v>
      </c>
      <c r="V608" s="27" t="s">
        <v>4156</v>
      </c>
      <c r="W608" s="32">
        <f t="shared" si="79"/>
        <v>14510</v>
      </c>
      <c r="X608" s="27" t="s">
        <v>2516</v>
      </c>
      <c r="Y608" s="32">
        <f t="shared" si="84"/>
        <v>361</v>
      </c>
      <c r="Z60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08" s="27" t="s">
        <v>1770</v>
      </c>
      <c r="AB608" s="33">
        <f>Table1[[#This Row],[secs]]/60 + Table1[[#This Row],[mins]] + Table1[[#This Row],[hours]]*60</f>
        <v>43.56666666666667</v>
      </c>
      <c r="AC608" s="34">
        <f t="shared" si="85"/>
        <v>34</v>
      </c>
      <c r="AD608" s="34">
        <f t="shared" si="86"/>
        <v>43</v>
      </c>
      <c r="AE608" s="35">
        <f t="shared" si="87"/>
        <v>0</v>
      </c>
      <c r="AF608" s="28" t="str">
        <f>IFERROR(VLOOKUP(E608,youtube_playlist!$G:$H,2,FALSE),"Unspecified")</f>
        <v>Unspecified</v>
      </c>
      <c r="AG608" s="28" t="str">
        <f>IFERROR(INDEX(youtube_playlist!$G$2:$H$285,MATCH(E608,youtube_playlist!$G$2:$G$285,0),MATCH("industry",youtube_playlist!$G$1:$H$1,0)),"Unspecified")</f>
        <v>Unspecified</v>
      </c>
      <c r="AH608" s="36">
        <v>21708</v>
      </c>
    </row>
    <row r="609" spans="1:34" ht="15.75" customHeight="1" x14ac:dyDescent="0.3">
      <c r="A609" s="27" t="s">
        <v>4157</v>
      </c>
      <c r="B609" s="27" t="s">
        <v>2710</v>
      </c>
      <c r="C609" s="27" t="s">
        <v>4158</v>
      </c>
      <c r="D609" s="27" t="s">
        <v>4159</v>
      </c>
      <c r="E609" s="28" t="str">
        <f t="shared" si="69"/>
        <v>ZHYIHuDFXVI</v>
      </c>
      <c r="F609" s="28" t="str">
        <f t="shared" si="70"/>
        <v>ZHYIHuDFXVI</v>
      </c>
      <c r="G609" s="27" t="s">
        <v>4158</v>
      </c>
      <c r="H609" s="29" t="str">
        <f t="shared" si="71"/>
        <v>The Secret Sauce</v>
      </c>
      <c r="I609" s="27" t="s">
        <v>33</v>
      </c>
      <c r="J609" s="27" t="s">
        <v>1449</v>
      </c>
      <c r="K609" s="28" t="str">
        <f t="shared" si="72"/>
        <v>Aug 12, 2022</v>
      </c>
      <c r="L609" s="30">
        <f t="shared" si="73"/>
        <v>44785</v>
      </c>
      <c r="M609" s="28">
        <f t="shared" si="74"/>
        <v>12</v>
      </c>
      <c r="N609" s="28">
        <f t="shared" si="75"/>
        <v>8</v>
      </c>
      <c r="O609" s="28">
        <f t="shared" si="76"/>
        <v>2022</v>
      </c>
      <c r="P609" s="28" t="str">
        <f t="shared" si="77"/>
        <v>12</v>
      </c>
      <c r="Q609" s="28">
        <f>ROUNDUP(Table1[[#This Row],[month]]/3,0)</f>
        <v>3</v>
      </c>
      <c r="R609" s="28" t="str">
        <f>_xlfn.CONCAT(Table1[[#This Row],[year]],"-Q",Table1[[#This Row],[Quarter]])</f>
        <v>2022-Q3</v>
      </c>
      <c r="S609" s="28" t="str">
        <f>TEXT(Table1[[#This Row],[dateStr]],"yyyy-mm")</f>
        <v>2022-08</v>
      </c>
      <c r="T609" s="28" t="str">
        <f t="shared" si="78"/>
        <v>August</v>
      </c>
      <c r="U609" s="31">
        <v>295</v>
      </c>
      <c r="V609" s="27" t="s">
        <v>4160</v>
      </c>
      <c r="W609" s="32">
        <f t="shared" si="79"/>
        <v>193309</v>
      </c>
      <c r="X609" s="27" t="s">
        <v>4161</v>
      </c>
      <c r="Y609" s="32">
        <f t="shared" si="84"/>
        <v>4366</v>
      </c>
      <c r="Z60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09" s="27" t="s">
        <v>4162</v>
      </c>
      <c r="AB609" s="33">
        <f>Table1[[#This Row],[secs]]/60 + Table1[[#This Row],[mins]] + Table1[[#This Row],[hours]]*60</f>
        <v>65.55</v>
      </c>
      <c r="AC609" s="34">
        <f t="shared" si="85"/>
        <v>33</v>
      </c>
      <c r="AD609" s="34">
        <f t="shared" si="86"/>
        <v>5</v>
      </c>
      <c r="AE609" s="35">
        <f t="shared" si="87"/>
        <v>1</v>
      </c>
      <c r="AF609" s="28" t="str">
        <f>IFERROR(VLOOKUP(E609,youtube_playlist!$G:$H,2,FALSE),"Unspecified")</f>
        <v>Unspecified</v>
      </c>
      <c r="AG609" s="28" t="str">
        <f>IFERROR(INDEX(youtube_playlist!$G$2:$H$285,MATCH(E609,youtube_playlist!$G$2:$G$285,0),MATCH("industry",youtube_playlist!$G$1:$H$1,0)),"Unspecified")</f>
        <v>Unspecified</v>
      </c>
      <c r="AH609" s="36">
        <v>22724</v>
      </c>
    </row>
    <row r="610" spans="1:34" ht="15.75" customHeight="1" x14ac:dyDescent="0.3">
      <c r="A610" s="27" t="s">
        <v>4163</v>
      </c>
      <c r="B610" s="27" t="s">
        <v>2710</v>
      </c>
      <c r="C610" s="27" t="s">
        <v>4164</v>
      </c>
      <c r="D610" s="27" t="s">
        <v>4165</v>
      </c>
      <c r="E610" s="28" t="str">
        <f t="shared" si="69"/>
        <v>jBmvaYcGyUE</v>
      </c>
      <c r="F610" s="28" t="str">
        <f t="shared" si="70"/>
        <v>jBmvaYcGyUE</v>
      </c>
      <c r="G610" s="27" t="s">
        <v>4164</v>
      </c>
      <c r="H610" s="29" t="str">
        <f t="shared" si="71"/>
        <v>The Secret Sauce</v>
      </c>
      <c r="I610" s="27" t="s">
        <v>33</v>
      </c>
      <c r="J610" s="27" t="s">
        <v>4166</v>
      </c>
      <c r="K610" s="28" t="str">
        <f t="shared" si="72"/>
        <v>Aug 13, 2022</v>
      </c>
      <c r="L610" s="30">
        <f t="shared" si="73"/>
        <v>44786</v>
      </c>
      <c r="M610" s="28">
        <f t="shared" si="74"/>
        <v>13</v>
      </c>
      <c r="N610" s="28">
        <f t="shared" si="75"/>
        <v>8</v>
      </c>
      <c r="O610" s="28">
        <f t="shared" si="76"/>
        <v>2022</v>
      </c>
      <c r="P610" s="28" t="str">
        <f t="shared" si="77"/>
        <v>13</v>
      </c>
      <c r="Q610" s="28">
        <f>ROUNDUP(Table1[[#This Row],[month]]/3,0)</f>
        <v>3</v>
      </c>
      <c r="R610" s="28" t="str">
        <f>_xlfn.CONCAT(Table1[[#This Row],[year]],"-Q",Table1[[#This Row],[Quarter]])</f>
        <v>2022-Q3</v>
      </c>
      <c r="S610" s="28" t="str">
        <f>TEXT(Table1[[#This Row],[dateStr]],"yyyy-mm")</f>
        <v>2022-08</v>
      </c>
      <c r="T610" s="28" t="str">
        <f t="shared" si="78"/>
        <v>August</v>
      </c>
      <c r="U610" s="31">
        <v>27</v>
      </c>
      <c r="V610" s="27" t="s">
        <v>4167</v>
      </c>
      <c r="W610" s="32">
        <f t="shared" si="79"/>
        <v>144643</v>
      </c>
      <c r="X610" s="27" t="s">
        <v>4168</v>
      </c>
      <c r="Y610" s="32">
        <f t="shared" si="84"/>
        <v>449</v>
      </c>
      <c r="Z61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0" s="27" t="s">
        <v>4169</v>
      </c>
      <c r="AB610" s="33">
        <f>Table1[[#This Row],[secs]]/60 + Table1[[#This Row],[mins]] + Table1[[#This Row],[hours]]*60</f>
        <v>41.716666666666669</v>
      </c>
      <c r="AC610" s="34">
        <f t="shared" si="85"/>
        <v>43</v>
      </c>
      <c r="AD610" s="34">
        <f t="shared" si="86"/>
        <v>41</v>
      </c>
      <c r="AE610" s="35">
        <f t="shared" si="87"/>
        <v>0</v>
      </c>
      <c r="AF610" s="28" t="str">
        <f>IFERROR(VLOOKUP(E610,youtube_playlist!$G:$H,2,FALSE),"Unspecified")</f>
        <v>Unspecified</v>
      </c>
      <c r="AG610" s="28" t="str">
        <f>IFERROR(INDEX(youtube_playlist!$G$2:$H$285,MATCH(E610,youtube_playlist!$G$2:$G$285,0),MATCH("industry",youtube_playlist!$G$1:$H$1,0)),"Unspecified")</f>
        <v>Unspecified</v>
      </c>
      <c r="AH610" s="36">
        <v>19671</v>
      </c>
    </row>
    <row r="611" spans="1:34" ht="15.75" customHeight="1" x14ac:dyDescent="0.3">
      <c r="A611" s="27" t="s">
        <v>4170</v>
      </c>
      <c r="B611" s="27" t="s">
        <v>2710</v>
      </c>
      <c r="C611" s="27" t="s">
        <v>4171</v>
      </c>
      <c r="D611" s="27" t="s">
        <v>4172</v>
      </c>
      <c r="E611" s="28" t="str">
        <f t="shared" si="69"/>
        <v>TH7kyh76PI0</v>
      </c>
      <c r="F611" s="28" t="str">
        <f t="shared" si="70"/>
        <v>TH7kyh76PI0</v>
      </c>
      <c r="G611" s="27" t="s">
        <v>4171</v>
      </c>
      <c r="H611" s="29" t="str">
        <f t="shared" si="71"/>
        <v>The Secret Sauce</v>
      </c>
      <c r="I611" s="27" t="s">
        <v>33</v>
      </c>
      <c r="J611" s="27" t="s">
        <v>4173</v>
      </c>
      <c r="K611" s="28" t="str">
        <f t="shared" si="72"/>
        <v>Aug 17, 2022</v>
      </c>
      <c r="L611" s="30">
        <f t="shared" si="73"/>
        <v>44790</v>
      </c>
      <c r="M611" s="28">
        <f t="shared" si="74"/>
        <v>17</v>
      </c>
      <c r="N611" s="28">
        <f t="shared" si="75"/>
        <v>8</v>
      </c>
      <c r="O611" s="28">
        <f t="shared" si="76"/>
        <v>2022</v>
      </c>
      <c r="P611" s="28" t="str">
        <f t="shared" si="77"/>
        <v>17</v>
      </c>
      <c r="Q611" s="28">
        <f>ROUNDUP(Table1[[#This Row],[month]]/3,0)</f>
        <v>3</v>
      </c>
      <c r="R611" s="28" t="str">
        <f>_xlfn.CONCAT(Table1[[#This Row],[year]],"-Q",Table1[[#This Row],[Quarter]])</f>
        <v>2022-Q3</v>
      </c>
      <c r="S611" s="28" t="str">
        <f>TEXT(Table1[[#This Row],[dateStr]],"yyyy-mm")</f>
        <v>2022-08</v>
      </c>
      <c r="T611" s="28" t="str">
        <f t="shared" si="78"/>
        <v>August</v>
      </c>
      <c r="U611" s="31">
        <v>26</v>
      </c>
      <c r="V611" s="27" t="s">
        <v>4174</v>
      </c>
      <c r="W611" s="32">
        <f t="shared" si="79"/>
        <v>13098</v>
      </c>
      <c r="X611" s="27" t="s">
        <v>4175</v>
      </c>
      <c r="Y611" s="32">
        <f t="shared" si="84"/>
        <v>267</v>
      </c>
      <c r="Z61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1" s="27" t="s">
        <v>4176</v>
      </c>
      <c r="AB611" s="33">
        <f>Table1[[#This Row],[secs]]/60 + Table1[[#This Row],[mins]] + Table1[[#This Row],[hours]]*60</f>
        <v>33.450000000000003</v>
      </c>
      <c r="AC611" s="34">
        <f t="shared" si="85"/>
        <v>27</v>
      </c>
      <c r="AD611" s="34">
        <f t="shared" si="86"/>
        <v>33</v>
      </c>
      <c r="AE611" s="35">
        <f t="shared" si="87"/>
        <v>0</v>
      </c>
      <c r="AF611" s="28" t="str">
        <f>IFERROR(VLOOKUP(E611,youtube_playlist!$G:$H,2,FALSE),"Unspecified")</f>
        <v>Unspecified</v>
      </c>
      <c r="AG611" s="28" t="str">
        <f>IFERROR(INDEX(youtube_playlist!$G$2:$H$285,MATCH(E611,youtube_playlist!$G$2:$G$285,0),MATCH("industry",youtube_playlist!$G$1:$H$1,0)),"Unspecified")</f>
        <v>Unspecified</v>
      </c>
      <c r="AH611" s="36">
        <v>21595</v>
      </c>
    </row>
    <row r="612" spans="1:34" ht="15.75" customHeight="1" x14ac:dyDescent="0.3">
      <c r="A612" s="27" t="s">
        <v>4177</v>
      </c>
      <c r="B612" s="27" t="s">
        <v>2710</v>
      </c>
      <c r="C612" s="27" t="s">
        <v>4178</v>
      </c>
      <c r="D612" s="27" t="s">
        <v>4179</v>
      </c>
      <c r="E612" s="28" t="str">
        <f t="shared" si="69"/>
        <v>zxElRjfIACI</v>
      </c>
      <c r="F612" s="28" t="str">
        <f t="shared" si="70"/>
        <v>zxElRjfIACI</v>
      </c>
      <c r="G612" s="27" t="s">
        <v>4178</v>
      </c>
      <c r="H612" s="29" t="str">
        <f t="shared" si="71"/>
        <v>The Secret Sauce</v>
      </c>
      <c r="I612" s="27" t="s">
        <v>33</v>
      </c>
      <c r="J612" s="27" t="s">
        <v>4180</v>
      </c>
      <c r="K612" s="28" t="str">
        <f t="shared" si="72"/>
        <v>Aug 26, 2022</v>
      </c>
      <c r="L612" s="30">
        <f t="shared" si="73"/>
        <v>44799</v>
      </c>
      <c r="M612" s="28">
        <f t="shared" si="74"/>
        <v>26</v>
      </c>
      <c r="N612" s="28">
        <f t="shared" si="75"/>
        <v>8</v>
      </c>
      <c r="O612" s="28">
        <f t="shared" si="76"/>
        <v>2022</v>
      </c>
      <c r="P612" s="28" t="str">
        <f t="shared" si="77"/>
        <v>26</v>
      </c>
      <c r="Q612" s="28">
        <f>ROUNDUP(Table1[[#This Row],[month]]/3,0)</f>
        <v>3</v>
      </c>
      <c r="R612" s="28" t="str">
        <f>_xlfn.CONCAT(Table1[[#This Row],[year]],"-Q",Table1[[#This Row],[Quarter]])</f>
        <v>2022-Q3</v>
      </c>
      <c r="S612" s="28" t="str">
        <f>TEXT(Table1[[#This Row],[dateStr]],"yyyy-mm")</f>
        <v>2022-08</v>
      </c>
      <c r="T612" s="28" t="str">
        <f t="shared" si="78"/>
        <v>August</v>
      </c>
      <c r="U612" s="31">
        <v>47</v>
      </c>
      <c r="V612" s="27" t="s">
        <v>4181</v>
      </c>
      <c r="W612" s="32">
        <f t="shared" si="79"/>
        <v>28989</v>
      </c>
      <c r="X612" s="27" t="s">
        <v>4182</v>
      </c>
      <c r="Y612" s="32">
        <f t="shared" si="84"/>
        <v>681</v>
      </c>
      <c r="Z61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12" s="27" t="s">
        <v>4183</v>
      </c>
      <c r="AB612" s="33">
        <f>Table1[[#This Row],[secs]]/60 + Table1[[#This Row],[mins]] + Table1[[#This Row],[hours]]*60</f>
        <v>66.95</v>
      </c>
      <c r="AC612" s="34">
        <f t="shared" si="85"/>
        <v>57</v>
      </c>
      <c r="AD612" s="34">
        <f t="shared" si="86"/>
        <v>6</v>
      </c>
      <c r="AE612" s="35">
        <f t="shared" si="87"/>
        <v>1</v>
      </c>
      <c r="AF612" s="28" t="str">
        <f>IFERROR(VLOOKUP(E612,youtube_playlist!$G:$H,2,FALSE),"Unspecified")</f>
        <v>Unspecified</v>
      </c>
      <c r="AG612" s="28" t="str">
        <f>IFERROR(INDEX(youtube_playlist!$G$2:$H$285,MATCH(E612,youtube_playlist!$G$2:$G$285,0),MATCH("industry",youtube_playlist!$G$1:$H$1,0)),"Unspecified")</f>
        <v>Unspecified</v>
      </c>
      <c r="AH612" s="36">
        <v>25403</v>
      </c>
    </row>
    <row r="613" spans="1:34" ht="15.75" customHeight="1" x14ac:dyDescent="0.3">
      <c r="A613" s="27" t="s">
        <v>4184</v>
      </c>
      <c r="B613" s="27" t="s">
        <v>2710</v>
      </c>
      <c r="C613" s="27" t="s">
        <v>4185</v>
      </c>
      <c r="D613" s="27" t="s">
        <v>4186</v>
      </c>
      <c r="E613" s="28" t="str">
        <f t="shared" si="69"/>
        <v>op0IFuWlyOQ</v>
      </c>
      <c r="F613" s="28" t="str">
        <f t="shared" si="70"/>
        <v>op0IFuWlyOQ</v>
      </c>
      <c r="G613" s="27" t="s">
        <v>4185</v>
      </c>
      <c r="H613" s="29" t="str">
        <f t="shared" si="71"/>
        <v>The Secret Sauce</v>
      </c>
      <c r="I613" s="27" t="s">
        <v>33</v>
      </c>
      <c r="J613" s="27" t="s">
        <v>4187</v>
      </c>
      <c r="K613" s="28" t="str">
        <f t="shared" si="72"/>
        <v>Aug 29, 2022</v>
      </c>
      <c r="L613" s="30">
        <f t="shared" si="73"/>
        <v>44802</v>
      </c>
      <c r="M613" s="28">
        <f t="shared" si="74"/>
        <v>29</v>
      </c>
      <c r="N613" s="28">
        <f t="shared" si="75"/>
        <v>8</v>
      </c>
      <c r="O613" s="28">
        <f t="shared" si="76"/>
        <v>2022</v>
      </c>
      <c r="P613" s="28" t="str">
        <f t="shared" si="77"/>
        <v>29</v>
      </c>
      <c r="Q613" s="28">
        <f>ROUNDUP(Table1[[#This Row],[month]]/3,0)</f>
        <v>3</v>
      </c>
      <c r="R613" s="28" t="str">
        <f>_xlfn.CONCAT(Table1[[#This Row],[year]],"-Q",Table1[[#This Row],[Quarter]])</f>
        <v>2022-Q3</v>
      </c>
      <c r="S613" s="28" t="str">
        <f>TEXT(Table1[[#This Row],[dateStr]],"yyyy-mm")</f>
        <v>2022-08</v>
      </c>
      <c r="T613" s="28" t="str">
        <f t="shared" si="78"/>
        <v>August</v>
      </c>
      <c r="U613" s="31">
        <v>12</v>
      </c>
      <c r="V613" s="27" t="s">
        <v>4188</v>
      </c>
      <c r="W613" s="32">
        <f t="shared" si="79"/>
        <v>33834</v>
      </c>
      <c r="X613" s="27" t="s">
        <v>1720</v>
      </c>
      <c r="Y613" s="32">
        <f t="shared" si="84"/>
        <v>355</v>
      </c>
      <c r="Z61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3" s="27" t="s">
        <v>969</v>
      </c>
      <c r="AB613" s="33">
        <f>Table1[[#This Row],[secs]]/60 + Table1[[#This Row],[mins]] + Table1[[#This Row],[hours]]*60</f>
        <v>43.85</v>
      </c>
      <c r="AC613" s="34">
        <f t="shared" si="85"/>
        <v>51</v>
      </c>
      <c r="AD613" s="34">
        <f t="shared" si="86"/>
        <v>43</v>
      </c>
      <c r="AE613" s="35">
        <f t="shared" si="87"/>
        <v>0</v>
      </c>
      <c r="AF613" s="28" t="str">
        <f>IFERROR(VLOOKUP(E613,youtube_playlist!$G:$H,2,FALSE),"Unspecified")</f>
        <v>Unspecified</v>
      </c>
      <c r="AG613" s="28" t="str">
        <f>IFERROR(INDEX(youtube_playlist!$G$2:$H$285,MATCH(E613,youtube_playlist!$G$2:$G$285,0),MATCH("industry",youtube_playlist!$G$1:$H$1,0)),"Unspecified")</f>
        <v>Unspecified</v>
      </c>
      <c r="AH613" s="36">
        <v>20762</v>
      </c>
    </row>
    <row r="614" spans="1:34" ht="15.75" customHeight="1" x14ac:dyDescent="0.3">
      <c r="A614" s="27" t="s">
        <v>4189</v>
      </c>
      <c r="B614" s="27" t="s">
        <v>2710</v>
      </c>
      <c r="C614" s="27" t="s">
        <v>4190</v>
      </c>
      <c r="D614" s="27" t="s">
        <v>4191</v>
      </c>
      <c r="E614" s="28" t="str">
        <f t="shared" si="69"/>
        <v>gJQUhBq6ZHw</v>
      </c>
      <c r="F614" s="28" t="str">
        <f t="shared" si="70"/>
        <v>gJQUhBq6ZHw</v>
      </c>
      <c r="G614" s="27" t="s">
        <v>4190</v>
      </c>
      <c r="H614" s="29" t="str">
        <f t="shared" si="71"/>
        <v>The Secret Sauce</v>
      </c>
      <c r="I614" s="27" t="s">
        <v>33</v>
      </c>
      <c r="J614" s="27" t="s">
        <v>4192</v>
      </c>
      <c r="K614" s="28" t="str">
        <f t="shared" si="72"/>
        <v>Aug 30, 2022</v>
      </c>
      <c r="L614" s="30">
        <f t="shared" si="73"/>
        <v>44803</v>
      </c>
      <c r="M614" s="28">
        <f t="shared" si="74"/>
        <v>30</v>
      </c>
      <c r="N614" s="28">
        <f t="shared" si="75"/>
        <v>8</v>
      </c>
      <c r="O614" s="28">
        <f t="shared" si="76"/>
        <v>2022</v>
      </c>
      <c r="P614" s="28" t="str">
        <f t="shared" si="77"/>
        <v>30</v>
      </c>
      <c r="Q614" s="28">
        <f>ROUNDUP(Table1[[#This Row],[month]]/3,0)</f>
        <v>3</v>
      </c>
      <c r="R614" s="28" t="str">
        <f>_xlfn.CONCAT(Table1[[#This Row],[year]],"-Q",Table1[[#This Row],[Quarter]])</f>
        <v>2022-Q3</v>
      </c>
      <c r="S614" s="28" t="str">
        <f>TEXT(Table1[[#This Row],[dateStr]],"yyyy-mm")</f>
        <v>2022-08</v>
      </c>
      <c r="T614" s="28" t="str">
        <f t="shared" si="78"/>
        <v>August</v>
      </c>
      <c r="U614" s="31">
        <v>8</v>
      </c>
      <c r="V614" s="27" t="s">
        <v>4193</v>
      </c>
      <c r="W614" s="32">
        <f t="shared" si="79"/>
        <v>10615</v>
      </c>
      <c r="X614" s="27" t="s">
        <v>4194</v>
      </c>
      <c r="Y614" s="32">
        <f t="shared" si="84"/>
        <v>233</v>
      </c>
      <c r="Z61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4" s="27" t="s">
        <v>4195</v>
      </c>
      <c r="AB614" s="33">
        <f>Table1[[#This Row],[secs]]/60 + Table1[[#This Row],[mins]] + Table1[[#This Row],[hours]]*60</f>
        <v>54.43333333333333</v>
      </c>
      <c r="AC614" s="34">
        <f t="shared" si="85"/>
        <v>26</v>
      </c>
      <c r="AD614" s="34">
        <f t="shared" si="86"/>
        <v>54</v>
      </c>
      <c r="AE614" s="35">
        <f t="shared" si="87"/>
        <v>0</v>
      </c>
      <c r="AF614" s="28" t="str">
        <f>IFERROR(VLOOKUP(E614,youtube_playlist!$G:$H,2,FALSE),"Unspecified")</f>
        <v>Unspecified</v>
      </c>
      <c r="AG614" s="28" t="str">
        <f>IFERROR(INDEX(youtube_playlist!$G$2:$H$285,MATCH(E614,youtube_playlist!$G$2:$G$285,0),MATCH("industry",youtube_playlist!$G$1:$H$1,0)),"Unspecified")</f>
        <v>Unspecified</v>
      </c>
      <c r="AH614" s="36">
        <v>22164</v>
      </c>
    </row>
    <row r="615" spans="1:34" ht="15.75" customHeight="1" x14ac:dyDescent="0.3">
      <c r="A615" s="27" t="s">
        <v>4196</v>
      </c>
      <c r="B615" s="27" t="s">
        <v>2710</v>
      </c>
      <c r="C615" s="27" t="s">
        <v>4197</v>
      </c>
      <c r="D615" s="27" t="s">
        <v>4198</v>
      </c>
      <c r="E615" s="28" t="str">
        <f t="shared" si="69"/>
        <v>9q35rsEeNx8</v>
      </c>
      <c r="F615" s="28" t="str">
        <f t="shared" si="70"/>
        <v>9q35rsEeNx8</v>
      </c>
      <c r="G615" s="27" t="s">
        <v>4197</v>
      </c>
      <c r="H615" s="29" t="str">
        <f t="shared" si="71"/>
        <v>The Secret Sauce</v>
      </c>
      <c r="I615" s="27" t="s">
        <v>33</v>
      </c>
      <c r="J615" s="27" t="s">
        <v>4199</v>
      </c>
      <c r="K615" s="28" t="str">
        <f t="shared" si="72"/>
        <v>Sep 1, 2022</v>
      </c>
      <c r="L615" s="30">
        <f t="shared" si="73"/>
        <v>44805</v>
      </c>
      <c r="M615" s="28">
        <f t="shared" si="74"/>
        <v>1</v>
      </c>
      <c r="N615" s="28">
        <f t="shared" si="75"/>
        <v>9</v>
      </c>
      <c r="O615" s="28">
        <f t="shared" si="76"/>
        <v>2022</v>
      </c>
      <c r="P615" s="28" t="str">
        <f t="shared" si="77"/>
        <v>1</v>
      </c>
      <c r="Q615" s="28">
        <f>ROUNDUP(Table1[[#This Row],[month]]/3,0)</f>
        <v>3</v>
      </c>
      <c r="R615" s="28" t="str">
        <f>_xlfn.CONCAT(Table1[[#This Row],[year]],"-Q",Table1[[#This Row],[Quarter]])</f>
        <v>2022-Q3</v>
      </c>
      <c r="S615" s="28" t="str">
        <f>TEXT(Table1[[#This Row],[dateStr]],"yyyy-mm")</f>
        <v>2022-09</v>
      </c>
      <c r="T615" s="28" t="str">
        <f t="shared" si="78"/>
        <v>September</v>
      </c>
      <c r="U615" s="31">
        <v>53</v>
      </c>
      <c r="V615" s="27" t="s">
        <v>4200</v>
      </c>
      <c r="W615" s="32">
        <f t="shared" si="79"/>
        <v>44529</v>
      </c>
      <c r="X615" s="27" t="s">
        <v>4201</v>
      </c>
      <c r="Y615" s="32">
        <f t="shared" si="84"/>
        <v>703</v>
      </c>
      <c r="Z61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5" s="27" t="s">
        <v>4202</v>
      </c>
      <c r="AB615" s="33">
        <f>Table1[[#This Row],[secs]]/60 + Table1[[#This Row],[mins]] + Table1[[#This Row],[hours]]*60</f>
        <v>52.81666666666667</v>
      </c>
      <c r="AC615" s="34">
        <f t="shared" si="85"/>
        <v>49</v>
      </c>
      <c r="AD615" s="34">
        <f t="shared" si="86"/>
        <v>52</v>
      </c>
      <c r="AE615" s="35">
        <f t="shared" si="87"/>
        <v>0</v>
      </c>
      <c r="AF615" s="28" t="str">
        <f>IFERROR(VLOOKUP(E615,youtube_playlist!$G:$H,2,FALSE),"Unspecified")</f>
        <v>Unspecified</v>
      </c>
      <c r="AG615" s="28" t="str">
        <f>IFERROR(INDEX(youtube_playlist!$G$2:$H$285,MATCH(E615,youtube_playlist!$G$2:$G$285,0),MATCH("industry",youtube_playlist!$G$1:$H$1,0)),"Unspecified")</f>
        <v>Unspecified</v>
      </c>
      <c r="AH615" s="36">
        <v>18441</v>
      </c>
    </row>
    <row r="616" spans="1:34" ht="15.75" customHeight="1" x14ac:dyDescent="0.3">
      <c r="A616" s="27" t="s">
        <v>4203</v>
      </c>
      <c r="B616" s="27" t="s">
        <v>2710</v>
      </c>
      <c r="C616" s="27" t="s">
        <v>4204</v>
      </c>
      <c r="D616" s="27" t="s">
        <v>4205</v>
      </c>
      <c r="E616" s="28" t="str">
        <f t="shared" si="69"/>
        <v>Ur5VEGdeZhU</v>
      </c>
      <c r="F616" s="28" t="str">
        <f t="shared" si="70"/>
        <v>Ur5VEGdeZhU</v>
      </c>
      <c r="G616" s="27" t="s">
        <v>4204</v>
      </c>
      <c r="H616" s="29" t="str">
        <f t="shared" si="71"/>
        <v>The Secret Sauce</v>
      </c>
      <c r="I616" s="27" t="s">
        <v>33</v>
      </c>
      <c r="J616" s="27" t="s">
        <v>4206</v>
      </c>
      <c r="K616" s="28" t="str">
        <f t="shared" si="72"/>
        <v>Sep 2, 2022</v>
      </c>
      <c r="L616" s="30">
        <f t="shared" si="73"/>
        <v>44806</v>
      </c>
      <c r="M616" s="28">
        <f t="shared" si="74"/>
        <v>2</v>
      </c>
      <c r="N616" s="28">
        <f t="shared" si="75"/>
        <v>9</v>
      </c>
      <c r="O616" s="28">
        <f t="shared" si="76"/>
        <v>2022</v>
      </c>
      <c r="P616" s="28" t="str">
        <f t="shared" si="77"/>
        <v>2</v>
      </c>
      <c r="Q616" s="28">
        <f>ROUNDUP(Table1[[#This Row],[month]]/3,0)</f>
        <v>3</v>
      </c>
      <c r="R616" s="28" t="str">
        <f>_xlfn.CONCAT(Table1[[#This Row],[year]],"-Q",Table1[[#This Row],[Quarter]])</f>
        <v>2022-Q3</v>
      </c>
      <c r="S616" s="28" t="str">
        <f>TEXT(Table1[[#This Row],[dateStr]],"yyyy-mm")</f>
        <v>2022-09</v>
      </c>
      <c r="T616" s="28" t="str">
        <f t="shared" si="78"/>
        <v>September</v>
      </c>
      <c r="U616" s="31">
        <v>8</v>
      </c>
      <c r="V616" s="27" t="s">
        <v>4207</v>
      </c>
      <c r="W616" s="32">
        <f t="shared" si="79"/>
        <v>13900</v>
      </c>
      <c r="X616" s="27" t="s">
        <v>4208</v>
      </c>
      <c r="Y616" s="32">
        <f t="shared" si="84"/>
        <v>264</v>
      </c>
      <c r="Z61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6" s="27" t="s">
        <v>4209</v>
      </c>
      <c r="AB616" s="33">
        <f>Table1[[#This Row],[secs]]/60 + Table1[[#This Row],[mins]] + Table1[[#This Row],[hours]]*60</f>
        <v>35.25</v>
      </c>
      <c r="AC616" s="34">
        <f t="shared" si="85"/>
        <v>15</v>
      </c>
      <c r="AD616" s="34">
        <f t="shared" si="86"/>
        <v>35</v>
      </c>
      <c r="AE616" s="35">
        <f t="shared" si="87"/>
        <v>0</v>
      </c>
      <c r="AF616" s="28" t="str">
        <f>IFERROR(VLOOKUP(E616,youtube_playlist!$G:$H,2,FALSE),"Unspecified")</f>
        <v>Unspecified</v>
      </c>
      <c r="AG616" s="28" t="str">
        <f>IFERROR(INDEX(youtube_playlist!$G$2:$H$285,MATCH(E616,youtube_playlist!$G$2:$G$285,0),MATCH("industry",youtube_playlist!$G$1:$H$1,0)),"Unspecified")</f>
        <v>Unspecified</v>
      </c>
      <c r="AH616" s="36">
        <v>16749</v>
      </c>
    </row>
    <row r="617" spans="1:34" ht="15.75" customHeight="1" x14ac:dyDescent="0.3">
      <c r="A617" s="27" t="s">
        <v>4210</v>
      </c>
      <c r="B617" s="27" t="s">
        <v>2710</v>
      </c>
      <c r="C617" s="27" t="s">
        <v>4211</v>
      </c>
      <c r="D617" s="27" t="s">
        <v>4212</v>
      </c>
      <c r="E617" s="28" t="str">
        <f t="shared" si="69"/>
        <v>fkBz2A-gBUM</v>
      </c>
      <c r="F617" s="28" t="str">
        <f t="shared" si="70"/>
        <v>fkBz2A-gBUM</v>
      </c>
      <c r="G617" s="27" t="s">
        <v>4211</v>
      </c>
      <c r="H617" s="29" t="str">
        <f t="shared" si="71"/>
        <v>The Secret Sauce</v>
      </c>
      <c r="I617" s="27" t="s">
        <v>33</v>
      </c>
      <c r="J617" s="27" t="s">
        <v>4213</v>
      </c>
      <c r="K617" s="28" t="str">
        <f t="shared" si="72"/>
        <v>Sep 3, 2022</v>
      </c>
      <c r="L617" s="30">
        <f t="shared" si="73"/>
        <v>44807</v>
      </c>
      <c r="M617" s="28">
        <f t="shared" si="74"/>
        <v>3</v>
      </c>
      <c r="N617" s="28">
        <f t="shared" si="75"/>
        <v>9</v>
      </c>
      <c r="O617" s="28">
        <f t="shared" si="76"/>
        <v>2022</v>
      </c>
      <c r="P617" s="28" t="str">
        <f t="shared" si="77"/>
        <v>3</v>
      </c>
      <c r="Q617" s="28">
        <f>ROUNDUP(Table1[[#This Row],[month]]/3,0)</f>
        <v>3</v>
      </c>
      <c r="R617" s="28" t="str">
        <f>_xlfn.CONCAT(Table1[[#This Row],[year]],"-Q",Table1[[#This Row],[Quarter]])</f>
        <v>2022-Q3</v>
      </c>
      <c r="S617" s="28" t="str">
        <f>TEXT(Table1[[#This Row],[dateStr]],"yyyy-mm")</f>
        <v>2022-09</v>
      </c>
      <c r="T617" s="28" t="str">
        <f t="shared" si="78"/>
        <v>September</v>
      </c>
      <c r="U617" s="31">
        <v>42</v>
      </c>
      <c r="V617" s="27" t="s">
        <v>4214</v>
      </c>
      <c r="W617" s="32">
        <f t="shared" si="79"/>
        <v>153910</v>
      </c>
      <c r="X617" s="27" t="s">
        <v>4215</v>
      </c>
      <c r="Y617" s="32">
        <f t="shared" si="84"/>
        <v>667</v>
      </c>
      <c r="Z61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7" s="27" t="s">
        <v>4216</v>
      </c>
      <c r="AB617" s="33">
        <f>Table1[[#This Row],[secs]]/60 + Table1[[#This Row],[mins]] + Table1[[#This Row],[hours]]*60</f>
        <v>43.2</v>
      </c>
      <c r="AC617" s="34">
        <f t="shared" si="85"/>
        <v>12</v>
      </c>
      <c r="AD617" s="34">
        <f t="shared" si="86"/>
        <v>43</v>
      </c>
      <c r="AE617" s="35">
        <f t="shared" si="87"/>
        <v>0</v>
      </c>
      <c r="AF617" s="28" t="str">
        <f>IFERROR(VLOOKUP(E617,youtube_playlist!$G:$H,2,FALSE),"Unspecified")</f>
        <v>Unspecified</v>
      </c>
      <c r="AG617" s="28" t="str">
        <f>IFERROR(INDEX(youtube_playlist!$G$2:$H$285,MATCH(E617,youtube_playlist!$G$2:$G$285,0),MATCH("industry",youtube_playlist!$G$1:$H$1,0)),"Unspecified")</f>
        <v>Unspecified</v>
      </c>
      <c r="AH617" s="36">
        <v>18938</v>
      </c>
    </row>
    <row r="618" spans="1:34" ht="15.75" customHeight="1" x14ac:dyDescent="0.3">
      <c r="A618" s="27" t="s">
        <v>4217</v>
      </c>
      <c r="B618" s="27" t="s">
        <v>2710</v>
      </c>
      <c r="C618" s="27" t="s">
        <v>4218</v>
      </c>
      <c r="D618" s="27" t="s">
        <v>4219</v>
      </c>
      <c r="E618" s="28" t="str">
        <f t="shared" si="69"/>
        <v>guwG3ZY53f4</v>
      </c>
      <c r="F618" s="28" t="str">
        <f t="shared" si="70"/>
        <v>guwG3ZY53f4</v>
      </c>
      <c r="G618" s="27" t="s">
        <v>4218</v>
      </c>
      <c r="H618" s="29" t="str">
        <f t="shared" si="71"/>
        <v>Executive Espresso</v>
      </c>
      <c r="I618" s="27" t="s">
        <v>33</v>
      </c>
      <c r="J618" s="27" t="s">
        <v>4220</v>
      </c>
      <c r="K618" s="28" t="str">
        <f t="shared" si="72"/>
        <v>Sep 4, 2022</v>
      </c>
      <c r="L618" s="30">
        <f t="shared" si="73"/>
        <v>44808</v>
      </c>
      <c r="M618" s="28">
        <f t="shared" si="74"/>
        <v>4</v>
      </c>
      <c r="N618" s="28">
        <f t="shared" si="75"/>
        <v>9</v>
      </c>
      <c r="O618" s="28">
        <f t="shared" si="76"/>
        <v>2022</v>
      </c>
      <c r="P618" s="28" t="str">
        <f t="shared" si="77"/>
        <v>4</v>
      </c>
      <c r="Q618" s="28">
        <f>ROUNDUP(Table1[[#This Row],[month]]/3,0)</f>
        <v>3</v>
      </c>
      <c r="R618" s="28" t="str">
        <f>_xlfn.CONCAT(Table1[[#This Row],[year]],"-Q",Table1[[#This Row],[Quarter]])</f>
        <v>2022-Q3</v>
      </c>
      <c r="S618" s="28" t="str">
        <f>TEXT(Table1[[#This Row],[dateStr]],"yyyy-mm")</f>
        <v>2022-09</v>
      </c>
      <c r="T618" s="28" t="str">
        <f t="shared" si="78"/>
        <v>September</v>
      </c>
      <c r="U618" s="31">
        <v>43</v>
      </c>
      <c r="V618" s="27" t="s">
        <v>4221</v>
      </c>
      <c r="W618" s="32">
        <f t="shared" si="79"/>
        <v>38234</v>
      </c>
      <c r="X618" s="27" t="s">
        <v>4222</v>
      </c>
      <c r="Y618" s="32">
        <f t="shared" si="84"/>
        <v>1009</v>
      </c>
      <c r="Z6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8" s="27" t="s">
        <v>4223</v>
      </c>
      <c r="AB618" s="33">
        <f>Table1[[#This Row],[secs]]/60 + Table1[[#This Row],[mins]] + Table1[[#This Row],[hours]]*60</f>
        <v>41.25</v>
      </c>
      <c r="AC618" s="34">
        <f t="shared" si="85"/>
        <v>15</v>
      </c>
      <c r="AD618" s="34">
        <f t="shared" si="86"/>
        <v>41</v>
      </c>
      <c r="AE618" s="35">
        <f t="shared" si="87"/>
        <v>0</v>
      </c>
      <c r="AF618" s="28" t="str">
        <f>IFERROR(VLOOKUP(E618,youtube_playlist!$G:$H,2,FALSE),"Unspecified")</f>
        <v>Unspecified</v>
      </c>
      <c r="AG618" s="28" t="str">
        <f>IFERROR(INDEX(youtube_playlist!$G$2:$H$285,MATCH(E618,youtube_playlist!$G$2:$G$285,0),MATCH("industry",youtube_playlist!$G$1:$H$1,0)),"Unspecified")</f>
        <v>Unspecified</v>
      </c>
      <c r="AH618" s="36">
        <v>24193</v>
      </c>
    </row>
    <row r="619" spans="1:34" ht="15.75" customHeight="1" x14ac:dyDescent="0.3">
      <c r="A619" s="27" t="s">
        <v>4224</v>
      </c>
      <c r="B619" s="27" t="s">
        <v>2710</v>
      </c>
      <c r="C619" s="27" t="s">
        <v>4225</v>
      </c>
      <c r="D619" s="27" t="s">
        <v>4226</v>
      </c>
      <c r="E619" s="28" t="str">
        <f t="shared" si="69"/>
        <v>T7LP8eA_uOA</v>
      </c>
      <c r="F619" s="28" t="str">
        <f t="shared" si="70"/>
        <v>T7LP8eA_uOA</v>
      </c>
      <c r="G619" s="27" t="s">
        <v>4225</v>
      </c>
      <c r="H619" s="29" t="str">
        <f t="shared" si="71"/>
        <v>The Secret Sauce</v>
      </c>
      <c r="I619" s="27" t="s">
        <v>33</v>
      </c>
      <c r="J619" s="27" t="s">
        <v>4227</v>
      </c>
      <c r="K619" s="28" t="str">
        <f t="shared" si="72"/>
        <v>Sep 6, 2022</v>
      </c>
      <c r="L619" s="30">
        <f t="shared" si="73"/>
        <v>44810</v>
      </c>
      <c r="M619" s="28">
        <f t="shared" si="74"/>
        <v>6</v>
      </c>
      <c r="N619" s="28">
        <f t="shared" si="75"/>
        <v>9</v>
      </c>
      <c r="O619" s="28">
        <f t="shared" si="76"/>
        <v>2022</v>
      </c>
      <c r="P619" s="28" t="str">
        <f t="shared" si="77"/>
        <v>6</v>
      </c>
      <c r="Q619" s="28">
        <f>ROUNDUP(Table1[[#This Row],[month]]/3,0)</f>
        <v>3</v>
      </c>
      <c r="R619" s="28" t="str">
        <f>_xlfn.CONCAT(Table1[[#This Row],[year]],"-Q",Table1[[#This Row],[Quarter]])</f>
        <v>2022-Q3</v>
      </c>
      <c r="S619" s="28" t="str">
        <f>TEXT(Table1[[#This Row],[dateStr]],"yyyy-mm")</f>
        <v>2022-09</v>
      </c>
      <c r="T619" s="28" t="str">
        <f t="shared" si="78"/>
        <v>September</v>
      </c>
      <c r="U619" s="31">
        <v>303</v>
      </c>
      <c r="V619" s="27" t="s">
        <v>4228</v>
      </c>
      <c r="W619" s="32">
        <f t="shared" si="79"/>
        <v>123112</v>
      </c>
      <c r="X619" s="27" t="s">
        <v>4229</v>
      </c>
      <c r="Y619" s="32">
        <f t="shared" si="84"/>
        <v>2926</v>
      </c>
      <c r="Z61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19" s="27" t="s">
        <v>4230</v>
      </c>
      <c r="AB619" s="33">
        <f>Table1[[#This Row],[secs]]/60 + Table1[[#This Row],[mins]] + Table1[[#This Row],[hours]]*60</f>
        <v>34.450000000000003</v>
      </c>
      <c r="AC619" s="34">
        <f t="shared" si="85"/>
        <v>27</v>
      </c>
      <c r="AD619" s="34">
        <f t="shared" si="86"/>
        <v>34</v>
      </c>
      <c r="AE619" s="35">
        <f t="shared" si="87"/>
        <v>0</v>
      </c>
      <c r="AF619" s="28" t="str">
        <f>IFERROR(VLOOKUP(E619,youtube_playlist!$G:$H,2,FALSE),"Unspecified")</f>
        <v>Unspecified</v>
      </c>
      <c r="AG619" s="28" t="str">
        <f>IFERROR(INDEX(youtube_playlist!$G$2:$H$285,MATCH(E619,youtube_playlist!$G$2:$G$285,0),MATCH("industry",youtube_playlist!$G$1:$H$1,0)),"Unspecified")</f>
        <v>Unspecified</v>
      </c>
      <c r="AH619" s="36">
        <v>19702</v>
      </c>
    </row>
    <row r="620" spans="1:34" ht="15.75" customHeight="1" x14ac:dyDescent="0.3">
      <c r="A620" s="27" t="s">
        <v>4231</v>
      </c>
      <c r="B620" s="27" t="s">
        <v>2710</v>
      </c>
      <c r="C620" s="27" t="s">
        <v>4232</v>
      </c>
      <c r="D620" s="27" t="s">
        <v>4233</v>
      </c>
      <c r="E620" s="28" t="str">
        <f t="shared" si="69"/>
        <v>IhbclrObvSM</v>
      </c>
      <c r="F620" s="28" t="str">
        <f t="shared" si="70"/>
        <v>IhbclrObvSM</v>
      </c>
      <c r="G620" s="27" t="s">
        <v>4232</v>
      </c>
      <c r="H620" s="29" t="str">
        <f t="shared" si="71"/>
        <v>The Secret Sauce</v>
      </c>
      <c r="I620" s="27" t="s">
        <v>33</v>
      </c>
      <c r="J620" s="27" t="s">
        <v>4234</v>
      </c>
      <c r="K620" s="28" t="str">
        <f t="shared" si="72"/>
        <v>Sep 9, 2022</v>
      </c>
      <c r="L620" s="30">
        <f t="shared" si="73"/>
        <v>44813</v>
      </c>
      <c r="M620" s="28">
        <f t="shared" si="74"/>
        <v>9</v>
      </c>
      <c r="N620" s="28">
        <f t="shared" si="75"/>
        <v>9</v>
      </c>
      <c r="O620" s="28">
        <f t="shared" si="76"/>
        <v>2022</v>
      </c>
      <c r="P620" s="28" t="str">
        <f t="shared" si="77"/>
        <v>9</v>
      </c>
      <c r="Q620" s="28">
        <f>ROUNDUP(Table1[[#This Row],[month]]/3,0)</f>
        <v>3</v>
      </c>
      <c r="R620" s="28" t="str">
        <f>_xlfn.CONCAT(Table1[[#This Row],[year]],"-Q",Table1[[#This Row],[Quarter]])</f>
        <v>2022-Q3</v>
      </c>
      <c r="S620" s="28" t="str">
        <f>TEXT(Table1[[#This Row],[dateStr]],"yyyy-mm")</f>
        <v>2022-09</v>
      </c>
      <c r="T620" s="28" t="str">
        <f t="shared" si="78"/>
        <v>September</v>
      </c>
      <c r="U620" s="31">
        <v>6</v>
      </c>
      <c r="V620" s="27" t="s">
        <v>4235</v>
      </c>
      <c r="W620" s="32">
        <f t="shared" si="79"/>
        <v>8076</v>
      </c>
      <c r="X620" s="27" t="s">
        <v>4236</v>
      </c>
      <c r="Y620" s="32">
        <f t="shared" si="84"/>
        <v>189</v>
      </c>
      <c r="Z62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20" s="27" t="s">
        <v>4237</v>
      </c>
      <c r="AB620" s="33">
        <f>Table1[[#This Row],[secs]]/60 + Table1[[#This Row],[mins]] + Table1[[#This Row],[hours]]*60</f>
        <v>39.666666666666664</v>
      </c>
      <c r="AC620" s="34">
        <f t="shared" si="85"/>
        <v>40</v>
      </c>
      <c r="AD620" s="34">
        <f t="shared" si="86"/>
        <v>39</v>
      </c>
      <c r="AE620" s="35">
        <f t="shared" si="87"/>
        <v>0</v>
      </c>
      <c r="AF620" s="28" t="str">
        <f>IFERROR(VLOOKUP(E620,youtube_playlist!$G:$H,2,FALSE),"Unspecified")</f>
        <v>Unspecified</v>
      </c>
      <c r="AG620" s="28" t="str">
        <f>IFERROR(INDEX(youtube_playlist!$G$2:$H$285,MATCH(E620,youtube_playlist!$G$2:$G$285,0),MATCH("industry",youtube_playlist!$G$1:$H$1,0)),"Unspecified")</f>
        <v>Unspecified</v>
      </c>
      <c r="AH620" s="36">
        <v>18131</v>
      </c>
    </row>
    <row r="621" spans="1:34" ht="15.75" customHeight="1" x14ac:dyDescent="0.3">
      <c r="A621" s="27" t="s">
        <v>4238</v>
      </c>
      <c r="B621" s="27" t="s">
        <v>2710</v>
      </c>
      <c r="C621" s="27" t="s">
        <v>4239</v>
      </c>
      <c r="D621" s="27" t="s">
        <v>4240</v>
      </c>
      <c r="E621" s="28" t="str">
        <f t="shared" si="69"/>
        <v>0hoQmR74S1Q</v>
      </c>
      <c r="F621" s="28" t="str">
        <f t="shared" si="70"/>
        <v>0hoQmR74S1Q</v>
      </c>
      <c r="G621" s="27" t="s">
        <v>4239</v>
      </c>
      <c r="H621" s="29" t="str">
        <f t="shared" si="71"/>
        <v>The Secret Sauce</v>
      </c>
      <c r="I621" s="27" t="s">
        <v>33</v>
      </c>
      <c r="J621" s="27" t="s">
        <v>4241</v>
      </c>
      <c r="K621" s="28" t="str">
        <f t="shared" si="72"/>
        <v>Sep 11, 2022</v>
      </c>
      <c r="L621" s="30">
        <f t="shared" si="73"/>
        <v>44815</v>
      </c>
      <c r="M621" s="28">
        <f t="shared" si="74"/>
        <v>11</v>
      </c>
      <c r="N621" s="28">
        <f t="shared" si="75"/>
        <v>9</v>
      </c>
      <c r="O621" s="28">
        <f t="shared" si="76"/>
        <v>2022</v>
      </c>
      <c r="P621" s="28" t="str">
        <f t="shared" si="77"/>
        <v>11</v>
      </c>
      <c r="Q621" s="28">
        <f>ROUNDUP(Table1[[#This Row],[month]]/3,0)</f>
        <v>3</v>
      </c>
      <c r="R621" s="28" t="str">
        <f>_xlfn.CONCAT(Table1[[#This Row],[year]],"-Q",Table1[[#This Row],[Quarter]])</f>
        <v>2022-Q3</v>
      </c>
      <c r="S621" s="28" t="str">
        <f>TEXT(Table1[[#This Row],[dateStr]],"yyyy-mm")</f>
        <v>2022-09</v>
      </c>
      <c r="T621" s="28" t="str">
        <f t="shared" si="78"/>
        <v>September</v>
      </c>
      <c r="U621" s="31">
        <v>14</v>
      </c>
      <c r="V621" s="27" t="s">
        <v>4242</v>
      </c>
      <c r="W621" s="32">
        <f t="shared" si="79"/>
        <v>19620</v>
      </c>
      <c r="X621" s="27" t="s">
        <v>3275</v>
      </c>
      <c r="Y621" s="32">
        <f t="shared" si="84"/>
        <v>591</v>
      </c>
      <c r="Z62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21" s="27" t="s">
        <v>4243</v>
      </c>
      <c r="AB621" s="33">
        <f>Table1[[#This Row],[secs]]/60 + Table1[[#This Row],[mins]] + Table1[[#This Row],[hours]]*60</f>
        <v>26.566666666666666</v>
      </c>
      <c r="AC621" s="34">
        <f t="shared" si="85"/>
        <v>34</v>
      </c>
      <c r="AD621" s="34">
        <f t="shared" si="86"/>
        <v>26</v>
      </c>
      <c r="AE621" s="35">
        <f t="shared" si="87"/>
        <v>0</v>
      </c>
      <c r="AF621" s="28" t="str">
        <f>IFERROR(VLOOKUP(E621,youtube_playlist!$G:$H,2,FALSE),"Unspecified")</f>
        <v>Unspecified</v>
      </c>
      <c r="AG621" s="28" t="str">
        <f>IFERROR(INDEX(youtube_playlist!$G$2:$H$285,MATCH(E621,youtube_playlist!$G$2:$G$285,0),MATCH("industry",youtube_playlist!$G$1:$H$1,0)),"Unspecified")</f>
        <v>Unspecified</v>
      </c>
      <c r="AH621" s="36">
        <v>18957</v>
      </c>
    </row>
    <row r="622" spans="1:34" ht="15.75" customHeight="1" x14ac:dyDescent="0.3">
      <c r="A622" s="27" t="s">
        <v>4244</v>
      </c>
      <c r="B622" s="27" t="s">
        <v>2710</v>
      </c>
      <c r="C622" s="27" t="s">
        <v>4245</v>
      </c>
      <c r="D622" s="27" t="s">
        <v>4246</v>
      </c>
      <c r="E622" s="28" t="str">
        <f t="shared" si="69"/>
        <v>MQ8_SsHRd2A</v>
      </c>
      <c r="F622" s="28" t="str">
        <f t="shared" si="70"/>
        <v>MQ8_SsHRd2A</v>
      </c>
      <c r="G622" s="27" t="s">
        <v>4245</v>
      </c>
      <c r="H622" s="29" t="str">
        <f t="shared" si="71"/>
        <v>The Secret Sauce</v>
      </c>
      <c r="I622" s="27" t="s">
        <v>33</v>
      </c>
      <c r="J622" s="27" t="s">
        <v>4247</v>
      </c>
      <c r="K622" s="28" t="str">
        <f t="shared" si="72"/>
        <v>Sep 12, 2022</v>
      </c>
      <c r="L622" s="30">
        <f t="shared" si="73"/>
        <v>44816</v>
      </c>
      <c r="M622" s="28">
        <f t="shared" si="74"/>
        <v>12</v>
      </c>
      <c r="N622" s="28">
        <f t="shared" si="75"/>
        <v>9</v>
      </c>
      <c r="O622" s="28">
        <f t="shared" si="76"/>
        <v>2022</v>
      </c>
      <c r="P622" s="28" t="str">
        <f t="shared" si="77"/>
        <v>12</v>
      </c>
      <c r="Q622" s="28">
        <f>ROUNDUP(Table1[[#This Row],[month]]/3,0)</f>
        <v>3</v>
      </c>
      <c r="R622" s="28" t="str">
        <f>_xlfn.CONCAT(Table1[[#This Row],[year]],"-Q",Table1[[#This Row],[Quarter]])</f>
        <v>2022-Q3</v>
      </c>
      <c r="S622" s="28" t="str">
        <f>TEXT(Table1[[#This Row],[dateStr]],"yyyy-mm")</f>
        <v>2022-09</v>
      </c>
      <c r="T622" s="28" t="str">
        <f t="shared" si="78"/>
        <v>September</v>
      </c>
      <c r="U622" s="31">
        <v>53</v>
      </c>
      <c r="V622" s="27" t="s">
        <v>4248</v>
      </c>
      <c r="W622" s="32">
        <f t="shared" si="79"/>
        <v>89328</v>
      </c>
      <c r="X622" s="27" t="s">
        <v>4249</v>
      </c>
      <c r="Y622" s="32">
        <f t="shared" si="84"/>
        <v>2271</v>
      </c>
      <c r="Z62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22" s="27" t="s">
        <v>4250</v>
      </c>
      <c r="AB622" s="33">
        <f>Table1[[#This Row],[secs]]/60 + Table1[[#This Row],[mins]] + Table1[[#This Row],[hours]]*60</f>
        <v>51.216666666666669</v>
      </c>
      <c r="AC622" s="34">
        <f t="shared" si="85"/>
        <v>13</v>
      </c>
      <c r="AD622" s="34">
        <f t="shared" si="86"/>
        <v>51</v>
      </c>
      <c r="AE622" s="35">
        <f t="shared" si="87"/>
        <v>0</v>
      </c>
      <c r="AF622" s="28" t="str">
        <f>IFERROR(VLOOKUP(E622,youtube_playlist!$G:$H,2,FALSE),"Unspecified")</f>
        <v>Unspecified</v>
      </c>
      <c r="AG622" s="28" t="str">
        <f>IFERROR(INDEX(youtube_playlist!$G$2:$H$285,MATCH(E622,youtube_playlist!$G$2:$G$285,0),MATCH("industry",youtube_playlist!$G$1:$H$1,0)),"Unspecified")</f>
        <v>Unspecified</v>
      </c>
      <c r="AH622" s="36">
        <v>26658</v>
      </c>
    </row>
    <row r="623" spans="1:34" ht="15.75" customHeight="1" x14ac:dyDescent="0.3">
      <c r="A623" s="27" t="s">
        <v>4251</v>
      </c>
      <c r="B623" s="27" t="s">
        <v>2710</v>
      </c>
      <c r="C623" s="27" t="s">
        <v>4252</v>
      </c>
      <c r="D623" s="27" t="s">
        <v>4253</v>
      </c>
      <c r="E623" s="28" t="str">
        <f t="shared" si="69"/>
        <v>6vo2I-0M4AA</v>
      </c>
      <c r="F623" s="28" t="str">
        <f t="shared" si="70"/>
        <v>6vo2I-0M4AA</v>
      </c>
      <c r="G623" s="27" t="s">
        <v>4252</v>
      </c>
      <c r="H623" s="29" t="str">
        <f t="shared" si="71"/>
        <v>The Secret Sauce</v>
      </c>
      <c r="I623" s="27" t="s">
        <v>33</v>
      </c>
      <c r="J623" s="27" t="s">
        <v>4254</v>
      </c>
      <c r="K623" s="28" t="str">
        <f t="shared" si="72"/>
        <v>Sep 13, 2022</v>
      </c>
      <c r="L623" s="30">
        <f t="shared" si="73"/>
        <v>44817</v>
      </c>
      <c r="M623" s="28">
        <f t="shared" si="74"/>
        <v>13</v>
      </c>
      <c r="N623" s="28">
        <f t="shared" si="75"/>
        <v>9</v>
      </c>
      <c r="O623" s="28">
        <f t="shared" si="76"/>
        <v>2022</v>
      </c>
      <c r="P623" s="28" t="str">
        <f t="shared" si="77"/>
        <v>13</v>
      </c>
      <c r="Q623" s="28">
        <f>ROUNDUP(Table1[[#This Row],[month]]/3,0)</f>
        <v>3</v>
      </c>
      <c r="R623" s="28" t="str">
        <f>_xlfn.CONCAT(Table1[[#This Row],[year]],"-Q",Table1[[#This Row],[Quarter]])</f>
        <v>2022-Q3</v>
      </c>
      <c r="S623" s="28" t="str">
        <f>TEXT(Table1[[#This Row],[dateStr]],"yyyy-mm")</f>
        <v>2022-09</v>
      </c>
      <c r="T623" s="28" t="str">
        <f t="shared" si="78"/>
        <v>September</v>
      </c>
      <c r="U623" s="31">
        <v>14</v>
      </c>
      <c r="V623" s="27" t="s">
        <v>4255</v>
      </c>
      <c r="W623" s="32">
        <f t="shared" si="79"/>
        <v>34966</v>
      </c>
      <c r="X623" s="27" t="s">
        <v>926</v>
      </c>
      <c r="Y623" s="32">
        <f t="shared" si="84"/>
        <v>412</v>
      </c>
      <c r="Z623" s="3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623" s="27" t="s">
        <v>4256</v>
      </c>
      <c r="AB623" s="33">
        <f>Table1[[#This Row],[secs]]/60 + Table1[[#This Row],[mins]] + Table1[[#This Row],[hours]]*60</f>
        <v>93.683333333333337</v>
      </c>
      <c r="AC623" s="34">
        <f t="shared" si="85"/>
        <v>41</v>
      </c>
      <c r="AD623" s="34">
        <f t="shared" si="86"/>
        <v>33</v>
      </c>
      <c r="AE623" s="35">
        <f t="shared" si="87"/>
        <v>1</v>
      </c>
      <c r="AF623" s="28" t="str">
        <f>IFERROR(VLOOKUP(E623,youtube_playlist!$G:$H,2,FALSE),"Unspecified")</f>
        <v>Unspecified</v>
      </c>
      <c r="AG623" s="28" t="str">
        <f>IFERROR(INDEX(youtube_playlist!$G$2:$H$285,MATCH(E623,youtube_playlist!$G$2:$G$285,0),MATCH("industry",youtube_playlist!$G$1:$H$1,0)),"Unspecified")</f>
        <v>Unspecified</v>
      </c>
      <c r="AH623" s="38" t="s">
        <v>3310</v>
      </c>
    </row>
    <row r="624" spans="1:34" ht="15.75" customHeight="1" x14ac:dyDescent="0.3">
      <c r="A624" s="27" t="s">
        <v>4257</v>
      </c>
      <c r="B624" s="27" t="s">
        <v>2710</v>
      </c>
      <c r="C624" s="27" t="s">
        <v>4258</v>
      </c>
      <c r="D624" s="27" t="s">
        <v>4259</v>
      </c>
      <c r="E624" s="28" t="str">
        <f t="shared" si="69"/>
        <v>yJ4vwuj1lBY</v>
      </c>
      <c r="F624" s="28" t="str">
        <f t="shared" si="70"/>
        <v>yJ4vwuj1lBY</v>
      </c>
      <c r="G624" s="27" t="s">
        <v>4258</v>
      </c>
      <c r="H624" s="29" t="str">
        <f t="shared" si="71"/>
        <v>The Secret Sauce</v>
      </c>
      <c r="I624" s="27" t="s">
        <v>33</v>
      </c>
      <c r="J624" s="27" t="s">
        <v>1490</v>
      </c>
      <c r="K624" s="28" t="str">
        <f t="shared" si="72"/>
        <v>Sep 18, 2022</v>
      </c>
      <c r="L624" s="30">
        <f t="shared" si="73"/>
        <v>44822</v>
      </c>
      <c r="M624" s="28">
        <f t="shared" si="74"/>
        <v>18</v>
      </c>
      <c r="N624" s="28">
        <f t="shared" si="75"/>
        <v>9</v>
      </c>
      <c r="O624" s="28">
        <f t="shared" si="76"/>
        <v>2022</v>
      </c>
      <c r="P624" s="28" t="str">
        <f t="shared" si="77"/>
        <v>18</v>
      </c>
      <c r="Q624" s="28">
        <f>ROUNDUP(Table1[[#This Row],[month]]/3,0)</f>
        <v>3</v>
      </c>
      <c r="R624" s="28" t="str">
        <f>_xlfn.CONCAT(Table1[[#This Row],[year]],"-Q",Table1[[#This Row],[Quarter]])</f>
        <v>2022-Q3</v>
      </c>
      <c r="S624" s="28" t="str">
        <f>TEXT(Table1[[#This Row],[dateStr]],"yyyy-mm")</f>
        <v>2022-09</v>
      </c>
      <c r="T624" s="28" t="str">
        <f t="shared" si="78"/>
        <v>September</v>
      </c>
      <c r="U624" s="31">
        <v>9</v>
      </c>
      <c r="V624" s="27" t="s">
        <v>4260</v>
      </c>
      <c r="W624" s="32">
        <f t="shared" si="79"/>
        <v>14833</v>
      </c>
      <c r="X624" s="27" t="s">
        <v>4261</v>
      </c>
      <c r="Y624" s="32">
        <f t="shared" si="84"/>
        <v>311</v>
      </c>
      <c r="Z62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24" s="27" t="s">
        <v>4262</v>
      </c>
      <c r="AB624" s="33">
        <f>Table1[[#This Row],[secs]]/60 + Table1[[#This Row],[mins]] + Table1[[#This Row],[hours]]*60</f>
        <v>33</v>
      </c>
      <c r="AC624" s="34">
        <f t="shared" si="85"/>
        <v>0</v>
      </c>
      <c r="AD624" s="34">
        <f t="shared" si="86"/>
        <v>33</v>
      </c>
      <c r="AE624" s="35">
        <f t="shared" si="87"/>
        <v>0</v>
      </c>
      <c r="AF624" s="28" t="str">
        <f>IFERROR(VLOOKUP(E624,youtube_playlist!$G:$H,2,FALSE),"Unspecified")</f>
        <v>Unspecified</v>
      </c>
      <c r="AG624" s="28" t="str">
        <f>IFERROR(INDEX(youtube_playlist!$G$2:$H$285,MATCH(E624,youtube_playlist!$G$2:$G$285,0),MATCH("industry",youtube_playlist!$G$1:$H$1,0)),"Unspecified")</f>
        <v>Unspecified</v>
      </c>
      <c r="AH624" s="36">
        <v>16393</v>
      </c>
    </row>
    <row r="625" spans="1:34" ht="15.75" customHeight="1" x14ac:dyDescent="0.3">
      <c r="A625" s="27" t="s">
        <v>4263</v>
      </c>
      <c r="B625" s="27" t="s">
        <v>2710</v>
      </c>
      <c r="C625" s="27" t="s">
        <v>4264</v>
      </c>
      <c r="D625" s="27" t="s">
        <v>4265</v>
      </c>
      <c r="E625" s="28" t="str">
        <f t="shared" si="69"/>
        <v>HDroWRz4n54</v>
      </c>
      <c r="F625" s="28" t="str">
        <f t="shared" si="70"/>
        <v>HDroWRz4n54</v>
      </c>
      <c r="G625" s="27" t="s">
        <v>4264</v>
      </c>
      <c r="H625" s="29" t="str">
        <f t="shared" si="71"/>
        <v>The Secret Sauce</v>
      </c>
      <c r="I625" s="27" t="s">
        <v>33</v>
      </c>
      <c r="J625" s="27" t="s">
        <v>4266</v>
      </c>
      <c r="K625" s="28" t="str">
        <f t="shared" si="72"/>
        <v>Sep 20, 2022</v>
      </c>
      <c r="L625" s="30">
        <f t="shared" si="73"/>
        <v>44824</v>
      </c>
      <c r="M625" s="28">
        <f t="shared" si="74"/>
        <v>20</v>
      </c>
      <c r="N625" s="28">
        <f t="shared" si="75"/>
        <v>9</v>
      </c>
      <c r="O625" s="28">
        <f t="shared" si="76"/>
        <v>2022</v>
      </c>
      <c r="P625" s="28" t="str">
        <f t="shared" si="77"/>
        <v>20</v>
      </c>
      <c r="Q625" s="28">
        <f>ROUNDUP(Table1[[#This Row],[month]]/3,0)</f>
        <v>3</v>
      </c>
      <c r="R625" s="28" t="str">
        <f>_xlfn.CONCAT(Table1[[#This Row],[year]],"-Q",Table1[[#This Row],[Quarter]])</f>
        <v>2022-Q3</v>
      </c>
      <c r="S625" s="28" t="str">
        <f>TEXT(Table1[[#This Row],[dateStr]],"yyyy-mm")</f>
        <v>2022-09</v>
      </c>
      <c r="T625" s="28" t="str">
        <f t="shared" si="78"/>
        <v>September</v>
      </c>
      <c r="U625" s="31">
        <v>59</v>
      </c>
      <c r="V625" s="27" t="s">
        <v>4267</v>
      </c>
      <c r="W625" s="32">
        <f t="shared" si="79"/>
        <v>36900</v>
      </c>
      <c r="X625" s="27" t="s">
        <v>4268</v>
      </c>
      <c r="Y625" s="32">
        <f t="shared" si="84"/>
        <v>735</v>
      </c>
      <c r="Z62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25" s="27" t="s">
        <v>4269</v>
      </c>
      <c r="AB625" s="33">
        <f>Table1[[#This Row],[secs]]/60 + Table1[[#This Row],[mins]] + Table1[[#This Row],[hours]]*60</f>
        <v>56.6</v>
      </c>
      <c r="AC625" s="34">
        <f t="shared" si="85"/>
        <v>36</v>
      </c>
      <c r="AD625" s="34">
        <f t="shared" si="86"/>
        <v>56</v>
      </c>
      <c r="AE625" s="35">
        <f t="shared" si="87"/>
        <v>0</v>
      </c>
      <c r="AF625" s="28" t="str">
        <f>IFERROR(VLOOKUP(E625,youtube_playlist!$G:$H,2,FALSE),"Unspecified")</f>
        <v>Unspecified</v>
      </c>
      <c r="AG625" s="28" t="str">
        <f>IFERROR(INDEX(youtube_playlist!$G$2:$H$285,MATCH(E625,youtube_playlist!$G$2:$G$285,0),MATCH("industry",youtube_playlist!$G$1:$H$1,0)),"Unspecified")</f>
        <v>Unspecified</v>
      </c>
      <c r="AH625" s="36">
        <v>18780</v>
      </c>
    </row>
    <row r="626" spans="1:34" ht="15.75" customHeight="1" x14ac:dyDescent="0.3">
      <c r="A626" s="27" t="s">
        <v>4270</v>
      </c>
      <c r="B626" s="27" t="s">
        <v>2710</v>
      </c>
      <c r="C626" s="27" t="s">
        <v>4271</v>
      </c>
      <c r="D626" s="27" t="s">
        <v>4272</v>
      </c>
      <c r="E626" s="28" t="str">
        <f t="shared" si="69"/>
        <v>XlC2Rt2X54o</v>
      </c>
      <c r="F626" s="28" t="str">
        <f t="shared" si="70"/>
        <v>XlC2Rt2X54o</v>
      </c>
      <c r="G626" s="27" t="s">
        <v>4271</v>
      </c>
      <c r="H626" s="29" t="str">
        <f t="shared" si="71"/>
        <v>The Secret Sauce</v>
      </c>
      <c r="I626" s="27" t="s">
        <v>33</v>
      </c>
      <c r="J626" s="27" t="s">
        <v>4273</v>
      </c>
      <c r="K626" s="28" t="str">
        <f t="shared" si="72"/>
        <v>Sep 25, 2022</v>
      </c>
      <c r="L626" s="30">
        <f t="shared" si="73"/>
        <v>44829</v>
      </c>
      <c r="M626" s="28">
        <f t="shared" si="74"/>
        <v>25</v>
      </c>
      <c r="N626" s="28">
        <f t="shared" si="75"/>
        <v>9</v>
      </c>
      <c r="O626" s="28">
        <f t="shared" si="76"/>
        <v>2022</v>
      </c>
      <c r="P626" s="28" t="str">
        <f t="shared" si="77"/>
        <v>25</v>
      </c>
      <c r="Q626" s="28">
        <f>ROUNDUP(Table1[[#This Row],[month]]/3,0)</f>
        <v>3</v>
      </c>
      <c r="R626" s="28" t="str">
        <f>_xlfn.CONCAT(Table1[[#This Row],[year]],"-Q",Table1[[#This Row],[Quarter]])</f>
        <v>2022-Q3</v>
      </c>
      <c r="S626" s="28" t="str">
        <f>TEXT(Table1[[#This Row],[dateStr]],"yyyy-mm")</f>
        <v>2022-09</v>
      </c>
      <c r="T626" s="28" t="str">
        <f t="shared" si="78"/>
        <v>September</v>
      </c>
      <c r="U626" s="31">
        <v>96</v>
      </c>
      <c r="V626" s="27" t="s">
        <v>4274</v>
      </c>
      <c r="W626" s="32">
        <f t="shared" si="79"/>
        <v>44718</v>
      </c>
      <c r="X626" s="27" t="s">
        <v>3070</v>
      </c>
      <c r="Y626" s="32">
        <f t="shared" si="84"/>
        <v>932</v>
      </c>
      <c r="Z62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26" s="27" t="s">
        <v>4275</v>
      </c>
      <c r="AB626" s="33">
        <f>Table1[[#This Row],[secs]]/60 + Table1[[#This Row],[mins]] + Table1[[#This Row],[hours]]*60</f>
        <v>73.283333333333331</v>
      </c>
      <c r="AC626" s="34">
        <f t="shared" si="85"/>
        <v>17</v>
      </c>
      <c r="AD626" s="34">
        <f t="shared" si="86"/>
        <v>13</v>
      </c>
      <c r="AE626" s="35">
        <f t="shared" si="87"/>
        <v>1</v>
      </c>
      <c r="AF626" s="28" t="str">
        <f>IFERROR(VLOOKUP(E626,youtube_playlist!$G:$H,2,FALSE),"Unspecified")</f>
        <v>Unspecified</v>
      </c>
      <c r="AG626" s="28" t="str">
        <f>IFERROR(INDEX(youtube_playlist!$G$2:$H$285,MATCH(E626,youtube_playlist!$G$2:$G$285,0),MATCH("industry",youtube_playlist!$G$1:$H$1,0)),"Unspecified")</f>
        <v>Unspecified</v>
      </c>
      <c r="AH626" s="36">
        <v>18432</v>
      </c>
    </row>
    <row r="627" spans="1:34" ht="15.75" customHeight="1" x14ac:dyDescent="0.3">
      <c r="A627" s="27" t="s">
        <v>4276</v>
      </c>
      <c r="B627" s="27" t="s">
        <v>2710</v>
      </c>
      <c r="C627" s="27" t="s">
        <v>4277</v>
      </c>
      <c r="D627" s="27" t="s">
        <v>4278</v>
      </c>
      <c r="E627" s="28" t="str">
        <f t="shared" si="69"/>
        <v>GvN4SJFsy6g</v>
      </c>
      <c r="F627" s="28" t="str">
        <f t="shared" si="70"/>
        <v>GvN4SJFsy6g</v>
      </c>
      <c r="G627" s="27" t="s">
        <v>4277</v>
      </c>
      <c r="H627" s="29" t="str">
        <f t="shared" si="71"/>
        <v>The Secret Sauce</v>
      </c>
      <c r="I627" s="27" t="s">
        <v>33</v>
      </c>
      <c r="J627" s="27" t="s">
        <v>4273</v>
      </c>
      <c r="K627" s="28" t="str">
        <f t="shared" si="72"/>
        <v>Sep 25, 2022</v>
      </c>
      <c r="L627" s="30">
        <f t="shared" si="73"/>
        <v>44829</v>
      </c>
      <c r="M627" s="28">
        <f t="shared" si="74"/>
        <v>25</v>
      </c>
      <c r="N627" s="28">
        <f t="shared" si="75"/>
        <v>9</v>
      </c>
      <c r="O627" s="28">
        <f t="shared" si="76"/>
        <v>2022</v>
      </c>
      <c r="P627" s="28" t="str">
        <f t="shared" si="77"/>
        <v>25</v>
      </c>
      <c r="Q627" s="28">
        <f>ROUNDUP(Table1[[#This Row],[month]]/3,0)</f>
        <v>3</v>
      </c>
      <c r="R627" s="28" t="str">
        <f>_xlfn.CONCAT(Table1[[#This Row],[year]],"-Q",Table1[[#This Row],[Quarter]])</f>
        <v>2022-Q3</v>
      </c>
      <c r="S627" s="28" t="str">
        <f>TEXT(Table1[[#This Row],[dateStr]],"yyyy-mm")</f>
        <v>2022-09</v>
      </c>
      <c r="T627" s="28" t="str">
        <f t="shared" si="78"/>
        <v>September</v>
      </c>
      <c r="U627" s="31">
        <v>13</v>
      </c>
      <c r="V627" s="27" t="s">
        <v>4279</v>
      </c>
      <c r="W627" s="32">
        <f t="shared" si="79"/>
        <v>9212</v>
      </c>
      <c r="X627" s="27" t="s">
        <v>4280</v>
      </c>
      <c r="Y627" s="32">
        <f t="shared" si="84"/>
        <v>289</v>
      </c>
      <c r="Z62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27" s="27" t="s">
        <v>4281</v>
      </c>
      <c r="AB627" s="33">
        <f>Table1[[#This Row],[secs]]/60 + Table1[[#This Row],[mins]] + Table1[[#This Row],[hours]]*60</f>
        <v>31.55</v>
      </c>
      <c r="AC627" s="34">
        <f t="shared" si="85"/>
        <v>33</v>
      </c>
      <c r="AD627" s="34">
        <f t="shared" si="86"/>
        <v>31</v>
      </c>
      <c r="AE627" s="35">
        <f t="shared" si="87"/>
        <v>0</v>
      </c>
      <c r="AF627" s="28" t="str">
        <f>IFERROR(VLOOKUP(E627,youtube_playlist!$G:$H,2,FALSE),"Unspecified")</f>
        <v>Unspecified</v>
      </c>
      <c r="AG627" s="28" t="str">
        <f>IFERROR(INDEX(youtube_playlist!$G$2:$H$285,MATCH(E627,youtube_playlist!$G$2:$G$285,0),MATCH("industry",youtube_playlist!$G$1:$H$1,0)),"Unspecified")</f>
        <v>Unspecified</v>
      </c>
      <c r="AH627" s="36">
        <v>16333</v>
      </c>
    </row>
    <row r="628" spans="1:34" ht="15.75" customHeight="1" x14ac:dyDescent="0.3">
      <c r="A628" s="27" t="s">
        <v>4282</v>
      </c>
      <c r="B628" s="27" t="s">
        <v>2710</v>
      </c>
      <c r="C628" s="27" t="s">
        <v>4283</v>
      </c>
      <c r="D628" s="27" t="s">
        <v>4284</v>
      </c>
      <c r="E628" s="28" t="str">
        <f t="shared" si="69"/>
        <v>-W8HzhyDgd4</v>
      </c>
      <c r="F628" s="28" t="str">
        <f t="shared" si="70"/>
        <v>-W8HzhyDgd4</v>
      </c>
      <c r="G628" s="27" t="s">
        <v>4283</v>
      </c>
      <c r="H628" s="29" t="str">
        <f t="shared" si="71"/>
        <v>The Secret Sauce</v>
      </c>
      <c r="I628" s="27" t="s">
        <v>33</v>
      </c>
      <c r="J628" s="27" t="s">
        <v>4285</v>
      </c>
      <c r="K628" s="28" t="str">
        <f t="shared" si="72"/>
        <v>Sep 27, 2022</v>
      </c>
      <c r="L628" s="30">
        <f t="shared" si="73"/>
        <v>44831</v>
      </c>
      <c r="M628" s="28">
        <f t="shared" si="74"/>
        <v>27</v>
      </c>
      <c r="N628" s="28">
        <f t="shared" si="75"/>
        <v>9</v>
      </c>
      <c r="O628" s="28">
        <f t="shared" si="76"/>
        <v>2022</v>
      </c>
      <c r="P628" s="28" t="str">
        <f t="shared" si="77"/>
        <v>27</v>
      </c>
      <c r="Q628" s="28">
        <f>ROUNDUP(Table1[[#This Row],[month]]/3,0)</f>
        <v>3</v>
      </c>
      <c r="R628" s="28" t="str">
        <f>_xlfn.CONCAT(Table1[[#This Row],[year]],"-Q",Table1[[#This Row],[Quarter]])</f>
        <v>2022-Q3</v>
      </c>
      <c r="S628" s="28" t="str">
        <f>TEXT(Table1[[#This Row],[dateStr]],"yyyy-mm")</f>
        <v>2022-09</v>
      </c>
      <c r="T628" s="28" t="str">
        <f t="shared" si="78"/>
        <v>September</v>
      </c>
      <c r="U628" s="31">
        <v>4</v>
      </c>
      <c r="V628" s="27" t="s">
        <v>4286</v>
      </c>
      <c r="W628" s="32">
        <f t="shared" si="79"/>
        <v>10486</v>
      </c>
      <c r="X628" s="27" t="s">
        <v>4287</v>
      </c>
      <c r="Y628" s="32">
        <f t="shared" si="84"/>
        <v>249</v>
      </c>
      <c r="Z62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28" s="27" t="s">
        <v>4288</v>
      </c>
      <c r="AB628" s="33">
        <f>Table1[[#This Row],[secs]]/60 + Table1[[#This Row],[mins]] + Table1[[#This Row],[hours]]*60</f>
        <v>41.866666666666667</v>
      </c>
      <c r="AC628" s="34">
        <f t="shared" si="85"/>
        <v>52</v>
      </c>
      <c r="AD628" s="34">
        <f t="shared" si="86"/>
        <v>41</v>
      </c>
      <c r="AE628" s="35">
        <f t="shared" si="87"/>
        <v>0</v>
      </c>
      <c r="AF628" s="28" t="str">
        <f>IFERROR(VLOOKUP(E628,youtube_playlist!$G:$H,2,FALSE),"Unspecified")</f>
        <v>Unspecified</v>
      </c>
      <c r="AG628" s="28" t="str">
        <f>IFERROR(INDEX(youtube_playlist!$G$2:$H$285,MATCH(E628,youtube_playlist!$G$2:$G$285,0),MATCH("industry",youtube_playlist!$G$1:$H$1,0)),"Unspecified")</f>
        <v>Unspecified</v>
      </c>
      <c r="AH628" s="36">
        <v>20442</v>
      </c>
    </row>
    <row r="629" spans="1:34" ht="15.75" customHeight="1" x14ac:dyDescent="0.3">
      <c r="A629" s="27" t="s">
        <v>4289</v>
      </c>
      <c r="B629" s="27" t="s">
        <v>2710</v>
      </c>
      <c r="C629" s="27" t="s">
        <v>4290</v>
      </c>
      <c r="D629" s="27" t="s">
        <v>4291</v>
      </c>
      <c r="E629" s="28" t="str">
        <f t="shared" si="69"/>
        <v>YrZWa_JIhtY</v>
      </c>
      <c r="F629" s="28" t="str">
        <f t="shared" si="70"/>
        <v>YrZWa_JIhtY</v>
      </c>
      <c r="G629" s="27" t="s">
        <v>4290</v>
      </c>
      <c r="H629" s="29" t="str">
        <f t="shared" si="71"/>
        <v>The Secret Sauce</v>
      </c>
      <c r="I629" s="27" t="s">
        <v>33</v>
      </c>
      <c r="J629" s="27" t="s">
        <v>4292</v>
      </c>
      <c r="K629" s="28" t="str">
        <f t="shared" si="72"/>
        <v>Oct 4, 2022</v>
      </c>
      <c r="L629" s="30">
        <f t="shared" si="73"/>
        <v>44838</v>
      </c>
      <c r="M629" s="28">
        <f t="shared" si="74"/>
        <v>4</v>
      </c>
      <c r="N629" s="28">
        <f t="shared" si="75"/>
        <v>10</v>
      </c>
      <c r="O629" s="28">
        <f t="shared" si="76"/>
        <v>2022</v>
      </c>
      <c r="P629" s="28" t="str">
        <f t="shared" si="77"/>
        <v>4</v>
      </c>
      <c r="Q629" s="28">
        <f>ROUNDUP(Table1[[#This Row],[month]]/3,0)</f>
        <v>4</v>
      </c>
      <c r="R629" s="28" t="str">
        <f>_xlfn.CONCAT(Table1[[#This Row],[year]],"-Q",Table1[[#This Row],[Quarter]])</f>
        <v>2022-Q4</v>
      </c>
      <c r="S629" s="28" t="str">
        <f>TEXT(Table1[[#This Row],[dateStr]],"yyyy-mm")</f>
        <v>2022-10</v>
      </c>
      <c r="T629" s="28" t="str">
        <f t="shared" si="78"/>
        <v>October</v>
      </c>
      <c r="U629" s="31">
        <v>50</v>
      </c>
      <c r="V629" s="27" t="s">
        <v>4293</v>
      </c>
      <c r="W629" s="32">
        <f t="shared" si="79"/>
        <v>28217</v>
      </c>
      <c r="X629" s="27" t="s">
        <v>4294</v>
      </c>
      <c r="Y629" s="32">
        <f t="shared" si="84"/>
        <v>732</v>
      </c>
      <c r="Z62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29" s="27" t="s">
        <v>4295</v>
      </c>
      <c r="AB629" s="33">
        <f>Table1[[#This Row],[secs]]/60 + Table1[[#This Row],[mins]] + Table1[[#This Row],[hours]]*60</f>
        <v>53.4</v>
      </c>
      <c r="AC629" s="34">
        <f t="shared" si="85"/>
        <v>24</v>
      </c>
      <c r="AD629" s="34">
        <f t="shared" si="86"/>
        <v>53</v>
      </c>
      <c r="AE629" s="35">
        <f t="shared" si="87"/>
        <v>0</v>
      </c>
      <c r="AF629" s="28" t="str">
        <f>IFERROR(VLOOKUP(E629,youtube_playlist!$G:$H,2,FALSE),"Unspecified")</f>
        <v>Unspecified</v>
      </c>
      <c r="AG629" s="28" t="str">
        <f>IFERROR(INDEX(youtube_playlist!$G$2:$H$285,MATCH(E629,youtube_playlist!$G$2:$G$285,0),MATCH("industry",youtube_playlist!$G$1:$H$1,0)),"Unspecified")</f>
        <v>Unspecified</v>
      </c>
      <c r="AH629" s="36">
        <v>17777</v>
      </c>
    </row>
    <row r="630" spans="1:34" ht="15.75" customHeight="1" x14ac:dyDescent="0.3">
      <c r="A630" s="27" t="s">
        <v>4296</v>
      </c>
      <c r="B630" s="27" t="s">
        <v>2710</v>
      </c>
      <c r="C630" s="27" t="s">
        <v>4297</v>
      </c>
      <c r="D630" s="27" t="s">
        <v>4298</v>
      </c>
      <c r="E630" s="28" t="str">
        <f t="shared" si="69"/>
        <v>ksbDcwiOI-Y</v>
      </c>
      <c r="F630" s="28" t="str">
        <f t="shared" si="70"/>
        <v>ksbDcwiOI-Y</v>
      </c>
      <c r="G630" s="27" t="s">
        <v>4297</v>
      </c>
      <c r="H630" s="29" t="str">
        <f t="shared" si="71"/>
        <v>The Secret Sauce</v>
      </c>
      <c r="I630" s="27" t="s">
        <v>33</v>
      </c>
      <c r="J630" s="27" t="s">
        <v>4299</v>
      </c>
      <c r="K630" s="28" t="str">
        <f t="shared" si="72"/>
        <v>Oct 5, 2022</v>
      </c>
      <c r="L630" s="30">
        <f t="shared" si="73"/>
        <v>44839</v>
      </c>
      <c r="M630" s="28">
        <f t="shared" si="74"/>
        <v>5</v>
      </c>
      <c r="N630" s="28">
        <f t="shared" si="75"/>
        <v>10</v>
      </c>
      <c r="O630" s="28">
        <f t="shared" si="76"/>
        <v>2022</v>
      </c>
      <c r="P630" s="28" t="str">
        <f t="shared" si="77"/>
        <v>5</v>
      </c>
      <c r="Q630" s="28">
        <f>ROUNDUP(Table1[[#This Row],[month]]/3,0)</f>
        <v>4</v>
      </c>
      <c r="R630" s="28" t="str">
        <f>_xlfn.CONCAT(Table1[[#This Row],[year]],"-Q",Table1[[#This Row],[Quarter]])</f>
        <v>2022-Q4</v>
      </c>
      <c r="S630" s="28" t="str">
        <f>TEXT(Table1[[#This Row],[dateStr]],"yyyy-mm")</f>
        <v>2022-10</v>
      </c>
      <c r="T630" s="28" t="str">
        <f t="shared" si="78"/>
        <v>October</v>
      </c>
      <c r="U630" s="31">
        <v>15</v>
      </c>
      <c r="V630" s="27" t="s">
        <v>4300</v>
      </c>
      <c r="W630" s="32">
        <f t="shared" si="79"/>
        <v>54776</v>
      </c>
      <c r="X630" s="27" t="s">
        <v>4301</v>
      </c>
      <c r="Y630" s="32">
        <f t="shared" si="84"/>
        <v>576</v>
      </c>
      <c r="Z63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30" s="27" t="s">
        <v>4302</v>
      </c>
      <c r="AB630" s="33">
        <f>Table1[[#This Row],[secs]]/60 + Table1[[#This Row],[mins]] + Table1[[#This Row],[hours]]*60</f>
        <v>46</v>
      </c>
      <c r="AC630" s="34">
        <f t="shared" si="85"/>
        <v>0</v>
      </c>
      <c r="AD630" s="34">
        <f t="shared" si="86"/>
        <v>46</v>
      </c>
      <c r="AE630" s="35">
        <f t="shared" si="87"/>
        <v>0</v>
      </c>
      <c r="AF630" s="28" t="str">
        <f>IFERROR(VLOOKUP(E630,youtube_playlist!$G:$H,2,FALSE),"Unspecified")</f>
        <v>Unspecified</v>
      </c>
      <c r="AG630" s="28" t="str">
        <f>IFERROR(INDEX(youtube_playlist!$G$2:$H$285,MATCH(E630,youtube_playlist!$G$2:$G$285,0),MATCH("industry",youtube_playlist!$G$1:$H$1,0)),"Unspecified")</f>
        <v>Unspecified</v>
      </c>
      <c r="AH630" s="36">
        <v>15765</v>
      </c>
    </row>
    <row r="631" spans="1:34" ht="15.75" customHeight="1" x14ac:dyDescent="0.3">
      <c r="A631" s="27" t="s">
        <v>4303</v>
      </c>
      <c r="B631" s="27" t="s">
        <v>2710</v>
      </c>
      <c r="C631" s="27" t="s">
        <v>4304</v>
      </c>
      <c r="D631" s="27" t="s">
        <v>4305</v>
      </c>
      <c r="E631" s="28" t="str">
        <f t="shared" si="69"/>
        <v>UZxUy6M0Je0</v>
      </c>
      <c r="F631" s="28" t="str">
        <f t="shared" si="70"/>
        <v>UZxUy6M0Je0</v>
      </c>
      <c r="G631" s="27" t="s">
        <v>4304</v>
      </c>
      <c r="H631" s="29" t="str">
        <f t="shared" si="71"/>
        <v>The Secret Sauce</v>
      </c>
      <c r="I631" s="27" t="s">
        <v>33</v>
      </c>
      <c r="J631" s="27" t="s">
        <v>4306</v>
      </c>
      <c r="K631" s="28" t="str">
        <f t="shared" si="72"/>
        <v>Oct 9, 2022</v>
      </c>
      <c r="L631" s="30">
        <f t="shared" si="73"/>
        <v>44843</v>
      </c>
      <c r="M631" s="28">
        <f t="shared" si="74"/>
        <v>9</v>
      </c>
      <c r="N631" s="28">
        <f t="shared" si="75"/>
        <v>10</v>
      </c>
      <c r="O631" s="28">
        <f t="shared" si="76"/>
        <v>2022</v>
      </c>
      <c r="P631" s="28" t="str">
        <f t="shared" si="77"/>
        <v>9</v>
      </c>
      <c r="Q631" s="28">
        <f>ROUNDUP(Table1[[#This Row],[month]]/3,0)</f>
        <v>4</v>
      </c>
      <c r="R631" s="28" t="str">
        <f>_xlfn.CONCAT(Table1[[#This Row],[year]],"-Q",Table1[[#This Row],[Quarter]])</f>
        <v>2022-Q4</v>
      </c>
      <c r="S631" s="28" t="str">
        <f>TEXT(Table1[[#This Row],[dateStr]],"yyyy-mm")</f>
        <v>2022-10</v>
      </c>
      <c r="T631" s="28" t="str">
        <f t="shared" si="78"/>
        <v>October</v>
      </c>
      <c r="U631" s="31">
        <v>142</v>
      </c>
      <c r="V631" s="27" t="s">
        <v>4307</v>
      </c>
      <c r="W631" s="32">
        <f t="shared" si="79"/>
        <v>83727</v>
      </c>
      <c r="X631" s="27" t="s">
        <v>4308</v>
      </c>
      <c r="Y631" s="32">
        <f t="shared" si="84"/>
        <v>2790</v>
      </c>
      <c r="Z63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31" s="27" t="s">
        <v>4309</v>
      </c>
      <c r="AB631" s="33">
        <f>Table1[[#This Row],[secs]]/60 + Table1[[#This Row],[mins]] + Table1[[#This Row],[hours]]*60</f>
        <v>31.5</v>
      </c>
      <c r="AC631" s="34">
        <f t="shared" si="85"/>
        <v>30</v>
      </c>
      <c r="AD631" s="34">
        <f t="shared" si="86"/>
        <v>31</v>
      </c>
      <c r="AE631" s="35">
        <f t="shared" si="87"/>
        <v>0</v>
      </c>
      <c r="AF631" s="28" t="str">
        <f>IFERROR(VLOOKUP(E631,youtube_playlist!$G:$H,2,FALSE),"Unspecified")</f>
        <v>Unspecified</v>
      </c>
      <c r="AG631" s="28" t="str">
        <f>IFERROR(INDEX(youtube_playlist!$G$2:$H$285,MATCH(E631,youtube_playlist!$G$2:$G$285,0),MATCH("industry",youtube_playlist!$G$1:$H$1,0)),"Unspecified")</f>
        <v>Unspecified</v>
      </c>
      <c r="AH631" s="36">
        <v>13738</v>
      </c>
    </row>
    <row r="632" spans="1:34" ht="15.75" customHeight="1" x14ac:dyDescent="0.3">
      <c r="A632" s="27" t="s">
        <v>4310</v>
      </c>
      <c r="B632" s="27" t="s">
        <v>2710</v>
      </c>
      <c r="C632" s="27" t="s">
        <v>4311</v>
      </c>
      <c r="D632" s="27" t="s">
        <v>4312</v>
      </c>
      <c r="E632" s="28" t="str">
        <f t="shared" si="69"/>
        <v>VXHLEWyT-4U</v>
      </c>
      <c r="F632" s="28" t="str">
        <f t="shared" si="70"/>
        <v>VXHLEWyT-4U</v>
      </c>
      <c r="G632" s="27" t="s">
        <v>4311</v>
      </c>
      <c r="H632" s="29" t="str">
        <f t="shared" si="71"/>
        <v>The Secret Sauce</v>
      </c>
      <c r="I632" s="27" t="s">
        <v>33</v>
      </c>
      <c r="J632" s="27" t="s">
        <v>4313</v>
      </c>
      <c r="K632" s="28" t="str">
        <f t="shared" si="72"/>
        <v>Oct 12, 2022</v>
      </c>
      <c r="L632" s="30">
        <f t="shared" si="73"/>
        <v>44846</v>
      </c>
      <c r="M632" s="28">
        <f t="shared" si="74"/>
        <v>12</v>
      </c>
      <c r="N632" s="28">
        <f t="shared" si="75"/>
        <v>10</v>
      </c>
      <c r="O632" s="28">
        <f t="shared" si="76"/>
        <v>2022</v>
      </c>
      <c r="P632" s="28" t="str">
        <f t="shared" si="77"/>
        <v>12</v>
      </c>
      <c r="Q632" s="28">
        <f>ROUNDUP(Table1[[#This Row],[month]]/3,0)</f>
        <v>4</v>
      </c>
      <c r="R632" s="28" t="str">
        <f>_xlfn.CONCAT(Table1[[#This Row],[year]],"-Q",Table1[[#This Row],[Quarter]])</f>
        <v>2022-Q4</v>
      </c>
      <c r="S632" s="28" t="str">
        <f>TEXT(Table1[[#This Row],[dateStr]],"yyyy-mm")</f>
        <v>2022-10</v>
      </c>
      <c r="T632" s="28" t="str">
        <f t="shared" si="78"/>
        <v>October</v>
      </c>
      <c r="U632" s="31">
        <v>86</v>
      </c>
      <c r="V632" s="27" t="s">
        <v>4314</v>
      </c>
      <c r="W632" s="32">
        <f t="shared" si="79"/>
        <v>34038</v>
      </c>
      <c r="X632" s="27" t="s">
        <v>954</v>
      </c>
      <c r="Y632" s="32">
        <f t="shared" si="84"/>
        <v>834</v>
      </c>
      <c r="Z63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32" s="27" t="s">
        <v>4315</v>
      </c>
      <c r="AB632" s="33">
        <f>Table1[[#This Row],[secs]]/60 + Table1[[#This Row],[mins]] + Table1[[#This Row],[hours]]*60</f>
        <v>36.033333333333331</v>
      </c>
      <c r="AC632" s="34">
        <f t="shared" si="85"/>
        <v>2</v>
      </c>
      <c r="AD632" s="34">
        <f t="shared" si="86"/>
        <v>36</v>
      </c>
      <c r="AE632" s="35">
        <f t="shared" si="87"/>
        <v>0</v>
      </c>
      <c r="AF632" s="28" t="str">
        <f>IFERROR(VLOOKUP(E632,youtube_playlist!$G:$H,2,FALSE),"Unspecified")</f>
        <v>Unspecified</v>
      </c>
      <c r="AG632" s="28" t="str">
        <f>IFERROR(INDEX(youtube_playlist!$G$2:$H$285,MATCH(E632,youtube_playlist!$G$2:$G$285,0),MATCH("industry",youtube_playlist!$G$1:$H$1,0)),"Unspecified")</f>
        <v>Unspecified</v>
      </c>
      <c r="AH632" s="36">
        <v>13911</v>
      </c>
    </row>
    <row r="633" spans="1:34" ht="15.75" customHeight="1" x14ac:dyDescent="0.3">
      <c r="A633" s="27" t="s">
        <v>4316</v>
      </c>
      <c r="B633" s="27" t="s">
        <v>2710</v>
      </c>
      <c r="C633" s="27" t="s">
        <v>4317</v>
      </c>
      <c r="D633" s="27" t="s">
        <v>4318</v>
      </c>
      <c r="E633" s="28" t="str">
        <f t="shared" si="69"/>
        <v>_9kA7qlkzLs</v>
      </c>
      <c r="F633" s="28" t="str">
        <f t="shared" si="70"/>
        <v>_9kA7qlkzLs</v>
      </c>
      <c r="G633" s="27" t="s">
        <v>4317</v>
      </c>
      <c r="H633" s="29" t="str">
        <f t="shared" si="71"/>
        <v>The Secret Sauce</v>
      </c>
      <c r="I633" s="27" t="s">
        <v>33</v>
      </c>
      <c r="J633" s="27" t="s">
        <v>4319</v>
      </c>
      <c r="K633" s="28" t="str">
        <f t="shared" si="72"/>
        <v>Oct 13, 2022</v>
      </c>
      <c r="L633" s="30">
        <f t="shared" si="73"/>
        <v>44847</v>
      </c>
      <c r="M633" s="28">
        <f t="shared" si="74"/>
        <v>13</v>
      </c>
      <c r="N633" s="28">
        <f t="shared" si="75"/>
        <v>10</v>
      </c>
      <c r="O633" s="28">
        <f t="shared" si="76"/>
        <v>2022</v>
      </c>
      <c r="P633" s="28" t="str">
        <f t="shared" si="77"/>
        <v>13</v>
      </c>
      <c r="Q633" s="28">
        <f>ROUNDUP(Table1[[#This Row],[month]]/3,0)</f>
        <v>4</v>
      </c>
      <c r="R633" s="28" t="str">
        <f>_xlfn.CONCAT(Table1[[#This Row],[year]],"-Q",Table1[[#This Row],[Quarter]])</f>
        <v>2022-Q4</v>
      </c>
      <c r="S633" s="28" t="str">
        <f>TEXT(Table1[[#This Row],[dateStr]],"yyyy-mm")</f>
        <v>2022-10</v>
      </c>
      <c r="T633" s="28" t="str">
        <f t="shared" si="78"/>
        <v>October</v>
      </c>
      <c r="U633" s="31">
        <v>29</v>
      </c>
      <c r="V633" s="27" t="s">
        <v>4320</v>
      </c>
      <c r="W633" s="32">
        <f t="shared" si="79"/>
        <v>38354</v>
      </c>
      <c r="X633" s="27" t="s">
        <v>4321</v>
      </c>
      <c r="Y633" s="32">
        <f t="shared" si="84"/>
        <v>1216</v>
      </c>
      <c r="Z63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33" s="27" t="s">
        <v>4322</v>
      </c>
      <c r="AB633" s="33">
        <f>Table1[[#This Row],[secs]]/60 + Table1[[#This Row],[mins]] + Table1[[#This Row],[hours]]*60</f>
        <v>32.31666666666667</v>
      </c>
      <c r="AC633" s="34">
        <f t="shared" si="85"/>
        <v>19</v>
      </c>
      <c r="AD633" s="34">
        <f t="shared" si="86"/>
        <v>32</v>
      </c>
      <c r="AE633" s="35">
        <f t="shared" si="87"/>
        <v>0</v>
      </c>
      <c r="AF633" s="28" t="str">
        <f>IFERROR(VLOOKUP(E633,youtube_playlist!$G:$H,2,FALSE),"Unspecified")</f>
        <v>Unspecified</v>
      </c>
      <c r="AG633" s="28" t="str">
        <f>IFERROR(INDEX(youtube_playlist!$G$2:$H$285,MATCH(E633,youtube_playlist!$G$2:$G$285,0),MATCH("industry",youtube_playlist!$G$1:$H$1,0)),"Unspecified")</f>
        <v>Unspecified</v>
      </c>
      <c r="AH633" s="36">
        <v>16064</v>
      </c>
    </row>
    <row r="634" spans="1:34" ht="15.75" customHeight="1" x14ac:dyDescent="0.3">
      <c r="A634" s="27" t="s">
        <v>4323</v>
      </c>
      <c r="B634" s="27" t="s">
        <v>2710</v>
      </c>
      <c r="C634" s="27" t="s">
        <v>4324</v>
      </c>
      <c r="D634" s="27" t="s">
        <v>4325</v>
      </c>
      <c r="E634" s="28" t="str">
        <f t="shared" si="69"/>
        <v>X0JieaD-fnY</v>
      </c>
      <c r="F634" s="28" t="str">
        <f t="shared" si="70"/>
        <v>X0JieaD-fnY</v>
      </c>
      <c r="G634" s="27" t="s">
        <v>4324</v>
      </c>
      <c r="H634" s="29" t="str">
        <f t="shared" si="71"/>
        <v>The Secret Sauce</v>
      </c>
      <c r="I634" s="27" t="s">
        <v>33</v>
      </c>
      <c r="J634" s="27" t="s">
        <v>4326</v>
      </c>
      <c r="K634" s="28" t="str">
        <f t="shared" si="72"/>
        <v>Oct 14, 2022</v>
      </c>
      <c r="L634" s="30">
        <f t="shared" si="73"/>
        <v>44848</v>
      </c>
      <c r="M634" s="28">
        <f t="shared" si="74"/>
        <v>14</v>
      </c>
      <c r="N634" s="28">
        <f t="shared" si="75"/>
        <v>10</v>
      </c>
      <c r="O634" s="28">
        <f t="shared" si="76"/>
        <v>2022</v>
      </c>
      <c r="P634" s="28" t="str">
        <f t="shared" si="77"/>
        <v>14</v>
      </c>
      <c r="Q634" s="28">
        <f>ROUNDUP(Table1[[#This Row],[month]]/3,0)</f>
        <v>4</v>
      </c>
      <c r="R634" s="28" t="str">
        <f>_xlfn.CONCAT(Table1[[#This Row],[year]],"-Q",Table1[[#This Row],[Quarter]])</f>
        <v>2022-Q4</v>
      </c>
      <c r="S634" s="28" t="str">
        <f>TEXT(Table1[[#This Row],[dateStr]],"yyyy-mm")</f>
        <v>2022-10</v>
      </c>
      <c r="T634" s="28" t="str">
        <f t="shared" si="78"/>
        <v>October</v>
      </c>
      <c r="U634" s="31">
        <v>59</v>
      </c>
      <c r="V634" s="27" t="s">
        <v>4327</v>
      </c>
      <c r="W634" s="32">
        <f t="shared" si="79"/>
        <v>54102</v>
      </c>
      <c r="X634" s="27" t="s">
        <v>4328</v>
      </c>
      <c r="Y634" s="32">
        <f t="shared" si="84"/>
        <v>1593</v>
      </c>
      <c r="Z63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34" s="27" t="s">
        <v>4329</v>
      </c>
      <c r="AB634" s="33">
        <f>Table1[[#This Row],[secs]]/60 + Table1[[#This Row],[mins]] + Table1[[#This Row],[hours]]*60</f>
        <v>38.416666666666664</v>
      </c>
      <c r="AC634" s="34">
        <f t="shared" si="85"/>
        <v>25</v>
      </c>
      <c r="AD634" s="34">
        <f t="shared" si="86"/>
        <v>38</v>
      </c>
      <c r="AE634" s="35">
        <f t="shared" si="87"/>
        <v>0</v>
      </c>
      <c r="AF634" s="28" t="str">
        <f>IFERROR(VLOOKUP(E634,youtube_playlist!$G:$H,2,FALSE),"Unspecified")</f>
        <v>Unspecified</v>
      </c>
      <c r="AG634" s="28" t="str">
        <f>IFERROR(INDEX(youtube_playlist!$G$2:$H$285,MATCH(E634,youtube_playlist!$G$2:$G$285,0),MATCH("industry",youtube_playlist!$G$1:$H$1,0)),"Unspecified")</f>
        <v>Unspecified</v>
      </c>
      <c r="AH634" s="36">
        <v>17357</v>
      </c>
    </row>
    <row r="635" spans="1:34" ht="15.75" customHeight="1" x14ac:dyDescent="0.3">
      <c r="A635" s="27" t="s">
        <v>4330</v>
      </c>
      <c r="B635" s="27" t="s">
        <v>2710</v>
      </c>
      <c r="C635" s="27" t="s">
        <v>4331</v>
      </c>
      <c r="D635" s="27" t="s">
        <v>4332</v>
      </c>
      <c r="E635" s="28" t="str">
        <f t="shared" si="69"/>
        <v>f_fFQC_RWv0</v>
      </c>
      <c r="F635" s="28" t="str">
        <f t="shared" si="70"/>
        <v>f_fFQC_RWv0</v>
      </c>
      <c r="G635" s="27" t="s">
        <v>4331</v>
      </c>
      <c r="H635" s="29" t="str">
        <f t="shared" si="71"/>
        <v>The Secret Sauce</v>
      </c>
      <c r="I635" s="27" t="s">
        <v>33</v>
      </c>
      <c r="J635" s="27" t="s">
        <v>4333</v>
      </c>
      <c r="K635" s="28" t="str">
        <f t="shared" si="72"/>
        <v>Oct 27, 2022</v>
      </c>
      <c r="L635" s="30">
        <f t="shared" si="73"/>
        <v>44861</v>
      </c>
      <c r="M635" s="28">
        <f t="shared" si="74"/>
        <v>27</v>
      </c>
      <c r="N635" s="28">
        <f t="shared" si="75"/>
        <v>10</v>
      </c>
      <c r="O635" s="28">
        <f t="shared" si="76"/>
        <v>2022</v>
      </c>
      <c r="P635" s="28" t="str">
        <f t="shared" si="77"/>
        <v>27</v>
      </c>
      <c r="Q635" s="28">
        <f>ROUNDUP(Table1[[#This Row],[month]]/3,0)</f>
        <v>4</v>
      </c>
      <c r="R635" s="28" t="str">
        <f>_xlfn.CONCAT(Table1[[#This Row],[year]],"-Q",Table1[[#This Row],[Quarter]])</f>
        <v>2022-Q4</v>
      </c>
      <c r="S635" s="28" t="str">
        <f>TEXT(Table1[[#This Row],[dateStr]],"yyyy-mm")</f>
        <v>2022-10</v>
      </c>
      <c r="T635" s="28" t="str">
        <f t="shared" si="78"/>
        <v>October</v>
      </c>
      <c r="U635" s="31">
        <v>10</v>
      </c>
      <c r="V635" s="27" t="s">
        <v>4334</v>
      </c>
      <c r="W635" s="32">
        <f t="shared" si="79"/>
        <v>15823</v>
      </c>
      <c r="X635" s="27" t="s">
        <v>4335</v>
      </c>
      <c r="Y635" s="32">
        <f t="shared" si="84"/>
        <v>328</v>
      </c>
      <c r="Z63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35" s="27" t="s">
        <v>4336</v>
      </c>
      <c r="AB635" s="33">
        <f>Table1[[#This Row],[secs]]/60 + Table1[[#This Row],[mins]] + Table1[[#This Row],[hours]]*60</f>
        <v>37.56666666666667</v>
      </c>
      <c r="AC635" s="34">
        <f t="shared" si="85"/>
        <v>34</v>
      </c>
      <c r="AD635" s="34">
        <f t="shared" si="86"/>
        <v>37</v>
      </c>
      <c r="AE635" s="35">
        <f t="shared" si="87"/>
        <v>0</v>
      </c>
      <c r="AF635" s="28" t="str">
        <f>IFERROR(VLOOKUP(E635,youtube_playlist!$G:$H,2,FALSE),"Unspecified")</f>
        <v>Unspecified</v>
      </c>
      <c r="AG635" s="28" t="str">
        <f>IFERROR(INDEX(youtube_playlist!$G$2:$H$285,MATCH(E635,youtube_playlist!$G$2:$G$285,0),MATCH("industry",youtube_playlist!$G$1:$H$1,0)),"Unspecified")</f>
        <v>Unspecified</v>
      </c>
      <c r="AH635" s="36">
        <v>15542</v>
      </c>
    </row>
    <row r="636" spans="1:34" ht="15.75" customHeight="1" x14ac:dyDescent="0.3">
      <c r="A636" s="27" t="s">
        <v>4337</v>
      </c>
      <c r="B636" s="27" t="s">
        <v>2710</v>
      </c>
      <c r="C636" s="27" t="s">
        <v>4338</v>
      </c>
      <c r="D636" s="27" t="s">
        <v>4339</v>
      </c>
      <c r="E636" s="28" t="str">
        <f t="shared" si="69"/>
        <v>kRG-Jp8cJmk</v>
      </c>
      <c r="F636" s="28" t="str">
        <f t="shared" si="70"/>
        <v>kRG-Jp8cJmk</v>
      </c>
      <c r="G636" s="27" t="s">
        <v>4338</v>
      </c>
      <c r="H636" s="29" t="str">
        <f t="shared" si="71"/>
        <v>The Secret Sauce</v>
      </c>
      <c r="I636" s="27" t="s">
        <v>33</v>
      </c>
      <c r="J636" s="27" t="s">
        <v>4340</v>
      </c>
      <c r="K636" s="28" t="str">
        <f t="shared" si="72"/>
        <v>Oct 31, 2022</v>
      </c>
      <c r="L636" s="30">
        <f t="shared" si="73"/>
        <v>44865</v>
      </c>
      <c r="M636" s="28">
        <f t="shared" si="74"/>
        <v>31</v>
      </c>
      <c r="N636" s="28">
        <f t="shared" si="75"/>
        <v>10</v>
      </c>
      <c r="O636" s="28">
        <f t="shared" si="76"/>
        <v>2022</v>
      </c>
      <c r="P636" s="28" t="str">
        <f t="shared" si="77"/>
        <v>31</v>
      </c>
      <c r="Q636" s="28">
        <f>ROUNDUP(Table1[[#This Row],[month]]/3,0)</f>
        <v>4</v>
      </c>
      <c r="R636" s="28" t="str">
        <f>_xlfn.CONCAT(Table1[[#This Row],[year]],"-Q",Table1[[#This Row],[Quarter]])</f>
        <v>2022-Q4</v>
      </c>
      <c r="S636" s="28" t="str">
        <f>TEXT(Table1[[#This Row],[dateStr]],"yyyy-mm")</f>
        <v>2022-10</v>
      </c>
      <c r="T636" s="28" t="str">
        <f t="shared" si="78"/>
        <v>October</v>
      </c>
      <c r="U636" s="31">
        <v>123</v>
      </c>
      <c r="V636" s="27" t="s">
        <v>4341</v>
      </c>
      <c r="W636" s="32">
        <f t="shared" si="79"/>
        <v>203926</v>
      </c>
      <c r="X636" s="27" t="s">
        <v>2904</v>
      </c>
      <c r="Y636" s="32">
        <f t="shared" si="84"/>
        <v>2457</v>
      </c>
      <c r="Z636" s="3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636" s="27" t="s">
        <v>4342</v>
      </c>
      <c r="AB636" s="33">
        <f>Table1[[#This Row],[secs]]/60 + Table1[[#This Row],[mins]] + Table1[[#This Row],[hours]]*60</f>
        <v>102.91666666666666</v>
      </c>
      <c r="AC636" s="34">
        <f t="shared" si="85"/>
        <v>55</v>
      </c>
      <c r="AD636" s="34">
        <f t="shared" si="86"/>
        <v>42</v>
      </c>
      <c r="AE636" s="35">
        <f t="shared" si="87"/>
        <v>1</v>
      </c>
      <c r="AF636" s="28" t="str">
        <f>IFERROR(VLOOKUP(E636,youtube_playlist!$G:$H,2,FALSE),"Unspecified")</f>
        <v>Unspecified</v>
      </c>
      <c r="AG636" s="28" t="str">
        <f>IFERROR(INDEX(youtube_playlist!$G$2:$H$285,MATCH(E636,youtube_playlist!$G$2:$G$285,0),MATCH("industry",youtube_playlist!$G$1:$H$1,0)),"Unspecified")</f>
        <v>Unspecified</v>
      </c>
      <c r="AH636" s="38" t="s">
        <v>3310</v>
      </c>
    </row>
    <row r="637" spans="1:34" ht="15.75" customHeight="1" x14ac:dyDescent="0.3">
      <c r="A637" s="27" t="s">
        <v>4343</v>
      </c>
      <c r="B637" s="27" t="s">
        <v>2710</v>
      </c>
      <c r="C637" s="27" t="s">
        <v>4344</v>
      </c>
      <c r="D637" s="27" t="s">
        <v>4345</v>
      </c>
      <c r="E637" s="28" t="str">
        <f t="shared" si="69"/>
        <v>DOq-qsV90do</v>
      </c>
      <c r="F637" s="28" t="str">
        <f t="shared" si="70"/>
        <v>DOq-qsV90do</v>
      </c>
      <c r="G637" s="27" t="s">
        <v>4344</v>
      </c>
      <c r="H637" s="29" t="str">
        <f t="shared" si="71"/>
        <v>The Secret Sauce</v>
      </c>
      <c r="I637" s="27" t="s">
        <v>33</v>
      </c>
      <c r="J637" s="27" t="s">
        <v>4346</v>
      </c>
      <c r="K637" s="28" t="str">
        <f t="shared" si="72"/>
        <v>Oct 31, 2022</v>
      </c>
      <c r="L637" s="30">
        <f t="shared" si="73"/>
        <v>44865</v>
      </c>
      <c r="M637" s="28">
        <f t="shared" si="74"/>
        <v>31</v>
      </c>
      <c r="N637" s="28">
        <f t="shared" si="75"/>
        <v>10</v>
      </c>
      <c r="O637" s="28">
        <f t="shared" si="76"/>
        <v>2022</v>
      </c>
      <c r="P637" s="28" t="str">
        <f t="shared" si="77"/>
        <v>31</v>
      </c>
      <c r="Q637" s="28">
        <f>ROUNDUP(Table1[[#This Row],[month]]/3,0)</f>
        <v>4</v>
      </c>
      <c r="R637" s="28" t="str">
        <f>_xlfn.CONCAT(Table1[[#This Row],[year]],"-Q",Table1[[#This Row],[Quarter]])</f>
        <v>2022-Q4</v>
      </c>
      <c r="S637" s="28" t="str">
        <f>TEXT(Table1[[#This Row],[dateStr]],"yyyy-mm")</f>
        <v>2022-10</v>
      </c>
      <c r="T637" s="28" t="str">
        <f t="shared" si="78"/>
        <v>October</v>
      </c>
      <c r="U637" s="31">
        <v>107</v>
      </c>
      <c r="V637" s="27" t="s">
        <v>4347</v>
      </c>
      <c r="W637" s="32">
        <f t="shared" si="79"/>
        <v>39943</v>
      </c>
      <c r="X637" s="27" t="s">
        <v>4348</v>
      </c>
      <c r="Y637" s="32">
        <f t="shared" si="84"/>
        <v>827</v>
      </c>
      <c r="Z63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37" s="27" t="s">
        <v>4349</v>
      </c>
      <c r="AB637" s="33">
        <f>Table1[[#This Row],[secs]]/60 + Table1[[#This Row],[mins]] + Table1[[#This Row],[hours]]*60</f>
        <v>38.75</v>
      </c>
      <c r="AC637" s="34">
        <f t="shared" si="85"/>
        <v>45</v>
      </c>
      <c r="AD637" s="34">
        <f t="shared" si="86"/>
        <v>38</v>
      </c>
      <c r="AE637" s="35">
        <f t="shared" si="87"/>
        <v>0</v>
      </c>
      <c r="AF637" s="28" t="str">
        <f>IFERROR(VLOOKUP(E637,youtube_playlist!$G:$H,2,FALSE),"Unspecified")</f>
        <v>Unspecified</v>
      </c>
      <c r="AG637" s="28" t="str">
        <f>IFERROR(INDEX(youtube_playlist!$G$2:$H$285,MATCH(E637,youtube_playlist!$G$2:$G$285,0),MATCH("industry",youtube_playlist!$G$1:$H$1,0)),"Unspecified")</f>
        <v>Unspecified</v>
      </c>
      <c r="AH637" s="36">
        <v>13933</v>
      </c>
    </row>
    <row r="638" spans="1:34" ht="15.75" customHeight="1" x14ac:dyDescent="0.3">
      <c r="A638" s="27" t="s">
        <v>4350</v>
      </c>
      <c r="B638" s="27" t="s">
        <v>2710</v>
      </c>
      <c r="C638" s="27" t="s">
        <v>4351</v>
      </c>
      <c r="D638" s="27" t="s">
        <v>4352</v>
      </c>
      <c r="E638" s="28" t="str">
        <f t="shared" si="69"/>
        <v>2135ZY7aHEU</v>
      </c>
      <c r="F638" s="28" t="str">
        <f t="shared" si="70"/>
        <v>2135ZY7aHEU</v>
      </c>
      <c r="G638" s="27" t="s">
        <v>4351</v>
      </c>
      <c r="H638" s="29" t="str">
        <f t="shared" si="71"/>
        <v>The Secret Sauce</v>
      </c>
      <c r="I638" s="27" t="s">
        <v>33</v>
      </c>
      <c r="J638" s="27" t="s">
        <v>4353</v>
      </c>
      <c r="K638" s="28" t="str">
        <f t="shared" si="72"/>
        <v>Nov 2, 2022</v>
      </c>
      <c r="L638" s="30">
        <f t="shared" si="73"/>
        <v>44867</v>
      </c>
      <c r="M638" s="28">
        <f t="shared" si="74"/>
        <v>2</v>
      </c>
      <c r="N638" s="28">
        <f t="shared" si="75"/>
        <v>11</v>
      </c>
      <c r="O638" s="28">
        <f t="shared" si="76"/>
        <v>2022</v>
      </c>
      <c r="P638" s="28" t="str">
        <f t="shared" si="77"/>
        <v>2</v>
      </c>
      <c r="Q638" s="28">
        <f>ROUNDUP(Table1[[#This Row],[month]]/3,0)</f>
        <v>4</v>
      </c>
      <c r="R638" s="28" t="str">
        <f>_xlfn.CONCAT(Table1[[#This Row],[year]],"-Q",Table1[[#This Row],[Quarter]])</f>
        <v>2022-Q4</v>
      </c>
      <c r="S638" s="28" t="str">
        <f>TEXT(Table1[[#This Row],[dateStr]],"yyyy-mm")</f>
        <v>2022-11</v>
      </c>
      <c r="T638" s="28" t="str">
        <f t="shared" si="78"/>
        <v>November</v>
      </c>
      <c r="U638" s="31">
        <v>7</v>
      </c>
      <c r="V638" s="27" t="s">
        <v>4354</v>
      </c>
      <c r="W638" s="32">
        <f t="shared" si="79"/>
        <v>10145</v>
      </c>
      <c r="X638" s="27" t="s">
        <v>4355</v>
      </c>
      <c r="Y638" s="32">
        <f t="shared" si="84"/>
        <v>269</v>
      </c>
      <c r="Z63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38" s="27" t="s">
        <v>3796</v>
      </c>
      <c r="AB638" s="33">
        <f>Table1[[#This Row],[secs]]/60 + Table1[[#This Row],[mins]] + Table1[[#This Row],[hours]]*60</f>
        <v>29.183333333333334</v>
      </c>
      <c r="AC638" s="34">
        <f t="shared" si="85"/>
        <v>11</v>
      </c>
      <c r="AD638" s="34">
        <f t="shared" si="86"/>
        <v>29</v>
      </c>
      <c r="AE638" s="35">
        <f t="shared" si="87"/>
        <v>0</v>
      </c>
      <c r="AF638" s="28" t="str">
        <f>IFERROR(VLOOKUP(E638,youtube_playlist!$G:$H,2,FALSE),"Unspecified")</f>
        <v>Unspecified</v>
      </c>
      <c r="AG638" s="28" t="str">
        <f>IFERROR(INDEX(youtube_playlist!$G$2:$H$285,MATCH(E638,youtube_playlist!$G$2:$G$285,0),MATCH("industry",youtube_playlist!$G$1:$H$1,0)),"Unspecified")</f>
        <v>Unspecified</v>
      </c>
      <c r="AH638" s="36">
        <v>9478</v>
      </c>
    </row>
    <row r="639" spans="1:34" ht="15.75" customHeight="1" x14ac:dyDescent="0.3">
      <c r="A639" s="27" t="s">
        <v>4356</v>
      </c>
      <c r="B639" s="27" t="s">
        <v>2710</v>
      </c>
      <c r="C639" s="27" t="s">
        <v>4357</v>
      </c>
      <c r="D639" s="27" t="s">
        <v>4358</v>
      </c>
      <c r="E639" s="28" t="str">
        <f t="shared" si="69"/>
        <v>8Olz5F71lDY</v>
      </c>
      <c r="F639" s="28" t="str">
        <f t="shared" si="70"/>
        <v>8Olz5F71lDY</v>
      </c>
      <c r="G639" s="27" t="s">
        <v>4357</v>
      </c>
      <c r="H639" s="29" t="str">
        <f t="shared" si="71"/>
        <v>The Secret Sauce</v>
      </c>
      <c r="I639" s="27" t="s">
        <v>33</v>
      </c>
      <c r="J639" s="27" t="s">
        <v>4353</v>
      </c>
      <c r="K639" s="28" t="str">
        <f t="shared" si="72"/>
        <v>Nov 2, 2022</v>
      </c>
      <c r="L639" s="30">
        <f t="shared" si="73"/>
        <v>44867</v>
      </c>
      <c r="M639" s="28">
        <f t="shared" si="74"/>
        <v>2</v>
      </c>
      <c r="N639" s="28">
        <f t="shared" si="75"/>
        <v>11</v>
      </c>
      <c r="O639" s="28">
        <f t="shared" si="76"/>
        <v>2022</v>
      </c>
      <c r="P639" s="28" t="str">
        <f t="shared" si="77"/>
        <v>2</v>
      </c>
      <c r="Q639" s="28">
        <f>ROUNDUP(Table1[[#This Row],[month]]/3,0)</f>
        <v>4</v>
      </c>
      <c r="R639" s="28" t="str">
        <f>_xlfn.CONCAT(Table1[[#This Row],[year]],"-Q",Table1[[#This Row],[Quarter]])</f>
        <v>2022-Q4</v>
      </c>
      <c r="S639" s="28" t="str">
        <f>TEXT(Table1[[#This Row],[dateStr]],"yyyy-mm")</f>
        <v>2022-11</v>
      </c>
      <c r="T639" s="28" t="str">
        <f t="shared" si="78"/>
        <v>November</v>
      </c>
      <c r="U639" s="31">
        <v>29</v>
      </c>
      <c r="V639" s="27" t="s">
        <v>4359</v>
      </c>
      <c r="W639" s="32">
        <f t="shared" si="79"/>
        <v>35256</v>
      </c>
      <c r="X639" s="27" t="s">
        <v>1202</v>
      </c>
      <c r="Y639" s="32">
        <f t="shared" si="84"/>
        <v>489</v>
      </c>
      <c r="Z63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39" s="27" t="s">
        <v>4360</v>
      </c>
      <c r="AB639" s="33">
        <f>Table1[[#This Row],[secs]]/60 + Table1[[#This Row],[mins]] + Table1[[#This Row],[hours]]*60</f>
        <v>65.75</v>
      </c>
      <c r="AC639" s="34">
        <f t="shared" si="85"/>
        <v>45</v>
      </c>
      <c r="AD639" s="34">
        <f t="shared" si="86"/>
        <v>5</v>
      </c>
      <c r="AE639" s="35">
        <f t="shared" si="87"/>
        <v>1</v>
      </c>
      <c r="AF639" s="28" t="str">
        <f>IFERROR(VLOOKUP(E639,youtube_playlist!$G:$H,2,FALSE),"Unspecified")</f>
        <v>Unspecified</v>
      </c>
      <c r="AG639" s="28" t="str">
        <f>IFERROR(INDEX(youtube_playlist!$G$2:$H$285,MATCH(E639,youtube_playlist!$G$2:$G$285,0),MATCH("industry",youtube_playlist!$G$1:$H$1,0)),"Unspecified")</f>
        <v>Unspecified</v>
      </c>
      <c r="AH639" s="36">
        <v>12191</v>
      </c>
    </row>
    <row r="640" spans="1:34" ht="15.75" customHeight="1" x14ac:dyDescent="0.3">
      <c r="A640" s="27" t="s">
        <v>4361</v>
      </c>
      <c r="B640" s="27" t="s">
        <v>2710</v>
      </c>
      <c r="C640" s="27" t="s">
        <v>4362</v>
      </c>
      <c r="D640" s="27" t="s">
        <v>4363</v>
      </c>
      <c r="E640" s="28" t="str">
        <f t="shared" si="69"/>
        <v>J076ljHZEug</v>
      </c>
      <c r="F640" s="28" t="str">
        <f t="shared" si="70"/>
        <v>J076ljHZEug</v>
      </c>
      <c r="G640" s="27" t="s">
        <v>4362</v>
      </c>
      <c r="H640" s="29" t="str">
        <f t="shared" si="71"/>
        <v>The Secret Sauce</v>
      </c>
      <c r="I640" s="27" t="s">
        <v>33</v>
      </c>
      <c r="J640" s="27" t="s">
        <v>4364</v>
      </c>
      <c r="K640" s="28" t="str">
        <f t="shared" si="72"/>
        <v>Nov 3, 2022</v>
      </c>
      <c r="L640" s="30">
        <f t="shared" si="73"/>
        <v>44868</v>
      </c>
      <c r="M640" s="28">
        <f t="shared" si="74"/>
        <v>3</v>
      </c>
      <c r="N640" s="28">
        <f t="shared" si="75"/>
        <v>11</v>
      </c>
      <c r="O640" s="28">
        <f t="shared" si="76"/>
        <v>2022</v>
      </c>
      <c r="P640" s="28" t="str">
        <f t="shared" si="77"/>
        <v>3</v>
      </c>
      <c r="Q640" s="28">
        <f>ROUNDUP(Table1[[#This Row],[month]]/3,0)</f>
        <v>4</v>
      </c>
      <c r="R640" s="28" t="str">
        <f>_xlfn.CONCAT(Table1[[#This Row],[year]],"-Q",Table1[[#This Row],[Quarter]])</f>
        <v>2022-Q4</v>
      </c>
      <c r="S640" s="28" t="str">
        <f>TEXT(Table1[[#This Row],[dateStr]],"yyyy-mm")</f>
        <v>2022-11</v>
      </c>
      <c r="T640" s="28" t="str">
        <f t="shared" si="78"/>
        <v>November</v>
      </c>
      <c r="U640" s="31">
        <v>18</v>
      </c>
      <c r="V640" s="27" t="s">
        <v>4365</v>
      </c>
      <c r="W640" s="32">
        <f t="shared" si="79"/>
        <v>44558</v>
      </c>
      <c r="X640" s="27" t="s">
        <v>4366</v>
      </c>
      <c r="Y640" s="32">
        <f t="shared" si="84"/>
        <v>958</v>
      </c>
      <c r="Z64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40" s="27" t="s">
        <v>4367</v>
      </c>
      <c r="AB640" s="33">
        <f>Table1[[#This Row],[secs]]/60 + Table1[[#This Row],[mins]] + Table1[[#This Row],[hours]]*60</f>
        <v>63.733333333333334</v>
      </c>
      <c r="AC640" s="34">
        <f t="shared" si="85"/>
        <v>44</v>
      </c>
      <c r="AD640" s="34">
        <f t="shared" si="86"/>
        <v>3</v>
      </c>
      <c r="AE640" s="35">
        <f t="shared" si="87"/>
        <v>1</v>
      </c>
      <c r="AF640" s="28" t="str">
        <f>IFERROR(VLOOKUP(E640,youtube_playlist!$G:$H,2,FALSE),"Unspecified")</f>
        <v>Unspecified</v>
      </c>
      <c r="AG640" s="28" t="str">
        <f>IFERROR(INDEX(youtube_playlist!$G$2:$H$285,MATCH(E640,youtube_playlist!$G$2:$G$285,0),MATCH("industry",youtube_playlist!$G$1:$H$1,0)),"Unspecified")</f>
        <v>Unspecified</v>
      </c>
      <c r="AH640" s="36">
        <v>14094</v>
      </c>
    </row>
    <row r="641" spans="1:34" ht="15.75" customHeight="1" x14ac:dyDescent="0.3">
      <c r="A641" s="27" t="s">
        <v>4368</v>
      </c>
      <c r="B641" s="27" t="s">
        <v>2710</v>
      </c>
      <c r="C641" s="27" t="s">
        <v>4369</v>
      </c>
      <c r="D641" s="27" t="s">
        <v>4370</v>
      </c>
      <c r="E641" s="28" t="str">
        <f t="shared" si="69"/>
        <v>60xxO1EgmHo</v>
      </c>
      <c r="F641" s="28" t="str">
        <f t="shared" si="70"/>
        <v>60xxO1EgmHo</v>
      </c>
      <c r="G641" s="27" t="s">
        <v>4369</v>
      </c>
      <c r="H641" s="29" t="str">
        <f t="shared" si="71"/>
        <v>The Secret Sauce</v>
      </c>
      <c r="I641" s="27" t="s">
        <v>33</v>
      </c>
      <c r="J641" s="27" t="s">
        <v>4371</v>
      </c>
      <c r="K641" s="28" t="str">
        <f t="shared" si="72"/>
        <v>Nov 10, 2022</v>
      </c>
      <c r="L641" s="30">
        <f t="shared" si="73"/>
        <v>44875</v>
      </c>
      <c r="M641" s="28">
        <f t="shared" si="74"/>
        <v>10</v>
      </c>
      <c r="N641" s="28">
        <f t="shared" si="75"/>
        <v>11</v>
      </c>
      <c r="O641" s="28">
        <f t="shared" si="76"/>
        <v>2022</v>
      </c>
      <c r="P641" s="28" t="str">
        <f t="shared" si="77"/>
        <v>10</v>
      </c>
      <c r="Q641" s="28">
        <f>ROUNDUP(Table1[[#This Row],[month]]/3,0)</f>
        <v>4</v>
      </c>
      <c r="R641" s="28" t="str">
        <f>_xlfn.CONCAT(Table1[[#This Row],[year]],"-Q",Table1[[#This Row],[Quarter]])</f>
        <v>2022-Q4</v>
      </c>
      <c r="S641" s="28" t="str">
        <f>TEXT(Table1[[#This Row],[dateStr]],"yyyy-mm")</f>
        <v>2022-11</v>
      </c>
      <c r="T641" s="28" t="str">
        <f t="shared" si="78"/>
        <v>November</v>
      </c>
      <c r="U641" s="31">
        <v>17</v>
      </c>
      <c r="V641" s="27" t="s">
        <v>4372</v>
      </c>
      <c r="W641" s="32">
        <f t="shared" si="79"/>
        <v>9188</v>
      </c>
      <c r="X641" s="27" t="s">
        <v>4373</v>
      </c>
      <c r="Y641" s="32">
        <f t="shared" si="84"/>
        <v>245</v>
      </c>
      <c r="Z64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41" s="27" t="s">
        <v>4374</v>
      </c>
      <c r="AB641" s="33">
        <f>Table1[[#This Row],[secs]]/60 + Table1[[#This Row],[mins]] + Table1[[#This Row],[hours]]*60</f>
        <v>42.31666666666667</v>
      </c>
      <c r="AC641" s="34">
        <f t="shared" si="85"/>
        <v>19</v>
      </c>
      <c r="AD641" s="34">
        <f t="shared" si="86"/>
        <v>42</v>
      </c>
      <c r="AE641" s="35">
        <f t="shared" si="87"/>
        <v>0</v>
      </c>
      <c r="AF641" s="28" t="str">
        <f>IFERROR(VLOOKUP(E641,youtube_playlist!$G:$H,2,FALSE),"Unspecified")</f>
        <v>Unspecified</v>
      </c>
      <c r="AG641" s="28" t="str">
        <f>IFERROR(INDEX(youtube_playlist!$G$2:$H$285,MATCH(E641,youtube_playlist!$G$2:$G$285,0),MATCH("industry",youtube_playlist!$G$1:$H$1,0)),"Unspecified")</f>
        <v>Unspecified</v>
      </c>
      <c r="AH641" s="36">
        <v>10489</v>
      </c>
    </row>
    <row r="642" spans="1:34" ht="15.75" customHeight="1" x14ac:dyDescent="0.3">
      <c r="A642" s="27" t="s">
        <v>4375</v>
      </c>
      <c r="B642" s="27" t="s">
        <v>4376</v>
      </c>
      <c r="C642" s="27" t="s">
        <v>4377</v>
      </c>
      <c r="D642" s="27" t="s">
        <v>4378</v>
      </c>
      <c r="E642" s="28" t="str">
        <f t="shared" si="69"/>
        <v>nS24pQjfviE</v>
      </c>
      <c r="F642" s="28" t="str">
        <f t="shared" si="70"/>
        <v>nS24pQjfviE</v>
      </c>
      <c r="G642" s="27" t="s">
        <v>4377</v>
      </c>
      <c r="H642" s="29" t="str">
        <f t="shared" si="71"/>
        <v>The Secret Sauce</v>
      </c>
      <c r="I642" s="27" t="s">
        <v>1587</v>
      </c>
      <c r="J642" s="27" t="s">
        <v>4379</v>
      </c>
      <c r="K642" s="28" t="str">
        <f t="shared" si="72"/>
        <v>Dec 28, 2020</v>
      </c>
      <c r="L642" s="30">
        <f t="shared" si="73"/>
        <v>44193</v>
      </c>
      <c r="M642" s="28">
        <f t="shared" si="74"/>
        <v>28</v>
      </c>
      <c r="N642" s="28">
        <f t="shared" si="75"/>
        <v>12</v>
      </c>
      <c r="O642" s="28">
        <f t="shared" si="76"/>
        <v>2020</v>
      </c>
      <c r="P642" s="28" t="str">
        <f t="shared" si="77"/>
        <v>28</v>
      </c>
      <c r="Q642" s="28">
        <f>ROUNDUP(Table1[[#This Row],[month]]/3,0)</f>
        <v>4</v>
      </c>
      <c r="R642" s="28" t="str">
        <f>_xlfn.CONCAT(Table1[[#This Row],[year]],"-Q",Table1[[#This Row],[Quarter]])</f>
        <v>2020-Q4</v>
      </c>
      <c r="S642" s="28" t="str">
        <f>TEXT(Table1[[#This Row],[dateStr]],"yyyy-mm")</f>
        <v>2020-12</v>
      </c>
      <c r="T642" s="28" t="str">
        <f t="shared" si="78"/>
        <v>December</v>
      </c>
      <c r="U642" s="31">
        <v>3</v>
      </c>
      <c r="V642" s="27" t="s">
        <v>4380</v>
      </c>
      <c r="W642" s="32">
        <f t="shared" si="79"/>
        <v>6817</v>
      </c>
      <c r="X642" s="27" t="s">
        <v>1928</v>
      </c>
      <c r="Y642" s="32">
        <f t="shared" ref="Y642:Y705" si="88">VALUE(SUBSTITUTE(SUBSTITUTE(X642,"like this video along with ","")," other people",""))</f>
        <v>139</v>
      </c>
      <c r="Z64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42" s="27" t="s">
        <v>4381</v>
      </c>
      <c r="AB642" s="33">
        <f>Table1[[#This Row],[secs]]/60 + Table1[[#This Row],[mins]] + Table1[[#This Row],[hours]]*60</f>
        <v>47.533333333333331</v>
      </c>
      <c r="AC642" s="34">
        <f t="shared" ref="AC642:AC705" si="89">VALUE(RIGHT(AA642,2))</f>
        <v>32</v>
      </c>
      <c r="AD642" s="34">
        <f t="shared" ref="AD642:AD705" si="90">VALUE(LEFT(RIGHT(AA642,5),SEARCH(":",RIGHT(AA642,5))-1))</f>
        <v>47</v>
      </c>
      <c r="AE642" s="35">
        <f t="shared" ref="AE642:AE705" si="91">VALUE(IF(LEN(AA642)&gt;5,LEFT(AA642,SEARCH(":",AA642)-1),0))</f>
        <v>0</v>
      </c>
      <c r="AF642" s="28" t="str">
        <f>IFERROR(VLOOKUP(E642,youtube_playlist!$G:$H,2,FALSE),"Unspecified")</f>
        <v>ประกัน</v>
      </c>
      <c r="AG642" s="28" t="str">
        <f>IFERROR(INDEX(youtube_playlist!$G$2:$H$285,MATCH(E642,youtube_playlist!$G$2:$G$285,0),MATCH("industry",youtube_playlist!$G$1:$H$1,0)),"Unspecified")</f>
        <v>ประกัน</v>
      </c>
      <c r="AH642" s="36">
        <v>31754</v>
      </c>
    </row>
    <row r="643" spans="1:34" ht="15.75" customHeight="1" x14ac:dyDescent="0.3">
      <c r="A643" s="27" t="s">
        <v>4382</v>
      </c>
      <c r="B643" s="27" t="s">
        <v>4376</v>
      </c>
      <c r="C643" s="27" t="s">
        <v>4383</v>
      </c>
      <c r="D643" s="27" t="s">
        <v>4384</v>
      </c>
      <c r="E643" s="28" t="str">
        <f t="shared" si="69"/>
        <v>jXETmKSSWBY</v>
      </c>
      <c r="F643" s="28" t="str">
        <f t="shared" si="70"/>
        <v>jXETmKSSWBY</v>
      </c>
      <c r="G643" s="27" t="s">
        <v>4383</v>
      </c>
      <c r="H643" s="29" t="str">
        <f t="shared" si="71"/>
        <v>The Secret Sauce</v>
      </c>
      <c r="I643" s="27" t="s">
        <v>1587</v>
      </c>
      <c r="J643" s="27" t="s">
        <v>4385</v>
      </c>
      <c r="K643" s="28" t="str">
        <f t="shared" si="72"/>
        <v>Dec 27, 2020</v>
      </c>
      <c r="L643" s="30">
        <f t="shared" si="73"/>
        <v>44192</v>
      </c>
      <c r="M643" s="28">
        <f t="shared" si="74"/>
        <v>27</v>
      </c>
      <c r="N643" s="28">
        <f t="shared" si="75"/>
        <v>12</v>
      </c>
      <c r="O643" s="28">
        <f t="shared" si="76"/>
        <v>2020</v>
      </c>
      <c r="P643" s="28" t="str">
        <f t="shared" si="77"/>
        <v>27</v>
      </c>
      <c r="Q643" s="28">
        <f>ROUNDUP(Table1[[#This Row],[month]]/3,0)</f>
        <v>4</v>
      </c>
      <c r="R643" s="28" t="str">
        <f>_xlfn.CONCAT(Table1[[#This Row],[year]],"-Q",Table1[[#This Row],[Quarter]])</f>
        <v>2020-Q4</v>
      </c>
      <c r="S643" s="28" t="str">
        <f>TEXT(Table1[[#This Row],[dateStr]],"yyyy-mm")</f>
        <v>2020-12</v>
      </c>
      <c r="T643" s="28" t="str">
        <f t="shared" si="78"/>
        <v>December</v>
      </c>
      <c r="U643" s="31">
        <v>6</v>
      </c>
      <c r="V643" s="27" t="s">
        <v>4386</v>
      </c>
      <c r="W643" s="32">
        <f t="shared" si="79"/>
        <v>5943</v>
      </c>
      <c r="X643" s="27" t="s">
        <v>2584</v>
      </c>
      <c r="Y643" s="32">
        <f t="shared" si="88"/>
        <v>123</v>
      </c>
      <c r="Z64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43" s="27" t="s">
        <v>3978</v>
      </c>
      <c r="AB643" s="33">
        <f>Table1[[#This Row],[secs]]/60 + Table1[[#This Row],[mins]] + Table1[[#This Row],[hours]]*60</f>
        <v>38.06666666666667</v>
      </c>
      <c r="AC643" s="34">
        <f t="shared" si="89"/>
        <v>4</v>
      </c>
      <c r="AD643" s="34">
        <f t="shared" si="90"/>
        <v>38</v>
      </c>
      <c r="AE643" s="35">
        <f t="shared" si="91"/>
        <v>0</v>
      </c>
      <c r="AF643" s="28" t="str">
        <f>IFERROR(VLOOKUP(E643,youtube_playlist!$G:$H,2,FALSE),"Unspecified")</f>
        <v>ประกัน</v>
      </c>
      <c r="AG643" s="28" t="str">
        <f>IFERROR(INDEX(youtube_playlist!$G$2:$H$285,MATCH(E643,youtube_playlist!$G$2:$G$285,0),MATCH("industry",youtube_playlist!$G$1:$H$1,0)),"Unspecified")</f>
        <v>ประกัน</v>
      </c>
      <c r="AH643" s="36">
        <v>32313</v>
      </c>
    </row>
    <row r="644" spans="1:34" ht="15.75" customHeight="1" x14ac:dyDescent="0.3">
      <c r="A644" s="27" t="s">
        <v>4387</v>
      </c>
      <c r="B644" s="27" t="s">
        <v>4376</v>
      </c>
      <c r="C644" s="27" t="s">
        <v>4388</v>
      </c>
      <c r="D644" s="27" t="s">
        <v>4389</v>
      </c>
      <c r="E644" s="28" t="str">
        <f t="shared" si="69"/>
        <v>TsLRjL7arI8</v>
      </c>
      <c r="F644" s="28" t="str">
        <f t="shared" si="70"/>
        <v>TsLRjL7arI8</v>
      </c>
      <c r="G644" s="27" t="s">
        <v>4388</v>
      </c>
      <c r="H644" s="29" t="str">
        <f t="shared" si="71"/>
        <v>The Secret Sauce</v>
      </c>
      <c r="I644" s="27" t="s">
        <v>1587</v>
      </c>
      <c r="J644" s="27" t="s">
        <v>4390</v>
      </c>
      <c r="K644" s="28" t="str">
        <f t="shared" si="72"/>
        <v>Dec 25, 2020</v>
      </c>
      <c r="L644" s="30">
        <f t="shared" si="73"/>
        <v>44190</v>
      </c>
      <c r="M644" s="28">
        <f t="shared" si="74"/>
        <v>25</v>
      </c>
      <c r="N644" s="28">
        <f t="shared" si="75"/>
        <v>12</v>
      </c>
      <c r="O644" s="28">
        <f t="shared" si="76"/>
        <v>2020</v>
      </c>
      <c r="P644" s="28" t="str">
        <f t="shared" si="77"/>
        <v>25</v>
      </c>
      <c r="Q644" s="28">
        <f>ROUNDUP(Table1[[#This Row],[month]]/3,0)</f>
        <v>4</v>
      </c>
      <c r="R644" s="28" t="str">
        <f>_xlfn.CONCAT(Table1[[#This Row],[year]],"-Q",Table1[[#This Row],[Quarter]])</f>
        <v>2020-Q4</v>
      </c>
      <c r="S644" s="28" t="str">
        <f>TEXT(Table1[[#This Row],[dateStr]],"yyyy-mm")</f>
        <v>2020-12</v>
      </c>
      <c r="T644" s="28" t="str">
        <f t="shared" si="78"/>
        <v>December</v>
      </c>
      <c r="U644" s="31">
        <v>21</v>
      </c>
      <c r="V644" s="27" t="s">
        <v>4391</v>
      </c>
      <c r="W644" s="32">
        <f t="shared" si="79"/>
        <v>54413</v>
      </c>
      <c r="X644" s="27" t="s">
        <v>4392</v>
      </c>
      <c r="Y644" s="32">
        <f t="shared" si="88"/>
        <v>993</v>
      </c>
      <c r="Z64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44" s="27" t="s">
        <v>4393</v>
      </c>
      <c r="AB644" s="33">
        <f>Table1[[#This Row],[secs]]/60 + Table1[[#This Row],[mins]] + Table1[[#This Row],[hours]]*60</f>
        <v>60.633333333333333</v>
      </c>
      <c r="AC644" s="34">
        <f t="shared" si="89"/>
        <v>38</v>
      </c>
      <c r="AD644" s="34">
        <f t="shared" si="90"/>
        <v>0</v>
      </c>
      <c r="AE644" s="35">
        <f t="shared" si="91"/>
        <v>1</v>
      </c>
      <c r="AF644" s="28" t="str">
        <f>IFERROR(VLOOKUP(E644,youtube_playlist!$G:$H,2,FALSE),"Unspecified")</f>
        <v>Unspecified</v>
      </c>
      <c r="AG644" s="28" t="str">
        <f>IFERROR(INDEX(youtube_playlist!$G$2:$H$285,MATCH(E644,youtube_playlist!$G$2:$G$285,0),MATCH("industry",youtube_playlist!$G$1:$H$1,0)),"Unspecified")</f>
        <v>Unspecified</v>
      </c>
      <c r="AH644" s="36">
        <v>38336</v>
      </c>
    </row>
    <row r="645" spans="1:34" ht="15.75" customHeight="1" x14ac:dyDescent="0.3">
      <c r="A645" s="27" t="s">
        <v>4394</v>
      </c>
      <c r="B645" s="27" t="s">
        <v>4376</v>
      </c>
      <c r="C645" s="27" t="s">
        <v>4395</v>
      </c>
      <c r="D645" s="27" t="s">
        <v>4396</v>
      </c>
      <c r="E645" s="28" t="str">
        <f t="shared" si="69"/>
        <v>d-FECOIiQt0</v>
      </c>
      <c r="F645" s="28" t="str">
        <f t="shared" si="70"/>
        <v>d-FECOIiQt0</v>
      </c>
      <c r="G645" s="27" t="s">
        <v>4395</v>
      </c>
      <c r="H645" s="29" t="str">
        <f t="shared" si="71"/>
        <v>The Secret Sauce</v>
      </c>
      <c r="I645" s="27" t="s">
        <v>1587</v>
      </c>
      <c r="J645" s="27" t="s">
        <v>4397</v>
      </c>
      <c r="K645" s="28" t="str">
        <f t="shared" si="72"/>
        <v>Dec 23, 2020</v>
      </c>
      <c r="L645" s="30">
        <f t="shared" si="73"/>
        <v>44188</v>
      </c>
      <c r="M645" s="28">
        <f t="shared" si="74"/>
        <v>23</v>
      </c>
      <c r="N645" s="28">
        <f t="shared" si="75"/>
        <v>12</v>
      </c>
      <c r="O645" s="28">
        <f t="shared" si="76"/>
        <v>2020</v>
      </c>
      <c r="P645" s="28" t="str">
        <f t="shared" si="77"/>
        <v>23</v>
      </c>
      <c r="Q645" s="28">
        <f>ROUNDUP(Table1[[#This Row],[month]]/3,0)</f>
        <v>4</v>
      </c>
      <c r="R645" s="28" t="str">
        <f>_xlfn.CONCAT(Table1[[#This Row],[year]],"-Q",Table1[[#This Row],[Quarter]])</f>
        <v>2020-Q4</v>
      </c>
      <c r="S645" s="28" t="str">
        <f>TEXT(Table1[[#This Row],[dateStr]],"yyyy-mm")</f>
        <v>2020-12</v>
      </c>
      <c r="T645" s="28" t="str">
        <f t="shared" si="78"/>
        <v>December</v>
      </c>
      <c r="U645" s="31">
        <v>4</v>
      </c>
      <c r="V645" s="27" t="s">
        <v>4398</v>
      </c>
      <c r="W645" s="32">
        <f t="shared" si="79"/>
        <v>8900</v>
      </c>
      <c r="X645" s="27" t="s">
        <v>4399</v>
      </c>
      <c r="Y645" s="32">
        <f t="shared" si="88"/>
        <v>185</v>
      </c>
      <c r="Z6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45" s="27" t="s">
        <v>4400</v>
      </c>
      <c r="AB645" s="33">
        <f>Table1[[#This Row],[secs]]/60 + Table1[[#This Row],[mins]] + Table1[[#This Row],[hours]]*60</f>
        <v>44.15</v>
      </c>
      <c r="AC645" s="34">
        <f t="shared" si="89"/>
        <v>9</v>
      </c>
      <c r="AD645" s="34">
        <f t="shared" si="90"/>
        <v>44</v>
      </c>
      <c r="AE645" s="35">
        <f t="shared" si="91"/>
        <v>0</v>
      </c>
      <c r="AF645" s="28" t="str">
        <f>IFERROR(VLOOKUP(E645,youtube_playlist!$G:$H,2,FALSE),"Unspecified")</f>
        <v>Innovation &amp; Technology</v>
      </c>
      <c r="AG645" s="28" t="str">
        <f>IFERROR(INDEX(youtube_playlist!$G$2:$H$285,MATCH(E645,youtube_playlist!$G$2:$G$285,0),MATCH("industry",youtube_playlist!$G$1:$H$1,0)),"Unspecified")</f>
        <v>Innovation &amp; Technology</v>
      </c>
      <c r="AH645" s="36">
        <v>33225</v>
      </c>
    </row>
    <row r="646" spans="1:34" ht="15.75" customHeight="1" x14ac:dyDescent="0.3">
      <c r="A646" s="27" t="s">
        <v>4401</v>
      </c>
      <c r="B646" s="27" t="s">
        <v>4376</v>
      </c>
      <c r="C646" s="27" t="s">
        <v>4402</v>
      </c>
      <c r="D646" s="27" t="s">
        <v>4403</v>
      </c>
      <c r="E646" s="28" t="str">
        <f t="shared" si="69"/>
        <v>0n5apWLE520</v>
      </c>
      <c r="F646" s="28" t="str">
        <f t="shared" si="70"/>
        <v>0n5apWLE520</v>
      </c>
      <c r="G646" s="27" t="s">
        <v>4402</v>
      </c>
      <c r="H646" s="29" t="str">
        <f t="shared" si="71"/>
        <v>The Secret Sauce</v>
      </c>
      <c r="I646" s="27" t="s">
        <v>1587</v>
      </c>
      <c r="J646" s="27" t="s">
        <v>4404</v>
      </c>
      <c r="K646" s="28" t="str">
        <f t="shared" si="72"/>
        <v>Dec 21, 2020</v>
      </c>
      <c r="L646" s="30">
        <f t="shared" si="73"/>
        <v>44186</v>
      </c>
      <c r="M646" s="28">
        <f t="shared" si="74"/>
        <v>21</v>
      </c>
      <c r="N646" s="28">
        <f t="shared" si="75"/>
        <v>12</v>
      </c>
      <c r="O646" s="28">
        <f t="shared" si="76"/>
        <v>2020</v>
      </c>
      <c r="P646" s="28" t="str">
        <f t="shared" si="77"/>
        <v>21</v>
      </c>
      <c r="Q646" s="28">
        <f>ROUNDUP(Table1[[#This Row],[month]]/3,0)</f>
        <v>4</v>
      </c>
      <c r="R646" s="28" t="str">
        <f>_xlfn.CONCAT(Table1[[#This Row],[year]],"-Q",Table1[[#This Row],[Quarter]])</f>
        <v>2020-Q4</v>
      </c>
      <c r="S646" s="28" t="str">
        <f>TEXT(Table1[[#This Row],[dateStr]],"yyyy-mm")</f>
        <v>2020-12</v>
      </c>
      <c r="T646" s="28" t="str">
        <f t="shared" si="78"/>
        <v>December</v>
      </c>
      <c r="U646" s="31">
        <v>41</v>
      </c>
      <c r="V646" s="27" t="s">
        <v>4405</v>
      </c>
      <c r="W646" s="32">
        <f t="shared" si="79"/>
        <v>33251</v>
      </c>
      <c r="X646" s="27" t="s">
        <v>4406</v>
      </c>
      <c r="Y646" s="32">
        <f t="shared" si="88"/>
        <v>1023</v>
      </c>
      <c r="Z64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46" s="27" t="s">
        <v>4407</v>
      </c>
      <c r="AB646" s="33">
        <f>Table1[[#This Row],[secs]]/60 + Table1[[#This Row],[mins]] + Table1[[#This Row],[hours]]*60</f>
        <v>60.68333333333333</v>
      </c>
      <c r="AC646" s="34">
        <f t="shared" si="89"/>
        <v>41</v>
      </c>
      <c r="AD646" s="34">
        <f t="shared" si="90"/>
        <v>0</v>
      </c>
      <c r="AE646" s="35">
        <f t="shared" si="91"/>
        <v>1</v>
      </c>
      <c r="AF646" s="28" t="str">
        <f>IFERROR(VLOOKUP(E646,youtube_playlist!$G:$H,2,FALSE),"Unspecified")</f>
        <v>Unspecified</v>
      </c>
      <c r="AG646" s="28" t="str">
        <f>IFERROR(INDEX(youtube_playlist!$G$2:$H$285,MATCH(E646,youtube_playlist!$G$2:$G$285,0),MATCH("industry",youtube_playlist!$G$1:$H$1,0)),"Unspecified")</f>
        <v>Unspecified</v>
      </c>
      <c r="AH646" s="36">
        <v>35850</v>
      </c>
    </row>
    <row r="647" spans="1:34" ht="15.75" customHeight="1" x14ac:dyDescent="0.3">
      <c r="A647" s="27" t="s">
        <v>4408</v>
      </c>
      <c r="B647" s="27" t="s">
        <v>4376</v>
      </c>
      <c r="C647" s="27" t="s">
        <v>4409</v>
      </c>
      <c r="D647" s="27" t="s">
        <v>4410</v>
      </c>
      <c r="E647" s="28" t="str">
        <f t="shared" si="69"/>
        <v>Zx4uH4ABKm8</v>
      </c>
      <c r="F647" s="28" t="str">
        <f t="shared" si="70"/>
        <v>Zx4uH4ABKm8</v>
      </c>
      <c r="G647" s="27" t="s">
        <v>4409</v>
      </c>
      <c r="H647" s="29" t="str">
        <f t="shared" si="71"/>
        <v>The Secret Sauce</v>
      </c>
      <c r="I647" s="27" t="s">
        <v>1587</v>
      </c>
      <c r="J647" s="27" t="s">
        <v>4411</v>
      </c>
      <c r="K647" s="28" t="str">
        <f t="shared" si="72"/>
        <v>Dec 15, 2020</v>
      </c>
      <c r="L647" s="30">
        <f t="shared" si="73"/>
        <v>44180</v>
      </c>
      <c r="M647" s="28">
        <f t="shared" si="74"/>
        <v>15</v>
      </c>
      <c r="N647" s="28">
        <f t="shared" si="75"/>
        <v>12</v>
      </c>
      <c r="O647" s="28">
        <f t="shared" si="76"/>
        <v>2020</v>
      </c>
      <c r="P647" s="28" t="str">
        <f t="shared" si="77"/>
        <v>15</v>
      </c>
      <c r="Q647" s="28">
        <f>ROUNDUP(Table1[[#This Row],[month]]/3,0)</f>
        <v>4</v>
      </c>
      <c r="R647" s="28" t="str">
        <f>_xlfn.CONCAT(Table1[[#This Row],[year]],"-Q",Table1[[#This Row],[Quarter]])</f>
        <v>2020-Q4</v>
      </c>
      <c r="S647" s="28" t="str">
        <f>TEXT(Table1[[#This Row],[dateStr]],"yyyy-mm")</f>
        <v>2020-12</v>
      </c>
      <c r="T647" s="28" t="str">
        <f t="shared" si="78"/>
        <v>December</v>
      </c>
      <c r="U647" s="31">
        <v>13</v>
      </c>
      <c r="V647" s="27" t="s">
        <v>35</v>
      </c>
      <c r="W647" s="32">
        <f t="shared" si="79"/>
        <v>6163</v>
      </c>
      <c r="X647" s="27" t="s">
        <v>4412</v>
      </c>
      <c r="Y647" s="32">
        <f t="shared" si="88"/>
        <v>107</v>
      </c>
      <c r="Z64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47" s="27" t="s">
        <v>4413</v>
      </c>
      <c r="AB647" s="33">
        <f>Table1[[#This Row],[secs]]/60 + Table1[[#This Row],[mins]] + Table1[[#This Row],[hours]]*60</f>
        <v>32.950000000000003</v>
      </c>
      <c r="AC647" s="34">
        <f t="shared" si="89"/>
        <v>57</v>
      </c>
      <c r="AD647" s="34">
        <f t="shared" si="90"/>
        <v>32</v>
      </c>
      <c r="AE647" s="35">
        <f t="shared" si="91"/>
        <v>0</v>
      </c>
      <c r="AF647" s="28" t="str">
        <f>IFERROR(VLOOKUP(E647,youtube_playlist!$G:$H,2,FALSE),"Unspecified")</f>
        <v>Unspecified</v>
      </c>
      <c r="AG647" s="28" t="str">
        <f>IFERROR(INDEX(youtube_playlist!$G$2:$H$285,MATCH(E647,youtube_playlist!$G$2:$G$285,0),MATCH("industry",youtube_playlist!$G$1:$H$1,0)),"Unspecified")</f>
        <v>Unspecified</v>
      </c>
      <c r="AH647" s="36">
        <v>32125</v>
      </c>
    </row>
    <row r="648" spans="1:34" ht="15.75" customHeight="1" x14ac:dyDescent="0.3">
      <c r="A648" s="27" t="s">
        <v>4414</v>
      </c>
      <c r="B648" s="27" t="s">
        <v>4376</v>
      </c>
      <c r="C648" s="27" t="s">
        <v>4415</v>
      </c>
      <c r="D648" s="27" t="s">
        <v>4416</v>
      </c>
      <c r="E648" s="28" t="str">
        <f t="shared" si="69"/>
        <v>nWpeH7R4H6w</v>
      </c>
      <c r="F648" s="28" t="str">
        <f t="shared" si="70"/>
        <v>nWpeH7R4H6w</v>
      </c>
      <c r="G648" s="27" t="s">
        <v>4415</v>
      </c>
      <c r="H648" s="29" t="str">
        <f t="shared" si="71"/>
        <v>The Secret Sauce</v>
      </c>
      <c r="I648" s="27" t="s">
        <v>1587</v>
      </c>
      <c r="J648" s="27" t="s">
        <v>4417</v>
      </c>
      <c r="K648" s="28" t="str">
        <f t="shared" si="72"/>
        <v>Dec 13, 2020</v>
      </c>
      <c r="L648" s="30">
        <f t="shared" si="73"/>
        <v>44178</v>
      </c>
      <c r="M648" s="28">
        <f t="shared" si="74"/>
        <v>13</v>
      </c>
      <c r="N648" s="28">
        <f t="shared" si="75"/>
        <v>12</v>
      </c>
      <c r="O648" s="28">
        <f t="shared" si="76"/>
        <v>2020</v>
      </c>
      <c r="P648" s="28" t="str">
        <f t="shared" si="77"/>
        <v>13</v>
      </c>
      <c r="Q648" s="28">
        <f>ROUNDUP(Table1[[#This Row],[month]]/3,0)</f>
        <v>4</v>
      </c>
      <c r="R648" s="28" t="str">
        <f>_xlfn.CONCAT(Table1[[#This Row],[year]],"-Q",Table1[[#This Row],[Quarter]])</f>
        <v>2020-Q4</v>
      </c>
      <c r="S648" s="28" t="str">
        <f>TEXT(Table1[[#This Row],[dateStr]],"yyyy-mm")</f>
        <v>2020-12</v>
      </c>
      <c r="T648" s="28" t="str">
        <f t="shared" si="78"/>
        <v>December</v>
      </c>
      <c r="U648" s="31">
        <v>17</v>
      </c>
      <c r="V648" s="27" t="s">
        <v>4418</v>
      </c>
      <c r="W648" s="32">
        <f t="shared" si="79"/>
        <v>23412</v>
      </c>
      <c r="X648" s="27" t="s">
        <v>4419</v>
      </c>
      <c r="Y648" s="32">
        <f t="shared" si="88"/>
        <v>502</v>
      </c>
      <c r="Z64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48" s="27" t="s">
        <v>4420</v>
      </c>
      <c r="AB648" s="33">
        <f>Table1[[#This Row],[secs]]/60 + Table1[[#This Row],[mins]] + Table1[[#This Row],[hours]]*60</f>
        <v>24.633333333333333</v>
      </c>
      <c r="AC648" s="34">
        <f t="shared" si="89"/>
        <v>38</v>
      </c>
      <c r="AD648" s="34">
        <f t="shared" si="90"/>
        <v>24</v>
      </c>
      <c r="AE648" s="35">
        <f t="shared" si="91"/>
        <v>0</v>
      </c>
      <c r="AF648" s="28" t="str">
        <f>IFERROR(VLOOKUP(E648,youtube_playlist!$G:$H,2,FALSE),"Unspecified")</f>
        <v>Unspecified</v>
      </c>
      <c r="AG648" s="28" t="str">
        <f>IFERROR(INDEX(youtube_playlist!$G$2:$H$285,MATCH(E648,youtube_playlist!$G$2:$G$285,0),MATCH("industry",youtube_playlist!$G$1:$H$1,0)),"Unspecified")</f>
        <v>Unspecified</v>
      </c>
      <c r="AH648" s="36">
        <v>31790</v>
      </c>
    </row>
    <row r="649" spans="1:34" ht="15.75" customHeight="1" x14ac:dyDescent="0.3">
      <c r="A649" s="27" t="s">
        <v>4421</v>
      </c>
      <c r="B649" s="27" t="s">
        <v>4376</v>
      </c>
      <c r="C649" s="27" t="s">
        <v>4422</v>
      </c>
      <c r="D649" s="27" t="s">
        <v>4423</v>
      </c>
      <c r="E649" s="28" t="str">
        <f t="shared" si="69"/>
        <v>DmocjGAn-cQ</v>
      </c>
      <c r="F649" s="28" t="str">
        <f t="shared" si="70"/>
        <v>DmocjGAn-cQ</v>
      </c>
      <c r="G649" s="27" t="s">
        <v>4422</v>
      </c>
      <c r="H649" s="29" t="str">
        <f t="shared" si="71"/>
        <v>The Secret Sauce</v>
      </c>
      <c r="I649" s="27" t="s">
        <v>1587</v>
      </c>
      <c r="J649" s="27" t="s">
        <v>4424</v>
      </c>
      <c r="K649" s="28" t="str">
        <f t="shared" si="72"/>
        <v>Dec 12, 2020</v>
      </c>
      <c r="L649" s="30">
        <f t="shared" si="73"/>
        <v>44177</v>
      </c>
      <c r="M649" s="28">
        <f t="shared" si="74"/>
        <v>12</v>
      </c>
      <c r="N649" s="28">
        <f t="shared" si="75"/>
        <v>12</v>
      </c>
      <c r="O649" s="28">
        <f t="shared" si="76"/>
        <v>2020</v>
      </c>
      <c r="P649" s="28" t="str">
        <f t="shared" si="77"/>
        <v>12</v>
      </c>
      <c r="Q649" s="28">
        <f>ROUNDUP(Table1[[#This Row],[month]]/3,0)</f>
        <v>4</v>
      </c>
      <c r="R649" s="28" t="str">
        <f>_xlfn.CONCAT(Table1[[#This Row],[year]],"-Q",Table1[[#This Row],[Quarter]])</f>
        <v>2020-Q4</v>
      </c>
      <c r="S649" s="28" t="str">
        <f>TEXT(Table1[[#This Row],[dateStr]],"yyyy-mm")</f>
        <v>2020-12</v>
      </c>
      <c r="T649" s="28" t="str">
        <f t="shared" si="78"/>
        <v>December</v>
      </c>
      <c r="U649" s="31">
        <v>47</v>
      </c>
      <c r="V649" s="27" t="s">
        <v>4425</v>
      </c>
      <c r="W649" s="32">
        <f t="shared" si="79"/>
        <v>55121</v>
      </c>
      <c r="X649" s="27" t="s">
        <v>3520</v>
      </c>
      <c r="Y649" s="32">
        <f t="shared" si="88"/>
        <v>1073</v>
      </c>
      <c r="Z64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49" s="27" t="s">
        <v>3944</v>
      </c>
      <c r="AB649" s="33">
        <f>Table1[[#This Row],[secs]]/60 + Table1[[#This Row],[mins]] + Table1[[#This Row],[hours]]*60</f>
        <v>54.2</v>
      </c>
      <c r="AC649" s="34">
        <f t="shared" si="89"/>
        <v>12</v>
      </c>
      <c r="AD649" s="34">
        <f t="shared" si="90"/>
        <v>54</v>
      </c>
      <c r="AE649" s="35">
        <f t="shared" si="91"/>
        <v>0</v>
      </c>
      <c r="AF649" s="28" t="str">
        <f>IFERROR(VLOOKUP(E649,youtube_playlist!$G:$H,2,FALSE),"Unspecified")</f>
        <v>Unspecified</v>
      </c>
      <c r="AG649" s="28" t="str">
        <f>IFERROR(INDEX(youtube_playlist!$G$2:$H$285,MATCH(E649,youtube_playlist!$G$2:$G$285,0),MATCH("industry",youtube_playlist!$G$1:$H$1,0)),"Unspecified")</f>
        <v>Unspecified</v>
      </c>
      <c r="AH649" s="36">
        <v>36534</v>
      </c>
    </row>
    <row r="650" spans="1:34" ht="15.75" customHeight="1" x14ac:dyDescent="0.3">
      <c r="A650" s="27" t="s">
        <v>4426</v>
      </c>
      <c r="B650" s="27" t="s">
        <v>4376</v>
      </c>
      <c r="C650" s="27" t="s">
        <v>4427</v>
      </c>
      <c r="D650" s="27" t="s">
        <v>4428</v>
      </c>
      <c r="E650" s="28" t="str">
        <f t="shared" si="69"/>
        <v>Sk32oWgVs_Q</v>
      </c>
      <c r="F650" s="28" t="str">
        <f t="shared" si="70"/>
        <v>Sk32oWgVs_Q</v>
      </c>
      <c r="G650" s="27" t="s">
        <v>4427</v>
      </c>
      <c r="H650" s="29" t="str">
        <f t="shared" si="71"/>
        <v>The Secret Sauce</v>
      </c>
      <c r="I650" s="27" t="s">
        <v>1587</v>
      </c>
      <c r="J650" s="27" t="s">
        <v>4429</v>
      </c>
      <c r="K650" s="28" t="str">
        <f t="shared" si="72"/>
        <v>Dec 8, 2020</v>
      </c>
      <c r="L650" s="30">
        <f t="shared" si="73"/>
        <v>44173</v>
      </c>
      <c r="M650" s="28">
        <f t="shared" si="74"/>
        <v>8</v>
      </c>
      <c r="N650" s="28">
        <f t="shared" si="75"/>
        <v>12</v>
      </c>
      <c r="O650" s="28">
        <f t="shared" si="76"/>
        <v>2020</v>
      </c>
      <c r="P650" s="28" t="str">
        <f t="shared" si="77"/>
        <v>8</v>
      </c>
      <c r="Q650" s="28">
        <f>ROUNDUP(Table1[[#This Row],[month]]/3,0)</f>
        <v>4</v>
      </c>
      <c r="R650" s="28" t="str">
        <f>_xlfn.CONCAT(Table1[[#This Row],[year]],"-Q",Table1[[#This Row],[Quarter]])</f>
        <v>2020-Q4</v>
      </c>
      <c r="S650" s="28" t="str">
        <f>TEXT(Table1[[#This Row],[dateStr]],"yyyy-mm")</f>
        <v>2020-12</v>
      </c>
      <c r="T650" s="28" t="str">
        <f t="shared" si="78"/>
        <v>December</v>
      </c>
      <c r="U650" s="31">
        <v>70</v>
      </c>
      <c r="V650" s="27" t="s">
        <v>4430</v>
      </c>
      <c r="W650" s="32">
        <f t="shared" si="79"/>
        <v>44587</v>
      </c>
      <c r="X650" s="27" t="s">
        <v>4431</v>
      </c>
      <c r="Y650" s="32">
        <f t="shared" si="88"/>
        <v>565</v>
      </c>
      <c r="Z65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50" s="27" t="s">
        <v>4432</v>
      </c>
      <c r="AB650" s="33">
        <f>Table1[[#This Row],[secs]]/60 + Table1[[#This Row],[mins]] + Table1[[#This Row],[hours]]*60</f>
        <v>64.333333333333329</v>
      </c>
      <c r="AC650" s="34">
        <f t="shared" si="89"/>
        <v>20</v>
      </c>
      <c r="AD650" s="34">
        <f t="shared" si="90"/>
        <v>4</v>
      </c>
      <c r="AE650" s="35">
        <f t="shared" si="91"/>
        <v>1</v>
      </c>
      <c r="AF650" s="28" t="str">
        <f>IFERROR(VLOOKUP(E650,youtube_playlist!$G:$H,2,FALSE),"Unspecified")</f>
        <v>Entertainment</v>
      </c>
      <c r="AG650" s="28" t="str">
        <f>IFERROR(INDEX(youtube_playlist!$G$2:$H$285,MATCH(E650,youtube_playlist!$G$2:$G$285,0),MATCH("industry",youtube_playlist!$G$1:$H$1,0)),"Unspecified")</f>
        <v>Entertainment</v>
      </c>
      <c r="AH650" s="36">
        <v>35054</v>
      </c>
    </row>
    <row r="651" spans="1:34" ht="15.75" customHeight="1" x14ac:dyDescent="0.3">
      <c r="A651" s="27" t="s">
        <v>4433</v>
      </c>
      <c r="B651" s="27" t="s">
        <v>4376</v>
      </c>
      <c r="C651" s="27" t="s">
        <v>4434</v>
      </c>
      <c r="D651" s="27" t="s">
        <v>4435</v>
      </c>
      <c r="E651" s="28" t="str">
        <f t="shared" si="69"/>
        <v>ayGcUFmwXZ8</v>
      </c>
      <c r="F651" s="28" t="str">
        <f t="shared" si="70"/>
        <v>ayGcUFmwXZ8</v>
      </c>
      <c r="G651" s="27" t="s">
        <v>4434</v>
      </c>
      <c r="H651" s="29" t="str">
        <f t="shared" si="71"/>
        <v>The Secret Sauce</v>
      </c>
      <c r="I651" s="27" t="s">
        <v>1587</v>
      </c>
      <c r="J651" s="27" t="s">
        <v>4436</v>
      </c>
      <c r="K651" s="28" t="str">
        <f t="shared" si="72"/>
        <v>Dec 7, 2020</v>
      </c>
      <c r="L651" s="30">
        <f t="shared" si="73"/>
        <v>44172</v>
      </c>
      <c r="M651" s="28">
        <f t="shared" si="74"/>
        <v>7</v>
      </c>
      <c r="N651" s="28">
        <f t="shared" si="75"/>
        <v>12</v>
      </c>
      <c r="O651" s="28">
        <f t="shared" si="76"/>
        <v>2020</v>
      </c>
      <c r="P651" s="28" t="str">
        <f t="shared" si="77"/>
        <v>7</v>
      </c>
      <c r="Q651" s="28">
        <f>ROUNDUP(Table1[[#This Row],[month]]/3,0)</f>
        <v>4</v>
      </c>
      <c r="R651" s="28" t="str">
        <f>_xlfn.CONCAT(Table1[[#This Row],[year]],"-Q",Table1[[#This Row],[Quarter]])</f>
        <v>2020-Q4</v>
      </c>
      <c r="S651" s="28" t="str">
        <f>TEXT(Table1[[#This Row],[dateStr]],"yyyy-mm")</f>
        <v>2020-12</v>
      </c>
      <c r="T651" s="28" t="str">
        <f t="shared" si="78"/>
        <v>December</v>
      </c>
      <c r="U651" s="31">
        <v>18</v>
      </c>
      <c r="V651" s="27" t="s">
        <v>4437</v>
      </c>
      <c r="W651" s="32">
        <f t="shared" si="79"/>
        <v>12803</v>
      </c>
      <c r="X651" s="27" t="s">
        <v>4438</v>
      </c>
      <c r="Y651" s="32">
        <f t="shared" si="88"/>
        <v>230</v>
      </c>
      <c r="Z65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51" s="27" t="s">
        <v>4439</v>
      </c>
      <c r="AB651" s="33">
        <f>Table1[[#This Row],[secs]]/60 + Table1[[#This Row],[mins]] + Table1[[#This Row],[hours]]*60</f>
        <v>82.7</v>
      </c>
      <c r="AC651" s="34">
        <f t="shared" si="89"/>
        <v>42</v>
      </c>
      <c r="AD651" s="34">
        <f t="shared" si="90"/>
        <v>22</v>
      </c>
      <c r="AE651" s="35">
        <f t="shared" si="91"/>
        <v>1</v>
      </c>
      <c r="AF651" s="28" t="str">
        <f>IFERROR(VLOOKUP(E651,youtube_playlist!$G:$H,2,FALSE),"Unspecified")</f>
        <v>Entertainment</v>
      </c>
      <c r="AG651" s="28" t="str">
        <f>IFERROR(INDEX(youtube_playlist!$G$2:$H$285,MATCH(E651,youtube_playlist!$G$2:$G$285,0),MATCH("industry",youtube_playlist!$G$1:$H$1,0)),"Unspecified")</f>
        <v>Entertainment</v>
      </c>
      <c r="AH651" s="36">
        <v>36399</v>
      </c>
    </row>
    <row r="652" spans="1:34" ht="15.75" customHeight="1" x14ac:dyDescent="0.3">
      <c r="A652" s="27" t="s">
        <v>4440</v>
      </c>
      <c r="B652" s="27" t="s">
        <v>4376</v>
      </c>
      <c r="C652" s="27" t="s">
        <v>4441</v>
      </c>
      <c r="D652" s="27" t="s">
        <v>4442</v>
      </c>
      <c r="E652" s="28" t="str">
        <f t="shared" si="69"/>
        <v>IqoFvRRDGRA</v>
      </c>
      <c r="F652" s="28" t="str">
        <f t="shared" si="70"/>
        <v>IqoFvRRDGRA</v>
      </c>
      <c r="G652" s="27" t="s">
        <v>4441</v>
      </c>
      <c r="H652" s="29" t="str">
        <f t="shared" si="71"/>
        <v>The Secret Sauce</v>
      </c>
      <c r="I652" s="27" t="s">
        <v>1587</v>
      </c>
      <c r="J652" s="27" t="s">
        <v>4443</v>
      </c>
      <c r="K652" s="28" t="str">
        <f t="shared" si="72"/>
        <v>Dec 5, 2020</v>
      </c>
      <c r="L652" s="30">
        <f t="shared" si="73"/>
        <v>44170</v>
      </c>
      <c r="M652" s="28">
        <f t="shared" si="74"/>
        <v>5</v>
      </c>
      <c r="N652" s="28">
        <f t="shared" si="75"/>
        <v>12</v>
      </c>
      <c r="O652" s="28">
        <f t="shared" si="76"/>
        <v>2020</v>
      </c>
      <c r="P652" s="28" t="str">
        <f t="shared" si="77"/>
        <v>5</v>
      </c>
      <c r="Q652" s="28">
        <f>ROUNDUP(Table1[[#This Row],[month]]/3,0)</f>
        <v>4</v>
      </c>
      <c r="R652" s="28" t="str">
        <f>_xlfn.CONCAT(Table1[[#This Row],[year]],"-Q",Table1[[#This Row],[Quarter]])</f>
        <v>2020-Q4</v>
      </c>
      <c r="S652" s="28" t="str">
        <f>TEXT(Table1[[#This Row],[dateStr]],"yyyy-mm")</f>
        <v>2020-12</v>
      </c>
      <c r="T652" s="28" t="str">
        <f t="shared" si="78"/>
        <v>December</v>
      </c>
      <c r="U652" s="31">
        <v>11</v>
      </c>
      <c r="V652" s="27" t="s">
        <v>4444</v>
      </c>
      <c r="W652" s="32">
        <f t="shared" si="79"/>
        <v>9199</v>
      </c>
      <c r="X652" s="27" t="s">
        <v>4445</v>
      </c>
      <c r="Y652" s="32">
        <f t="shared" si="88"/>
        <v>177</v>
      </c>
      <c r="Z65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52" s="27" t="s">
        <v>4446</v>
      </c>
      <c r="AB652" s="33">
        <f>Table1[[#This Row],[secs]]/60 + Table1[[#This Row],[mins]] + Table1[[#This Row],[hours]]*60</f>
        <v>20.8</v>
      </c>
      <c r="AC652" s="34">
        <f t="shared" si="89"/>
        <v>48</v>
      </c>
      <c r="AD652" s="34">
        <f t="shared" si="90"/>
        <v>20</v>
      </c>
      <c r="AE652" s="35">
        <f t="shared" si="91"/>
        <v>0</v>
      </c>
      <c r="AF652" s="28" t="str">
        <f>IFERROR(VLOOKUP(E652,youtube_playlist!$G:$H,2,FALSE),"Unspecified")</f>
        <v>อาหาร</v>
      </c>
      <c r="AG652" s="28" t="str">
        <f>IFERROR(INDEX(youtube_playlist!$G$2:$H$285,MATCH(E652,youtube_playlist!$G$2:$G$285,0),MATCH("industry",youtube_playlist!$G$1:$H$1,0)),"Unspecified")</f>
        <v>อาหาร</v>
      </c>
      <c r="AH652" s="36">
        <v>35230</v>
      </c>
    </row>
    <row r="653" spans="1:34" ht="15.75" customHeight="1" x14ac:dyDescent="0.3">
      <c r="A653" s="27" t="s">
        <v>4447</v>
      </c>
      <c r="B653" s="27" t="s">
        <v>4376</v>
      </c>
      <c r="C653" s="27" t="s">
        <v>4448</v>
      </c>
      <c r="D653" s="27" t="s">
        <v>4449</v>
      </c>
      <c r="E653" s="28" t="str">
        <f t="shared" si="69"/>
        <v>OEMF50D5Q-I</v>
      </c>
      <c r="F653" s="28" t="str">
        <f t="shared" si="70"/>
        <v>OEMF50D5Q-I</v>
      </c>
      <c r="G653" s="27" t="s">
        <v>4448</v>
      </c>
      <c r="H653" s="29" t="str">
        <f t="shared" si="71"/>
        <v>The Secret Sauce</v>
      </c>
      <c r="I653" s="27" t="s">
        <v>1587</v>
      </c>
      <c r="J653" s="27" t="s">
        <v>4450</v>
      </c>
      <c r="K653" s="28" t="str">
        <f t="shared" si="72"/>
        <v>Dec 3, 2020</v>
      </c>
      <c r="L653" s="30">
        <f t="shared" si="73"/>
        <v>44168</v>
      </c>
      <c r="M653" s="28">
        <f t="shared" si="74"/>
        <v>3</v>
      </c>
      <c r="N653" s="28">
        <f t="shared" si="75"/>
        <v>12</v>
      </c>
      <c r="O653" s="28">
        <f t="shared" si="76"/>
        <v>2020</v>
      </c>
      <c r="P653" s="28" t="str">
        <f t="shared" si="77"/>
        <v>3</v>
      </c>
      <c r="Q653" s="28">
        <f>ROUNDUP(Table1[[#This Row],[month]]/3,0)</f>
        <v>4</v>
      </c>
      <c r="R653" s="28" t="str">
        <f>_xlfn.CONCAT(Table1[[#This Row],[year]],"-Q",Table1[[#This Row],[Quarter]])</f>
        <v>2020-Q4</v>
      </c>
      <c r="S653" s="28" t="str">
        <f>TEXT(Table1[[#This Row],[dateStr]],"yyyy-mm")</f>
        <v>2020-12</v>
      </c>
      <c r="T653" s="28" t="str">
        <f t="shared" si="78"/>
        <v>December</v>
      </c>
      <c r="U653" s="31">
        <v>59</v>
      </c>
      <c r="V653" s="27" t="s">
        <v>4451</v>
      </c>
      <c r="W653" s="32">
        <f t="shared" si="79"/>
        <v>124729</v>
      </c>
      <c r="X653" s="27" t="s">
        <v>4452</v>
      </c>
      <c r="Y653" s="32">
        <f t="shared" si="88"/>
        <v>3432</v>
      </c>
      <c r="Z65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53" s="27" t="s">
        <v>4453</v>
      </c>
      <c r="AB653" s="33">
        <f>Table1[[#This Row],[secs]]/60 + Table1[[#This Row],[mins]] + Table1[[#This Row],[hours]]*60</f>
        <v>23.433333333333334</v>
      </c>
      <c r="AC653" s="34">
        <f t="shared" si="89"/>
        <v>26</v>
      </c>
      <c r="AD653" s="34">
        <f t="shared" si="90"/>
        <v>23</v>
      </c>
      <c r="AE653" s="35">
        <f t="shared" si="91"/>
        <v>0</v>
      </c>
      <c r="AF653" s="28" t="str">
        <f>IFERROR(VLOOKUP(E653,youtube_playlist!$G:$H,2,FALSE),"Unspecified")</f>
        <v>Unspecified</v>
      </c>
      <c r="AG653" s="28" t="str">
        <f>IFERROR(INDEX(youtube_playlist!$G$2:$H$285,MATCH(E653,youtube_playlist!$G$2:$G$285,0),MATCH("industry",youtube_playlist!$G$1:$H$1,0)),"Unspecified")</f>
        <v>Unspecified</v>
      </c>
      <c r="AH653" s="36">
        <v>40805</v>
      </c>
    </row>
    <row r="654" spans="1:34" ht="15.75" customHeight="1" x14ac:dyDescent="0.3">
      <c r="A654" s="27" t="s">
        <v>4454</v>
      </c>
      <c r="B654" s="27" t="s">
        <v>4376</v>
      </c>
      <c r="C654" s="27" t="s">
        <v>4455</v>
      </c>
      <c r="D654" s="27" t="s">
        <v>4456</v>
      </c>
      <c r="E654" s="28" t="str">
        <f t="shared" si="69"/>
        <v>qpl81RPRDCs</v>
      </c>
      <c r="F654" s="28" t="str">
        <f t="shared" si="70"/>
        <v>qpl81RPRDCs</v>
      </c>
      <c r="G654" s="27" t="s">
        <v>4455</v>
      </c>
      <c r="H654" s="29" t="str">
        <f t="shared" si="71"/>
        <v>The Secret Sauce</v>
      </c>
      <c r="I654" s="27" t="s">
        <v>1587</v>
      </c>
      <c r="J654" s="27" t="s">
        <v>4457</v>
      </c>
      <c r="K654" s="28" t="str">
        <f t="shared" si="72"/>
        <v>Dec 2, 2020</v>
      </c>
      <c r="L654" s="30">
        <f t="shared" si="73"/>
        <v>44167</v>
      </c>
      <c r="M654" s="28">
        <f t="shared" si="74"/>
        <v>2</v>
      </c>
      <c r="N654" s="28">
        <f t="shared" si="75"/>
        <v>12</v>
      </c>
      <c r="O654" s="28">
        <f t="shared" si="76"/>
        <v>2020</v>
      </c>
      <c r="P654" s="28" t="str">
        <f t="shared" si="77"/>
        <v>2</v>
      </c>
      <c r="Q654" s="28">
        <f>ROUNDUP(Table1[[#This Row],[month]]/3,0)</f>
        <v>4</v>
      </c>
      <c r="R654" s="28" t="str">
        <f>_xlfn.CONCAT(Table1[[#This Row],[year]],"-Q",Table1[[#This Row],[Quarter]])</f>
        <v>2020-Q4</v>
      </c>
      <c r="S654" s="28" t="str">
        <f>TEXT(Table1[[#This Row],[dateStr]],"yyyy-mm")</f>
        <v>2020-12</v>
      </c>
      <c r="T654" s="28" t="str">
        <f t="shared" si="78"/>
        <v>December</v>
      </c>
      <c r="U654" s="31">
        <v>14</v>
      </c>
      <c r="V654" s="27" t="s">
        <v>4458</v>
      </c>
      <c r="W654" s="32">
        <f t="shared" si="79"/>
        <v>144166</v>
      </c>
      <c r="X654" s="27" t="s">
        <v>4115</v>
      </c>
      <c r="Y654" s="32">
        <f t="shared" si="88"/>
        <v>776</v>
      </c>
      <c r="Z65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54" s="27" t="s">
        <v>4459</v>
      </c>
      <c r="AB654" s="33">
        <f>Table1[[#This Row],[secs]]/60 + Table1[[#This Row],[mins]] + Table1[[#This Row],[hours]]*60</f>
        <v>40.866666666666667</v>
      </c>
      <c r="AC654" s="34">
        <f t="shared" si="89"/>
        <v>52</v>
      </c>
      <c r="AD654" s="34">
        <f t="shared" si="90"/>
        <v>40</v>
      </c>
      <c r="AE654" s="35">
        <f t="shared" si="91"/>
        <v>0</v>
      </c>
      <c r="AF654" s="28" t="str">
        <f>IFERROR(VLOOKUP(E654,youtube_playlist!$G:$H,2,FALSE),"Unspecified")</f>
        <v>Unspecified</v>
      </c>
      <c r="AG654" s="28" t="str">
        <f>IFERROR(INDEX(youtube_playlist!$G$2:$H$285,MATCH(E654,youtube_playlist!$G$2:$G$285,0),MATCH("industry",youtube_playlist!$G$1:$H$1,0)),"Unspecified")</f>
        <v>Unspecified</v>
      </c>
      <c r="AH654" s="36">
        <v>37677</v>
      </c>
    </row>
    <row r="655" spans="1:34" ht="15.75" customHeight="1" x14ac:dyDescent="0.3">
      <c r="A655" s="27" t="s">
        <v>4460</v>
      </c>
      <c r="B655" s="27" t="s">
        <v>4376</v>
      </c>
      <c r="C655" s="27" t="s">
        <v>4461</v>
      </c>
      <c r="D655" s="27" t="s">
        <v>4462</v>
      </c>
      <c r="E655" s="28" t="str">
        <f t="shared" si="69"/>
        <v>6LP3RRM-9F8</v>
      </c>
      <c r="F655" s="28" t="str">
        <f t="shared" si="70"/>
        <v>6LP3RRM-9F8</v>
      </c>
      <c r="G655" s="27" t="s">
        <v>4461</v>
      </c>
      <c r="H655" s="29" t="str">
        <f t="shared" si="71"/>
        <v>The Secret Sauce</v>
      </c>
      <c r="I655" s="27" t="s">
        <v>1587</v>
      </c>
      <c r="J655" s="27" t="s">
        <v>4463</v>
      </c>
      <c r="K655" s="28" t="str">
        <f t="shared" si="72"/>
        <v>Nov 28, 2020</v>
      </c>
      <c r="L655" s="30">
        <f t="shared" si="73"/>
        <v>44163</v>
      </c>
      <c r="M655" s="28">
        <f t="shared" si="74"/>
        <v>28</v>
      </c>
      <c r="N655" s="28">
        <f t="shared" si="75"/>
        <v>11</v>
      </c>
      <c r="O655" s="28">
        <f t="shared" si="76"/>
        <v>2020</v>
      </c>
      <c r="P655" s="28" t="str">
        <f t="shared" si="77"/>
        <v>28</v>
      </c>
      <c r="Q655" s="28">
        <f>ROUNDUP(Table1[[#This Row],[month]]/3,0)</f>
        <v>4</v>
      </c>
      <c r="R655" s="28" t="str">
        <f>_xlfn.CONCAT(Table1[[#This Row],[year]],"-Q",Table1[[#This Row],[Quarter]])</f>
        <v>2020-Q4</v>
      </c>
      <c r="S655" s="28" t="str">
        <f>TEXT(Table1[[#This Row],[dateStr]],"yyyy-mm")</f>
        <v>2020-11</v>
      </c>
      <c r="T655" s="28" t="str">
        <f t="shared" si="78"/>
        <v>November</v>
      </c>
      <c r="U655" s="31">
        <v>3</v>
      </c>
      <c r="V655" s="27" t="s">
        <v>4464</v>
      </c>
      <c r="W655" s="32">
        <f t="shared" si="79"/>
        <v>14407</v>
      </c>
      <c r="X655" s="27" t="s">
        <v>4465</v>
      </c>
      <c r="Y655" s="32">
        <f t="shared" si="88"/>
        <v>221</v>
      </c>
      <c r="Z65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55" s="27" t="s">
        <v>4466</v>
      </c>
      <c r="AB655" s="33">
        <f>Table1[[#This Row],[secs]]/60 + Table1[[#This Row],[mins]] + Table1[[#This Row],[hours]]*60</f>
        <v>45.483333333333334</v>
      </c>
      <c r="AC655" s="34">
        <f t="shared" si="89"/>
        <v>29</v>
      </c>
      <c r="AD655" s="34">
        <f t="shared" si="90"/>
        <v>45</v>
      </c>
      <c r="AE655" s="35">
        <f t="shared" si="91"/>
        <v>0</v>
      </c>
      <c r="AF655" s="28" t="str">
        <f>IFERROR(VLOOKUP(E655,youtube_playlist!$G:$H,2,FALSE),"Unspecified")</f>
        <v>Unspecified</v>
      </c>
      <c r="AG655" s="28" t="str">
        <f>IFERROR(INDEX(youtube_playlist!$G$2:$H$285,MATCH(E655,youtube_playlist!$G$2:$G$285,0),MATCH("industry",youtube_playlist!$G$1:$H$1,0)),"Unspecified")</f>
        <v>Unspecified</v>
      </c>
      <c r="AH655" s="36">
        <v>35220</v>
      </c>
    </row>
    <row r="656" spans="1:34" ht="15.75" customHeight="1" x14ac:dyDescent="0.3">
      <c r="A656" s="27" t="s">
        <v>4467</v>
      </c>
      <c r="B656" s="27" t="s">
        <v>4376</v>
      </c>
      <c r="C656" s="27" t="s">
        <v>4468</v>
      </c>
      <c r="D656" s="27" t="s">
        <v>4469</v>
      </c>
      <c r="E656" s="28" t="str">
        <f t="shared" si="69"/>
        <v>g6CJOE_81mI</v>
      </c>
      <c r="F656" s="28" t="str">
        <f t="shared" si="70"/>
        <v>g6CJOE_81mI</v>
      </c>
      <c r="G656" s="27" t="s">
        <v>4468</v>
      </c>
      <c r="H656" s="29" t="str">
        <f t="shared" si="71"/>
        <v>The Secret Sauce</v>
      </c>
      <c r="I656" s="27" t="s">
        <v>1587</v>
      </c>
      <c r="J656" s="27" t="s">
        <v>4470</v>
      </c>
      <c r="K656" s="28" t="str">
        <f t="shared" si="72"/>
        <v>Nov 27, 2020</v>
      </c>
      <c r="L656" s="30">
        <f t="shared" si="73"/>
        <v>44162</v>
      </c>
      <c r="M656" s="28">
        <f t="shared" si="74"/>
        <v>27</v>
      </c>
      <c r="N656" s="28">
        <f t="shared" si="75"/>
        <v>11</v>
      </c>
      <c r="O656" s="28">
        <f t="shared" si="76"/>
        <v>2020</v>
      </c>
      <c r="P656" s="28" t="str">
        <f t="shared" si="77"/>
        <v>27</v>
      </c>
      <c r="Q656" s="28">
        <f>ROUNDUP(Table1[[#This Row],[month]]/3,0)</f>
        <v>4</v>
      </c>
      <c r="R656" s="28" t="str">
        <f>_xlfn.CONCAT(Table1[[#This Row],[year]],"-Q",Table1[[#This Row],[Quarter]])</f>
        <v>2020-Q4</v>
      </c>
      <c r="S656" s="28" t="str">
        <f>TEXT(Table1[[#This Row],[dateStr]],"yyyy-mm")</f>
        <v>2020-11</v>
      </c>
      <c r="T656" s="28" t="str">
        <f t="shared" si="78"/>
        <v>November</v>
      </c>
      <c r="U656" s="31">
        <v>31</v>
      </c>
      <c r="V656" s="27" t="s">
        <v>4471</v>
      </c>
      <c r="W656" s="32">
        <f t="shared" si="79"/>
        <v>56878</v>
      </c>
      <c r="X656" s="27" t="s">
        <v>4472</v>
      </c>
      <c r="Y656" s="32">
        <f t="shared" si="88"/>
        <v>1224</v>
      </c>
      <c r="Z65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56" s="27" t="s">
        <v>4473</v>
      </c>
      <c r="AB656" s="33">
        <f>Table1[[#This Row],[secs]]/60 + Table1[[#This Row],[mins]] + Table1[[#This Row],[hours]]*60</f>
        <v>37.083333333333336</v>
      </c>
      <c r="AC656" s="34">
        <f t="shared" si="89"/>
        <v>5</v>
      </c>
      <c r="AD656" s="34">
        <f t="shared" si="90"/>
        <v>37</v>
      </c>
      <c r="AE656" s="35">
        <f t="shared" si="91"/>
        <v>0</v>
      </c>
      <c r="AF656" s="28" t="str">
        <f>IFERROR(VLOOKUP(E656,youtube_playlist!$G:$H,2,FALSE),"Unspecified")</f>
        <v>Unspecified</v>
      </c>
      <c r="AG656" s="28" t="str">
        <f>IFERROR(INDEX(youtube_playlist!$G$2:$H$285,MATCH(E656,youtube_playlist!$G$2:$G$285,0),MATCH("industry",youtube_playlist!$G$1:$H$1,0)),"Unspecified")</f>
        <v>Unspecified</v>
      </c>
      <c r="AH656" s="36">
        <v>33760</v>
      </c>
    </row>
    <row r="657" spans="1:34" ht="15.75" customHeight="1" x14ac:dyDescent="0.3">
      <c r="A657" s="27" t="s">
        <v>4474</v>
      </c>
      <c r="B657" s="27" t="s">
        <v>4376</v>
      </c>
      <c r="C657" s="27" t="s">
        <v>4475</v>
      </c>
      <c r="D657" s="27" t="s">
        <v>4476</v>
      </c>
      <c r="E657" s="28" t="str">
        <f t="shared" si="69"/>
        <v>C9lEethRevo</v>
      </c>
      <c r="F657" s="28" t="str">
        <f t="shared" si="70"/>
        <v>C9lEethRevo</v>
      </c>
      <c r="G657" s="27" t="s">
        <v>4475</v>
      </c>
      <c r="H657" s="29" t="str">
        <f t="shared" si="71"/>
        <v>The Secret Sauce</v>
      </c>
      <c r="I657" s="27" t="s">
        <v>1587</v>
      </c>
      <c r="J657" s="27" t="s">
        <v>4477</v>
      </c>
      <c r="K657" s="28" t="str">
        <f t="shared" si="72"/>
        <v>Nov 26, 2020</v>
      </c>
      <c r="L657" s="30">
        <f t="shared" si="73"/>
        <v>44161</v>
      </c>
      <c r="M657" s="28">
        <f t="shared" si="74"/>
        <v>26</v>
      </c>
      <c r="N657" s="28">
        <f t="shared" si="75"/>
        <v>11</v>
      </c>
      <c r="O657" s="28">
        <f t="shared" si="76"/>
        <v>2020</v>
      </c>
      <c r="P657" s="28" t="str">
        <f t="shared" si="77"/>
        <v>26</v>
      </c>
      <c r="Q657" s="28">
        <f>ROUNDUP(Table1[[#This Row],[month]]/3,0)</f>
        <v>4</v>
      </c>
      <c r="R657" s="28" t="str">
        <f>_xlfn.CONCAT(Table1[[#This Row],[year]],"-Q",Table1[[#This Row],[Quarter]])</f>
        <v>2020-Q4</v>
      </c>
      <c r="S657" s="28" t="str">
        <f>TEXT(Table1[[#This Row],[dateStr]],"yyyy-mm")</f>
        <v>2020-11</v>
      </c>
      <c r="T657" s="28" t="str">
        <f t="shared" si="78"/>
        <v>November</v>
      </c>
      <c r="U657" s="31">
        <v>31</v>
      </c>
      <c r="V657" s="27" t="s">
        <v>4478</v>
      </c>
      <c r="W657" s="32">
        <f t="shared" si="79"/>
        <v>9953</v>
      </c>
      <c r="X657" s="27" t="s">
        <v>238</v>
      </c>
      <c r="Y657" s="32">
        <f t="shared" si="88"/>
        <v>261</v>
      </c>
      <c r="Z65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57" s="27" t="s">
        <v>3897</v>
      </c>
      <c r="AB657" s="33">
        <f>Table1[[#This Row],[secs]]/60 + Table1[[#This Row],[mins]] + Table1[[#This Row],[hours]]*60</f>
        <v>28.95</v>
      </c>
      <c r="AC657" s="34">
        <f t="shared" si="89"/>
        <v>57</v>
      </c>
      <c r="AD657" s="34">
        <f t="shared" si="90"/>
        <v>28</v>
      </c>
      <c r="AE657" s="35">
        <f t="shared" si="91"/>
        <v>0</v>
      </c>
      <c r="AF657" s="28" t="str">
        <f>IFERROR(VLOOKUP(E657,youtube_playlist!$G:$H,2,FALSE),"Unspecified")</f>
        <v>Unspecified</v>
      </c>
      <c r="AG657" s="28" t="str">
        <f>IFERROR(INDEX(youtube_playlist!$G$2:$H$285,MATCH(E657,youtube_playlist!$G$2:$G$285,0),MATCH("industry",youtube_playlist!$G$1:$H$1,0)),"Unspecified")</f>
        <v>Unspecified</v>
      </c>
      <c r="AH657" s="36">
        <v>32140</v>
      </c>
    </row>
    <row r="658" spans="1:34" ht="15.75" customHeight="1" x14ac:dyDescent="0.3">
      <c r="A658" s="27" t="s">
        <v>4479</v>
      </c>
      <c r="B658" s="27" t="s">
        <v>4376</v>
      </c>
      <c r="C658" s="27" t="s">
        <v>4480</v>
      </c>
      <c r="D658" s="27" t="s">
        <v>4481</v>
      </c>
      <c r="E658" s="28" t="str">
        <f t="shared" si="69"/>
        <v>UoLezvqXeQo</v>
      </c>
      <c r="F658" s="28" t="str">
        <f t="shared" si="70"/>
        <v>UoLezvqXeQo</v>
      </c>
      <c r="G658" s="27" t="s">
        <v>4480</v>
      </c>
      <c r="H658" s="29" t="str">
        <f t="shared" si="71"/>
        <v>The Secret Sauce</v>
      </c>
      <c r="I658" s="27" t="s">
        <v>1587</v>
      </c>
      <c r="J658" s="27" t="s">
        <v>4482</v>
      </c>
      <c r="K658" s="28" t="str">
        <f t="shared" si="72"/>
        <v>Nov 24, 2020</v>
      </c>
      <c r="L658" s="30">
        <f t="shared" si="73"/>
        <v>44159</v>
      </c>
      <c r="M658" s="28">
        <f t="shared" si="74"/>
        <v>24</v>
      </c>
      <c r="N658" s="28">
        <f t="shared" si="75"/>
        <v>11</v>
      </c>
      <c r="O658" s="28">
        <f t="shared" si="76"/>
        <v>2020</v>
      </c>
      <c r="P658" s="28" t="str">
        <f t="shared" si="77"/>
        <v>24</v>
      </c>
      <c r="Q658" s="28">
        <f>ROUNDUP(Table1[[#This Row],[month]]/3,0)</f>
        <v>4</v>
      </c>
      <c r="R658" s="28" t="str">
        <f>_xlfn.CONCAT(Table1[[#This Row],[year]],"-Q",Table1[[#This Row],[Quarter]])</f>
        <v>2020-Q4</v>
      </c>
      <c r="S658" s="28" t="str">
        <f>TEXT(Table1[[#This Row],[dateStr]],"yyyy-mm")</f>
        <v>2020-11</v>
      </c>
      <c r="T658" s="28" t="str">
        <f t="shared" si="78"/>
        <v>November</v>
      </c>
      <c r="U658" s="31">
        <v>661</v>
      </c>
      <c r="V658" s="27" t="s">
        <v>4483</v>
      </c>
      <c r="W658" s="32">
        <f t="shared" si="79"/>
        <v>497483</v>
      </c>
      <c r="X658" s="27" t="s">
        <v>4484</v>
      </c>
      <c r="Y658" s="32">
        <f t="shared" si="88"/>
        <v>11034</v>
      </c>
      <c r="Z65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58" s="27" t="s">
        <v>4485</v>
      </c>
      <c r="AB658" s="33">
        <f>Table1[[#This Row],[secs]]/60 + Table1[[#This Row],[mins]] + Table1[[#This Row],[hours]]*60</f>
        <v>60.383333333333333</v>
      </c>
      <c r="AC658" s="34">
        <f t="shared" si="89"/>
        <v>23</v>
      </c>
      <c r="AD658" s="34">
        <f t="shared" si="90"/>
        <v>0</v>
      </c>
      <c r="AE658" s="35">
        <f t="shared" si="91"/>
        <v>1</v>
      </c>
      <c r="AF658" s="28" t="str">
        <f>IFERROR(VLOOKUP(E658,youtube_playlist!$G:$H,2,FALSE),"Unspecified")</f>
        <v>ธุรกิจค้าปลีก</v>
      </c>
      <c r="AG658" s="28" t="str">
        <f>IFERROR(INDEX(youtube_playlist!$G$2:$H$285,MATCH(E658,youtube_playlist!$G$2:$G$285,0),MATCH("industry",youtube_playlist!$G$1:$H$1,0)),"Unspecified")</f>
        <v>ธุรกิจค้าปลีก</v>
      </c>
      <c r="AH658" s="36">
        <v>41939</v>
      </c>
    </row>
    <row r="659" spans="1:34" ht="15.75" customHeight="1" x14ac:dyDescent="0.3">
      <c r="A659" s="27" t="s">
        <v>4486</v>
      </c>
      <c r="B659" s="27" t="s">
        <v>4376</v>
      </c>
      <c r="C659" s="27" t="s">
        <v>4487</v>
      </c>
      <c r="D659" s="27" t="s">
        <v>4488</v>
      </c>
      <c r="E659" s="28" t="str">
        <f t="shared" si="69"/>
        <v>hpdBLJitGg8</v>
      </c>
      <c r="F659" s="28" t="str">
        <f t="shared" si="70"/>
        <v>hpdBLJitGg8</v>
      </c>
      <c r="G659" s="27" t="s">
        <v>4487</v>
      </c>
      <c r="H659" s="29" t="str">
        <f t="shared" si="71"/>
        <v>The Secret Sauce</v>
      </c>
      <c r="I659" s="27" t="s">
        <v>1587</v>
      </c>
      <c r="J659" s="27" t="s">
        <v>4489</v>
      </c>
      <c r="K659" s="28" t="str">
        <f t="shared" si="72"/>
        <v>Nov 23, 2020</v>
      </c>
      <c r="L659" s="30">
        <f t="shared" si="73"/>
        <v>44158</v>
      </c>
      <c r="M659" s="28">
        <f t="shared" si="74"/>
        <v>23</v>
      </c>
      <c r="N659" s="28">
        <f t="shared" si="75"/>
        <v>11</v>
      </c>
      <c r="O659" s="28">
        <f t="shared" si="76"/>
        <v>2020</v>
      </c>
      <c r="P659" s="28" t="str">
        <f t="shared" si="77"/>
        <v>23</v>
      </c>
      <c r="Q659" s="28">
        <f>ROUNDUP(Table1[[#This Row],[month]]/3,0)</f>
        <v>4</v>
      </c>
      <c r="R659" s="28" t="str">
        <f>_xlfn.CONCAT(Table1[[#This Row],[year]],"-Q",Table1[[#This Row],[Quarter]])</f>
        <v>2020-Q4</v>
      </c>
      <c r="S659" s="28" t="str">
        <f>TEXT(Table1[[#This Row],[dateStr]],"yyyy-mm")</f>
        <v>2020-11</v>
      </c>
      <c r="T659" s="28" t="str">
        <f t="shared" si="78"/>
        <v>November</v>
      </c>
      <c r="U659" s="31">
        <v>617</v>
      </c>
      <c r="V659" s="27" t="s">
        <v>4490</v>
      </c>
      <c r="W659" s="32">
        <f t="shared" si="79"/>
        <v>218515</v>
      </c>
      <c r="X659" s="27" t="s">
        <v>4491</v>
      </c>
      <c r="Y659" s="32">
        <f t="shared" si="88"/>
        <v>4206</v>
      </c>
      <c r="Z65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59" s="27" t="s">
        <v>3753</v>
      </c>
      <c r="AB659" s="33">
        <f>Table1[[#This Row],[secs]]/60 + Table1[[#This Row],[mins]] + Table1[[#This Row],[hours]]*60</f>
        <v>46.95</v>
      </c>
      <c r="AC659" s="34">
        <f t="shared" si="89"/>
        <v>57</v>
      </c>
      <c r="AD659" s="34">
        <f t="shared" si="90"/>
        <v>46</v>
      </c>
      <c r="AE659" s="35">
        <f t="shared" si="91"/>
        <v>0</v>
      </c>
      <c r="AF659" s="28" t="str">
        <f>IFERROR(VLOOKUP(E659,youtube_playlist!$G:$H,2,FALSE),"Unspecified")</f>
        <v>ธุรกิจค้าปลีก</v>
      </c>
      <c r="AG659" s="28" t="str">
        <f>IFERROR(INDEX(youtube_playlist!$G$2:$H$285,MATCH(E659,youtube_playlist!$G$2:$G$285,0),MATCH("industry",youtube_playlist!$G$1:$H$1,0)),"Unspecified")</f>
        <v>ธุรกิจค้าปลีก</v>
      </c>
      <c r="AH659" s="36">
        <v>36735</v>
      </c>
    </row>
    <row r="660" spans="1:34" ht="15.75" customHeight="1" x14ac:dyDescent="0.3">
      <c r="A660" s="27" t="s">
        <v>4492</v>
      </c>
      <c r="B660" s="27" t="s">
        <v>4376</v>
      </c>
      <c r="C660" s="27" t="s">
        <v>4493</v>
      </c>
      <c r="D660" s="27" t="s">
        <v>4494</v>
      </c>
      <c r="E660" s="28" t="str">
        <f t="shared" si="69"/>
        <v>_gevHBrsuB4</v>
      </c>
      <c r="F660" s="28" t="str">
        <f t="shared" si="70"/>
        <v>_gevHBrsuB4</v>
      </c>
      <c r="G660" s="27" t="s">
        <v>4493</v>
      </c>
      <c r="H660" s="29" t="str">
        <f t="shared" si="71"/>
        <v>The Secret Sauce</v>
      </c>
      <c r="I660" s="27" t="s">
        <v>1587</v>
      </c>
      <c r="J660" s="27" t="s">
        <v>4495</v>
      </c>
      <c r="K660" s="28" t="str">
        <f t="shared" si="72"/>
        <v>Nov 21, 2020</v>
      </c>
      <c r="L660" s="30">
        <f t="shared" si="73"/>
        <v>44156</v>
      </c>
      <c r="M660" s="28">
        <f t="shared" si="74"/>
        <v>21</v>
      </c>
      <c r="N660" s="28">
        <f t="shared" si="75"/>
        <v>11</v>
      </c>
      <c r="O660" s="28">
        <f t="shared" si="76"/>
        <v>2020</v>
      </c>
      <c r="P660" s="28" t="str">
        <f t="shared" si="77"/>
        <v>21</v>
      </c>
      <c r="Q660" s="28">
        <f>ROUNDUP(Table1[[#This Row],[month]]/3,0)</f>
        <v>4</v>
      </c>
      <c r="R660" s="28" t="str">
        <f>_xlfn.CONCAT(Table1[[#This Row],[year]],"-Q",Table1[[#This Row],[Quarter]])</f>
        <v>2020-Q4</v>
      </c>
      <c r="S660" s="28" t="str">
        <f>TEXT(Table1[[#This Row],[dateStr]],"yyyy-mm")</f>
        <v>2020-11</v>
      </c>
      <c r="T660" s="28" t="str">
        <f t="shared" si="78"/>
        <v>November</v>
      </c>
      <c r="U660" s="31">
        <v>41</v>
      </c>
      <c r="V660" s="27" t="s">
        <v>4496</v>
      </c>
      <c r="W660" s="32">
        <f t="shared" si="79"/>
        <v>45820</v>
      </c>
      <c r="X660" s="27" t="s">
        <v>4497</v>
      </c>
      <c r="Y660" s="32">
        <f t="shared" si="88"/>
        <v>726</v>
      </c>
      <c r="Z66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60" s="27" t="s">
        <v>4498</v>
      </c>
      <c r="AB660" s="33">
        <f>Table1[[#This Row],[secs]]/60 + Table1[[#This Row],[mins]] + Table1[[#This Row],[hours]]*60</f>
        <v>58.533333333333331</v>
      </c>
      <c r="AC660" s="34">
        <f t="shared" si="89"/>
        <v>32</v>
      </c>
      <c r="AD660" s="34">
        <f t="shared" si="90"/>
        <v>58</v>
      </c>
      <c r="AE660" s="35">
        <f t="shared" si="91"/>
        <v>0</v>
      </c>
      <c r="AF660" s="28" t="str">
        <f>IFERROR(VLOOKUP(E660,youtube_playlist!$G:$H,2,FALSE),"Unspecified")</f>
        <v>โทรคมนาคม</v>
      </c>
      <c r="AG660" s="28" t="str">
        <f>IFERROR(INDEX(youtube_playlist!$G$2:$H$285,MATCH(E660,youtube_playlist!$G$2:$G$285,0),MATCH("industry",youtube_playlist!$G$1:$H$1,0)),"Unspecified")</f>
        <v>โทรคมนาคม</v>
      </c>
      <c r="AH660" s="36">
        <v>38871</v>
      </c>
    </row>
    <row r="661" spans="1:34" ht="15.75" customHeight="1" x14ac:dyDescent="0.3">
      <c r="A661" s="27" t="s">
        <v>4499</v>
      </c>
      <c r="B661" s="27" t="s">
        <v>4376</v>
      </c>
      <c r="C661" s="27" t="s">
        <v>4500</v>
      </c>
      <c r="D661" s="27" t="s">
        <v>4501</v>
      </c>
      <c r="E661" s="28" t="str">
        <f t="shared" si="69"/>
        <v>J3hJDfQodDs</v>
      </c>
      <c r="F661" s="28" t="str">
        <f t="shared" si="70"/>
        <v>J3hJDfQodDs</v>
      </c>
      <c r="G661" s="27" t="s">
        <v>4500</v>
      </c>
      <c r="H661" s="29" t="str">
        <f t="shared" si="71"/>
        <v>The Secret Sauce</v>
      </c>
      <c r="I661" s="27" t="s">
        <v>1587</v>
      </c>
      <c r="J661" s="27" t="s">
        <v>4502</v>
      </c>
      <c r="K661" s="28" t="str">
        <f t="shared" si="72"/>
        <v>Nov 17, 2020</v>
      </c>
      <c r="L661" s="30">
        <f t="shared" si="73"/>
        <v>44152</v>
      </c>
      <c r="M661" s="28">
        <f t="shared" si="74"/>
        <v>17</v>
      </c>
      <c r="N661" s="28">
        <f t="shared" si="75"/>
        <v>11</v>
      </c>
      <c r="O661" s="28">
        <f t="shared" si="76"/>
        <v>2020</v>
      </c>
      <c r="P661" s="28" t="str">
        <f t="shared" si="77"/>
        <v>17</v>
      </c>
      <c r="Q661" s="28">
        <f>ROUNDUP(Table1[[#This Row],[month]]/3,0)</f>
        <v>4</v>
      </c>
      <c r="R661" s="28" t="str">
        <f>_xlfn.CONCAT(Table1[[#This Row],[year]],"-Q",Table1[[#This Row],[Quarter]])</f>
        <v>2020-Q4</v>
      </c>
      <c r="S661" s="28" t="str">
        <f>TEXT(Table1[[#This Row],[dateStr]],"yyyy-mm")</f>
        <v>2020-11</v>
      </c>
      <c r="T661" s="28" t="str">
        <f t="shared" si="78"/>
        <v>November</v>
      </c>
      <c r="U661" s="31">
        <v>55</v>
      </c>
      <c r="V661" s="27" t="s">
        <v>4503</v>
      </c>
      <c r="W661" s="32">
        <f t="shared" si="79"/>
        <v>93366</v>
      </c>
      <c r="X661" s="27" t="s">
        <v>4504</v>
      </c>
      <c r="Y661" s="32">
        <f t="shared" si="88"/>
        <v>1959</v>
      </c>
      <c r="Z66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61" s="27" t="s">
        <v>4505</v>
      </c>
      <c r="AB661" s="33">
        <f>Table1[[#This Row],[secs]]/60 + Table1[[#This Row],[mins]] + Table1[[#This Row],[hours]]*60</f>
        <v>43.916666666666664</v>
      </c>
      <c r="AC661" s="34">
        <f t="shared" si="89"/>
        <v>55</v>
      </c>
      <c r="AD661" s="34">
        <f t="shared" si="90"/>
        <v>43</v>
      </c>
      <c r="AE661" s="35">
        <f t="shared" si="91"/>
        <v>0</v>
      </c>
      <c r="AF661" s="28" t="str">
        <f>IFERROR(VLOOKUP(E661,youtube_playlist!$G:$H,2,FALSE),"Unspecified")</f>
        <v>Unspecified</v>
      </c>
      <c r="AG661" s="28" t="str">
        <f>IFERROR(INDEX(youtube_playlist!$G$2:$H$285,MATCH(E661,youtube_playlist!$G$2:$G$285,0),MATCH("industry",youtube_playlist!$G$1:$H$1,0)),"Unspecified")</f>
        <v>Unspecified</v>
      </c>
      <c r="AH661" s="36">
        <v>41385</v>
      </c>
    </row>
    <row r="662" spans="1:34" ht="15.75" customHeight="1" x14ac:dyDescent="0.3">
      <c r="A662" s="27" t="s">
        <v>4506</v>
      </c>
      <c r="B662" s="27" t="s">
        <v>4376</v>
      </c>
      <c r="C662" s="27" t="s">
        <v>4507</v>
      </c>
      <c r="D662" s="27" t="s">
        <v>4508</v>
      </c>
      <c r="E662" s="28" t="str">
        <f t="shared" si="69"/>
        <v>mDNMjQUEAJw</v>
      </c>
      <c r="F662" s="28" t="str">
        <f t="shared" si="70"/>
        <v>mDNMjQUEAJw</v>
      </c>
      <c r="G662" s="27" t="s">
        <v>4507</v>
      </c>
      <c r="H662" s="29" t="str">
        <f t="shared" si="71"/>
        <v>The Secret Sauce</v>
      </c>
      <c r="I662" s="27" t="s">
        <v>1587</v>
      </c>
      <c r="J662" s="27" t="s">
        <v>4509</v>
      </c>
      <c r="K662" s="28" t="str">
        <f t="shared" si="72"/>
        <v>Nov 16, 2020</v>
      </c>
      <c r="L662" s="30">
        <f t="shared" si="73"/>
        <v>44151</v>
      </c>
      <c r="M662" s="28">
        <f t="shared" si="74"/>
        <v>16</v>
      </c>
      <c r="N662" s="28">
        <f t="shared" si="75"/>
        <v>11</v>
      </c>
      <c r="O662" s="28">
        <f t="shared" si="76"/>
        <v>2020</v>
      </c>
      <c r="P662" s="28" t="str">
        <f t="shared" si="77"/>
        <v>16</v>
      </c>
      <c r="Q662" s="28">
        <f>ROUNDUP(Table1[[#This Row],[month]]/3,0)</f>
        <v>4</v>
      </c>
      <c r="R662" s="28" t="str">
        <f>_xlfn.CONCAT(Table1[[#This Row],[year]],"-Q",Table1[[#This Row],[Quarter]])</f>
        <v>2020-Q4</v>
      </c>
      <c r="S662" s="28" t="str">
        <f>TEXT(Table1[[#This Row],[dateStr]],"yyyy-mm")</f>
        <v>2020-11</v>
      </c>
      <c r="T662" s="28" t="str">
        <f t="shared" si="78"/>
        <v>November</v>
      </c>
      <c r="U662" s="31">
        <v>7</v>
      </c>
      <c r="V662" s="27" t="s">
        <v>4510</v>
      </c>
      <c r="W662" s="32">
        <f t="shared" si="79"/>
        <v>7292</v>
      </c>
      <c r="X662" s="27" t="s">
        <v>4511</v>
      </c>
      <c r="Y662" s="32">
        <f t="shared" si="88"/>
        <v>122</v>
      </c>
      <c r="Z66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62" s="27" t="s">
        <v>4512</v>
      </c>
      <c r="AB662" s="33">
        <f>Table1[[#This Row],[secs]]/60 + Table1[[#This Row],[mins]] + Table1[[#This Row],[hours]]*60</f>
        <v>43.8</v>
      </c>
      <c r="AC662" s="34">
        <f t="shared" si="89"/>
        <v>48</v>
      </c>
      <c r="AD662" s="34">
        <f t="shared" si="90"/>
        <v>43</v>
      </c>
      <c r="AE662" s="35">
        <f t="shared" si="91"/>
        <v>0</v>
      </c>
      <c r="AF662" s="28" t="str">
        <f>IFERROR(VLOOKUP(E662,youtube_playlist!$G:$H,2,FALSE),"Unspecified")</f>
        <v>Unspecified</v>
      </c>
      <c r="AG662" s="28" t="str">
        <f>IFERROR(INDEX(youtube_playlist!$G$2:$H$285,MATCH(E662,youtube_playlist!$G$2:$G$285,0),MATCH("industry",youtube_playlist!$G$1:$H$1,0)),"Unspecified")</f>
        <v>Unspecified</v>
      </c>
      <c r="AH662" s="36">
        <v>35238</v>
      </c>
    </row>
    <row r="663" spans="1:34" ht="15.75" customHeight="1" x14ac:dyDescent="0.3">
      <c r="A663" s="27" t="s">
        <v>4513</v>
      </c>
      <c r="B663" s="27" t="s">
        <v>4376</v>
      </c>
      <c r="C663" s="27" t="s">
        <v>4514</v>
      </c>
      <c r="D663" s="27" t="s">
        <v>4515</v>
      </c>
      <c r="E663" s="28" t="str">
        <f t="shared" si="69"/>
        <v>upIegYLR2Rk</v>
      </c>
      <c r="F663" s="28" t="str">
        <f t="shared" si="70"/>
        <v>upIegYLR2Rk</v>
      </c>
      <c r="G663" s="27" t="s">
        <v>4514</v>
      </c>
      <c r="H663" s="29" t="str">
        <f t="shared" si="71"/>
        <v>The Secret Sauce</v>
      </c>
      <c r="I663" s="27" t="s">
        <v>1587</v>
      </c>
      <c r="J663" s="27" t="s">
        <v>4516</v>
      </c>
      <c r="K663" s="28" t="str">
        <f t="shared" si="72"/>
        <v>Nov 11, 2020</v>
      </c>
      <c r="L663" s="30">
        <f t="shared" si="73"/>
        <v>44146</v>
      </c>
      <c r="M663" s="28">
        <f t="shared" si="74"/>
        <v>11</v>
      </c>
      <c r="N663" s="28">
        <f t="shared" si="75"/>
        <v>11</v>
      </c>
      <c r="O663" s="28">
        <f t="shared" si="76"/>
        <v>2020</v>
      </c>
      <c r="P663" s="28" t="str">
        <f t="shared" si="77"/>
        <v>11</v>
      </c>
      <c r="Q663" s="28">
        <f>ROUNDUP(Table1[[#This Row],[month]]/3,0)</f>
        <v>4</v>
      </c>
      <c r="R663" s="28" t="str">
        <f>_xlfn.CONCAT(Table1[[#This Row],[year]],"-Q",Table1[[#This Row],[Quarter]])</f>
        <v>2020-Q4</v>
      </c>
      <c r="S663" s="28" t="str">
        <f>TEXT(Table1[[#This Row],[dateStr]],"yyyy-mm")</f>
        <v>2020-11</v>
      </c>
      <c r="T663" s="28" t="str">
        <f t="shared" si="78"/>
        <v>November</v>
      </c>
      <c r="U663" s="31">
        <v>7</v>
      </c>
      <c r="V663" s="27" t="s">
        <v>4517</v>
      </c>
      <c r="W663" s="32">
        <f t="shared" si="79"/>
        <v>9357</v>
      </c>
      <c r="X663" s="27" t="s">
        <v>4518</v>
      </c>
      <c r="Y663" s="32">
        <f t="shared" si="88"/>
        <v>219</v>
      </c>
      <c r="Z663" s="3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663" s="27" t="s">
        <v>4519</v>
      </c>
      <c r="AB663" s="33">
        <f>Table1[[#This Row],[secs]]/60 + Table1[[#This Row],[mins]] + Table1[[#This Row],[hours]]*60</f>
        <v>94.966666666666669</v>
      </c>
      <c r="AC663" s="34">
        <f t="shared" si="89"/>
        <v>58</v>
      </c>
      <c r="AD663" s="34">
        <f t="shared" si="90"/>
        <v>34</v>
      </c>
      <c r="AE663" s="35">
        <f t="shared" si="91"/>
        <v>1</v>
      </c>
      <c r="AF663" s="28" t="str">
        <f>IFERROR(VLOOKUP(E663,youtube_playlist!$G:$H,2,FALSE),"Unspecified")</f>
        <v>พลังงาน</v>
      </c>
      <c r="AG663" s="28" t="str">
        <f>IFERROR(INDEX(youtube_playlist!$G$2:$H$285,MATCH(E663,youtube_playlist!$G$2:$G$285,0),MATCH("industry",youtube_playlist!$G$1:$H$1,0)),"Unspecified")</f>
        <v>พลังงาน</v>
      </c>
      <c r="AH663" s="36">
        <v>39998</v>
      </c>
    </row>
    <row r="664" spans="1:34" ht="15.75" hidden="1" customHeight="1" x14ac:dyDescent="0.3">
      <c r="A664" s="9" t="s">
        <v>4520</v>
      </c>
      <c r="B664" s="9" t="s">
        <v>4376</v>
      </c>
      <c r="C664" s="9" t="s">
        <v>4521</v>
      </c>
      <c r="D664" s="9" t="s">
        <v>4522</v>
      </c>
      <c r="E664" s="15" t="str">
        <f t="shared" si="69"/>
        <v>7SX_1HtvXqY</v>
      </c>
      <c r="F664" s="15" t="str">
        <f t="shared" si="70"/>
        <v>7SX_1HtvXqY</v>
      </c>
      <c r="G664" s="9" t="s">
        <v>4521</v>
      </c>
      <c r="H664" s="17" t="str">
        <f t="shared" si="71"/>
        <v>The Secret Sauce</v>
      </c>
      <c r="I664" s="9" t="s">
        <v>1587</v>
      </c>
      <c r="J664" s="9" t="s">
        <v>4523</v>
      </c>
      <c r="K664" s="15" t="str">
        <f t="shared" si="72"/>
        <v>Nov 10, 2020</v>
      </c>
      <c r="L664" s="10">
        <f t="shared" si="73"/>
        <v>44145</v>
      </c>
      <c r="M664" s="15">
        <f t="shared" si="74"/>
        <v>10</v>
      </c>
      <c r="N664" s="15">
        <f t="shared" si="75"/>
        <v>11</v>
      </c>
      <c r="O664" s="15">
        <f t="shared" si="76"/>
        <v>2020</v>
      </c>
      <c r="P664" s="15" t="str">
        <f t="shared" si="77"/>
        <v>10</v>
      </c>
      <c r="Q664" s="15">
        <f>ROUNDUP(Table1[[#This Row],[month]]/3,0)</f>
        <v>4</v>
      </c>
      <c r="R664" s="15" t="str">
        <f>_xlfn.CONCAT(Table1[[#This Row],[year]],"-Q",Table1[[#This Row],[Quarter]])</f>
        <v>2020-Q4</v>
      </c>
      <c r="S664" s="15" t="str">
        <f>TEXT(Table1[[#This Row],[dateStr]],"yyyy-mm")</f>
        <v>2020-11</v>
      </c>
      <c r="T664" s="15" t="str">
        <f t="shared" si="78"/>
        <v>November</v>
      </c>
      <c r="U664" s="11">
        <v>56</v>
      </c>
      <c r="V664" s="9" t="s">
        <v>4524</v>
      </c>
      <c r="W664" s="12">
        <f t="shared" si="79"/>
        <v>58382</v>
      </c>
      <c r="X664" s="9" t="s">
        <v>4525</v>
      </c>
      <c r="Y664" s="12">
        <f t="shared" si="88"/>
        <v>718</v>
      </c>
      <c r="Z664" s="1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664" s="9" t="s">
        <v>3459</v>
      </c>
      <c r="AB664" s="9" t="s">
        <v>4565</v>
      </c>
      <c r="AC664" s="13">
        <f t="shared" si="89"/>
        <v>7</v>
      </c>
      <c r="AD664" s="13">
        <f t="shared" si="90"/>
        <v>35</v>
      </c>
      <c r="AE664" s="18">
        <f t="shared" si="91"/>
        <v>0</v>
      </c>
      <c r="AF664" s="15" t="str">
        <f>IFERROR(VLOOKUP(E664,youtube_playlist!$G:$H,2,FALSE),"Unspecified")</f>
        <v>ธุรกิจเครื่องดื่ม</v>
      </c>
      <c r="AG664" s="15" t="str">
        <f>IFERROR(INDEX(youtube_playlist!$G$2:$H$285,MATCH(E664,youtube_playlist!$G$2:$G$285,0),MATCH("industry",youtube_playlist!$G$1:$H$1,0)),"Unspecified")</f>
        <v>ธุรกิจเครื่องดื่ม</v>
      </c>
      <c r="AH664" s="14">
        <v>33488</v>
      </c>
    </row>
    <row r="665" spans="1:34" ht="15.75" customHeight="1" x14ac:dyDescent="0.3">
      <c r="A665" s="27" t="s">
        <v>4526</v>
      </c>
      <c r="B665" s="27" t="s">
        <v>4376</v>
      </c>
      <c r="C665" s="27" t="s">
        <v>4527</v>
      </c>
      <c r="D665" s="27" t="s">
        <v>4528</v>
      </c>
      <c r="E665" s="28" t="str">
        <f t="shared" si="69"/>
        <v>bgocl-C21ks</v>
      </c>
      <c r="F665" s="28" t="str">
        <f t="shared" si="70"/>
        <v>bgocl-C21ks</v>
      </c>
      <c r="G665" s="27" t="s">
        <v>4527</v>
      </c>
      <c r="H665" s="29" t="str">
        <f t="shared" si="71"/>
        <v>The Secret Sauce</v>
      </c>
      <c r="I665" s="27" t="s">
        <v>1587</v>
      </c>
      <c r="J665" s="27" t="s">
        <v>4529</v>
      </c>
      <c r="K665" s="28" t="str">
        <f t="shared" si="72"/>
        <v>Nov 9, 2020</v>
      </c>
      <c r="L665" s="30">
        <f t="shared" si="73"/>
        <v>44144</v>
      </c>
      <c r="M665" s="28">
        <f t="shared" si="74"/>
        <v>9</v>
      </c>
      <c r="N665" s="28">
        <f t="shared" si="75"/>
        <v>11</v>
      </c>
      <c r="O665" s="28">
        <f t="shared" si="76"/>
        <v>2020</v>
      </c>
      <c r="P665" s="28" t="str">
        <f t="shared" si="77"/>
        <v>9</v>
      </c>
      <c r="Q665" s="28">
        <f>ROUNDUP(Table1[[#This Row],[month]]/3,0)</f>
        <v>4</v>
      </c>
      <c r="R665" s="28" t="str">
        <f>_xlfn.CONCAT(Table1[[#This Row],[year]],"-Q",Table1[[#This Row],[Quarter]])</f>
        <v>2020-Q4</v>
      </c>
      <c r="S665" s="28" t="str">
        <f>TEXT(Table1[[#This Row],[dateStr]],"yyyy-mm")</f>
        <v>2020-11</v>
      </c>
      <c r="T665" s="28" t="str">
        <f t="shared" si="78"/>
        <v>November</v>
      </c>
      <c r="U665" s="31">
        <v>23</v>
      </c>
      <c r="V665" s="27" t="s">
        <v>4530</v>
      </c>
      <c r="W665" s="32">
        <f t="shared" si="79"/>
        <v>11921</v>
      </c>
      <c r="X665" s="27" t="s">
        <v>4531</v>
      </c>
      <c r="Y665" s="32">
        <f t="shared" si="88"/>
        <v>240</v>
      </c>
      <c r="Z66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65" s="27" t="s">
        <v>4532</v>
      </c>
      <c r="AB665" s="33">
        <f>Table1[[#This Row],[secs]]/60 + Table1[[#This Row],[mins]] + Table1[[#This Row],[hours]]*60</f>
        <v>51.31666666666667</v>
      </c>
      <c r="AC665" s="34">
        <f t="shared" si="89"/>
        <v>19</v>
      </c>
      <c r="AD665" s="34">
        <f t="shared" si="90"/>
        <v>51</v>
      </c>
      <c r="AE665" s="35">
        <f t="shared" si="91"/>
        <v>0</v>
      </c>
      <c r="AF665" s="28" t="str">
        <f>IFERROR(VLOOKUP(E665,youtube_playlist!$G:$H,2,FALSE),"Unspecified")</f>
        <v>ธนาคารและการเงิน</v>
      </c>
      <c r="AG665" s="28" t="str">
        <f>IFERROR(INDEX(youtube_playlist!$G$2:$H$285,MATCH(E665,youtube_playlist!$G$2:$G$285,0),MATCH("industry",youtube_playlist!$G$1:$H$1,0)),"Unspecified")</f>
        <v>ธนาคารและการเงิน</v>
      </c>
      <c r="AH665" s="36">
        <v>37174</v>
      </c>
    </row>
    <row r="666" spans="1:34" ht="15.75" customHeight="1" x14ac:dyDescent="0.3">
      <c r="A666" s="27" t="s">
        <v>4533</v>
      </c>
      <c r="B666" s="27" t="s">
        <v>4376</v>
      </c>
      <c r="C666" s="27" t="s">
        <v>4534</v>
      </c>
      <c r="D666" s="27" t="s">
        <v>4535</v>
      </c>
      <c r="E666" s="28" t="str">
        <f t="shared" si="69"/>
        <v>vJf7iDj6pao</v>
      </c>
      <c r="F666" s="28" t="str">
        <f t="shared" si="70"/>
        <v>vJf7iDj6pao</v>
      </c>
      <c r="G666" s="27" t="s">
        <v>4534</v>
      </c>
      <c r="H666" s="29" t="str">
        <f t="shared" si="71"/>
        <v>The Secret Sauce</v>
      </c>
      <c r="I666" s="27" t="s">
        <v>1587</v>
      </c>
      <c r="J666" s="27" t="s">
        <v>4536</v>
      </c>
      <c r="K666" s="28" t="str">
        <f t="shared" si="72"/>
        <v>Nov 7, 2020</v>
      </c>
      <c r="L666" s="30">
        <f t="shared" si="73"/>
        <v>44142</v>
      </c>
      <c r="M666" s="28">
        <f t="shared" si="74"/>
        <v>7</v>
      </c>
      <c r="N666" s="28">
        <f t="shared" si="75"/>
        <v>11</v>
      </c>
      <c r="O666" s="28">
        <f t="shared" si="76"/>
        <v>2020</v>
      </c>
      <c r="P666" s="28" t="str">
        <f t="shared" si="77"/>
        <v>7</v>
      </c>
      <c r="Q666" s="28">
        <f>ROUNDUP(Table1[[#This Row],[month]]/3,0)</f>
        <v>4</v>
      </c>
      <c r="R666" s="28" t="str">
        <f>_xlfn.CONCAT(Table1[[#This Row],[year]],"-Q",Table1[[#This Row],[Quarter]])</f>
        <v>2020-Q4</v>
      </c>
      <c r="S666" s="28" t="str">
        <f>TEXT(Table1[[#This Row],[dateStr]],"yyyy-mm")</f>
        <v>2020-11</v>
      </c>
      <c r="T666" s="28" t="str">
        <f t="shared" si="78"/>
        <v>November</v>
      </c>
      <c r="U666" s="31">
        <v>54</v>
      </c>
      <c r="V666" s="27" t="s">
        <v>4537</v>
      </c>
      <c r="W666" s="32">
        <f t="shared" si="79"/>
        <v>103191</v>
      </c>
      <c r="X666" s="27" t="s">
        <v>2790</v>
      </c>
      <c r="Y666" s="32">
        <f t="shared" si="88"/>
        <v>2015</v>
      </c>
      <c r="Z66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66" s="27" t="s">
        <v>4538</v>
      </c>
      <c r="AB666" s="33">
        <f>Table1[[#This Row],[secs]]/60 + Table1[[#This Row],[mins]] + Table1[[#This Row],[hours]]*60</f>
        <v>81.25</v>
      </c>
      <c r="AC666" s="34">
        <f t="shared" si="89"/>
        <v>15</v>
      </c>
      <c r="AD666" s="34">
        <f t="shared" si="90"/>
        <v>21</v>
      </c>
      <c r="AE666" s="35">
        <f t="shared" si="91"/>
        <v>1</v>
      </c>
      <c r="AF666" s="28" t="str">
        <f>IFERROR(VLOOKUP(E666,youtube_playlist!$G:$H,2,FALSE),"Unspecified")</f>
        <v>Unspecified</v>
      </c>
      <c r="AG666" s="28" t="str">
        <f>IFERROR(INDEX(youtube_playlist!$G$2:$H$285,MATCH(E666,youtube_playlist!$G$2:$G$285,0),MATCH("industry",youtube_playlist!$G$1:$H$1,0)),"Unspecified")</f>
        <v>Unspecified</v>
      </c>
      <c r="AH666" s="36">
        <v>46140</v>
      </c>
    </row>
    <row r="667" spans="1:34" ht="15.75" customHeight="1" x14ac:dyDescent="0.3">
      <c r="A667" s="27" t="s">
        <v>4539</v>
      </c>
      <c r="B667" s="27" t="s">
        <v>4376</v>
      </c>
      <c r="C667" s="27" t="s">
        <v>4540</v>
      </c>
      <c r="D667" s="27" t="s">
        <v>4541</v>
      </c>
      <c r="E667" s="28" t="str">
        <f t="shared" si="69"/>
        <v>ypdGQor54mc</v>
      </c>
      <c r="F667" s="28" t="str">
        <f t="shared" si="70"/>
        <v>ypdGQor54mc</v>
      </c>
      <c r="G667" s="27" t="s">
        <v>4540</v>
      </c>
      <c r="H667" s="29" t="str">
        <f t="shared" si="71"/>
        <v>The Secret Sauce</v>
      </c>
      <c r="I667" s="27" t="s">
        <v>1587</v>
      </c>
      <c r="J667" s="27" t="s">
        <v>4542</v>
      </c>
      <c r="K667" s="28" t="str">
        <f t="shared" si="72"/>
        <v>Nov 4, 2020</v>
      </c>
      <c r="L667" s="30">
        <f t="shared" si="73"/>
        <v>44139</v>
      </c>
      <c r="M667" s="28">
        <f t="shared" si="74"/>
        <v>4</v>
      </c>
      <c r="N667" s="28">
        <f t="shared" si="75"/>
        <v>11</v>
      </c>
      <c r="O667" s="28">
        <f t="shared" si="76"/>
        <v>2020</v>
      </c>
      <c r="P667" s="28" t="str">
        <f t="shared" si="77"/>
        <v>4</v>
      </c>
      <c r="Q667" s="28">
        <f>ROUNDUP(Table1[[#This Row],[month]]/3,0)</f>
        <v>4</v>
      </c>
      <c r="R667" s="28" t="str">
        <f>_xlfn.CONCAT(Table1[[#This Row],[year]],"-Q",Table1[[#This Row],[Quarter]])</f>
        <v>2020-Q4</v>
      </c>
      <c r="S667" s="28" t="str">
        <f>TEXT(Table1[[#This Row],[dateStr]],"yyyy-mm")</f>
        <v>2020-11</v>
      </c>
      <c r="T667" s="28" t="str">
        <f t="shared" si="78"/>
        <v>November</v>
      </c>
      <c r="U667" s="31">
        <v>14</v>
      </c>
      <c r="V667" s="27" t="s">
        <v>4543</v>
      </c>
      <c r="W667" s="32">
        <f t="shared" si="79"/>
        <v>14773</v>
      </c>
      <c r="X667" s="27" t="s">
        <v>4544</v>
      </c>
      <c r="Y667" s="32">
        <f t="shared" si="88"/>
        <v>276</v>
      </c>
      <c r="Z66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67" s="27" t="s">
        <v>4545</v>
      </c>
      <c r="AB667" s="33">
        <f>Table1[[#This Row],[secs]]/60 + Table1[[#This Row],[mins]] + Table1[[#This Row],[hours]]*60</f>
        <v>66.3</v>
      </c>
      <c r="AC667" s="34">
        <f t="shared" si="89"/>
        <v>18</v>
      </c>
      <c r="AD667" s="34">
        <f t="shared" si="90"/>
        <v>6</v>
      </c>
      <c r="AE667" s="35">
        <f t="shared" si="91"/>
        <v>1</v>
      </c>
      <c r="AF667" s="28" t="str">
        <f>IFERROR(VLOOKUP(E667,youtube_playlist!$G:$H,2,FALSE),"Unspecified")</f>
        <v>อสังหาริมทรัพย์</v>
      </c>
      <c r="AG667" s="28" t="str">
        <f>IFERROR(INDEX(youtube_playlist!$G$2:$H$285,MATCH(E667,youtube_playlist!$G$2:$G$285,0),MATCH("industry",youtube_playlist!$G$1:$H$1,0)),"Unspecified")</f>
        <v>อสังหาริมทรัพย์</v>
      </c>
      <c r="AH667" s="36">
        <v>35411</v>
      </c>
    </row>
    <row r="668" spans="1:34" ht="15.75" customHeight="1" x14ac:dyDescent="0.3">
      <c r="A668" s="27" t="s">
        <v>4546</v>
      </c>
      <c r="B668" s="27" t="s">
        <v>4376</v>
      </c>
      <c r="C668" s="27" t="s">
        <v>4547</v>
      </c>
      <c r="D668" s="27" t="s">
        <v>4548</v>
      </c>
      <c r="E668" s="28" t="str">
        <f t="shared" si="69"/>
        <v>fSEv42AqDJ8</v>
      </c>
      <c r="F668" s="28" t="str">
        <f t="shared" si="70"/>
        <v>fSEv42AqDJ8</v>
      </c>
      <c r="G668" s="27" t="s">
        <v>4547</v>
      </c>
      <c r="H668" s="29" t="str">
        <f t="shared" si="71"/>
        <v>The Secret Sauce</v>
      </c>
      <c r="I668" s="27" t="s">
        <v>1587</v>
      </c>
      <c r="J668" s="27" t="s">
        <v>4549</v>
      </c>
      <c r="K668" s="28" t="str">
        <f t="shared" si="72"/>
        <v>Nov 3, 2020</v>
      </c>
      <c r="L668" s="30">
        <f t="shared" si="73"/>
        <v>44138</v>
      </c>
      <c r="M668" s="28">
        <f t="shared" si="74"/>
        <v>3</v>
      </c>
      <c r="N668" s="28">
        <f t="shared" si="75"/>
        <v>11</v>
      </c>
      <c r="O668" s="28">
        <f t="shared" si="76"/>
        <v>2020</v>
      </c>
      <c r="P668" s="28" t="str">
        <f t="shared" si="77"/>
        <v>3</v>
      </c>
      <c r="Q668" s="28">
        <f>ROUNDUP(Table1[[#This Row],[month]]/3,0)</f>
        <v>4</v>
      </c>
      <c r="R668" s="28" t="str">
        <f>_xlfn.CONCAT(Table1[[#This Row],[year]],"-Q",Table1[[#This Row],[Quarter]])</f>
        <v>2020-Q4</v>
      </c>
      <c r="S668" s="28" t="str">
        <f>TEXT(Table1[[#This Row],[dateStr]],"yyyy-mm")</f>
        <v>2020-11</v>
      </c>
      <c r="T668" s="28" t="str">
        <f t="shared" si="78"/>
        <v>November</v>
      </c>
      <c r="U668" s="31">
        <v>110</v>
      </c>
      <c r="V668" s="27" t="s">
        <v>4550</v>
      </c>
      <c r="W668" s="32">
        <f t="shared" si="79"/>
        <v>43479</v>
      </c>
      <c r="X668" s="27" t="s">
        <v>4551</v>
      </c>
      <c r="Y668" s="32">
        <f t="shared" si="88"/>
        <v>721</v>
      </c>
      <c r="Z66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68" s="27" t="s">
        <v>4552</v>
      </c>
      <c r="AB668" s="33">
        <f>Table1[[#This Row],[secs]]/60 + Table1[[#This Row],[mins]] + Table1[[#This Row],[hours]]*60</f>
        <v>19.483333333333334</v>
      </c>
      <c r="AC668" s="34">
        <f t="shared" si="89"/>
        <v>29</v>
      </c>
      <c r="AD668" s="34">
        <f t="shared" si="90"/>
        <v>19</v>
      </c>
      <c r="AE668" s="35">
        <f t="shared" si="91"/>
        <v>0</v>
      </c>
      <c r="AF668" s="28" t="str">
        <f>IFERROR(VLOOKUP(E668,youtube_playlist!$G:$H,2,FALSE),"Unspecified")</f>
        <v>Unspecified</v>
      </c>
      <c r="AG668" s="28" t="str">
        <f>IFERROR(INDEX(youtube_playlist!$G$2:$H$285,MATCH(E668,youtube_playlist!$G$2:$G$285,0),MATCH("industry",youtube_playlist!$G$1:$H$1,0)),"Unspecified")</f>
        <v>Unspecified</v>
      </c>
      <c r="AH668" s="36">
        <v>33940</v>
      </c>
    </row>
    <row r="669" spans="1:34" ht="15.75" hidden="1" customHeight="1" x14ac:dyDescent="0.3">
      <c r="A669" s="9" t="s">
        <v>4553</v>
      </c>
      <c r="B669" s="9" t="s">
        <v>4376</v>
      </c>
      <c r="C669" s="9" t="s">
        <v>4554</v>
      </c>
      <c r="D669" s="9" t="s">
        <v>4555</v>
      </c>
      <c r="E669" s="15" t="str">
        <f t="shared" si="69"/>
        <v>fuWq9x-3jqs</v>
      </c>
      <c r="F669" s="15" t="str">
        <f t="shared" si="70"/>
        <v>fuWq9x-3jqs</v>
      </c>
      <c r="G669" s="9" t="s">
        <v>4554</v>
      </c>
      <c r="H669" s="17" t="str">
        <f t="shared" si="71"/>
        <v>The Secret Sauce</v>
      </c>
      <c r="I669" s="9" t="s">
        <v>1587</v>
      </c>
      <c r="J669" s="9" t="s">
        <v>4556</v>
      </c>
      <c r="K669" s="15" t="str">
        <f t="shared" si="72"/>
        <v>Oct 31, 2020</v>
      </c>
      <c r="L669" s="10">
        <f t="shared" si="73"/>
        <v>44135</v>
      </c>
      <c r="M669" s="15">
        <f t="shared" si="74"/>
        <v>31</v>
      </c>
      <c r="N669" s="15">
        <f t="shared" si="75"/>
        <v>10</v>
      </c>
      <c r="O669" s="15">
        <f t="shared" si="76"/>
        <v>2020</v>
      </c>
      <c r="P669" s="15" t="str">
        <f t="shared" si="77"/>
        <v>31</v>
      </c>
      <c r="Q669" s="15">
        <f>ROUNDUP(Table1[[#This Row],[month]]/3,0)</f>
        <v>4</v>
      </c>
      <c r="R669" s="15" t="str">
        <f>_xlfn.CONCAT(Table1[[#This Row],[year]],"-Q",Table1[[#This Row],[Quarter]])</f>
        <v>2020-Q4</v>
      </c>
      <c r="S669" s="15" t="str">
        <f>TEXT(Table1[[#This Row],[dateStr]],"yyyy-mm")</f>
        <v>2020-10</v>
      </c>
      <c r="T669" s="15" t="str">
        <f t="shared" si="78"/>
        <v>October</v>
      </c>
      <c r="U669" s="11">
        <v>13</v>
      </c>
      <c r="V669" s="9" t="s">
        <v>4557</v>
      </c>
      <c r="W669" s="12">
        <f t="shared" si="79"/>
        <v>18897</v>
      </c>
      <c r="X669" s="9" t="s">
        <v>1838</v>
      </c>
      <c r="Y669" s="12">
        <f t="shared" si="88"/>
        <v>272</v>
      </c>
      <c r="Z669" s="1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669" s="9" t="s">
        <v>4558</v>
      </c>
      <c r="AB669" s="9" t="s">
        <v>4596</v>
      </c>
      <c r="AC669" s="13">
        <f t="shared" si="89"/>
        <v>18</v>
      </c>
      <c r="AD669" s="13">
        <f t="shared" si="90"/>
        <v>1</v>
      </c>
      <c r="AE669" s="18">
        <f t="shared" si="91"/>
        <v>1</v>
      </c>
      <c r="AF669" s="15" t="str">
        <f>IFERROR(VLOOKUP(E669,youtube_playlist!$G:$H,2,FALSE),"Unspecified")</f>
        <v>Food Delivery</v>
      </c>
      <c r="AG669" s="15" t="str">
        <f>IFERROR(INDEX(youtube_playlist!$G$2:$H$285,MATCH(E669,youtube_playlist!$G$2:$G$285,0),MATCH("industry",youtube_playlist!$G$1:$H$1,0)),"Unspecified")</f>
        <v>Food Delivery</v>
      </c>
      <c r="AH669" s="14">
        <v>39804</v>
      </c>
    </row>
    <row r="670" spans="1:34" ht="15.75" customHeight="1" x14ac:dyDescent="0.3">
      <c r="A670" s="27" t="s">
        <v>4559</v>
      </c>
      <c r="B670" s="27" t="s">
        <v>4376</v>
      </c>
      <c r="C670" s="27" t="s">
        <v>4560</v>
      </c>
      <c r="D670" s="27" t="s">
        <v>4561</v>
      </c>
      <c r="E670" s="28" t="str">
        <f t="shared" si="69"/>
        <v>ggKVa7XlnKo</v>
      </c>
      <c r="F670" s="28" t="str">
        <f t="shared" si="70"/>
        <v>ggKVa7XlnKo</v>
      </c>
      <c r="G670" s="27" t="s">
        <v>4560</v>
      </c>
      <c r="H670" s="29" t="str">
        <f t="shared" si="71"/>
        <v>The Secret Sauce</v>
      </c>
      <c r="I670" s="27" t="s">
        <v>1587</v>
      </c>
      <c r="J670" s="27" t="s">
        <v>4562</v>
      </c>
      <c r="K670" s="28" t="str">
        <f t="shared" si="72"/>
        <v>Oct 25, 2020</v>
      </c>
      <c r="L670" s="30">
        <f t="shared" si="73"/>
        <v>44129</v>
      </c>
      <c r="M670" s="28">
        <f t="shared" si="74"/>
        <v>25</v>
      </c>
      <c r="N670" s="28">
        <f t="shared" si="75"/>
        <v>10</v>
      </c>
      <c r="O670" s="28">
        <f t="shared" si="76"/>
        <v>2020</v>
      </c>
      <c r="P670" s="28" t="str">
        <f t="shared" si="77"/>
        <v>25</v>
      </c>
      <c r="Q670" s="28">
        <f>ROUNDUP(Table1[[#This Row],[month]]/3,0)</f>
        <v>4</v>
      </c>
      <c r="R670" s="28" t="str">
        <f>_xlfn.CONCAT(Table1[[#This Row],[year]],"-Q",Table1[[#This Row],[Quarter]])</f>
        <v>2020-Q4</v>
      </c>
      <c r="S670" s="28" t="str">
        <f>TEXT(Table1[[#This Row],[dateStr]],"yyyy-mm")</f>
        <v>2020-10</v>
      </c>
      <c r="T670" s="28" t="str">
        <f t="shared" si="78"/>
        <v>October</v>
      </c>
      <c r="U670" s="31">
        <v>962</v>
      </c>
      <c r="V670" s="27" t="s">
        <v>4563</v>
      </c>
      <c r="W670" s="32">
        <f t="shared" si="79"/>
        <v>285534</v>
      </c>
      <c r="X670" s="27" t="s">
        <v>4564</v>
      </c>
      <c r="Y670" s="32">
        <f t="shared" si="88"/>
        <v>7179</v>
      </c>
      <c r="Z67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70" s="27" t="s">
        <v>4565</v>
      </c>
      <c r="AB670" s="33">
        <f>Table1[[#This Row],[secs]]/60 + Table1[[#This Row],[mins]] + Table1[[#This Row],[hours]]*60</f>
        <v>71.683333333333337</v>
      </c>
      <c r="AC670" s="34">
        <f t="shared" si="89"/>
        <v>41</v>
      </c>
      <c r="AD670" s="34">
        <f t="shared" si="90"/>
        <v>11</v>
      </c>
      <c r="AE670" s="35">
        <f t="shared" si="91"/>
        <v>1</v>
      </c>
      <c r="AF670" s="28" t="str">
        <f>IFERROR(VLOOKUP(E670,youtube_playlist!$G:$H,2,FALSE),"Unspecified")</f>
        <v>Unspecified</v>
      </c>
      <c r="AG670" s="28" t="str">
        <f>IFERROR(INDEX(youtube_playlist!$G$2:$H$285,MATCH(E670,youtube_playlist!$G$2:$G$285,0),MATCH("industry",youtube_playlist!$G$1:$H$1,0)),"Unspecified")</f>
        <v>Unspecified</v>
      </c>
      <c r="AH670" s="36">
        <v>43377</v>
      </c>
    </row>
    <row r="671" spans="1:34" ht="15.75" customHeight="1" x14ac:dyDescent="0.3">
      <c r="A671" s="27" t="s">
        <v>4566</v>
      </c>
      <c r="B671" s="27" t="s">
        <v>4376</v>
      </c>
      <c r="C671" s="27" t="s">
        <v>4567</v>
      </c>
      <c r="D671" s="27" t="s">
        <v>4568</v>
      </c>
      <c r="E671" s="28" t="str">
        <f t="shared" si="69"/>
        <v>3p9N8BWbn6o</v>
      </c>
      <c r="F671" s="28" t="str">
        <f t="shared" si="70"/>
        <v>3p9N8BWbn6o</v>
      </c>
      <c r="G671" s="27" t="s">
        <v>4567</v>
      </c>
      <c r="H671" s="29" t="str">
        <f t="shared" si="71"/>
        <v>The Secret Sauce</v>
      </c>
      <c r="I671" s="27" t="s">
        <v>1587</v>
      </c>
      <c r="J671" s="27" t="s">
        <v>4569</v>
      </c>
      <c r="K671" s="28" t="str">
        <f t="shared" si="72"/>
        <v>Oct 3, 2020</v>
      </c>
      <c r="L671" s="30">
        <f t="shared" si="73"/>
        <v>44107</v>
      </c>
      <c r="M671" s="28">
        <f t="shared" si="74"/>
        <v>3</v>
      </c>
      <c r="N671" s="28">
        <f t="shared" si="75"/>
        <v>10</v>
      </c>
      <c r="O671" s="28">
        <f t="shared" si="76"/>
        <v>2020</v>
      </c>
      <c r="P671" s="28" t="str">
        <f t="shared" si="77"/>
        <v>3</v>
      </c>
      <c r="Q671" s="28">
        <f>ROUNDUP(Table1[[#This Row],[month]]/3,0)</f>
        <v>4</v>
      </c>
      <c r="R671" s="28" t="str">
        <f>_xlfn.CONCAT(Table1[[#This Row],[year]],"-Q",Table1[[#This Row],[Quarter]])</f>
        <v>2020-Q4</v>
      </c>
      <c r="S671" s="28" t="str">
        <f>TEXT(Table1[[#This Row],[dateStr]],"yyyy-mm")</f>
        <v>2020-10</v>
      </c>
      <c r="T671" s="28" t="str">
        <f t="shared" si="78"/>
        <v>October</v>
      </c>
      <c r="U671" s="31">
        <v>26</v>
      </c>
      <c r="V671" s="27" t="s">
        <v>4570</v>
      </c>
      <c r="W671" s="32">
        <f t="shared" si="79"/>
        <v>40260</v>
      </c>
      <c r="X671" s="27" t="s">
        <v>4571</v>
      </c>
      <c r="Y671" s="32">
        <f t="shared" si="88"/>
        <v>902</v>
      </c>
      <c r="Z67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71" s="27" t="s">
        <v>806</v>
      </c>
      <c r="AB671" s="33">
        <f>Table1[[#This Row],[secs]]/60 + Table1[[#This Row],[mins]] + Table1[[#This Row],[hours]]*60</f>
        <v>28.366666666666667</v>
      </c>
      <c r="AC671" s="34">
        <f t="shared" si="89"/>
        <v>22</v>
      </c>
      <c r="AD671" s="34">
        <f t="shared" si="90"/>
        <v>28</v>
      </c>
      <c r="AE671" s="35">
        <f t="shared" si="91"/>
        <v>0</v>
      </c>
      <c r="AF671" s="28" t="str">
        <f>IFERROR(VLOOKUP(E671,youtube_playlist!$G:$H,2,FALSE),"Unspecified")</f>
        <v>Unspecified</v>
      </c>
      <c r="AG671" s="28" t="str">
        <f>IFERROR(INDEX(youtube_playlist!$G$2:$H$285,MATCH(E671,youtube_playlist!$G$2:$G$285,0),MATCH("industry",youtube_playlist!$G$1:$H$1,0)),"Unspecified")</f>
        <v>Unspecified</v>
      </c>
      <c r="AH671" s="36">
        <v>41734</v>
      </c>
    </row>
    <row r="672" spans="1:34" ht="15.75" customHeight="1" x14ac:dyDescent="0.3">
      <c r="A672" s="27" t="s">
        <v>4572</v>
      </c>
      <c r="B672" s="27" t="s">
        <v>4376</v>
      </c>
      <c r="C672" s="27" t="s">
        <v>4573</v>
      </c>
      <c r="D672" s="27" t="s">
        <v>4574</v>
      </c>
      <c r="E672" s="28" t="str">
        <f t="shared" si="69"/>
        <v>Kd8uD9WWfhU</v>
      </c>
      <c r="F672" s="28" t="str">
        <f t="shared" si="70"/>
        <v>Kd8uD9WWfhU</v>
      </c>
      <c r="G672" s="27" t="s">
        <v>4573</v>
      </c>
      <c r="H672" s="29" t="str">
        <f t="shared" si="71"/>
        <v>The Secret Sauce</v>
      </c>
      <c r="I672" s="27" t="s">
        <v>1587</v>
      </c>
      <c r="J672" s="27" t="s">
        <v>4575</v>
      </c>
      <c r="K672" s="28" t="str">
        <f t="shared" si="72"/>
        <v>Oct 2, 2020</v>
      </c>
      <c r="L672" s="30">
        <f t="shared" si="73"/>
        <v>44106</v>
      </c>
      <c r="M672" s="28">
        <f t="shared" si="74"/>
        <v>2</v>
      </c>
      <c r="N672" s="28">
        <f t="shared" si="75"/>
        <v>10</v>
      </c>
      <c r="O672" s="28">
        <f t="shared" si="76"/>
        <v>2020</v>
      </c>
      <c r="P672" s="28" t="str">
        <f t="shared" si="77"/>
        <v>2</v>
      </c>
      <c r="Q672" s="28">
        <f>ROUNDUP(Table1[[#This Row],[month]]/3,0)</f>
        <v>4</v>
      </c>
      <c r="R672" s="28" t="str">
        <f>_xlfn.CONCAT(Table1[[#This Row],[year]],"-Q",Table1[[#This Row],[Quarter]])</f>
        <v>2020-Q4</v>
      </c>
      <c r="S672" s="28" t="str">
        <f>TEXT(Table1[[#This Row],[dateStr]],"yyyy-mm")</f>
        <v>2020-10</v>
      </c>
      <c r="T672" s="28" t="str">
        <f t="shared" si="78"/>
        <v>October</v>
      </c>
      <c r="U672" s="31">
        <v>5</v>
      </c>
      <c r="V672" s="27" t="s">
        <v>4576</v>
      </c>
      <c r="W672" s="32">
        <f t="shared" si="79"/>
        <v>3429</v>
      </c>
      <c r="X672" s="27" t="s">
        <v>4577</v>
      </c>
      <c r="Y672" s="32">
        <f t="shared" si="88"/>
        <v>53</v>
      </c>
      <c r="Z67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72" s="27" t="s">
        <v>4578</v>
      </c>
      <c r="AB672" s="33">
        <f>Table1[[#This Row],[secs]]/60 + Table1[[#This Row],[mins]] + Table1[[#This Row],[hours]]*60</f>
        <v>32.700000000000003</v>
      </c>
      <c r="AC672" s="34">
        <f t="shared" si="89"/>
        <v>42</v>
      </c>
      <c r="AD672" s="34">
        <f t="shared" si="90"/>
        <v>32</v>
      </c>
      <c r="AE672" s="35">
        <f t="shared" si="91"/>
        <v>0</v>
      </c>
      <c r="AF672" s="28" t="str">
        <f>IFERROR(VLOOKUP(E672,youtube_playlist!$G:$H,2,FALSE),"Unspecified")</f>
        <v>สินค้าอุปโภคบริโภค</v>
      </c>
      <c r="AG672" s="28" t="str">
        <f>IFERROR(INDEX(youtube_playlist!$G$2:$H$285,MATCH(E672,youtube_playlist!$G$2:$G$285,0),MATCH("industry",youtube_playlist!$G$1:$H$1,0)),"Unspecified")</f>
        <v>สินค้าอุปโภคบริโภค</v>
      </c>
      <c r="AH672" s="36">
        <v>36437</v>
      </c>
    </row>
    <row r="673" spans="1:34" ht="15.75" customHeight="1" x14ac:dyDescent="0.3">
      <c r="A673" s="27" t="s">
        <v>4579</v>
      </c>
      <c r="B673" s="27" t="s">
        <v>4376</v>
      </c>
      <c r="C673" s="27" t="s">
        <v>4580</v>
      </c>
      <c r="D673" s="27" t="s">
        <v>4581</v>
      </c>
      <c r="E673" s="28" t="str">
        <f t="shared" si="69"/>
        <v>6MbIAgmSyWU</v>
      </c>
      <c r="F673" s="28" t="str">
        <f t="shared" si="70"/>
        <v>6MbIAgmSyWU</v>
      </c>
      <c r="G673" s="27" t="s">
        <v>4580</v>
      </c>
      <c r="H673" s="29" t="str">
        <f t="shared" si="71"/>
        <v>The Secret Sauce</v>
      </c>
      <c r="I673" s="27" t="s">
        <v>1587</v>
      </c>
      <c r="J673" s="27" t="s">
        <v>4582</v>
      </c>
      <c r="K673" s="28" t="str">
        <f t="shared" si="72"/>
        <v>Oct 1, 2020</v>
      </c>
      <c r="L673" s="30">
        <f t="shared" si="73"/>
        <v>44105</v>
      </c>
      <c r="M673" s="28">
        <f t="shared" si="74"/>
        <v>1</v>
      </c>
      <c r="N673" s="28">
        <f t="shared" si="75"/>
        <v>10</v>
      </c>
      <c r="O673" s="28">
        <f t="shared" si="76"/>
        <v>2020</v>
      </c>
      <c r="P673" s="28" t="str">
        <f t="shared" si="77"/>
        <v>1</v>
      </c>
      <c r="Q673" s="28">
        <f>ROUNDUP(Table1[[#This Row],[month]]/3,0)</f>
        <v>4</v>
      </c>
      <c r="R673" s="28" t="str">
        <f>_xlfn.CONCAT(Table1[[#This Row],[year]],"-Q",Table1[[#This Row],[Quarter]])</f>
        <v>2020-Q4</v>
      </c>
      <c r="S673" s="28" t="str">
        <f>TEXT(Table1[[#This Row],[dateStr]],"yyyy-mm")</f>
        <v>2020-10</v>
      </c>
      <c r="T673" s="28" t="str">
        <f t="shared" si="78"/>
        <v>October</v>
      </c>
      <c r="U673" s="31">
        <v>6</v>
      </c>
      <c r="V673" s="27" t="s">
        <v>4583</v>
      </c>
      <c r="W673" s="32">
        <f t="shared" si="79"/>
        <v>17076</v>
      </c>
      <c r="X673" s="27" t="s">
        <v>2475</v>
      </c>
      <c r="Y673" s="32">
        <f t="shared" si="88"/>
        <v>368</v>
      </c>
      <c r="Z67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73" s="27" t="s">
        <v>2024</v>
      </c>
      <c r="AB673" s="33">
        <f>Table1[[#This Row],[secs]]/60 + Table1[[#This Row],[mins]] + Table1[[#This Row],[hours]]*60</f>
        <v>38.549999999999997</v>
      </c>
      <c r="AC673" s="34">
        <f t="shared" si="89"/>
        <v>33</v>
      </c>
      <c r="AD673" s="34">
        <f t="shared" si="90"/>
        <v>38</v>
      </c>
      <c r="AE673" s="35">
        <f t="shared" si="91"/>
        <v>0</v>
      </c>
      <c r="AF673" s="28" t="str">
        <f>IFERROR(VLOOKUP(E673,youtube_playlist!$G:$H,2,FALSE),"Unspecified")</f>
        <v>Unspecified</v>
      </c>
      <c r="AG673" s="28" t="str">
        <f>IFERROR(INDEX(youtube_playlist!$G$2:$H$285,MATCH(E673,youtube_playlist!$G$2:$G$285,0),MATCH("industry",youtube_playlist!$G$1:$H$1,0)),"Unspecified")</f>
        <v>Unspecified</v>
      </c>
      <c r="AH673" s="36">
        <v>39439</v>
      </c>
    </row>
    <row r="674" spans="1:34" ht="15.75" customHeight="1" x14ac:dyDescent="0.3">
      <c r="A674" s="27" t="s">
        <v>4584</v>
      </c>
      <c r="B674" s="27" t="s">
        <v>4376</v>
      </c>
      <c r="C674" s="27" t="s">
        <v>4585</v>
      </c>
      <c r="D674" s="27" t="s">
        <v>4586</v>
      </c>
      <c r="E674" s="28" t="str">
        <f t="shared" si="69"/>
        <v>ADqJC2NBGMo</v>
      </c>
      <c r="F674" s="28" t="str">
        <f t="shared" si="70"/>
        <v>ADqJC2NBGMo</v>
      </c>
      <c r="G674" s="27" t="s">
        <v>4585</v>
      </c>
      <c r="H674" s="29" t="str">
        <f t="shared" si="71"/>
        <v>The Secret Sauce</v>
      </c>
      <c r="I674" s="27" t="s">
        <v>1587</v>
      </c>
      <c r="J674" s="27" t="s">
        <v>4587</v>
      </c>
      <c r="K674" s="28" t="str">
        <f t="shared" si="72"/>
        <v>Sep 25, 2020</v>
      </c>
      <c r="L674" s="30">
        <f t="shared" si="73"/>
        <v>44099</v>
      </c>
      <c r="M674" s="28">
        <f t="shared" si="74"/>
        <v>25</v>
      </c>
      <c r="N674" s="28">
        <f t="shared" si="75"/>
        <v>9</v>
      </c>
      <c r="O674" s="28">
        <f t="shared" si="76"/>
        <v>2020</v>
      </c>
      <c r="P674" s="28" t="str">
        <f t="shared" si="77"/>
        <v>25</v>
      </c>
      <c r="Q674" s="28">
        <f>ROUNDUP(Table1[[#This Row],[month]]/3,0)</f>
        <v>3</v>
      </c>
      <c r="R674" s="28" t="str">
        <f>_xlfn.CONCAT(Table1[[#This Row],[year]],"-Q",Table1[[#This Row],[Quarter]])</f>
        <v>2020-Q3</v>
      </c>
      <c r="S674" s="28" t="str">
        <f>TEXT(Table1[[#This Row],[dateStr]],"yyyy-mm")</f>
        <v>2020-09</v>
      </c>
      <c r="T674" s="28" t="str">
        <f t="shared" si="78"/>
        <v>September</v>
      </c>
      <c r="U674" s="31">
        <v>9</v>
      </c>
      <c r="V674" s="27" t="s">
        <v>4588</v>
      </c>
      <c r="W674" s="32">
        <f t="shared" si="79"/>
        <v>17305</v>
      </c>
      <c r="X674" s="27" t="s">
        <v>4589</v>
      </c>
      <c r="Y674" s="32">
        <f t="shared" si="88"/>
        <v>237</v>
      </c>
      <c r="Z67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74" s="27" t="s">
        <v>4590</v>
      </c>
      <c r="AB674" s="33">
        <f>Table1[[#This Row],[secs]]/60 + Table1[[#This Row],[mins]] + Table1[[#This Row],[hours]]*60</f>
        <v>59.133333333333333</v>
      </c>
      <c r="AC674" s="34">
        <f t="shared" si="89"/>
        <v>8</v>
      </c>
      <c r="AD674" s="34">
        <f t="shared" si="90"/>
        <v>59</v>
      </c>
      <c r="AE674" s="35">
        <f t="shared" si="91"/>
        <v>0</v>
      </c>
      <c r="AF674" s="28" t="str">
        <f>IFERROR(VLOOKUP(E674,youtube_playlist!$G:$H,2,FALSE),"Unspecified")</f>
        <v>ธนาคารและการเงิน</v>
      </c>
      <c r="AG674" s="28" t="str">
        <f>IFERROR(INDEX(youtube_playlist!$G$2:$H$285,MATCH(E674,youtube_playlist!$G$2:$G$285,0),MATCH("industry",youtube_playlist!$G$1:$H$1,0)),"Unspecified")</f>
        <v>ธนาคารและการเงิน</v>
      </c>
      <c r="AH674" s="36">
        <v>38741</v>
      </c>
    </row>
    <row r="675" spans="1:34" ht="15.75" customHeight="1" x14ac:dyDescent="0.3">
      <c r="A675" s="27" t="s">
        <v>4591</v>
      </c>
      <c r="B675" s="27" t="s">
        <v>4376</v>
      </c>
      <c r="C675" s="27" t="s">
        <v>4592</v>
      </c>
      <c r="D675" s="27" t="s">
        <v>4593</v>
      </c>
      <c r="E675" s="28" t="str">
        <f t="shared" si="69"/>
        <v>rLcCr6JkaKM</v>
      </c>
      <c r="F675" s="28" t="str">
        <f t="shared" si="70"/>
        <v>rLcCr6JkaKM</v>
      </c>
      <c r="G675" s="27" t="s">
        <v>4592</v>
      </c>
      <c r="H675" s="29" t="str">
        <f t="shared" si="71"/>
        <v>The Secret Sauce</v>
      </c>
      <c r="I675" s="27" t="s">
        <v>1587</v>
      </c>
      <c r="J675" s="27" t="s">
        <v>4594</v>
      </c>
      <c r="K675" s="28" t="str">
        <f t="shared" si="72"/>
        <v>Sep 24, 2020</v>
      </c>
      <c r="L675" s="30">
        <f t="shared" si="73"/>
        <v>44098</v>
      </c>
      <c r="M675" s="28">
        <f t="shared" si="74"/>
        <v>24</v>
      </c>
      <c r="N675" s="28">
        <f t="shared" si="75"/>
        <v>9</v>
      </c>
      <c r="O675" s="28">
        <f t="shared" si="76"/>
        <v>2020</v>
      </c>
      <c r="P675" s="28" t="str">
        <f t="shared" si="77"/>
        <v>24</v>
      </c>
      <c r="Q675" s="28">
        <f>ROUNDUP(Table1[[#This Row],[month]]/3,0)</f>
        <v>3</v>
      </c>
      <c r="R675" s="28" t="str">
        <f>_xlfn.CONCAT(Table1[[#This Row],[year]],"-Q",Table1[[#This Row],[Quarter]])</f>
        <v>2020-Q3</v>
      </c>
      <c r="S675" s="28" t="str">
        <f>TEXT(Table1[[#This Row],[dateStr]],"yyyy-mm")</f>
        <v>2020-09</v>
      </c>
      <c r="T675" s="28" t="str">
        <f t="shared" si="78"/>
        <v>September</v>
      </c>
      <c r="U675" s="31">
        <v>57</v>
      </c>
      <c r="V675" s="27" t="s">
        <v>4595</v>
      </c>
      <c r="W675" s="32">
        <f t="shared" si="79"/>
        <v>54918</v>
      </c>
      <c r="X675" s="27" t="s">
        <v>619</v>
      </c>
      <c r="Y675" s="32">
        <f t="shared" si="88"/>
        <v>1122</v>
      </c>
      <c r="Z67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75" s="27" t="s">
        <v>4596</v>
      </c>
      <c r="AB675" s="33">
        <f>Table1[[#This Row],[secs]]/60 + Table1[[#This Row],[mins]] + Table1[[#This Row],[hours]]*60</f>
        <v>42.93333333333333</v>
      </c>
      <c r="AC675" s="34">
        <f t="shared" si="89"/>
        <v>56</v>
      </c>
      <c r="AD675" s="34">
        <f t="shared" si="90"/>
        <v>42</v>
      </c>
      <c r="AE675" s="35">
        <f t="shared" si="91"/>
        <v>0</v>
      </c>
      <c r="AF675" s="28" t="str">
        <f>IFERROR(VLOOKUP(E675,youtube_playlist!$G:$H,2,FALSE),"Unspecified")</f>
        <v>Unspecified</v>
      </c>
      <c r="AG675" s="28" t="str">
        <f>IFERROR(INDEX(youtube_playlist!$G$2:$H$285,MATCH(E675,youtube_playlist!$G$2:$G$285,0),MATCH("industry",youtube_playlist!$G$1:$H$1,0)),"Unspecified")</f>
        <v>Unspecified</v>
      </c>
      <c r="AH675" s="36">
        <v>38141</v>
      </c>
    </row>
    <row r="676" spans="1:34" ht="15.75" customHeight="1" x14ac:dyDescent="0.3">
      <c r="A676" s="27" t="s">
        <v>4597</v>
      </c>
      <c r="B676" s="27" t="s">
        <v>4376</v>
      </c>
      <c r="C676" s="27" t="s">
        <v>4598</v>
      </c>
      <c r="D676" s="27" t="s">
        <v>4599</v>
      </c>
      <c r="E676" s="28" t="str">
        <f t="shared" si="69"/>
        <v>HMBQ6ef_PgQ</v>
      </c>
      <c r="F676" s="28" t="str">
        <f t="shared" si="70"/>
        <v>HMBQ6ef_PgQ</v>
      </c>
      <c r="G676" s="27" t="s">
        <v>4598</v>
      </c>
      <c r="H676" s="29" t="str">
        <f t="shared" si="71"/>
        <v>The Secret Sauce</v>
      </c>
      <c r="I676" s="27" t="s">
        <v>1587</v>
      </c>
      <c r="J676" s="27" t="s">
        <v>4600</v>
      </c>
      <c r="K676" s="28" t="str">
        <f t="shared" si="72"/>
        <v>Sep 23, 2020</v>
      </c>
      <c r="L676" s="30">
        <f t="shared" si="73"/>
        <v>44097</v>
      </c>
      <c r="M676" s="28">
        <f t="shared" si="74"/>
        <v>23</v>
      </c>
      <c r="N676" s="28">
        <f t="shared" si="75"/>
        <v>9</v>
      </c>
      <c r="O676" s="28">
        <f t="shared" si="76"/>
        <v>2020</v>
      </c>
      <c r="P676" s="28" t="str">
        <f t="shared" si="77"/>
        <v>23</v>
      </c>
      <c r="Q676" s="28">
        <f>ROUNDUP(Table1[[#This Row],[month]]/3,0)</f>
        <v>3</v>
      </c>
      <c r="R676" s="28" t="str">
        <f>_xlfn.CONCAT(Table1[[#This Row],[year]],"-Q",Table1[[#This Row],[Quarter]])</f>
        <v>2020-Q3</v>
      </c>
      <c r="S676" s="28" t="str">
        <f>TEXT(Table1[[#This Row],[dateStr]],"yyyy-mm")</f>
        <v>2020-09</v>
      </c>
      <c r="T676" s="28" t="str">
        <f t="shared" si="78"/>
        <v>September</v>
      </c>
      <c r="U676" s="31">
        <v>31</v>
      </c>
      <c r="V676" s="27" t="s">
        <v>4601</v>
      </c>
      <c r="W676" s="32">
        <f t="shared" si="79"/>
        <v>42477</v>
      </c>
      <c r="X676" s="27" t="s">
        <v>1879</v>
      </c>
      <c r="Y676" s="32">
        <f t="shared" si="88"/>
        <v>731</v>
      </c>
      <c r="Z67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76" s="27" t="s">
        <v>4602</v>
      </c>
      <c r="AB676" s="33">
        <f>Table1[[#This Row],[secs]]/60 + Table1[[#This Row],[mins]] + Table1[[#This Row],[hours]]*60</f>
        <v>49.133333333333333</v>
      </c>
      <c r="AC676" s="34">
        <f t="shared" si="89"/>
        <v>8</v>
      </c>
      <c r="AD676" s="34">
        <f t="shared" si="90"/>
        <v>49</v>
      </c>
      <c r="AE676" s="35">
        <f t="shared" si="91"/>
        <v>0</v>
      </c>
      <c r="AF676" s="28" t="str">
        <f>IFERROR(VLOOKUP(E676,youtube_playlist!$G:$H,2,FALSE),"Unspecified")</f>
        <v>Unspecified</v>
      </c>
      <c r="AG676" s="28" t="str">
        <f>IFERROR(INDEX(youtube_playlist!$G$2:$H$285,MATCH(E676,youtube_playlist!$G$2:$G$285,0),MATCH("industry",youtube_playlist!$G$1:$H$1,0)),"Unspecified")</f>
        <v>Unspecified</v>
      </c>
      <c r="AH676" s="36">
        <v>38676</v>
      </c>
    </row>
    <row r="677" spans="1:34" ht="15.75" customHeight="1" x14ac:dyDescent="0.3">
      <c r="A677" s="27" t="s">
        <v>4603</v>
      </c>
      <c r="B677" s="27" t="s">
        <v>4376</v>
      </c>
      <c r="C677" s="27" t="s">
        <v>4604</v>
      </c>
      <c r="D677" s="27" t="s">
        <v>4605</v>
      </c>
      <c r="E677" s="28" t="str">
        <f t="shared" si="69"/>
        <v>kvCljiHh19c</v>
      </c>
      <c r="F677" s="28" t="str">
        <f t="shared" si="70"/>
        <v>kvCljiHh19c</v>
      </c>
      <c r="G677" s="27" t="s">
        <v>4604</v>
      </c>
      <c r="H677" s="29" t="str">
        <f t="shared" si="71"/>
        <v>The Secret Sauce</v>
      </c>
      <c r="I677" s="27" t="s">
        <v>1587</v>
      </c>
      <c r="J677" s="27" t="s">
        <v>4606</v>
      </c>
      <c r="K677" s="28" t="str">
        <f t="shared" si="72"/>
        <v>Sep 22, 2020</v>
      </c>
      <c r="L677" s="30">
        <f t="shared" si="73"/>
        <v>44096</v>
      </c>
      <c r="M677" s="28">
        <f t="shared" si="74"/>
        <v>22</v>
      </c>
      <c r="N677" s="28">
        <f t="shared" si="75"/>
        <v>9</v>
      </c>
      <c r="O677" s="28">
        <f t="shared" si="76"/>
        <v>2020</v>
      </c>
      <c r="P677" s="28" t="str">
        <f t="shared" si="77"/>
        <v>22</v>
      </c>
      <c r="Q677" s="28">
        <f>ROUNDUP(Table1[[#This Row],[month]]/3,0)</f>
        <v>3</v>
      </c>
      <c r="R677" s="28" t="str">
        <f>_xlfn.CONCAT(Table1[[#This Row],[year]],"-Q",Table1[[#This Row],[Quarter]])</f>
        <v>2020-Q3</v>
      </c>
      <c r="S677" s="28" t="str">
        <f>TEXT(Table1[[#This Row],[dateStr]],"yyyy-mm")</f>
        <v>2020-09</v>
      </c>
      <c r="T677" s="28" t="str">
        <f t="shared" si="78"/>
        <v>September</v>
      </c>
      <c r="U677" s="31">
        <v>3</v>
      </c>
      <c r="V677" s="27" t="s">
        <v>4607</v>
      </c>
      <c r="W677" s="32">
        <f t="shared" si="79"/>
        <v>6606</v>
      </c>
      <c r="X677" s="27" t="s">
        <v>4608</v>
      </c>
      <c r="Y677" s="32">
        <f t="shared" si="88"/>
        <v>120</v>
      </c>
      <c r="Z67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77" s="27" t="s">
        <v>4609</v>
      </c>
      <c r="AB677" s="33">
        <f>Table1[[#This Row],[secs]]/60 + Table1[[#This Row],[mins]] + Table1[[#This Row],[hours]]*60</f>
        <v>31.6</v>
      </c>
      <c r="AC677" s="34">
        <f t="shared" si="89"/>
        <v>36</v>
      </c>
      <c r="AD677" s="34">
        <f t="shared" si="90"/>
        <v>31</v>
      </c>
      <c r="AE677" s="35">
        <f t="shared" si="91"/>
        <v>0</v>
      </c>
      <c r="AF677" s="28" t="str">
        <f>IFERROR(VLOOKUP(E677,youtube_playlist!$G:$H,2,FALSE),"Unspecified")</f>
        <v>Innovation &amp; Technology</v>
      </c>
      <c r="AG677" s="28" t="str">
        <f>IFERROR(INDEX(youtube_playlist!$G$2:$H$285,MATCH(E677,youtube_playlist!$G$2:$G$285,0),MATCH("industry",youtube_playlist!$G$1:$H$1,0)),"Unspecified")</f>
        <v>Innovation &amp; Technology</v>
      </c>
      <c r="AH677" s="36">
        <v>34512</v>
      </c>
    </row>
    <row r="678" spans="1:34" ht="15.75" customHeight="1" x14ac:dyDescent="0.3">
      <c r="A678" s="27" t="s">
        <v>4610</v>
      </c>
      <c r="B678" s="27" t="s">
        <v>4376</v>
      </c>
      <c r="C678" s="27" t="s">
        <v>4611</v>
      </c>
      <c r="D678" s="27" t="s">
        <v>4612</v>
      </c>
      <c r="E678" s="28" t="str">
        <f t="shared" si="69"/>
        <v>1lSSpTb86sw</v>
      </c>
      <c r="F678" s="28" t="str">
        <f t="shared" si="70"/>
        <v>1lSSpTb86sw</v>
      </c>
      <c r="G678" s="27" t="s">
        <v>4611</v>
      </c>
      <c r="H678" s="29" t="str">
        <f t="shared" si="71"/>
        <v>The Secret Sauce</v>
      </c>
      <c r="I678" s="27" t="s">
        <v>1587</v>
      </c>
      <c r="J678" s="27" t="s">
        <v>4613</v>
      </c>
      <c r="K678" s="28" t="str">
        <f t="shared" si="72"/>
        <v>Sep 19, 2020</v>
      </c>
      <c r="L678" s="30">
        <f t="shared" si="73"/>
        <v>44093</v>
      </c>
      <c r="M678" s="28">
        <f t="shared" si="74"/>
        <v>19</v>
      </c>
      <c r="N678" s="28">
        <f t="shared" si="75"/>
        <v>9</v>
      </c>
      <c r="O678" s="28">
        <f t="shared" si="76"/>
        <v>2020</v>
      </c>
      <c r="P678" s="28" t="str">
        <f t="shared" si="77"/>
        <v>19</v>
      </c>
      <c r="Q678" s="28">
        <f>ROUNDUP(Table1[[#This Row],[month]]/3,0)</f>
        <v>3</v>
      </c>
      <c r="R678" s="28" t="str">
        <f>_xlfn.CONCAT(Table1[[#This Row],[year]],"-Q",Table1[[#This Row],[Quarter]])</f>
        <v>2020-Q3</v>
      </c>
      <c r="S678" s="28" t="str">
        <f>TEXT(Table1[[#This Row],[dateStr]],"yyyy-mm")</f>
        <v>2020-09</v>
      </c>
      <c r="T678" s="28" t="str">
        <f t="shared" si="78"/>
        <v>September</v>
      </c>
      <c r="U678" s="31">
        <v>14</v>
      </c>
      <c r="V678" s="27" t="s">
        <v>4614</v>
      </c>
      <c r="W678" s="32">
        <f t="shared" si="79"/>
        <v>30185</v>
      </c>
      <c r="X678" s="27" t="s">
        <v>4615</v>
      </c>
      <c r="Y678" s="32">
        <f t="shared" si="88"/>
        <v>664</v>
      </c>
      <c r="Z67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78" s="27" t="s">
        <v>4616</v>
      </c>
      <c r="AB678" s="33">
        <f>Table1[[#This Row],[secs]]/60 + Table1[[#This Row],[mins]] + Table1[[#This Row],[hours]]*60</f>
        <v>29.45</v>
      </c>
      <c r="AC678" s="34">
        <f t="shared" si="89"/>
        <v>27</v>
      </c>
      <c r="AD678" s="34">
        <f t="shared" si="90"/>
        <v>29</v>
      </c>
      <c r="AE678" s="35">
        <f t="shared" si="91"/>
        <v>0</v>
      </c>
      <c r="AF678" s="28" t="str">
        <f>IFERROR(VLOOKUP(E678,youtube_playlist!$G:$H,2,FALSE),"Unspecified")</f>
        <v>Unspecified</v>
      </c>
      <c r="AG678" s="28" t="str">
        <f>IFERROR(INDEX(youtube_playlist!$G$2:$H$285,MATCH(E678,youtube_playlist!$G$2:$G$285,0),MATCH("industry",youtube_playlist!$G$1:$H$1,0)),"Unspecified")</f>
        <v>Unspecified</v>
      </c>
      <c r="AH678" s="36">
        <v>51215</v>
      </c>
    </row>
    <row r="679" spans="1:34" ht="15.75" customHeight="1" x14ac:dyDescent="0.3">
      <c r="A679" s="27" t="s">
        <v>4617</v>
      </c>
      <c r="B679" s="27" t="s">
        <v>4376</v>
      </c>
      <c r="C679" s="27" t="s">
        <v>4618</v>
      </c>
      <c r="D679" s="27" t="s">
        <v>4619</v>
      </c>
      <c r="E679" s="28" t="str">
        <f t="shared" si="69"/>
        <v>UfXBl87UGLY</v>
      </c>
      <c r="F679" s="28" t="str">
        <f t="shared" si="70"/>
        <v>UfXBl87UGLY</v>
      </c>
      <c r="G679" s="27" t="s">
        <v>4618</v>
      </c>
      <c r="H679" s="29" t="str">
        <f t="shared" si="71"/>
        <v>The Secret Sauce</v>
      </c>
      <c r="I679" s="27" t="s">
        <v>1587</v>
      </c>
      <c r="J679" s="27" t="s">
        <v>4620</v>
      </c>
      <c r="K679" s="28" t="str">
        <f t="shared" si="72"/>
        <v>Sep 16, 2020</v>
      </c>
      <c r="L679" s="30">
        <f t="shared" si="73"/>
        <v>44090</v>
      </c>
      <c r="M679" s="28">
        <f t="shared" si="74"/>
        <v>16</v>
      </c>
      <c r="N679" s="28">
        <f t="shared" si="75"/>
        <v>9</v>
      </c>
      <c r="O679" s="28">
        <f t="shared" si="76"/>
        <v>2020</v>
      </c>
      <c r="P679" s="28" t="str">
        <f t="shared" si="77"/>
        <v>16</v>
      </c>
      <c r="Q679" s="28">
        <f>ROUNDUP(Table1[[#This Row],[month]]/3,0)</f>
        <v>3</v>
      </c>
      <c r="R679" s="28" t="str">
        <f>_xlfn.CONCAT(Table1[[#This Row],[year]],"-Q",Table1[[#This Row],[Quarter]])</f>
        <v>2020-Q3</v>
      </c>
      <c r="S679" s="28" t="str">
        <f>TEXT(Table1[[#This Row],[dateStr]],"yyyy-mm")</f>
        <v>2020-09</v>
      </c>
      <c r="T679" s="28" t="str">
        <f t="shared" si="78"/>
        <v>September</v>
      </c>
      <c r="U679" s="31">
        <v>81</v>
      </c>
      <c r="V679" s="27" t="s">
        <v>4621</v>
      </c>
      <c r="W679" s="32">
        <f t="shared" si="79"/>
        <v>35138</v>
      </c>
      <c r="X679" s="27" t="s">
        <v>1825</v>
      </c>
      <c r="Y679" s="32">
        <f t="shared" si="88"/>
        <v>351</v>
      </c>
      <c r="Z67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79" s="27" t="s">
        <v>2959</v>
      </c>
      <c r="AB679" s="33">
        <f>Table1[[#This Row],[secs]]/60 + Table1[[#This Row],[mins]] + Table1[[#This Row],[hours]]*60</f>
        <v>70.75</v>
      </c>
      <c r="AC679" s="34">
        <f t="shared" si="89"/>
        <v>45</v>
      </c>
      <c r="AD679" s="34">
        <f t="shared" si="90"/>
        <v>10</v>
      </c>
      <c r="AE679" s="35">
        <f t="shared" si="91"/>
        <v>1</v>
      </c>
      <c r="AF679" s="28" t="str">
        <f>IFERROR(VLOOKUP(E679,youtube_playlist!$G:$H,2,FALSE),"Unspecified")</f>
        <v>โทรคมนาคม</v>
      </c>
      <c r="AG679" s="28" t="str">
        <f>IFERROR(INDEX(youtube_playlist!$G$2:$H$285,MATCH(E679,youtube_playlist!$G$2:$G$285,0),MATCH("industry",youtube_playlist!$G$1:$H$1,0)),"Unspecified")</f>
        <v>โทรคมนาคม</v>
      </c>
      <c r="AH679" s="36">
        <v>35098</v>
      </c>
    </row>
    <row r="680" spans="1:34" ht="15.75" customHeight="1" x14ac:dyDescent="0.3">
      <c r="A680" s="27" t="s">
        <v>4622</v>
      </c>
      <c r="B680" s="27" t="s">
        <v>4376</v>
      </c>
      <c r="C680" s="27" t="s">
        <v>4623</v>
      </c>
      <c r="D680" s="27" t="s">
        <v>4624</v>
      </c>
      <c r="E680" s="28" t="str">
        <f t="shared" si="69"/>
        <v>fzOXpddBIsc</v>
      </c>
      <c r="F680" s="28" t="str">
        <f t="shared" si="70"/>
        <v>fzOXpddBIsc</v>
      </c>
      <c r="G680" s="27" t="s">
        <v>4623</v>
      </c>
      <c r="H680" s="29" t="str">
        <f t="shared" si="71"/>
        <v>The Secret Sauce</v>
      </c>
      <c r="I680" s="27" t="s">
        <v>1587</v>
      </c>
      <c r="J680" s="27" t="s">
        <v>4625</v>
      </c>
      <c r="K680" s="28" t="str">
        <f t="shared" si="72"/>
        <v>Sep 15, 2020</v>
      </c>
      <c r="L680" s="30">
        <f t="shared" si="73"/>
        <v>44089</v>
      </c>
      <c r="M680" s="28">
        <f t="shared" si="74"/>
        <v>15</v>
      </c>
      <c r="N680" s="28">
        <f t="shared" si="75"/>
        <v>9</v>
      </c>
      <c r="O680" s="28">
        <f t="shared" si="76"/>
        <v>2020</v>
      </c>
      <c r="P680" s="28" t="str">
        <f t="shared" si="77"/>
        <v>15</v>
      </c>
      <c r="Q680" s="28">
        <f>ROUNDUP(Table1[[#This Row],[month]]/3,0)</f>
        <v>3</v>
      </c>
      <c r="R680" s="28" t="str">
        <f>_xlfn.CONCAT(Table1[[#This Row],[year]],"-Q",Table1[[#This Row],[Quarter]])</f>
        <v>2020-Q3</v>
      </c>
      <c r="S680" s="28" t="str">
        <f>TEXT(Table1[[#This Row],[dateStr]],"yyyy-mm")</f>
        <v>2020-09</v>
      </c>
      <c r="T680" s="28" t="str">
        <f t="shared" si="78"/>
        <v>September</v>
      </c>
      <c r="U680" s="31">
        <v>129</v>
      </c>
      <c r="V680" s="27" t="s">
        <v>4626</v>
      </c>
      <c r="W680" s="32">
        <f t="shared" si="79"/>
        <v>52209</v>
      </c>
      <c r="X680" s="27" t="s">
        <v>2271</v>
      </c>
      <c r="Y680" s="32">
        <f t="shared" si="88"/>
        <v>817</v>
      </c>
      <c r="Z68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80" s="27" t="s">
        <v>2877</v>
      </c>
      <c r="AB680" s="33">
        <f>Table1[[#This Row],[secs]]/60 + Table1[[#This Row],[mins]] + Table1[[#This Row],[hours]]*60</f>
        <v>58.083333333333336</v>
      </c>
      <c r="AC680" s="34">
        <f t="shared" si="89"/>
        <v>5</v>
      </c>
      <c r="AD680" s="34">
        <f t="shared" si="90"/>
        <v>58</v>
      </c>
      <c r="AE680" s="35">
        <f t="shared" si="91"/>
        <v>0</v>
      </c>
      <c r="AF680" s="28" t="str">
        <f>IFERROR(VLOOKUP(E680,youtube_playlist!$G:$H,2,FALSE),"Unspecified")</f>
        <v>โทรคมนาคม</v>
      </c>
      <c r="AG680" s="28" t="str">
        <f>IFERROR(INDEX(youtube_playlist!$G$2:$H$285,MATCH(E680,youtube_playlist!$G$2:$G$285,0),MATCH("industry",youtube_playlist!$G$1:$H$1,0)),"Unspecified")</f>
        <v>โทรคมนาคม</v>
      </c>
      <c r="AH680" s="36">
        <v>34878</v>
      </c>
    </row>
    <row r="681" spans="1:34" ht="15.75" customHeight="1" x14ac:dyDescent="0.3">
      <c r="A681" s="27" t="s">
        <v>4627</v>
      </c>
      <c r="B681" s="27" t="s">
        <v>4376</v>
      </c>
      <c r="C681" s="27" t="s">
        <v>4628</v>
      </c>
      <c r="D681" s="27" t="s">
        <v>4629</v>
      </c>
      <c r="E681" s="28" t="str">
        <f t="shared" si="69"/>
        <v>SdkixW-nuW0</v>
      </c>
      <c r="F681" s="28" t="str">
        <f t="shared" si="70"/>
        <v>SdkixW-nuW0</v>
      </c>
      <c r="G681" s="27" t="s">
        <v>4628</v>
      </c>
      <c r="H681" s="29" t="str">
        <f t="shared" si="71"/>
        <v>The Secret Sauce</v>
      </c>
      <c r="I681" s="27" t="s">
        <v>1587</v>
      </c>
      <c r="J681" s="27" t="s">
        <v>4630</v>
      </c>
      <c r="K681" s="28" t="str">
        <f t="shared" si="72"/>
        <v>Sep 12, 2020</v>
      </c>
      <c r="L681" s="30">
        <f t="shared" si="73"/>
        <v>44086</v>
      </c>
      <c r="M681" s="28">
        <f t="shared" si="74"/>
        <v>12</v>
      </c>
      <c r="N681" s="28">
        <f t="shared" si="75"/>
        <v>9</v>
      </c>
      <c r="O681" s="28">
        <f t="shared" si="76"/>
        <v>2020</v>
      </c>
      <c r="P681" s="28" t="str">
        <f t="shared" si="77"/>
        <v>12</v>
      </c>
      <c r="Q681" s="28">
        <f>ROUNDUP(Table1[[#This Row],[month]]/3,0)</f>
        <v>3</v>
      </c>
      <c r="R681" s="28" t="str">
        <f>_xlfn.CONCAT(Table1[[#This Row],[year]],"-Q",Table1[[#This Row],[Quarter]])</f>
        <v>2020-Q3</v>
      </c>
      <c r="S681" s="28" t="str">
        <f>TEXT(Table1[[#This Row],[dateStr]],"yyyy-mm")</f>
        <v>2020-09</v>
      </c>
      <c r="T681" s="28" t="str">
        <f t="shared" si="78"/>
        <v>September</v>
      </c>
      <c r="U681" s="31">
        <v>16</v>
      </c>
      <c r="V681" s="27" t="s">
        <v>4631</v>
      </c>
      <c r="W681" s="32">
        <f t="shared" si="79"/>
        <v>19530</v>
      </c>
      <c r="X681" s="27" t="s">
        <v>99</v>
      </c>
      <c r="Y681" s="32">
        <f t="shared" si="88"/>
        <v>387</v>
      </c>
      <c r="Z68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81" s="27" t="s">
        <v>4632</v>
      </c>
      <c r="AB681" s="33">
        <f>Table1[[#This Row],[secs]]/60 + Table1[[#This Row],[mins]] + Table1[[#This Row],[hours]]*60</f>
        <v>43.016666666666666</v>
      </c>
      <c r="AC681" s="34">
        <f t="shared" si="89"/>
        <v>1</v>
      </c>
      <c r="AD681" s="34">
        <f t="shared" si="90"/>
        <v>43</v>
      </c>
      <c r="AE681" s="35">
        <f t="shared" si="91"/>
        <v>0</v>
      </c>
      <c r="AF681" s="28" t="str">
        <f>IFERROR(VLOOKUP(E681,youtube_playlist!$G:$H,2,FALSE),"Unspecified")</f>
        <v>ธนาคารและการเงิน</v>
      </c>
      <c r="AG681" s="28" t="str">
        <f>IFERROR(INDEX(youtube_playlist!$G$2:$H$285,MATCH(E681,youtube_playlist!$G$2:$G$285,0),MATCH("industry",youtube_playlist!$G$1:$H$1,0)),"Unspecified")</f>
        <v>ธนาคารและการเงิน</v>
      </c>
      <c r="AH681" s="36">
        <v>38464</v>
      </c>
    </row>
    <row r="682" spans="1:34" ht="15.75" customHeight="1" x14ac:dyDescent="0.3">
      <c r="A682" s="27" t="s">
        <v>4633</v>
      </c>
      <c r="B682" s="27" t="s">
        <v>4376</v>
      </c>
      <c r="C682" s="27" t="s">
        <v>4634</v>
      </c>
      <c r="D682" s="27" t="s">
        <v>4635</v>
      </c>
      <c r="E682" s="28" t="str">
        <f t="shared" si="69"/>
        <v>xWQRp9z_N8Y</v>
      </c>
      <c r="F682" s="28" t="str">
        <f t="shared" si="70"/>
        <v>xWQRp9z_N8Y</v>
      </c>
      <c r="G682" s="27" t="s">
        <v>4634</v>
      </c>
      <c r="H682" s="29" t="str">
        <f t="shared" si="71"/>
        <v>The Secret Sauce</v>
      </c>
      <c r="I682" s="27" t="s">
        <v>1587</v>
      </c>
      <c r="J682" s="27" t="s">
        <v>4636</v>
      </c>
      <c r="K682" s="28" t="str">
        <f t="shared" si="72"/>
        <v>Sep 9, 2020</v>
      </c>
      <c r="L682" s="30">
        <f t="shared" si="73"/>
        <v>44083</v>
      </c>
      <c r="M682" s="28">
        <f t="shared" si="74"/>
        <v>9</v>
      </c>
      <c r="N682" s="28">
        <f t="shared" si="75"/>
        <v>9</v>
      </c>
      <c r="O682" s="28">
        <f t="shared" si="76"/>
        <v>2020</v>
      </c>
      <c r="P682" s="28" t="str">
        <f t="shared" si="77"/>
        <v>9</v>
      </c>
      <c r="Q682" s="28">
        <f>ROUNDUP(Table1[[#This Row],[month]]/3,0)</f>
        <v>3</v>
      </c>
      <c r="R682" s="28" t="str">
        <f>_xlfn.CONCAT(Table1[[#This Row],[year]],"-Q",Table1[[#This Row],[Quarter]])</f>
        <v>2020-Q3</v>
      </c>
      <c r="S682" s="28" t="str">
        <f>TEXT(Table1[[#This Row],[dateStr]],"yyyy-mm")</f>
        <v>2020-09</v>
      </c>
      <c r="T682" s="28" t="str">
        <f t="shared" si="78"/>
        <v>September</v>
      </c>
      <c r="U682" s="31">
        <v>176</v>
      </c>
      <c r="V682" s="27" t="s">
        <v>4637</v>
      </c>
      <c r="W682" s="32">
        <f t="shared" si="79"/>
        <v>124593</v>
      </c>
      <c r="X682" s="27" t="s">
        <v>4638</v>
      </c>
      <c r="Y682" s="32">
        <f t="shared" si="88"/>
        <v>1609</v>
      </c>
      <c r="Z68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82" s="27" t="s">
        <v>4639</v>
      </c>
      <c r="AB682" s="33">
        <f>Table1[[#This Row],[secs]]/60 + Table1[[#This Row],[mins]] + Table1[[#This Row],[hours]]*60</f>
        <v>75.983333333333334</v>
      </c>
      <c r="AC682" s="34">
        <f t="shared" si="89"/>
        <v>59</v>
      </c>
      <c r="AD682" s="34">
        <f t="shared" si="90"/>
        <v>15</v>
      </c>
      <c r="AE682" s="35">
        <f t="shared" si="91"/>
        <v>1</v>
      </c>
      <c r="AF682" s="28" t="str">
        <f>IFERROR(VLOOKUP(E682,youtube_playlist!$G:$H,2,FALSE),"Unspecified")</f>
        <v>Entertainment</v>
      </c>
      <c r="AG682" s="28" t="str">
        <f>IFERROR(INDEX(youtube_playlist!$G$2:$H$285,MATCH(E682,youtube_playlist!$G$2:$G$285,0),MATCH("industry",youtube_playlist!$G$1:$H$1,0)),"Unspecified")</f>
        <v>Entertainment</v>
      </c>
      <c r="AH682" s="36">
        <v>39521</v>
      </c>
    </row>
    <row r="683" spans="1:34" ht="15.75" customHeight="1" x14ac:dyDescent="0.3">
      <c r="A683" s="27" t="s">
        <v>4640</v>
      </c>
      <c r="B683" s="27" t="s">
        <v>4376</v>
      </c>
      <c r="C683" s="27" t="s">
        <v>4641</v>
      </c>
      <c r="D683" s="27" t="s">
        <v>4642</v>
      </c>
      <c r="E683" s="28" t="str">
        <f t="shared" si="69"/>
        <v>Rw7Vq0gsDGs</v>
      </c>
      <c r="F683" s="28" t="str">
        <f t="shared" si="70"/>
        <v>Rw7Vq0gsDGs</v>
      </c>
      <c r="G683" s="27" t="s">
        <v>4641</v>
      </c>
      <c r="H683" s="29" t="str">
        <f t="shared" si="71"/>
        <v>The Secret Sauce</v>
      </c>
      <c r="I683" s="27" t="s">
        <v>1587</v>
      </c>
      <c r="J683" s="27" t="s">
        <v>4643</v>
      </c>
      <c r="K683" s="28" t="str">
        <f t="shared" si="72"/>
        <v>Sep 7, 2020</v>
      </c>
      <c r="L683" s="30">
        <f t="shared" si="73"/>
        <v>44081</v>
      </c>
      <c r="M683" s="28">
        <f t="shared" si="74"/>
        <v>7</v>
      </c>
      <c r="N683" s="28">
        <f t="shared" si="75"/>
        <v>9</v>
      </c>
      <c r="O683" s="28">
        <f t="shared" si="76"/>
        <v>2020</v>
      </c>
      <c r="P683" s="28" t="str">
        <f t="shared" si="77"/>
        <v>7</v>
      </c>
      <c r="Q683" s="28">
        <f>ROUNDUP(Table1[[#This Row],[month]]/3,0)</f>
        <v>3</v>
      </c>
      <c r="R683" s="28" t="str">
        <f>_xlfn.CONCAT(Table1[[#This Row],[year]],"-Q",Table1[[#This Row],[Quarter]])</f>
        <v>2020-Q3</v>
      </c>
      <c r="S683" s="28" t="str">
        <f>TEXT(Table1[[#This Row],[dateStr]],"yyyy-mm")</f>
        <v>2020-09</v>
      </c>
      <c r="T683" s="28" t="str">
        <f t="shared" si="78"/>
        <v>September</v>
      </c>
      <c r="U683" s="31">
        <v>31</v>
      </c>
      <c r="V683" s="27" t="s">
        <v>4644</v>
      </c>
      <c r="W683" s="32">
        <f t="shared" si="79"/>
        <v>36847</v>
      </c>
      <c r="X683" s="27" t="s">
        <v>4431</v>
      </c>
      <c r="Y683" s="32">
        <f t="shared" si="88"/>
        <v>565</v>
      </c>
      <c r="Z68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83" s="27" t="s">
        <v>4645</v>
      </c>
      <c r="AB683" s="33">
        <f>Table1[[#This Row],[secs]]/60 + Table1[[#This Row],[mins]] + Table1[[#This Row],[hours]]*60</f>
        <v>80.25</v>
      </c>
      <c r="AC683" s="34">
        <f t="shared" si="89"/>
        <v>15</v>
      </c>
      <c r="AD683" s="34">
        <f t="shared" si="90"/>
        <v>20</v>
      </c>
      <c r="AE683" s="35">
        <f t="shared" si="91"/>
        <v>1</v>
      </c>
      <c r="AF683" s="28" t="str">
        <f>IFERROR(VLOOKUP(E683,youtube_playlist!$G:$H,2,FALSE),"Unspecified")</f>
        <v>อสังหาริมทรัพย์</v>
      </c>
      <c r="AG683" s="28" t="str">
        <f>IFERROR(INDEX(youtube_playlist!$G$2:$H$285,MATCH(E683,youtube_playlist!$G$2:$G$285,0),MATCH("industry",youtube_playlist!$G$1:$H$1,0)),"Unspecified")</f>
        <v>อสังหาริมทรัพย์</v>
      </c>
      <c r="AH683" s="36">
        <v>40888</v>
      </c>
    </row>
    <row r="684" spans="1:34" ht="15.75" customHeight="1" x14ac:dyDescent="0.3">
      <c r="A684" s="27" t="s">
        <v>4646</v>
      </c>
      <c r="B684" s="27" t="s">
        <v>4376</v>
      </c>
      <c r="C684" s="27" t="s">
        <v>4647</v>
      </c>
      <c r="D684" s="27" t="s">
        <v>4648</v>
      </c>
      <c r="E684" s="28" t="str">
        <f t="shared" si="69"/>
        <v>Icuo_bjXAY4</v>
      </c>
      <c r="F684" s="28" t="str">
        <f t="shared" si="70"/>
        <v>Icuo_bjXAY4</v>
      </c>
      <c r="G684" s="27" t="s">
        <v>4647</v>
      </c>
      <c r="H684" s="29" t="str">
        <f t="shared" si="71"/>
        <v>The Secret Sauce</v>
      </c>
      <c r="I684" s="27" t="s">
        <v>1587</v>
      </c>
      <c r="J684" s="27" t="s">
        <v>4649</v>
      </c>
      <c r="K684" s="28" t="str">
        <f t="shared" si="72"/>
        <v>Sep 5, 2020</v>
      </c>
      <c r="L684" s="30">
        <f t="shared" si="73"/>
        <v>44079</v>
      </c>
      <c r="M684" s="28">
        <f t="shared" si="74"/>
        <v>5</v>
      </c>
      <c r="N684" s="28">
        <f t="shared" si="75"/>
        <v>9</v>
      </c>
      <c r="O684" s="28">
        <f t="shared" si="76"/>
        <v>2020</v>
      </c>
      <c r="P684" s="28" t="str">
        <f t="shared" si="77"/>
        <v>5</v>
      </c>
      <c r="Q684" s="28">
        <f>ROUNDUP(Table1[[#This Row],[month]]/3,0)</f>
        <v>3</v>
      </c>
      <c r="R684" s="28" t="str">
        <f>_xlfn.CONCAT(Table1[[#This Row],[year]],"-Q",Table1[[#This Row],[Quarter]])</f>
        <v>2020-Q3</v>
      </c>
      <c r="S684" s="28" t="str">
        <f>TEXT(Table1[[#This Row],[dateStr]],"yyyy-mm")</f>
        <v>2020-09</v>
      </c>
      <c r="T684" s="28" t="str">
        <f t="shared" si="78"/>
        <v>September</v>
      </c>
      <c r="U684" s="31">
        <v>17</v>
      </c>
      <c r="V684" s="27" t="s">
        <v>4650</v>
      </c>
      <c r="W684" s="32">
        <f t="shared" si="79"/>
        <v>14294</v>
      </c>
      <c r="X684" s="27" t="s">
        <v>4651</v>
      </c>
      <c r="Y684" s="32">
        <f t="shared" si="88"/>
        <v>247</v>
      </c>
      <c r="Z68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84" s="27" t="s">
        <v>4652</v>
      </c>
      <c r="AB684" s="33">
        <f>Table1[[#This Row],[secs]]/60 + Table1[[#This Row],[mins]] + Table1[[#This Row],[hours]]*60</f>
        <v>43.45</v>
      </c>
      <c r="AC684" s="34">
        <f t="shared" si="89"/>
        <v>27</v>
      </c>
      <c r="AD684" s="34">
        <f t="shared" si="90"/>
        <v>43</v>
      </c>
      <c r="AE684" s="35">
        <f t="shared" si="91"/>
        <v>0</v>
      </c>
      <c r="AF684" s="28" t="str">
        <f>IFERROR(VLOOKUP(E684,youtube_playlist!$G:$H,2,FALSE),"Unspecified")</f>
        <v>Innovation &amp; Technology</v>
      </c>
      <c r="AG684" s="28" t="str">
        <f>IFERROR(INDEX(youtube_playlist!$G$2:$H$285,MATCH(E684,youtube_playlist!$G$2:$G$285,0),MATCH("industry",youtube_playlist!$G$1:$H$1,0)),"Unspecified")</f>
        <v>Innovation &amp; Technology</v>
      </c>
      <c r="AH684" s="36">
        <v>35534</v>
      </c>
    </row>
    <row r="685" spans="1:34" ht="15.75" customHeight="1" x14ac:dyDescent="0.3">
      <c r="A685" s="27" t="s">
        <v>4653</v>
      </c>
      <c r="B685" s="27" t="s">
        <v>4376</v>
      </c>
      <c r="C685" s="27" t="s">
        <v>4654</v>
      </c>
      <c r="D685" s="27" t="s">
        <v>4655</v>
      </c>
      <c r="E685" s="28" t="str">
        <f t="shared" si="69"/>
        <v>XvkYPlZmS2Q</v>
      </c>
      <c r="F685" s="28" t="str">
        <f t="shared" si="70"/>
        <v>XvkYPlZmS2Q</v>
      </c>
      <c r="G685" s="27" t="s">
        <v>4654</v>
      </c>
      <c r="H685" s="29" t="str">
        <f t="shared" si="71"/>
        <v>The Secret Sauce</v>
      </c>
      <c r="I685" s="27" t="s">
        <v>1587</v>
      </c>
      <c r="J685" s="27" t="s">
        <v>1863</v>
      </c>
      <c r="K685" s="28" t="str">
        <f t="shared" si="72"/>
        <v>Sep 2, 2020</v>
      </c>
      <c r="L685" s="30">
        <f t="shared" si="73"/>
        <v>44076</v>
      </c>
      <c r="M685" s="28">
        <f t="shared" si="74"/>
        <v>2</v>
      </c>
      <c r="N685" s="28">
        <f t="shared" si="75"/>
        <v>9</v>
      </c>
      <c r="O685" s="28">
        <f t="shared" si="76"/>
        <v>2020</v>
      </c>
      <c r="P685" s="28" t="str">
        <f t="shared" si="77"/>
        <v>2</v>
      </c>
      <c r="Q685" s="28">
        <f>ROUNDUP(Table1[[#This Row],[month]]/3,0)</f>
        <v>3</v>
      </c>
      <c r="R685" s="28" t="str">
        <f>_xlfn.CONCAT(Table1[[#This Row],[year]],"-Q",Table1[[#This Row],[Quarter]])</f>
        <v>2020-Q3</v>
      </c>
      <c r="S685" s="28" t="str">
        <f>TEXT(Table1[[#This Row],[dateStr]],"yyyy-mm")</f>
        <v>2020-09</v>
      </c>
      <c r="T685" s="28" t="str">
        <f t="shared" si="78"/>
        <v>September</v>
      </c>
      <c r="U685" s="31">
        <v>10</v>
      </c>
      <c r="V685" s="27" t="s">
        <v>4656</v>
      </c>
      <c r="W685" s="32">
        <f t="shared" si="79"/>
        <v>15284</v>
      </c>
      <c r="X685" s="27" t="s">
        <v>3720</v>
      </c>
      <c r="Y685" s="32">
        <f t="shared" si="88"/>
        <v>259</v>
      </c>
      <c r="Z68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85" s="27" t="s">
        <v>4657</v>
      </c>
      <c r="AB685" s="33">
        <f>Table1[[#This Row],[secs]]/60 + Table1[[#This Row],[mins]] + Table1[[#This Row],[hours]]*60</f>
        <v>65.866666666666674</v>
      </c>
      <c r="AC685" s="34">
        <f t="shared" si="89"/>
        <v>52</v>
      </c>
      <c r="AD685" s="34">
        <f t="shared" si="90"/>
        <v>5</v>
      </c>
      <c r="AE685" s="35">
        <f t="shared" si="91"/>
        <v>1</v>
      </c>
      <c r="AF685" s="28" t="str">
        <f>IFERROR(VLOOKUP(E685,youtube_playlist!$G:$H,2,FALSE),"Unspecified")</f>
        <v>Health &amp; Wellness</v>
      </c>
      <c r="AG685" s="28" t="str">
        <f>IFERROR(INDEX(youtube_playlist!$G$2:$H$285,MATCH(E685,youtube_playlist!$G$2:$G$285,0),MATCH("industry",youtube_playlist!$G$1:$H$1,0)),"Unspecified")</f>
        <v>Health &amp; Wellness</v>
      </c>
      <c r="AH685" s="36">
        <v>36251</v>
      </c>
    </row>
    <row r="686" spans="1:34" ht="15.75" customHeight="1" x14ac:dyDescent="0.3">
      <c r="A686" s="27" t="s">
        <v>4658</v>
      </c>
      <c r="B686" s="27" t="s">
        <v>4376</v>
      </c>
      <c r="C686" s="27" t="s">
        <v>4659</v>
      </c>
      <c r="D686" s="27" t="s">
        <v>4660</v>
      </c>
      <c r="E686" s="28" t="str">
        <f t="shared" si="69"/>
        <v>p4zKwpVpDgM</v>
      </c>
      <c r="F686" s="28" t="str">
        <f t="shared" si="70"/>
        <v>p4zKwpVpDgM</v>
      </c>
      <c r="G686" s="27" t="s">
        <v>4659</v>
      </c>
      <c r="H686" s="29" t="str">
        <f t="shared" si="71"/>
        <v>The Secret Sauce</v>
      </c>
      <c r="I686" s="27" t="s">
        <v>1587</v>
      </c>
      <c r="J686" s="27" t="s">
        <v>4661</v>
      </c>
      <c r="K686" s="28" t="str">
        <f t="shared" si="72"/>
        <v>Aug 31, 2020</v>
      </c>
      <c r="L686" s="30">
        <f t="shared" si="73"/>
        <v>44074</v>
      </c>
      <c r="M686" s="28">
        <f t="shared" si="74"/>
        <v>31</v>
      </c>
      <c r="N686" s="28">
        <f t="shared" si="75"/>
        <v>8</v>
      </c>
      <c r="O686" s="28">
        <f t="shared" si="76"/>
        <v>2020</v>
      </c>
      <c r="P686" s="28" t="str">
        <f t="shared" si="77"/>
        <v>31</v>
      </c>
      <c r="Q686" s="28">
        <f>ROUNDUP(Table1[[#This Row],[month]]/3,0)</f>
        <v>3</v>
      </c>
      <c r="R686" s="28" t="str">
        <f>_xlfn.CONCAT(Table1[[#This Row],[year]],"-Q",Table1[[#This Row],[Quarter]])</f>
        <v>2020-Q3</v>
      </c>
      <c r="S686" s="28" t="str">
        <f>TEXT(Table1[[#This Row],[dateStr]],"yyyy-mm")</f>
        <v>2020-08</v>
      </c>
      <c r="T686" s="28" t="str">
        <f t="shared" si="78"/>
        <v>August</v>
      </c>
      <c r="U686" s="31">
        <v>19</v>
      </c>
      <c r="V686" s="27" t="s">
        <v>4662</v>
      </c>
      <c r="W686" s="32">
        <f t="shared" si="79"/>
        <v>24851</v>
      </c>
      <c r="X686" s="27" t="s">
        <v>4663</v>
      </c>
      <c r="Y686" s="32">
        <f t="shared" si="88"/>
        <v>707</v>
      </c>
      <c r="Z68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86" s="27" t="s">
        <v>4664</v>
      </c>
      <c r="AB686" s="33">
        <f>Table1[[#This Row],[secs]]/60 + Table1[[#This Row],[mins]] + Table1[[#This Row],[hours]]*60</f>
        <v>49.216666666666669</v>
      </c>
      <c r="AC686" s="34">
        <f t="shared" si="89"/>
        <v>13</v>
      </c>
      <c r="AD686" s="34">
        <f t="shared" si="90"/>
        <v>49</v>
      </c>
      <c r="AE686" s="35">
        <f t="shared" si="91"/>
        <v>0</v>
      </c>
      <c r="AF686" s="28" t="str">
        <f>IFERROR(VLOOKUP(E686,youtube_playlist!$G:$H,2,FALSE),"Unspecified")</f>
        <v>Unspecified</v>
      </c>
      <c r="AG686" s="28" t="str">
        <f>IFERROR(INDEX(youtube_playlist!$G$2:$H$285,MATCH(E686,youtube_playlist!$G$2:$G$285,0),MATCH("industry",youtube_playlist!$G$1:$H$1,0)),"Unspecified")</f>
        <v>Unspecified</v>
      </c>
      <c r="AH686" s="36">
        <v>38796</v>
      </c>
    </row>
    <row r="687" spans="1:34" ht="15.75" customHeight="1" x14ac:dyDescent="0.3">
      <c r="A687" s="27" t="s">
        <v>4665</v>
      </c>
      <c r="B687" s="27" t="s">
        <v>4376</v>
      </c>
      <c r="C687" s="27" t="s">
        <v>4666</v>
      </c>
      <c r="D687" s="27" t="s">
        <v>4667</v>
      </c>
      <c r="E687" s="28" t="str">
        <f t="shared" si="69"/>
        <v>3Q6OOfn377o</v>
      </c>
      <c r="F687" s="28" t="str">
        <f t="shared" si="70"/>
        <v>3Q6OOfn377o</v>
      </c>
      <c r="G687" s="27" t="s">
        <v>4666</v>
      </c>
      <c r="H687" s="29" t="str">
        <f t="shared" si="71"/>
        <v>The Secret Sauce</v>
      </c>
      <c r="I687" s="27" t="s">
        <v>1587</v>
      </c>
      <c r="J687" s="27" t="s">
        <v>4668</v>
      </c>
      <c r="K687" s="28" t="str">
        <f t="shared" si="72"/>
        <v>Aug 29, 2020</v>
      </c>
      <c r="L687" s="30">
        <f t="shared" si="73"/>
        <v>44072</v>
      </c>
      <c r="M687" s="28">
        <f t="shared" si="74"/>
        <v>29</v>
      </c>
      <c r="N687" s="28">
        <f t="shared" si="75"/>
        <v>8</v>
      </c>
      <c r="O687" s="28">
        <f t="shared" si="76"/>
        <v>2020</v>
      </c>
      <c r="P687" s="28" t="str">
        <f t="shared" si="77"/>
        <v>29</v>
      </c>
      <c r="Q687" s="28">
        <f>ROUNDUP(Table1[[#This Row],[month]]/3,0)</f>
        <v>3</v>
      </c>
      <c r="R687" s="28" t="str">
        <f>_xlfn.CONCAT(Table1[[#This Row],[year]],"-Q",Table1[[#This Row],[Quarter]])</f>
        <v>2020-Q3</v>
      </c>
      <c r="S687" s="28" t="str">
        <f>TEXT(Table1[[#This Row],[dateStr]],"yyyy-mm")</f>
        <v>2020-08</v>
      </c>
      <c r="T687" s="28" t="str">
        <f t="shared" si="78"/>
        <v>August</v>
      </c>
      <c r="U687" s="31">
        <v>72</v>
      </c>
      <c r="V687" s="27" t="s">
        <v>4669</v>
      </c>
      <c r="W687" s="32">
        <f t="shared" si="79"/>
        <v>78326</v>
      </c>
      <c r="X687" s="27" t="s">
        <v>4670</v>
      </c>
      <c r="Y687" s="32">
        <f t="shared" si="88"/>
        <v>1105</v>
      </c>
      <c r="Z68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87" s="27" t="s">
        <v>4671</v>
      </c>
      <c r="AB687" s="33">
        <f>Table1[[#This Row],[secs]]/60 + Table1[[#This Row],[mins]] + Table1[[#This Row],[hours]]*60</f>
        <v>53.883333333333333</v>
      </c>
      <c r="AC687" s="34">
        <f t="shared" si="89"/>
        <v>53</v>
      </c>
      <c r="AD687" s="34">
        <f t="shared" si="90"/>
        <v>53</v>
      </c>
      <c r="AE687" s="35">
        <f t="shared" si="91"/>
        <v>0</v>
      </c>
      <c r="AF687" s="28" t="str">
        <f>IFERROR(VLOOKUP(E687,youtube_playlist!$G:$H,2,FALSE),"Unspecified")</f>
        <v>อาหาร</v>
      </c>
      <c r="AG687" s="28" t="str">
        <f>IFERROR(INDEX(youtube_playlist!$G$2:$H$285,MATCH(E687,youtube_playlist!$G$2:$G$285,0),MATCH("industry",youtube_playlist!$G$1:$H$1,0)),"Unspecified")</f>
        <v>อาหาร</v>
      </c>
      <c r="AH687" s="36">
        <v>37395</v>
      </c>
    </row>
    <row r="688" spans="1:34" ht="15.75" customHeight="1" x14ac:dyDescent="0.3">
      <c r="A688" s="27" t="s">
        <v>4672</v>
      </c>
      <c r="B688" s="27" t="s">
        <v>4376</v>
      </c>
      <c r="C688" s="27" t="s">
        <v>4673</v>
      </c>
      <c r="D688" s="27" t="s">
        <v>4674</v>
      </c>
      <c r="E688" s="28" t="str">
        <f t="shared" si="69"/>
        <v>riRd27gGmBI</v>
      </c>
      <c r="F688" s="28" t="str">
        <f t="shared" si="70"/>
        <v>riRd27gGmBI</v>
      </c>
      <c r="G688" s="27" t="s">
        <v>4673</v>
      </c>
      <c r="H688" s="29" t="str">
        <f t="shared" si="71"/>
        <v>The Secret Sauce</v>
      </c>
      <c r="I688" s="27" t="s">
        <v>1587</v>
      </c>
      <c r="J688" s="27" t="s">
        <v>4675</v>
      </c>
      <c r="K688" s="28" t="str">
        <f t="shared" si="72"/>
        <v>Aug 28, 2020</v>
      </c>
      <c r="L688" s="30">
        <f t="shared" si="73"/>
        <v>44071</v>
      </c>
      <c r="M688" s="28">
        <f t="shared" si="74"/>
        <v>28</v>
      </c>
      <c r="N688" s="28">
        <f t="shared" si="75"/>
        <v>8</v>
      </c>
      <c r="O688" s="28">
        <f t="shared" si="76"/>
        <v>2020</v>
      </c>
      <c r="P688" s="28" t="str">
        <f t="shared" si="77"/>
        <v>28</v>
      </c>
      <c r="Q688" s="28">
        <f>ROUNDUP(Table1[[#This Row],[month]]/3,0)</f>
        <v>3</v>
      </c>
      <c r="R688" s="28" t="str">
        <f>_xlfn.CONCAT(Table1[[#This Row],[year]],"-Q",Table1[[#This Row],[Quarter]])</f>
        <v>2020-Q3</v>
      </c>
      <c r="S688" s="28" t="str">
        <f>TEXT(Table1[[#This Row],[dateStr]],"yyyy-mm")</f>
        <v>2020-08</v>
      </c>
      <c r="T688" s="28" t="str">
        <f t="shared" si="78"/>
        <v>August</v>
      </c>
      <c r="U688" s="31">
        <v>867</v>
      </c>
      <c r="V688" s="27" t="s">
        <v>4676</v>
      </c>
      <c r="W688" s="32">
        <f t="shared" si="79"/>
        <v>243127</v>
      </c>
      <c r="X688" s="27" t="s">
        <v>4677</v>
      </c>
      <c r="Y688" s="32">
        <f t="shared" si="88"/>
        <v>3210</v>
      </c>
      <c r="Z68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88" s="27" t="s">
        <v>4678</v>
      </c>
      <c r="AB688" s="33">
        <f>Table1[[#This Row],[secs]]/60 + Table1[[#This Row],[mins]] + Table1[[#This Row],[hours]]*60</f>
        <v>25.983333333333334</v>
      </c>
      <c r="AC688" s="34">
        <f t="shared" si="89"/>
        <v>59</v>
      </c>
      <c r="AD688" s="34">
        <f t="shared" si="90"/>
        <v>25</v>
      </c>
      <c r="AE688" s="35">
        <f t="shared" si="91"/>
        <v>0</v>
      </c>
      <c r="AF688" s="28" t="str">
        <f>IFERROR(VLOOKUP(E688,youtube_playlist!$G:$H,2,FALSE),"Unspecified")</f>
        <v>Unspecified</v>
      </c>
      <c r="AG688" s="28" t="str">
        <f>IFERROR(INDEX(youtube_playlist!$G$2:$H$285,MATCH(E688,youtube_playlist!$G$2:$G$285,0),MATCH("industry",youtube_playlist!$G$1:$H$1,0)),"Unspecified")</f>
        <v>Unspecified</v>
      </c>
      <c r="AH688" s="36">
        <v>35267</v>
      </c>
    </row>
    <row r="689" spans="1:34" ht="15.75" customHeight="1" x14ac:dyDescent="0.3">
      <c r="A689" s="27" t="s">
        <v>4679</v>
      </c>
      <c r="B689" s="27" t="s">
        <v>4376</v>
      </c>
      <c r="C689" s="27" t="s">
        <v>4680</v>
      </c>
      <c r="D689" s="27" t="s">
        <v>4681</v>
      </c>
      <c r="E689" s="28" t="str">
        <f t="shared" si="69"/>
        <v>ttq4lJko538</v>
      </c>
      <c r="F689" s="28" t="str">
        <f t="shared" si="70"/>
        <v>ttq4lJko538</v>
      </c>
      <c r="G689" s="27" t="s">
        <v>4680</v>
      </c>
      <c r="H689" s="29" t="str">
        <f t="shared" si="71"/>
        <v>The Secret Sauce</v>
      </c>
      <c r="I689" s="27" t="s">
        <v>1587</v>
      </c>
      <c r="J689" s="27" t="s">
        <v>4682</v>
      </c>
      <c r="K689" s="28" t="str">
        <f t="shared" si="72"/>
        <v>Aug 27, 2020</v>
      </c>
      <c r="L689" s="30">
        <f t="shared" si="73"/>
        <v>44070</v>
      </c>
      <c r="M689" s="28">
        <f t="shared" si="74"/>
        <v>27</v>
      </c>
      <c r="N689" s="28">
        <f t="shared" si="75"/>
        <v>8</v>
      </c>
      <c r="O689" s="28">
        <f t="shared" si="76"/>
        <v>2020</v>
      </c>
      <c r="P689" s="28" t="str">
        <f t="shared" si="77"/>
        <v>27</v>
      </c>
      <c r="Q689" s="28">
        <f>ROUNDUP(Table1[[#This Row],[month]]/3,0)</f>
        <v>3</v>
      </c>
      <c r="R689" s="28" t="str">
        <f>_xlfn.CONCAT(Table1[[#This Row],[year]],"-Q",Table1[[#This Row],[Quarter]])</f>
        <v>2020-Q3</v>
      </c>
      <c r="S689" s="28" t="str">
        <f>TEXT(Table1[[#This Row],[dateStr]],"yyyy-mm")</f>
        <v>2020-08</v>
      </c>
      <c r="T689" s="28" t="str">
        <f t="shared" si="78"/>
        <v>August</v>
      </c>
      <c r="U689" s="31">
        <v>36</v>
      </c>
      <c r="V689" s="27" t="s">
        <v>4683</v>
      </c>
      <c r="W689" s="32">
        <f t="shared" si="79"/>
        <v>46277</v>
      </c>
      <c r="X689" s="27" t="s">
        <v>4684</v>
      </c>
      <c r="Y689" s="32">
        <f t="shared" si="88"/>
        <v>739</v>
      </c>
      <c r="Z68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89" s="27" t="s">
        <v>4685</v>
      </c>
      <c r="AB689" s="33">
        <f>Table1[[#This Row],[secs]]/60 + Table1[[#This Row],[mins]] + Table1[[#This Row],[hours]]*60</f>
        <v>69.233333333333334</v>
      </c>
      <c r="AC689" s="34">
        <f t="shared" si="89"/>
        <v>14</v>
      </c>
      <c r="AD689" s="34">
        <f t="shared" si="90"/>
        <v>9</v>
      </c>
      <c r="AE689" s="35">
        <f t="shared" si="91"/>
        <v>1</v>
      </c>
      <c r="AF689" s="28" t="str">
        <f>IFERROR(VLOOKUP(E689,youtube_playlist!$G:$H,2,FALSE),"Unspecified")</f>
        <v>พลังงาน</v>
      </c>
      <c r="AG689" s="28" t="str">
        <f>IFERROR(INDEX(youtube_playlist!$G$2:$H$285,MATCH(E689,youtube_playlist!$G$2:$G$285,0),MATCH("industry",youtube_playlist!$G$1:$H$1,0)),"Unspecified")</f>
        <v>พลังงาน</v>
      </c>
      <c r="AH689" s="36">
        <v>38309</v>
      </c>
    </row>
    <row r="690" spans="1:34" ht="15.75" customHeight="1" x14ac:dyDescent="0.3">
      <c r="A690" s="27" t="s">
        <v>4686</v>
      </c>
      <c r="B690" s="27" t="s">
        <v>4376</v>
      </c>
      <c r="C690" s="27" t="s">
        <v>4687</v>
      </c>
      <c r="D690" s="27" t="s">
        <v>4688</v>
      </c>
      <c r="E690" s="28" t="str">
        <f t="shared" si="69"/>
        <v>jm8LfNev3eM</v>
      </c>
      <c r="F690" s="28" t="str">
        <f t="shared" si="70"/>
        <v>jm8LfNev3eM</v>
      </c>
      <c r="G690" s="27" t="s">
        <v>4687</v>
      </c>
      <c r="H690" s="29" t="str">
        <f t="shared" si="71"/>
        <v>The Secret Sauce</v>
      </c>
      <c r="I690" s="27" t="s">
        <v>1587</v>
      </c>
      <c r="J690" s="27" t="s">
        <v>4689</v>
      </c>
      <c r="K690" s="28" t="str">
        <f t="shared" si="72"/>
        <v>Aug 26, 2020</v>
      </c>
      <c r="L690" s="30">
        <f t="shared" si="73"/>
        <v>44069</v>
      </c>
      <c r="M690" s="28">
        <f t="shared" si="74"/>
        <v>26</v>
      </c>
      <c r="N690" s="28">
        <f t="shared" si="75"/>
        <v>8</v>
      </c>
      <c r="O690" s="28">
        <f t="shared" si="76"/>
        <v>2020</v>
      </c>
      <c r="P690" s="28" t="str">
        <f t="shared" si="77"/>
        <v>26</v>
      </c>
      <c r="Q690" s="28">
        <f>ROUNDUP(Table1[[#This Row],[month]]/3,0)</f>
        <v>3</v>
      </c>
      <c r="R690" s="28" t="str">
        <f>_xlfn.CONCAT(Table1[[#This Row],[year]],"-Q",Table1[[#This Row],[Quarter]])</f>
        <v>2020-Q3</v>
      </c>
      <c r="S690" s="28" t="str">
        <f>TEXT(Table1[[#This Row],[dateStr]],"yyyy-mm")</f>
        <v>2020-08</v>
      </c>
      <c r="T690" s="28" t="str">
        <f t="shared" si="78"/>
        <v>August</v>
      </c>
      <c r="U690" s="31">
        <v>9</v>
      </c>
      <c r="V690" s="27" t="s">
        <v>4690</v>
      </c>
      <c r="W690" s="32">
        <f t="shared" si="79"/>
        <v>12812</v>
      </c>
      <c r="X690" s="27" t="s">
        <v>4531</v>
      </c>
      <c r="Y690" s="32">
        <f t="shared" si="88"/>
        <v>240</v>
      </c>
      <c r="Z69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90" s="27" t="s">
        <v>427</v>
      </c>
      <c r="AB690" s="33">
        <f>Table1[[#This Row],[secs]]/60 + Table1[[#This Row],[mins]] + Table1[[#This Row],[hours]]*60</f>
        <v>46.266666666666666</v>
      </c>
      <c r="AC690" s="34">
        <f t="shared" si="89"/>
        <v>16</v>
      </c>
      <c r="AD690" s="34">
        <f t="shared" si="90"/>
        <v>46</v>
      </c>
      <c r="AE690" s="35">
        <f t="shared" si="91"/>
        <v>0</v>
      </c>
      <c r="AF690" s="28" t="str">
        <f>IFERROR(VLOOKUP(E690,youtube_playlist!$G:$H,2,FALSE),"Unspecified")</f>
        <v>Logistics</v>
      </c>
      <c r="AG690" s="28" t="str">
        <f>IFERROR(INDEX(youtube_playlist!$G$2:$H$285,MATCH(E690,youtube_playlist!$G$2:$G$285,0),MATCH("industry",youtube_playlist!$G$1:$H$1,0)),"Unspecified")</f>
        <v>Logistics</v>
      </c>
      <c r="AH690" s="36">
        <v>32156</v>
      </c>
    </row>
    <row r="691" spans="1:34" ht="15.75" customHeight="1" x14ac:dyDescent="0.3">
      <c r="A691" s="27" t="s">
        <v>4691</v>
      </c>
      <c r="B691" s="27" t="s">
        <v>4376</v>
      </c>
      <c r="C691" s="27" t="s">
        <v>4692</v>
      </c>
      <c r="D691" s="27" t="s">
        <v>4693</v>
      </c>
      <c r="E691" s="28" t="str">
        <f t="shared" si="69"/>
        <v>oZl43Z4KZM8</v>
      </c>
      <c r="F691" s="28" t="str">
        <f t="shared" si="70"/>
        <v>oZl43Z4KZM8</v>
      </c>
      <c r="G691" s="27" t="s">
        <v>4692</v>
      </c>
      <c r="H691" s="29" t="str">
        <f t="shared" si="71"/>
        <v>The Secret Sauce</v>
      </c>
      <c r="I691" s="27" t="s">
        <v>1587</v>
      </c>
      <c r="J691" s="27" t="s">
        <v>4694</v>
      </c>
      <c r="K691" s="28" t="str">
        <f t="shared" si="72"/>
        <v>Aug 25, 2020</v>
      </c>
      <c r="L691" s="30">
        <f t="shared" si="73"/>
        <v>44068</v>
      </c>
      <c r="M691" s="28">
        <f t="shared" si="74"/>
        <v>25</v>
      </c>
      <c r="N691" s="28">
        <f t="shared" si="75"/>
        <v>8</v>
      </c>
      <c r="O691" s="28">
        <f t="shared" si="76"/>
        <v>2020</v>
      </c>
      <c r="P691" s="28" t="str">
        <f t="shared" si="77"/>
        <v>25</v>
      </c>
      <c r="Q691" s="28">
        <f>ROUNDUP(Table1[[#This Row],[month]]/3,0)</f>
        <v>3</v>
      </c>
      <c r="R691" s="28" t="str">
        <f>_xlfn.CONCAT(Table1[[#This Row],[year]],"-Q",Table1[[#This Row],[Quarter]])</f>
        <v>2020-Q3</v>
      </c>
      <c r="S691" s="28" t="str">
        <f>TEXT(Table1[[#This Row],[dateStr]],"yyyy-mm")</f>
        <v>2020-08</v>
      </c>
      <c r="T691" s="28" t="str">
        <f t="shared" si="78"/>
        <v>August</v>
      </c>
      <c r="U691" s="31">
        <v>119</v>
      </c>
      <c r="V691" s="27" t="s">
        <v>4695</v>
      </c>
      <c r="W691" s="32">
        <f t="shared" si="79"/>
        <v>47934</v>
      </c>
      <c r="X691" s="27" t="s">
        <v>4696</v>
      </c>
      <c r="Y691" s="32">
        <f t="shared" si="88"/>
        <v>978</v>
      </c>
      <c r="Z69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91" s="27" t="s">
        <v>4697</v>
      </c>
      <c r="AB691" s="33">
        <f>Table1[[#This Row],[secs]]/60 + Table1[[#This Row],[mins]] + Table1[[#This Row],[hours]]*60</f>
        <v>52.016666666666666</v>
      </c>
      <c r="AC691" s="34">
        <f t="shared" si="89"/>
        <v>1</v>
      </c>
      <c r="AD691" s="34">
        <f t="shared" si="90"/>
        <v>52</v>
      </c>
      <c r="AE691" s="35">
        <f t="shared" si="91"/>
        <v>0</v>
      </c>
      <c r="AF691" s="28" t="str">
        <f>IFERROR(VLOOKUP(E691,youtube_playlist!$G:$H,2,FALSE),"Unspecified")</f>
        <v>Unspecified</v>
      </c>
      <c r="AG691" s="28" t="str">
        <f>IFERROR(INDEX(youtube_playlist!$G$2:$H$285,MATCH(E691,youtube_playlist!$G$2:$G$285,0),MATCH("industry",youtube_playlist!$G$1:$H$1,0)),"Unspecified")</f>
        <v>Unspecified</v>
      </c>
      <c r="AH691" s="36">
        <v>37846</v>
      </c>
    </row>
    <row r="692" spans="1:34" ht="15.75" customHeight="1" x14ac:dyDescent="0.3">
      <c r="A692" s="27" t="s">
        <v>4698</v>
      </c>
      <c r="B692" s="27" t="s">
        <v>4376</v>
      </c>
      <c r="C692" s="27" t="s">
        <v>4699</v>
      </c>
      <c r="D692" s="27" t="s">
        <v>4700</v>
      </c>
      <c r="E692" s="28" t="str">
        <f t="shared" si="69"/>
        <v>APihbDDSuss</v>
      </c>
      <c r="F692" s="28" t="str">
        <f t="shared" si="70"/>
        <v>APihbDDSuss</v>
      </c>
      <c r="G692" s="27" t="s">
        <v>4699</v>
      </c>
      <c r="H692" s="29" t="str">
        <f t="shared" si="71"/>
        <v>The Secret Sauce</v>
      </c>
      <c r="I692" s="27" t="s">
        <v>1587</v>
      </c>
      <c r="J692" s="27" t="s">
        <v>4701</v>
      </c>
      <c r="K692" s="28" t="str">
        <f t="shared" si="72"/>
        <v>Aug 24, 2020</v>
      </c>
      <c r="L692" s="30">
        <f t="shared" si="73"/>
        <v>44067</v>
      </c>
      <c r="M692" s="28">
        <f t="shared" si="74"/>
        <v>24</v>
      </c>
      <c r="N692" s="28">
        <f t="shared" si="75"/>
        <v>8</v>
      </c>
      <c r="O692" s="28">
        <f t="shared" si="76"/>
        <v>2020</v>
      </c>
      <c r="P692" s="28" t="str">
        <f t="shared" si="77"/>
        <v>24</v>
      </c>
      <c r="Q692" s="28">
        <f>ROUNDUP(Table1[[#This Row],[month]]/3,0)</f>
        <v>3</v>
      </c>
      <c r="R692" s="28" t="str">
        <f>_xlfn.CONCAT(Table1[[#This Row],[year]],"-Q",Table1[[#This Row],[Quarter]])</f>
        <v>2020-Q3</v>
      </c>
      <c r="S692" s="28" t="str">
        <f>TEXT(Table1[[#This Row],[dateStr]],"yyyy-mm")</f>
        <v>2020-08</v>
      </c>
      <c r="T692" s="28" t="str">
        <f t="shared" si="78"/>
        <v>August</v>
      </c>
      <c r="U692" s="31">
        <v>78</v>
      </c>
      <c r="V692" s="27" t="s">
        <v>4702</v>
      </c>
      <c r="W692" s="32">
        <f t="shared" si="79"/>
        <v>66002</v>
      </c>
      <c r="X692" s="27" t="s">
        <v>4703</v>
      </c>
      <c r="Y692" s="32">
        <f t="shared" si="88"/>
        <v>1096</v>
      </c>
      <c r="Z69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92" s="27" t="s">
        <v>4704</v>
      </c>
      <c r="AB692" s="33">
        <f>Table1[[#This Row],[secs]]/60 + Table1[[#This Row],[mins]] + Table1[[#This Row],[hours]]*60</f>
        <v>70.2</v>
      </c>
      <c r="AC692" s="34">
        <f t="shared" si="89"/>
        <v>12</v>
      </c>
      <c r="AD692" s="34">
        <f t="shared" si="90"/>
        <v>10</v>
      </c>
      <c r="AE692" s="35">
        <f t="shared" si="91"/>
        <v>1</v>
      </c>
      <c r="AF692" s="28" t="str">
        <f>IFERROR(VLOOKUP(E692,youtube_playlist!$G:$H,2,FALSE),"Unspecified")</f>
        <v>Unspecified</v>
      </c>
      <c r="AG692" s="28" t="str">
        <f>IFERROR(INDEX(youtube_playlist!$G$2:$H$285,MATCH(E692,youtube_playlist!$G$2:$G$285,0),MATCH("industry",youtube_playlist!$G$1:$H$1,0)),"Unspecified")</f>
        <v>Unspecified</v>
      </c>
      <c r="AH692" s="36">
        <v>38642</v>
      </c>
    </row>
    <row r="693" spans="1:34" ht="15.75" customHeight="1" x14ac:dyDescent="0.3">
      <c r="A693" s="27" t="s">
        <v>4705</v>
      </c>
      <c r="B693" s="27" t="s">
        <v>4376</v>
      </c>
      <c r="C693" s="27" t="s">
        <v>4706</v>
      </c>
      <c r="D693" s="27" t="s">
        <v>4707</v>
      </c>
      <c r="E693" s="28" t="str">
        <f t="shared" si="69"/>
        <v>E2Vm4vWA53M</v>
      </c>
      <c r="F693" s="28" t="str">
        <f t="shared" si="70"/>
        <v>E2Vm4vWA53M</v>
      </c>
      <c r="G693" s="27" t="s">
        <v>4706</v>
      </c>
      <c r="H693" s="29" t="str">
        <f t="shared" si="71"/>
        <v>The Secret Sauce</v>
      </c>
      <c r="I693" s="27" t="s">
        <v>1587</v>
      </c>
      <c r="J693" s="27" t="s">
        <v>4708</v>
      </c>
      <c r="K693" s="28" t="str">
        <f t="shared" si="72"/>
        <v>Aug 22, 2020</v>
      </c>
      <c r="L693" s="30">
        <f t="shared" si="73"/>
        <v>44065</v>
      </c>
      <c r="M693" s="28">
        <f t="shared" si="74"/>
        <v>22</v>
      </c>
      <c r="N693" s="28">
        <f t="shared" si="75"/>
        <v>8</v>
      </c>
      <c r="O693" s="28">
        <f t="shared" si="76"/>
        <v>2020</v>
      </c>
      <c r="P693" s="28" t="str">
        <f t="shared" si="77"/>
        <v>22</v>
      </c>
      <c r="Q693" s="28">
        <f>ROUNDUP(Table1[[#This Row],[month]]/3,0)</f>
        <v>3</v>
      </c>
      <c r="R693" s="28" t="str">
        <f>_xlfn.CONCAT(Table1[[#This Row],[year]],"-Q",Table1[[#This Row],[Quarter]])</f>
        <v>2020-Q3</v>
      </c>
      <c r="S693" s="28" t="str">
        <f>TEXT(Table1[[#This Row],[dateStr]],"yyyy-mm")</f>
        <v>2020-08</v>
      </c>
      <c r="T693" s="28" t="str">
        <f t="shared" si="78"/>
        <v>August</v>
      </c>
      <c r="U693" s="31">
        <v>4</v>
      </c>
      <c r="V693" s="27" t="s">
        <v>4709</v>
      </c>
      <c r="W693" s="32">
        <f t="shared" si="79"/>
        <v>5522</v>
      </c>
      <c r="X693" s="27" t="s">
        <v>4710</v>
      </c>
      <c r="Y693" s="32">
        <f t="shared" si="88"/>
        <v>90</v>
      </c>
      <c r="Z69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93" s="27" t="s">
        <v>295</v>
      </c>
      <c r="AB693" s="33">
        <f>Table1[[#This Row],[secs]]/60 + Table1[[#This Row],[mins]] + Table1[[#This Row],[hours]]*60</f>
        <v>33.15</v>
      </c>
      <c r="AC693" s="34">
        <f t="shared" si="89"/>
        <v>9</v>
      </c>
      <c r="AD693" s="34">
        <f t="shared" si="90"/>
        <v>33</v>
      </c>
      <c r="AE693" s="35">
        <f t="shared" si="91"/>
        <v>0</v>
      </c>
      <c r="AF693" s="28" t="str">
        <f>IFERROR(VLOOKUP(E693,youtube_playlist!$G:$H,2,FALSE),"Unspecified")</f>
        <v>เอเจนซี่ โฆษณา</v>
      </c>
      <c r="AG693" s="28" t="str">
        <f>IFERROR(INDEX(youtube_playlist!$G$2:$H$285,MATCH(E693,youtube_playlist!$G$2:$G$285,0),MATCH("industry",youtube_playlist!$G$1:$H$1,0)),"Unspecified")</f>
        <v>เอเจนซี่ โฆษณา</v>
      </c>
      <c r="AH693" s="36">
        <v>45863</v>
      </c>
    </row>
    <row r="694" spans="1:34" ht="15.75" customHeight="1" x14ac:dyDescent="0.3">
      <c r="A694" s="27" t="s">
        <v>4711</v>
      </c>
      <c r="B694" s="27" t="s">
        <v>4376</v>
      </c>
      <c r="C694" s="27" t="s">
        <v>4712</v>
      </c>
      <c r="D694" s="27" t="s">
        <v>4713</v>
      </c>
      <c r="E694" s="28" t="str">
        <f t="shared" si="69"/>
        <v>kQYMuhVQYhU</v>
      </c>
      <c r="F694" s="28" t="str">
        <f t="shared" si="70"/>
        <v>kQYMuhVQYhU</v>
      </c>
      <c r="G694" s="27" t="s">
        <v>4712</v>
      </c>
      <c r="H694" s="29" t="str">
        <f t="shared" si="71"/>
        <v>The Secret Sauce</v>
      </c>
      <c r="I694" s="27" t="s">
        <v>1587</v>
      </c>
      <c r="J694" s="27" t="s">
        <v>4714</v>
      </c>
      <c r="K694" s="28" t="str">
        <f t="shared" si="72"/>
        <v>Aug 17, 2020</v>
      </c>
      <c r="L694" s="30">
        <f t="shared" si="73"/>
        <v>44060</v>
      </c>
      <c r="M694" s="28">
        <f t="shared" si="74"/>
        <v>17</v>
      </c>
      <c r="N694" s="28">
        <f t="shared" si="75"/>
        <v>8</v>
      </c>
      <c r="O694" s="28">
        <f t="shared" si="76"/>
        <v>2020</v>
      </c>
      <c r="P694" s="28" t="str">
        <f t="shared" si="77"/>
        <v>17</v>
      </c>
      <c r="Q694" s="28">
        <f>ROUNDUP(Table1[[#This Row],[month]]/3,0)</f>
        <v>3</v>
      </c>
      <c r="R694" s="28" t="str">
        <f>_xlfn.CONCAT(Table1[[#This Row],[year]],"-Q",Table1[[#This Row],[Quarter]])</f>
        <v>2020-Q3</v>
      </c>
      <c r="S694" s="28" t="str">
        <f>TEXT(Table1[[#This Row],[dateStr]],"yyyy-mm")</f>
        <v>2020-08</v>
      </c>
      <c r="T694" s="28" t="str">
        <f t="shared" si="78"/>
        <v>August</v>
      </c>
      <c r="U694" s="31">
        <v>148</v>
      </c>
      <c r="V694" s="27" t="s">
        <v>4715</v>
      </c>
      <c r="W694" s="32">
        <f t="shared" si="79"/>
        <v>189663</v>
      </c>
      <c r="X694" s="27" t="s">
        <v>4716</v>
      </c>
      <c r="Y694" s="32">
        <f t="shared" si="88"/>
        <v>5500</v>
      </c>
      <c r="Z69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694" s="27" t="s">
        <v>4717</v>
      </c>
      <c r="AB694" s="33">
        <f>Table1[[#This Row],[secs]]/60 + Table1[[#This Row],[mins]] + Table1[[#This Row],[hours]]*60</f>
        <v>19.733333333333334</v>
      </c>
      <c r="AC694" s="34">
        <f t="shared" si="89"/>
        <v>44</v>
      </c>
      <c r="AD694" s="34">
        <f t="shared" si="90"/>
        <v>19</v>
      </c>
      <c r="AE694" s="35">
        <f t="shared" si="91"/>
        <v>0</v>
      </c>
      <c r="AF694" s="28" t="str">
        <f>IFERROR(VLOOKUP(E694,youtube_playlist!$G:$H,2,FALSE),"Unspecified")</f>
        <v>Unspecified</v>
      </c>
      <c r="AG694" s="28" t="str">
        <f>IFERROR(INDEX(youtube_playlist!$G$2:$H$285,MATCH(E694,youtube_playlist!$G$2:$G$285,0),MATCH("industry",youtube_playlist!$G$1:$H$1,0)),"Unspecified")</f>
        <v>Unspecified</v>
      </c>
      <c r="AH694" s="36">
        <v>42576</v>
      </c>
    </row>
    <row r="695" spans="1:34" ht="15.75" customHeight="1" x14ac:dyDescent="0.3">
      <c r="A695" s="27" t="s">
        <v>4718</v>
      </c>
      <c r="B695" s="27" t="s">
        <v>4376</v>
      </c>
      <c r="C695" s="27" t="s">
        <v>4719</v>
      </c>
      <c r="D695" s="27" t="s">
        <v>4720</v>
      </c>
      <c r="E695" s="28" t="str">
        <f t="shared" si="69"/>
        <v>AcDcY93xRpU</v>
      </c>
      <c r="F695" s="28" t="str">
        <f t="shared" si="70"/>
        <v>AcDcY93xRpU</v>
      </c>
      <c r="G695" s="27" t="s">
        <v>4719</v>
      </c>
      <c r="H695" s="29" t="str">
        <f t="shared" si="71"/>
        <v>The Secret Sauce</v>
      </c>
      <c r="I695" s="27" t="s">
        <v>1587</v>
      </c>
      <c r="J695" s="27" t="s">
        <v>4721</v>
      </c>
      <c r="K695" s="28" t="str">
        <f t="shared" si="72"/>
        <v>Aug 15, 2020</v>
      </c>
      <c r="L695" s="30">
        <f t="shared" si="73"/>
        <v>44058</v>
      </c>
      <c r="M695" s="28">
        <f t="shared" si="74"/>
        <v>15</v>
      </c>
      <c r="N695" s="28">
        <f t="shared" si="75"/>
        <v>8</v>
      </c>
      <c r="O695" s="28">
        <f t="shared" si="76"/>
        <v>2020</v>
      </c>
      <c r="P695" s="28" t="str">
        <f t="shared" si="77"/>
        <v>15</v>
      </c>
      <c r="Q695" s="28">
        <f>ROUNDUP(Table1[[#This Row],[month]]/3,0)</f>
        <v>3</v>
      </c>
      <c r="R695" s="28" t="str">
        <f>_xlfn.CONCAT(Table1[[#This Row],[year]],"-Q",Table1[[#This Row],[Quarter]])</f>
        <v>2020-Q3</v>
      </c>
      <c r="S695" s="28" t="str">
        <f>TEXT(Table1[[#This Row],[dateStr]],"yyyy-mm")</f>
        <v>2020-08</v>
      </c>
      <c r="T695" s="28" t="str">
        <f t="shared" si="78"/>
        <v>August</v>
      </c>
      <c r="U695" s="31">
        <v>16</v>
      </c>
      <c r="V695" s="27" t="s">
        <v>4722</v>
      </c>
      <c r="W695" s="32">
        <f t="shared" si="79"/>
        <v>21704</v>
      </c>
      <c r="X695" s="27" t="s">
        <v>4723</v>
      </c>
      <c r="Y695" s="32">
        <f t="shared" si="88"/>
        <v>421</v>
      </c>
      <c r="Z69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95" s="27" t="s">
        <v>4724</v>
      </c>
      <c r="AB695" s="33">
        <f>Table1[[#This Row],[secs]]/60 + Table1[[#This Row],[mins]] + Table1[[#This Row],[hours]]*60</f>
        <v>30.966666666666665</v>
      </c>
      <c r="AC695" s="34">
        <f t="shared" si="89"/>
        <v>58</v>
      </c>
      <c r="AD695" s="34">
        <f t="shared" si="90"/>
        <v>30</v>
      </c>
      <c r="AE695" s="35">
        <f t="shared" si="91"/>
        <v>0</v>
      </c>
      <c r="AF695" s="28" t="str">
        <f>IFERROR(VLOOKUP(E695,youtube_playlist!$G:$H,2,FALSE),"Unspecified")</f>
        <v>Unspecified</v>
      </c>
      <c r="AG695" s="28" t="str">
        <f>IFERROR(INDEX(youtube_playlist!$G$2:$H$285,MATCH(E695,youtube_playlist!$G$2:$G$285,0),MATCH("industry",youtube_playlist!$G$1:$H$1,0)),"Unspecified")</f>
        <v>Unspecified</v>
      </c>
      <c r="AH695" s="36">
        <v>42907</v>
      </c>
    </row>
    <row r="696" spans="1:34" ht="15.75" customHeight="1" x14ac:dyDescent="0.3">
      <c r="A696" s="27" t="s">
        <v>4725</v>
      </c>
      <c r="B696" s="27" t="s">
        <v>4376</v>
      </c>
      <c r="C696" s="27" t="s">
        <v>4726</v>
      </c>
      <c r="D696" s="27" t="s">
        <v>4727</v>
      </c>
      <c r="E696" s="28" t="str">
        <f t="shared" si="69"/>
        <v>K9pAbdD_fa0</v>
      </c>
      <c r="F696" s="28" t="str">
        <f t="shared" si="70"/>
        <v>K9pAbdD_fa0</v>
      </c>
      <c r="G696" s="27" t="s">
        <v>4726</v>
      </c>
      <c r="H696" s="29" t="str">
        <f t="shared" si="71"/>
        <v>The Secret Sauce</v>
      </c>
      <c r="I696" s="27" t="s">
        <v>1587</v>
      </c>
      <c r="J696" s="27" t="s">
        <v>4728</v>
      </c>
      <c r="K696" s="28" t="str">
        <f t="shared" si="72"/>
        <v>Aug 11, 2020</v>
      </c>
      <c r="L696" s="30">
        <f t="shared" si="73"/>
        <v>44054</v>
      </c>
      <c r="M696" s="28">
        <f t="shared" si="74"/>
        <v>11</v>
      </c>
      <c r="N696" s="28">
        <f t="shared" si="75"/>
        <v>8</v>
      </c>
      <c r="O696" s="28">
        <f t="shared" si="76"/>
        <v>2020</v>
      </c>
      <c r="P696" s="28" t="str">
        <f t="shared" si="77"/>
        <v>11</v>
      </c>
      <c r="Q696" s="28">
        <f>ROUNDUP(Table1[[#This Row],[month]]/3,0)</f>
        <v>3</v>
      </c>
      <c r="R696" s="28" t="str">
        <f>_xlfn.CONCAT(Table1[[#This Row],[year]],"-Q",Table1[[#This Row],[Quarter]])</f>
        <v>2020-Q3</v>
      </c>
      <c r="S696" s="28" t="str">
        <f>TEXT(Table1[[#This Row],[dateStr]],"yyyy-mm")</f>
        <v>2020-08</v>
      </c>
      <c r="T696" s="28" t="str">
        <f t="shared" si="78"/>
        <v>August</v>
      </c>
      <c r="U696" s="31">
        <v>17</v>
      </c>
      <c r="V696" s="27" t="s">
        <v>4729</v>
      </c>
      <c r="W696" s="32">
        <f t="shared" si="79"/>
        <v>42544</v>
      </c>
      <c r="X696" s="27" t="s">
        <v>4730</v>
      </c>
      <c r="Y696" s="32">
        <f t="shared" si="88"/>
        <v>975</v>
      </c>
      <c r="Z69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96" s="27" t="s">
        <v>4731</v>
      </c>
      <c r="AB696" s="33">
        <f>Table1[[#This Row],[secs]]/60 + Table1[[#This Row],[mins]] + Table1[[#This Row],[hours]]*60</f>
        <v>48.4</v>
      </c>
      <c r="AC696" s="34">
        <f t="shared" si="89"/>
        <v>24</v>
      </c>
      <c r="AD696" s="34">
        <f t="shared" si="90"/>
        <v>48</v>
      </c>
      <c r="AE696" s="35">
        <f t="shared" si="91"/>
        <v>0</v>
      </c>
      <c r="AF696" s="28" t="str">
        <f>IFERROR(VLOOKUP(E696,youtube_playlist!$G:$H,2,FALSE),"Unspecified")</f>
        <v>Logistics</v>
      </c>
      <c r="AG696" s="28" t="str">
        <f>IFERROR(INDEX(youtube_playlist!$G$2:$H$285,MATCH(E696,youtube_playlist!$G$2:$G$285,0),MATCH("industry",youtube_playlist!$G$1:$H$1,0)),"Unspecified")</f>
        <v>Logistics</v>
      </c>
      <c r="AH696" s="36">
        <v>36730</v>
      </c>
    </row>
    <row r="697" spans="1:34" ht="15.75" customHeight="1" x14ac:dyDescent="0.3">
      <c r="A697" s="27" t="s">
        <v>4732</v>
      </c>
      <c r="B697" s="27" t="s">
        <v>4376</v>
      </c>
      <c r="C697" s="27" t="s">
        <v>4733</v>
      </c>
      <c r="D697" s="27" t="s">
        <v>4734</v>
      </c>
      <c r="E697" s="28" t="str">
        <f t="shared" si="69"/>
        <v>83cyATgF39I</v>
      </c>
      <c r="F697" s="28" t="str">
        <f t="shared" si="70"/>
        <v>83cyATgF39I</v>
      </c>
      <c r="G697" s="27" t="s">
        <v>4733</v>
      </c>
      <c r="H697" s="29" t="str">
        <f t="shared" si="71"/>
        <v>The Secret Sauce</v>
      </c>
      <c r="I697" s="27" t="s">
        <v>1587</v>
      </c>
      <c r="J697" s="27" t="s">
        <v>4735</v>
      </c>
      <c r="K697" s="28" t="str">
        <f t="shared" si="72"/>
        <v>Aug 10, 2020</v>
      </c>
      <c r="L697" s="30">
        <f t="shared" si="73"/>
        <v>44053</v>
      </c>
      <c r="M697" s="28">
        <f t="shared" si="74"/>
        <v>10</v>
      </c>
      <c r="N697" s="28">
        <f t="shared" si="75"/>
        <v>8</v>
      </c>
      <c r="O697" s="28">
        <f t="shared" si="76"/>
        <v>2020</v>
      </c>
      <c r="P697" s="28" t="str">
        <f t="shared" si="77"/>
        <v>10</v>
      </c>
      <c r="Q697" s="28">
        <f>ROUNDUP(Table1[[#This Row],[month]]/3,0)</f>
        <v>3</v>
      </c>
      <c r="R697" s="28" t="str">
        <f>_xlfn.CONCAT(Table1[[#This Row],[year]],"-Q",Table1[[#This Row],[Quarter]])</f>
        <v>2020-Q3</v>
      </c>
      <c r="S697" s="28" t="str">
        <f>TEXT(Table1[[#This Row],[dateStr]],"yyyy-mm")</f>
        <v>2020-08</v>
      </c>
      <c r="T697" s="28" t="str">
        <f t="shared" si="78"/>
        <v>August</v>
      </c>
      <c r="U697" s="31">
        <v>19</v>
      </c>
      <c r="V697" s="27" t="s">
        <v>4736</v>
      </c>
      <c r="W697" s="32">
        <f t="shared" si="79"/>
        <v>43640</v>
      </c>
      <c r="X697" s="27" t="s">
        <v>4737</v>
      </c>
      <c r="Y697" s="32">
        <f t="shared" si="88"/>
        <v>895</v>
      </c>
      <c r="Z69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97" s="27" t="s">
        <v>4738</v>
      </c>
      <c r="AB697" s="33">
        <f>Table1[[#This Row],[secs]]/60 + Table1[[#This Row],[mins]] + Table1[[#This Row],[hours]]*60</f>
        <v>38.383333333333333</v>
      </c>
      <c r="AC697" s="34">
        <f t="shared" si="89"/>
        <v>23</v>
      </c>
      <c r="AD697" s="34">
        <f t="shared" si="90"/>
        <v>38</v>
      </c>
      <c r="AE697" s="35">
        <f t="shared" si="91"/>
        <v>0</v>
      </c>
      <c r="AF697" s="28" t="str">
        <f>IFERROR(VLOOKUP(E697,youtube_playlist!$G:$H,2,FALSE),"Unspecified")</f>
        <v>Unspecified</v>
      </c>
      <c r="AG697" s="28" t="str">
        <f>IFERROR(INDEX(youtube_playlist!$G$2:$H$285,MATCH(E697,youtube_playlist!$G$2:$G$285,0),MATCH("industry",youtube_playlist!$G$1:$H$1,0)),"Unspecified")</f>
        <v>Unspecified</v>
      </c>
      <c r="AH697" s="36">
        <v>42059</v>
      </c>
    </row>
    <row r="698" spans="1:34" ht="15.75" customHeight="1" x14ac:dyDescent="0.3">
      <c r="A698" s="27" t="s">
        <v>4739</v>
      </c>
      <c r="B698" s="27" t="s">
        <v>4376</v>
      </c>
      <c r="C698" s="27" t="s">
        <v>4740</v>
      </c>
      <c r="D698" s="27" t="s">
        <v>4741</v>
      </c>
      <c r="E698" s="28" t="str">
        <f t="shared" si="69"/>
        <v>Lt4fi8EbaZI</v>
      </c>
      <c r="F698" s="28" t="str">
        <f t="shared" si="70"/>
        <v>Lt4fi8EbaZI</v>
      </c>
      <c r="G698" s="27" t="s">
        <v>4740</v>
      </c>
      <c r="H698" s="29" t="str">
        <f t="shared" si="71"/>
        <v>The Secret Sauce</v>
      </c>
      <c r="I698" s="27" t="s">
        <v>1587</v>
      </c>
      <c r="J698" s="27" t="s">
        <v>4742</v>
      </c>
      <c r="K698" s="28" t="str">
        <f t="shared" si="72"/>
        <v>Aug 8, 2020</v>
      </c>
      <c r="L698" s="30">
        <f t="shared" si="73"/>
        <v>44051</v>
      </c>
      <c r="M698" s="28">
        <f t="shared" si="74"/>
        <v>8</v>
      </c>
      <c r="N698" s="28">
        <f t="shared" si="75"/>
        <v>8</v>
      </c>
      <c r="O698" s="28">
        <f t="shared" si="76"/>
        <v>2020</v>
      </c>
      <c r="P698" s="28" t="str">
        <f t="shared" si="77"/>
        <v>8</v>
      </c>
      <c r="Q698" s="28">
        <f>ROUNDUP(Table1[[#This Row],[month]]/3,0)</f>
        <v>3</v>
      </c>
      <c r="R698" s="28" t="str">
        <f>_xlfn.CONCAT(Table1[[#This Row],[year]],"-Q",Table1[[#This Row],[Quarter]])</f>
        <v>2020-Q3</v>
      </c>
      <c r="S698" s="28" t="str">
        <f>TEXT(Table1[[#This Row],[dateStr]],"yyyy-mm")</f>
        <v>2020-08</v>
      </c>
      <c r="T698" s="28" t="str">
        <f t="shared" si="78"/>
        <v>August</v>
      </c>
      <c r="U698" s="31">
        <v>63</v>
      </c>
      <c r="V698" s="27" t="s">
        <v>4743</v>
      </c>
      <c r="W698" s="32">
        <f t="shared" si="79"/>
        <v>160590</v>
      </c>
      <c r="X698" s="27" t="s">
        <v>4744</v>
      </c>
      <c r="Y698" s="32">
        <f t="shared" si="88"/>
        <v>3423</v>
      </c>
      <c r="Z69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698" s="27" t="s">
        <v>4745</v>
      </c>
      <c r="AB698" s="33">
        <f>Table1[[#This Row],[secs]]/60 + Table1[[#This Row],[mins]] + Table1[[#This Row],[hours]]*60</f>
        <v>56.016666666666666</v>
      </c>
      <c r="AC698" s="34">
        <f t="shared" si="89"/>
        <v>1</v>
      </c>
      <c r="AD698" s="34">
        <f t="shared" si="90"/>
        <v>56</v>
      </c>
      <c r="AE698" s="35">
        <f t="shared" si="91"/>
        <v>0</v>
      </c>
      <c r="AF698" s="28" t="str">
        <f>IFERROR(VLOOKUP(E698,youtube_playlist!$G:$H,2,FALSE),"Unspecified")</f>
        <v>Unspecified</v>
      </c>
      <c r="AG698" s="28" t="str">
        <f>IFERROR(INDEX(youtube_playlist!$G$2:$H$285,MATCH(E698,youtube_playlist!$G$2:$G$285,0),MATCH("industry",youtube_playlist!$G$1:$H$1,0)),"Unspecified")</f>
        <v>Unspecified</v>
      </c>
      <c r="AH698" s="36">
        <v>45247</v>
      </c>
    </row>
    <row r="699" spans="1:34" ht="15.75" customHeight="1" x14ac:dyDescent="0.3">
      <c r="A699" s="27" t="s">
        <v>4746</v>
      </c>
      <c r="B699" s="27" t="s">
        <v>4376</v>
      </c>
      <c r="C699" s="27" t="s">
        <v>4747</v>
      </c>
      <c r="D699" s="27" t="s">
        <v>4748</v>
      </c>
      <c r="E699" s="28" t="str">
        <f t="shared" si="69"/>
        <v>8jesVv_P83c</v>
      </c>
      <c r="F699" s="28" t="str">
        <f t="shared" si="70"/>
        <v>8jesVv_P83c</v>
      </c>
      <c r="G699" s="27" t="s">
        <v>4747</v>
      </c>
      <c r="H699" s="29" t="str">
        <f t="shared" si="71"/>
        <v>The Secret Sauce</v>
      </c>
      <c r="I699" s="27" t="s">
        <v>1587</v>
      </c>
      <c r="J699" s="27" t="s">
        <v>4749</v>
      </c>
      <c r="K699" s="28" t="str">
        <f t="shared" si="72"/>
        <v>Aug 1, 2020</v>
      </c>
      <c r="L699" s="30">
        <f t="shared" si="73"/>
        <v>44044</v>
      </c>
      <c r="M699" s="28">
        <f t="shared" si="74"/>
        <v>1</v>
      </c>
      <c r="N699" s="28">
        <f t="shared" si="75"/>
        <v>8</v>
      </c>
      <c r="O699" s="28">
        <f t="shared" si="76"/>
        <v>2020</v>
      </c>
      <c r="P699" s="28" t="str">
        <f t="shared" si="77"/>
        <v>1</v>
      </c>
      <c r="Q699" s="28">
        <f>ROUNDUP(Table1[[#This Row],[month]]/3,0)</f>
        <v>3</v>
      </c>
      <c r="R699" s="28" t="str">
        <f>_xlfn.CONCAT(Table1[[#This Row],[year]],"-Q",Table1[[#This Row],[Quarter]])</f>
        <v>2020-Q3</v>
      </c>
      <c r="S699" s="28" t="str">
        <f>TEXT(Table1[[#This Row],[dateStr]],"yyyy-mm")</f>
        <v>2020-08</v>
      </c>
      <c r="T699" s="28" t="str">
        <f t="shared" si="78"/>
        <v>August</v>
      </c>
      <c r="U699" s="31">
        <v>424</v>
      </c>
      <c r="V699" s="27" t="s">
        <v>4750</v>
      </c>
      <c r="W699" s="32">
        <f t="shared" si="79"/>
        <v>379198</v>
      </c>
      <c r="X699" s="27" t="s">
        <v>4751</v>
      </c>
      <c r="Y699" s="32">
        <f t="shared" si="88"/>
        <v>6561</v>
      </c>
      <c r="Z699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699" s="27" t="s">
        <v>4752</v>
      </c>
      <c r="AB699" s="33">
        <f>Table1[[#This Row],[secs]]/60 + Table1[[#This Row],[mins]] + Table1[[#This Row],[hours]]*60</f>
        <v>78.633333333333326</v>
      </c>
      <c r="AC699" s="34">
        <f t="shared" si="89"/>
        <v>38</v>
      </c>
      <c r="AD699" s="34">
        <f t="shared" si="90"/>
        <v>18</v>
      </c>
      <c r="AE699" s="35">
        <f t="shared" si="91"/>
        <v>1</v>
      </c>
      <c r="AF699" s="28" t="str">
        <f>IFERROR(VLOOKUP(E699,youtube_playlist!$G:$H,2,FALSE),"Unspecified")</f>
        <v>Unspecified</v>
      </c>
      <c r="AG699" s="28" t="str">
        <f>IFERROR(INDEX(youtube_playlist!$G$2:$H$285,MATCH(E699,youtube_playlist!$G$2:$G$285,0),MATCH("industry",youtube_playlist!$G$1:$H$1,0)),"Unspecified")</f>
        <v>Unspecified</v>
      </c>
      <c r="AH699" s="36">
        <v>48942</v>
      </c>
    </row>
    <row r="700" spans="1:34" ht="15.75" customHeight="1" x14ac:dyDescent="0.3">
      <c r="A700" s="27" t="s">
        <v>4753</v>
      </c>
      <c r="B700" s="27" t="s">
        <v>4376</v>
      </c>
      <c r="C700" s="27" t="s">
        <v>4754</v>
      </c>
      <c r="D700" s="27" t="s">
        <v>4755</v>
      </c>
      <c r="E700" s="28" t="str">
        <f t="shared" si="69"/>
        <v>AS588VEgia0</v>
      </c>
      <c r="F700" s="28" t="str">
        <f t="shared" si="70"/>
        <v>AS588VEgia0</v>
      </c>
      <c r="G700" s="27" t="s">
        <v>4754</v>
      </c>
      <c r="H700" s="29" t="str">
        <f t="shared" si="71"/>
        <v>The Secret Sauce</v>
      </c>
      <c r="I700" s="27" t="s">
        <v>1587</v>
      </c>
      <c r="J700" s="27" t="s">
        <v>1961</v>
      </c>
      <c r="K700" s="28" t="str">
        <f t="shared" si="72"/>
        <v>Jul 29, 2020</v>
      </c>
      <c r="L700" s="30">
        <f t="shared" si="73"/>
        <v>44041</v>
      </c>
      <c r="M700" s="28">
        <f t="shared" si="74"/>
        <v>29</v>
      </c>
      <c r="N700" s="28">
        <f t="shared" si="75"/>
        <v>7</v>
      </c>
      <c r="O700" s="28">
        <f t="shared" si="76"/>
        <v>2020</v>
      </c>
      <c r="P700" s="28" t="str">
        <f t="shared" si="77"/>
        <v>29</v>
      </c>
      <c r="Q700" s="28">
        <f>ROUNDUP(Table1[[#This Row],[month]]/3,0)</f>
        <v>3</v>
      </c>
      <c r="R700" s="28" t="str">
        <f>_xlfn.CONCAT(Table1[[#This Row],[year]],"-Q",Table1[[#This Row],[Quarter]])</f>
        <v>2020-Q3</v>
      </c>
      <c r="S700" s="28" t="str">
        <f>TEXT(Table1[[#This Row],[dateStr]],"yyyy-mm")</f>
        <v>2020-07</v>
      </c>
      <c r="T700" s="28" t="str">
        <f t="shared" si="78"/>
        <v>July</v>
      </c>
      <c r="U700" s="31">
        <v>164</v>
      </c>
      <c r="V700" s="27" t="s">
        <v>4756</v>
      </c>
      <c r="W700" s="32">
        <f t="shared" si="79"/>
        <v>174435</v>
      </c>
      <c r="X700" s="27" t="s">
        <v>4757</v>
      </c>
      <c r="Y700" s="32">
        <f t="shared" si="88"/>
        <v>3775</v>
      </c>
      <c r="Z70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0" s="27" t="s">
        <v>4758</v>
      </c>
      <c r="AB700" s="33">
        <f>Table1[[#This Row],[secs]]/60 + Table1[[#This Row],[mins]] + Table1[[#This Row],[hours]]*60</f>
        <v>56.25</v>
      </c>
      <c r="AC700" s="34">
        <f t="shared" si="89"/>
        <v>15</v>
      </c>
      <c r="AD700" s="34">
        <f t="shared" si="90"/>
        <v>56</v>
      </c>
      <c r="AE700" s="35">
        <f t="shared" si="91"/>
        <v>0</v>
      </c>
      <c r="AF700" s="28" t="str">
        <f>IFERROR(VLOOKUP(E700,youtube_playlist!$G:$H,2,FALSE),"Unspecified")</f>
        <v>Unspecified</v>
      </c>
      <c r="AG700" s="28" t="str">
        <f>IFERROR(INDEX(youtube_playlist!$G$2:$H$285,MATCH(E700,youtube_playlist!$G$2:$G$285,0),MATCH("industry",youtube_playlist!$G$1:$H$1,0)),"Unspecified")</f>
        <v>Unspecified</v>
      </c>
      <c r="AH700" s="36">
        <v>49761</v>
      </c>
    </row>
    <row r="701" spans="1:34" ht="15.75" customHeight="1" x14ac:dyDescent="0.3">
      <c r="A701" s="27" t="s">
        <v>4759</v>
      </c>
      <c r="B701" s="27" t="s">
        <v>4376</v>
      </c>
      <c r="C701" s="27" t="s">
        <v>4760</v>
      </c>
      <c r="D701" s="27" t="s">
        <v>4761</v>
      </c>
      <c r="E701" s="28" t="str">
        <f t="shared" si="69"/>
        <v>Y-Xx717O7GU</v>
      </c>
      <c r="F701" s="28" t="str">
        <f t="shared" si="70"/>
        <v>Y-Xx717O7GU</v>
      </c>
      <c r="G701" s="27" t="s">
        <v>4760</v>
      </c>
      <c r="H701" s="29" t="str">
        <f t="shared" si="71"/>
        <v>The Secret Sauce</v>
      </c>
      <c r="I701" s="27" t="s">
        <v>1587</v>
      </c>
      <c r="J701" s="27" t="s">
        <v>4762</v>
      </c>
      <c r="K701" s="28" t="str">
        <f t="shared" si="72"/>
        <v>Jul 27, 2020</v>
      </c>
      <c r="L701" s="30">
        <f t="shared" si="73"/>
        <v>44039</v>
      </c>
      <c r="M701" s="28">
        <f t="shared" si="74"/>
        <v>27</v>
      </c>
      <c r="N701" s="28">
        <f t="shared" si="75"/>
        <v>7</v>
      </c>
      <c r="O701" s="28">
        <f t="shared" si="76"/>
        <v>2020</v>
      </c>
      <c r="P701" s="28" t="str">
        <f t="shared" si="77"/>
        <v>27</v>
      </c>
      <c r="Q701" s="28">
        <f>ROUNDUP(Table1[[#This Row],[month]]/3,0)</f>
        <v>3</v>
      </c>
      <c r="R701" s="28" t="str">
        <f>_xlfn.CONCAT(Table1[[#This Row],[year]],"-Q",Table1[[#This Row],[Quarter]])</f>
        <v>2020-Q3</v>
      </c>
      <c r="S701" s="28" t="str">
        <f>TEXT(Table1[[#This Row],[dateStr]],"yyyy-mm")</f>
        <v>2020-07</v>
      </c>
      <c r="T701" s="28" t="str">
        <f t="shared" si="78"/>
        <v>July</v>
      </c>
      <c r="U701" s="31">
        <v>9</v>
      </c>
      <c r="V701" s="27" t="s">
        <v>4763</v>
      </c>
      <c r="W701" s="32">
        <f t="shared" si="79"/>
        <v>8717</v>
      </c>
      <c r="X701" s="27" t="s">
        <v>2023</v>
      </c>
      <c r="Y701" s="32">
        <f t="shared" si="88"/>
        <v>148</v>
      </c>
      <c r="Z70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1" s="27" t="s">
        <v>4764</v>
      </c>
      <c r="AB701" s="33">
        <f>Table1[[#This Row],[secs]]/60 + Table1[[#This Row],[mins]] + Table1[[#This Row],[hours]]*60</f>
        <v>39.516666666666666</v>
      </c>
      <c r="AC701" s="34">
        <f t="shared" si="89"/>
        <v>31</v>
      </c>
      <c r="AD701" s="34">
        <f t="shared" si="90"/>
        <v>39</v>
      </c>
      <c r="AE701" s="35">
        <f t="shared" si="91"/>
        <v>0</v>
      </c>
      <c r="AF701" s="28" t="str">
        <f>IFERROR(VLOOKUP(E701,youtube_playlist!$G:$H,2,FALSE),"Unspecified")</f>
        <v>อสังหาริมทรัพย์</v>
      </c>
      <c r="AG701" s="28" t="str">
        <f>IFERROR(INDEX(youtube_playlist!$G$2:$H$285,MATCH(E701,youtube_playlist!$G$2:$G$285,0),MATCH("industry",youtube_playlist!$G$1:$H$1,0)),"Unspecified")</f>
        <v>อสังหาริมทรัพย์</v>
      </c>
      <c r="AH701" s="36">
        <v>34186</v>
      </c>
    </row>
    <row r="702" spans="1:34" ht="15.75" customHeight="1" x14ac:dyDescent="0.3">
      <c r="A702" s="27" t="s">
        <v>4765</v>
      </c>
      <c r="B702" s="27" t="s">
        <v>4376</v>
      </c>
      <c r="C702" s="27" t="s">
        <v>4766</v>
      </c>
      <c r="D702" s="27" t="s">
        <v>4767</v>
      </c>
      <c r="E702" s="28" t="str">
        <f t="shared" si="69"/>
        <v>ZiM-Ng4zqhU</v>
      </c>
      <c r="F702" s="28" t="str">
        <f t="shared" si="70"/>
        <v>ZiM-Ng4zqhU</v>
      </c>
      <c r="G702" s="27" t="s">
        <v>4766</v>
      </c>
      <c r="H702" s="29" t="str">
        <f t="shared" si="71"/>
        <v>The Secret Sauce</v>
      </c>
      <c r="I702" s="27" t="s">
        <v>1587</v>
      </c>
      <c r="J702" s="27" t="s">
        <v>4768</v>
      </c>
      <c r="K702" s="28" t="str">
        <f t="shared" si="72"/>
        <v>Jul 16, 2020</v>
      </c>
      <c r="L702" s="30">
        <f t="shared" si="73"/>
        <v>44028</v>
      </c>
      <c r="M702" s="28">
        <f t="shared" si="74"/>
        <v>16</v>
      </c>
      <c r="N702" s="28">
        <f t="shared" si="75"/>
        <v>7</v>
      </c>
      <c r="O702" s="28">
        <f t="shared" si="76"/>
        <v>2020</v>
      </c>
      <c r="P702" s="28" t="str">
        <f t="shared" si="77"/>
        <v>16</v>
      </c>
      <c r="Q702" s="28">
        <f>ROUNDUP(Table1[[#This Row],[month]]/3,0)</f>
        <v>3</v>
      </c>
      <c r="R702" s="28" t="str">
        <f>_xlfn.CONCAT(Table1[[#This Row],[year]],"-Q",Table1[[#This Row],[Quarter]])</f>
        <v>2020-Q3</v>
      </c>
      <c r="S702" s="28" t="str">
        <f>TEXT(Table1[[#This Row],[dateStr]],"yyyy-mm")</f>
        <v>2020-07</v>
      </c>
      <c r="T702" s="28" t="str">
        <f t="shared" si="78"/>
        <v>July</v>
      </c>
      <c r="U702" s="31">
        <v>131</v>
      </c>
      <c r="V702" s="27" t="s">
        <v>4769</v>
      </c>
      <c r="W702" s="32">
        <f t="shared" si="79"/>
        <v>52612</v>
      </c>
      <c r="X702" s="27" t="s">
        <v>4770</v>
      </c>
      <c r="Y702" s="32">
        <f t="shared" si="88"/>
        <v>992</v>
      </c>
      <c r="Z70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2" s="27" t="s">
        <v>4771</v>
      </c>
      <c r="AB702" s="33">
        <f>Table1[[#This Row],[secs]]/60 + Table1[[#This Row],[mins]] + Table1[[#This Row],[hours]]*60</f>
        <v>39.6</v>
      </c>
      <c r="AC702" s="34">
        <f t="shared" si="89"/>
        <v>36</v>
      </c>
      <c r="AD702" s="34">
        <f t="shared" si="90"/>
        <v>39</v>
      </c>
      <c r="AE702" s="35">
        <f t="shared" si="91"/>
        <v>0</v>
      </c>
      <c r="AF702" s="28" t="str">
        <f>IFERROR(VLOOKUP(E702,youtube_playlist!$G:$H,2,FALSE),"Unspecified")</f>
        <v>Unspecified</v>
      </c>
      <c r="AG702" s="28" t="str">
        <f>IFERROR(INDEX(youtube_playlist!$G$2:$H$285,MATCH(E702,youtube_playlist!$G$2:$G$285,0),MATCH("industry",youtube_playlist!$G$1:$H$1,0)),"Unspecified")</f>
        <v>Unspecified</v>
      </c>
      <c r="AH702" s="36">
        <v>40725</v>
      </c>
    </row>
    <row r="703" spans="1:34" ht="15.75" customHeight="1" x14ac:dyDescent="0.3">
      <c r="A703" s="27" t="s">
        <v>4772</v>
      </c>
      <c r="B703" s="27" t="s">
        <v>4376</v>
      </c>
      <c r="C703" s="27" t="s">
        <v>4773</v>
      </c>
      <c r="D703" s="27" t="s">
        <v>4774</v>
      </c>
      <c r="E703" s="28" t="str">
        <f t="shared" si="69"/>
        <v>6Oc7sk97Zp4</v>
      </c>
      <c r="F703" s="28" t="str">
        <f t="shared" si="70"/>
        <v>6Oc7sk97Zp4</v>
      </c>
      <c r="G703" s="27" t="s">
        <v>4773</v>
      </c>
      <c r="H703" s="29" t="str">
        <f t="shared" si="71"/>
        <v>The Secret Sauce</v>
      </c>
      <c r="I703" s="27" t="s">
        <v>1587</v>
      </c>
      <c r="J703" s="27" t="s">
        <v>4775</v>
      </c>
      <c r="K703" s="28" t="str">
        <f t="shared" si="72"/>
        <v>Jul 13, 2020</v>
      </c>
      <c r="L703" s="30">
        <f t="shared" si="73"/>
        <v>44025</v>
      </c>
      <c r="M703" s="28">
        <f t="shared" si="74"/>
        <v>13</v>
      </c>
      <c r="N703" s="28">
        <f t="shared" si="75"/>
        <v>7</v>
      </c>
      <c r="O703" s="28">
        <f t="shared" si="76"/>
        <v>2020</v>
      </c>
      <c r="P703" s="28" t="str">
        <f t="shared" si="77"/>
        <v>13</v>
      </c>
      <c r="Q703" s="28">
        <f>ROUNDUP(Table1[[#This Row],[month]]/3,0)</f>
        <v>3</v>
      </c>
      <c r="R703" s="28" t="str">
        <f>_xlfn.CONCAT(Table1[[#This Row],[year]],"-Q",Table1[[#This Row],[Quarter]])</f>
        <v>2020-Q3</v>
      </c>
      <c r="S703" s="28" t="str">
        <f>TEXT(Table1[[#This Row],[dateStr]],"yyyy-mm")</f>
        <v>2020-07</v>
      </c>
      <c r="T703" s="28" t="str">
        <f t="shared" si="78"/>
        <v>July</v>
      </c>
      <c r="U703" s="31">
        <v>5</v>
      </c>
      <c r="V703" s="27" t="s">
        <v>4776</v>
      </c>
      <c r="W703" s="32">
        <f t="shared" si="79"/>
        <v>9804</v>
      </c>
      <c r="X703" s="27" t="s">
        <v>4445</v>
      </c>
      <c r="Y703" s="32">
        <f t="shared" si="88"/>
        <v>177</v>
      </c>
      <c r="Z70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3" s="27" t="s">
        <v>4777</v>
      </c>
      <c r="AB703" s="33">
        <f>Table1[[#This Row],[secs]]/60 + Table1[[#This Row],[mins]] + Table1[[#This Row],[hours]]*60</f>
        <v>55.9</v>
      </c>
      <c r="AC703" s="34">
        <f t="shared" si="89"/>
        <v>54</v>
      </c>
      <c r="AD703" s="34">
        <f t="shared" si="90"/>
        <v>55</v>
      </c>
      <c r="AE703" s="35">
        <f t="shared" si="91"/>
        <v>0</v>
      </c>
      <c r="AF703" s="28" t="str">
        <f>IFERROR(VLOOKUP(E703,youtube_playlist!$G:$H,2,FALSE),"Unspecified")</f>
        <v>สินค้าอุปโภคบริโภค</v>
      </c>
      <c r="AG703" s="28" t="str">
        <f>IFERROR(INDEX(youtube_playlist!$G$2:$H$285,MATCH(E703,youtube_playlist!$G$2:$G$285,0),MATCH("industry",youtube_playlist!$G$1:$H$1,0)),"Unspecified")</f>
        <v>สินค้าอุปโภคบริโภค</v>
      </c>
      <c r="AH703" s="36">
        <v>36333</v>
      </c>
    </row>
    <row r="704" spans="1:34" ht="15.75" customHeight="1" x14ac:dyDescent="0.3">
      <c r="A704" s="27" t="s">
        <v>4778</v>
      </c>
      <c r="B704" s="27" t="s">
        <v>4376</v>
      </c>
      <c r="C704" s="27" t="s">
        <v>4779</v>
      </c>
      <c r="D704" s="27" t="s">
        <v>4780</v>
      </c>
      <c r="E704" s="28" t="str">
        <f t="shared" si="69"/>
        <v>xv4UlckT11Q</v>
      </c>
      <c r="F704" s="28" t="str">
        <f t="shared" si="70"/>
        <v>xv4UlckT11Q</v>
      </c>
      <c r="G704" s="27" t="s">
        <v>4779</v>
      </c>
      <c r="H704" s="29" t="str">
        <f t="shared" si="71"/>
        <v>The Secret Sauce</v>
      </c>
      <c r="I704" s="27" t="s">
        <v>1587</v>
      </c>
      <c r="J704" s="27" t="s">
        <v>2028</v>
      </c>
      <c r="K704" s="28" t="str">
        <f t="shared" si="72"/>
        <v>Jul 12, 2020</v>
      </c>
      <c r="L704" s="30">
        <f t="shared" si="73"/>
        <v>44024</v>
      </c>
      <c r="M704" s="28">
        <f t="shared" si="74"/>
        <v>12</v>
      </c>
      <c r="N704" s="28">
        <f t="shared" si="75"/>
        <v>7</v>
      </c>
      <c r="O704" s="28">
        <f t="shared" si="76"/>
        <v>2020</v>
      </c>
      <c r="P704" s="28" t="str">
        <f t="shared" si="77"/>
        <v>12</v>
      </c>
      <c r="Q704" s="28">
        <f>ROUNDUP(Table1[[#This Row],[month]]/3,0)</f>
        <v>3</v>
      </c>
      <c r="R704" s="28" t="str">
        <f>_xlfn.CONCAT(Table1[[#This Row],[year]],"-Q",Table1[[#This Row],[Quarter]])</f>
        <v>2020-Q3</v>
      </c>
      <c r="S704" s="28" t="str">
        <f>TEXT(Table1[[#This Row],[dateStr]],"yyyy-mm")</f>
        <v>2020-07</v>
      </c>
      <c r="T704" s="28" t="str">
        <f t="shared" si="78"/>
        <v>July</v>
      </c>
      <c r="U704" s="31">
        <v>7</v>
      </c>
      <c r="V704" s="27" t="s">
        <v>4781</v>
      </c>
      <c r="W704" s="32">
        <f t="shared" si="79"/>
        <v>6342</v>
      </c>
      <c r="X704" s="27" t="s">
        <v>4782</v>
      </c>
      <c r="Y704" s="32">
        <f t="shared" si="88"/>
        <v>117</v>
      </c>
      <c r="Z70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4" s="27" t="s">
        <v>4783</v>
      </c>
      <c r="AB704" s="33">
        <f>Table1[[#This Row],[secs]]/60 + Table1[[#This Row],[mins]] + Table1[[#This Row],[hours]]*60</f>
        <v>48.166666666666664</v>
      </c>
      <c r="AC704" s="34">
        <f t="shared" si="89"/>
        <v>10</v>
      </c>
      <c r="AD704" s="34">
        <f t="shared" si="90"/>
        <v>48</v>
      </c>
      <c r="AE704" s="35">
        <f t="shared" si="91"/>
        <v>0</v>
      </c>
      <c r="AF704" s="28" t="str">
        <f>IFERROR(VLOOKUP(E704,youtube_playlist!$G:$H,2,FALSE),"Unspecified")</f>
        <v>รถยนต์</v>
      </c>
      <c r="AG704" s="28" t="str">
        <f>IFERROR(INDEX(youtube_playlist!$G$2:$H$285,MATCH(E704,youtube_playlist!$G$2:$G$285,0),MATCH("industry",youtube_playlist!$G$1:$H$1,0)),"Unspecified")</f>
        <v>รถยนต์</v>
      </c>
      <c r="AH704" s="36">
        <v>37356</v>
      </c>
    </row>
    <row r="705" spans="1:34" ht="15.75" customHeight="1" x14ac:dyDescent="0.3">
      <c r="A705" s="27" t="s">
        <v>4784</v>
      </c>
      <c r="B705" s="27" t="s">
        <v>4376</v>
      </c>
      <c r="C705" s="27" t="s">
        <v>4785</v>
      </c>
      <c r="D705" s="27" t="s">
        <v>4786</v>
      </c>
      <c r="E705" s="28" t="str">
        <f t="shared" si="69"/>
        <v>fLySM7WFZ-4</v>
      </c>
      <c r="F705" s="28" t="str">
        <f t="shared" si="70"/>
        <v>fLySM7WFZ-4</v>
      </c>
      <c r="G705" s="27" t="s">
        <v>4785</v>
      </c>
      <c r="H705" s="29" t="str">
        <f t="shared" si="71"/>
        <v>The Secret Sauce</v>
      </c>
      <c r="I705" s="27" t="s">
        <v>1587</v>
      </c>
      <c r="J705" s="27" t="s">
        <v>4787</v>
      </c>
      <c r="K705" s="28" t="str">
        <f t="shared" si="72"/>
        <v>Jul 4, 2020</v>
      </c>
      <c r="L705" s="30">
        <f t="shared" si="73"/>
        <v>44016</v>
      </c>
      <c r="M705" s="28">
        <f t="shared" si="74"/>
        <v>4</v>
      </c>
      <c r="N705" s="28">
        <f t="shared" si="75"/>
        <v>7</v>
      </c>
      <c r="O705" s="28">
        <f t="shared" si="76"/>
        <v>2020</v>
      </c>
      <c r="P705" s="28" t="str">
        <f t="shared" si="77"/>
        <v>4</v>
      </c>
      <c r="Q705" s="28">
        <f>ROUNDUP(Table1[[#This Row],[month]]/3,0)</f>
        <v>3</v>
      </c>
      <c r="R705" s="28" t="str">
        <f>_xlfn.CONCAT(Table1[[#This Row],[year]],"-Q",Table1[[#This Row],[Quarter]])</f>
        <v>2020-Q3</v>
      </c>
      <c r="S705" s="28" t="str">
        <f>TEXT(Table1[[#This Row],[dateStr]],"yyyy-mm")</f>
        <v>2020-07</v>
      </c>
      <c r="T705" s="28" t="str">
        <f t="shared" si="78"/>
        <v>July</v>
      </c>
      <c r="U705" s="31">
        <v>76</v>
      </c>
      <c r="V705" s="27" t="s">
        <v>4788</v>
      </c>
      <c r="W705" s="32">
        <f t="shared" si="79"/>
        <v>54062</v>
      </c>
      <c r="X705" s="27" t="s">
        <v>4789</v>
      </c>
      <c r="Y705" s="32">
        <f t="shared" si="88"/>
        <v>868</v>
      </c>
      <c r="Z70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05" s="27" t="s">
        <v>4790</v>
      </c>
      <c r="AB705" s="33">
        <f>Table1[[#This Row],[secs]]/60 + Table1[[#This Row],[mins]] + Table1[[#This Row],[hours]]*60</f>
        <v>27.25</v>
      </c>
      <c r="AC705" s="34">
        <f t="shared" si="89"/>
        <v>15</v>
      </c>
      <c r="AD705" s="34">
        <f t="shared" si="90"/>
        <v>27</v>
      </c>
      <c r="AE705" s="35">
        <f t="shared" si="91"/>
        <v>0</v>
      </c>
      <c r="AF705" s="28" t="str">
        <f>IFERROR(VLOOKUP(E705,youtube_playlist!$G:$H,2,FALSE),"Unspecified")</f>
        <v>การท่องเที่ยว</v>
      </c>
      <c r="AG705" s="28" t="str">
        <f>IFERROR(INDEX(youtube_playlist!$G$2:$H$285,MATCH(E705,youtube_playlist!$G$2:$G$285,0),MATCH("industry",youtube_playlist!$G$1:$H$1,0)),"Unspecified")</f>
        <v>การท่องเที่ยว</v>
      </c>
      <c r="AH705" s="36">
        <v>37910</v>
      </c>
    </row>
    <row r="706" spans="1:34" ht="15.75" customHeight="1" x14ac:dyDescent="0.3">
      <c r="A706" s="27" t="s">
        <v>4791</v>
      </c>
      <c r="B706" s="27" t="s">
        <v>4376</v>
      </c>
      <c r="C706" s="27" t="s">
        <v>4792</v>
      </c>
      <c r="D706" s="27" t="s">
        <v>4793</v>
      </c>
      <c r="E706" s="28" t="str">
        <f t="shared" si="69"/>
        <v>D3IXEVJYBU0</v>
      </c>
      <c r="F706" s="28" t="str">
        <f t="shared" si="70"/>
        <v>D3IXEVJYBU0</v>
      </c>
      <c r="G706" s="27" t="s">
        <v>4792</v>
      </c>
      <c r="H706" s="29" t="str">
        <f t="shared" si="71"/>
        <v>The Secret Sauce</v>
      </c>
      <c r="I706" s="27" t="s">
        <v>1587</v>
      </c>
      <c r="J706" s="27" t="s">
        <v>4794</v>
      </c>
      <c r="K706" s="28" t="str">
        <f t="shared" si="72"/>
        <v>Jul 1, 2020</v>
      </c>
      <c r="L706" s="30">
        <f t="shared" si="73"/>
        <v>44013</v>
      </c>
      <c r="M706" s="28">
        <f t="shared" si="74"/>
        <v>1</v>
      </c>
      <c r="N706" s="28">
        <f t="shared" si="75"/>
        <v>7</v>
      </c>
      <c r="O706" s="28">
        <f t="shared" si="76"/>
        <v>2020</v>
      </c>
      <c r="P706" s="28" t="str">
        <f t="shared" si="77"/>
        <v>1</v>
      </c>
      <c r="Q706" s="28">
        <f>ROUNDUP(Table1[[#This Row],[month]]/3,0)</f>
        <v>3</v>
      </c>
      <c r="R706" s="28" t="str">
        <f>_xlfn.CONCAT(Table1[[#This Row],[year]],"-Q",Table1[[#This Row],[Quarter]])</f>
        <v>2020-Q3</v>
      </c>
      <c r="S706" s="28" t="str">
        <f>TEXT(Table1[[#This Row],[dateStr]],"yyyy-mm")</f>
        <v>2020-07</v>
      </c>
      <c r="T706" s="28" t="str">
        <f t="shared" si="78"/>
        <v>July</v>
      </c>
      <c r="U706" s="31">
        <v>49</v>
      </c>
      <c r="V706" s="27" t="s">
        <v>4795</v>
      </c>
      <c r="W706" s="32">
        <f t="shared" si="79"/>
        <v>77587</v>
      </c>
      <c r="X706" s="27" t="s">
        <v>2944</v>
      </c>
      <c r="Y706" s="32">
        <f t="shared" ref="Y706:Y769" si="92">VALUE(SUBSTITUTE(SUBSTITUTE(X706,"like this video along with ","")," other people",""))</f>
        <v>1577</v>
      </c>
      <c r="Z70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06" s="27" t="s">
        <v>4796</v>
      </c>
      <c r="AB706" s="33">
        <f>Table1[[#This Row],[secs]]/60 + Table1[[#This Row],[mins]] + Table1[[#This Row],[hours]]*60</f>
        <v>25.433333333333334</v>
      </c>
      <c r="AC706" s="34">
        <f t="shared" ref="AC706:AC769" si="93">VALUE(RIGHT(AA706,2))</f>
        <v>26</v>
      </c>
      <c r="AD706" s="34">
        <f t="shared" ref="AD706:AD769" si="94">VALUE(LEFT(RIGHT(AA706,5),SEARCH(":",RIGHT(AA706,5))-1))</f>
        <v>25</v>
      </c>
      <c r="AE706" s="35">
        <f t="shared" ref="AE706:AE769" si="95">VALUE(IF(LEN(AA706)&gt;5,LEFT(AA706,SEARCH(":",AA706)-1),0))</f>
        <v>0</v>
      </c>
      <c r="AF706" s="28" t="str">
        <f>IFERROR(VLOOKUP(E706,youtube_playlist!$G:$H,2,FALSE),"Unspecified")</f>
        <v>Unspecified</v>
      </c>
      <c r="AG706" s="28" t="str">
        <f>IFERROR(INDEX(youtube_playlist!$G$2:$H$285,MATCH(E706,youtube_playlist!$G$2:$G$285,0),MATCH("industry",youtube_playlist!$G$1:$H$1,0)),"Unspecified")</f>
        <v>Unspecified</v>
      </c>
      <c r="AH706" s="36">
        <v>38856</v>
      </c>
    </row>
    <row r="707" spans="1:34" ht="15.75" customHeight="1" x14ac:dyDescent="0.3">
      <c r="A707" s="27" t="s">
        <v>4797</v>
      </c>
      <c r="B707" s="27" t="s">
        <v>4376</v>
      </c>
      <c r="C707" s="27" t="s">
        <v>4798</v>
      </c>
      <c r="D707" s="27" t="s">
        <v>4799</v>
      </c>
      <c r="E707" s="28" t="str">
        <f t="shared" si="69"/>
        <v>jIRd4TlAmHU</v>
      </c>
      <c r="F707" s="28" t="str">
        <f t="shared" si="70"/>
        <v>jIRd4TlAmHU</v>
      </c>
      <c r="G707" s="27" t="s">
        <v>4798</v>
      </c>
      <c r="H707" s="29" t="str">
        <f t="shared" si="71"/>
        <v>The Secret Sauce</v>
      </c>
      <c r="I707" s="27" t="s">
        <v>1587</v>
      </c>
      <c r="J707" s="27" t="s">
        <v>2077</v>
      </c>
      <c r="K707" s="28" t="str">
        <f t="shared" si="72"/>
        <v>Jun 29, 2020</v>
      </c>
      <c r="L707" s="30">
        <f t="shared" si="73"/>
        <v>44011</v>
      </c>
      <c r="M707" s="28">
        <f t="shared" si="74"/>
        <v>29</v>
      </c>
      <c r="N707" s="28">
        <f t="shared" si="75"/>
        <v>6</v>
      </c>
      <c r="O707" s="28">
        <f t="shared" si="76"/>
        <v>2020</v>
      </c>
      <c r="P707" s="28" t="str">
        <f t="shared" si="77"/>
        <v>29</v>
      </c>
      <c r="Q707" s="28">
        <f>ROUNDUP(Table1[[#This Row],[month]]/3,0)</f>
        <v>2</v>
      </c>
      <c r="R707" s="28" t="str">
        <f>_xlfn.CONCAT(Table1[[#This Row],[year]],"-Q",Table1[[#This Row],[Quarter]])</f>
        <v>2020-Q2</v>
      </c>
      <c r="S707" s="28" t="str">
        <f>TEXT(Table1[[#This Row],[dateStr]],"yyyy-mm")</f>
        <v>2020-06</v>
      </c>
      <c r="T707" s="28" t="str">
        <f t="shared" si="78"/>
        <v>June</v>
      </c>
      <c r="U707" s="31">
        <v>4</v>
      </c>
      <c r="V707" s="27" t="s">
        <v>4800</v>
      </c>
      <c r="W707" s="32">
        <f t="shared" si="79"/>
        <v>5659</v>
      </c>
      <c r="X707" s="27" t="s">
        <v>4801</v>
      </c>
      <c r="Y707" s="32">
        <f t="shared" si="92"/>
        <v>65</v>
      </c>
      <c r="Z70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7" s="27" t="s">
        <v>4802</v>
      </c>
      <c r="AB707" s="33">
        <f>Table1[[#This Row],[secs]]/60 + Table1[[#This Row],[mins]] + Table1[[#This Row],[hours]]*60</f>
        <v>46.033333333333331</v>
      </c>
      <c r="AC707" s="34">
        <f t="shared" si="93"/>
        <v>2</v>
      </c>
      <c r="AD707" s="34">
        <f t="shared" si="94"/>
        <v>46</v>
      </c>
      <c r="AE707" s="35">
        <f t="shared" si="95"/>
        <v>0</v>
      </c>
      <c r="AF707" s="28" t="str">
        <f>IFERROR(VLOOKUP(E707,youtube_playlist!$G:$H,2,FALSE),"Unspecified")</f>
        <v>พลังงาน</v>
      </c>
      <c r="AG707" s="28" t="str">
        <f>IFERROR(INDEX(youtube_playlist!$G$2:$H$285,MATCH(E707,youtube_playlist!$G$2:$G$285,0),MATCH("industry",youtube_playlist!$G$1:$H$1,0)),"Unspecified")</f>
        <v>พลังงาน</v>
      </c>
      <c r="AH707" s="36">
        <v>35842</v>
      </c>
    </row>
    <row r="708" spans="1:34" ht="15.75" customHeight="1" x14ac:dyDescent="0.3">
      <c r="A708" s="27" t="s">
        <v>4803</v>
      </c>
      <c r="B708" s="27" t="s">
        <v>4376</v>
      </c>
      <c r="C708" s="27" t="s">
        <v>4804</v>
      </c>
      <c r="D708" s="27" t="s">
        <v>4805</v>
      </c>
      <c r="E708" s="28" t="str">
        <f t="shared" si="69"/>
        <v>tMm03gc_aGo</v>
      </c>
      <c r="F708" s="28" t="str">
        <f t="shared" si="70"/>
        <v>tMm03gc_aGo</v>
      </c>
      <c r="G708" s="27" t="s">
        <v>4804</v>
      </c>
      <c r="H708" s="29" t="str">
        <f t="shared" si="71"/>
        <v>The Secret Sauce</v>
      </c>
      <c r="I708" s="27" t="s">
        <v>1587</v>
      </c>
      <c r="J708" s="27" t="s">
        <v>4806</v>
      </c>
      <c r="K708" s="28" t="str">
        <f t="shared" si="72"/>
        <v>Jun 26, 2020</v>
      </c>
      <c r="L708" s="30">
        <f t="shared" si="73"/>
        <v>44008</v>
      </c>
      <c r="M708" s="28">
        <f t="shared" si="74"/>
        <v>26</v>
      </c>
      <c r="N708" s="28">
        <f t="shared" si="75"/>
        <v>6</v>
      </c>
      <c r="O708" s="28">
        <f t="shared" si="76"/>
        <v>2020</v>
      </c>
      <c r="P708" s="28" t="str">
        <f t="shared" si="77"/>
        <v>26</v>
      </c>
      <c r="Q708" s="28">
        <f>ROUNDUP(Table1[[#This Row],[month]]/3,0)</f>
        <v>2</v>
      </c>
      <c r="R708" s="28" t="str">
        <f>_xlfn.CONCAT(Table1[[#This Row],[year]],"-Q",Table1[[#This Row],[Quarter]])</f>
        <v>2020-Q2</v>
      </c>
      <c r="S708" s="28" t="str">
        <f>TEXT(Table1[[#This Row],[dateStr]],"yyyy-mm")</f>
        <v>2020-06</v>
      </c>
      <c r="T708" s="28" t="str">
        <f t="shared" si="78"/>
        <v>June</v>
      </c>
      <c r="U708" s="31">
        <v>72</v>
      </c>
      <c r="V708" s="27" t="s">
        <v>4807</v>
      </c>
      <c r="W708" s="32">
        <f t="shared" si="79"/>
        <v>77364</v>
      </c>
      <c r="X708" s="27" t="s">
        <v>4808</v>
      </c>
      <c r="Y708" s="32">
        <f t="shared" si="92"/>
        <v>1777</v>
      </c>
      <c r="Z70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8" s="27" t="s">
        <v>4809</v>
      </c>
      <c r="AB708" s="33">
        <f>Table1[[#This Row],[secs]]/60 + Table1[[#This Row],[mins]] + Table1[[#This Row],[hours]]*60</f>
        <v>44.116666666666667</v>
      </c>
      <c r="AC708" s="34">
        <f t="shared" si="93"/>
        <v>7</v>
      </c>
      <c r="AD708" s="34">
        <f t="shared" si="94"/>
        <v>44</v>
      </c>
      <c r="AE708" s="35">
        <f t="shared" si="95"/>
        <v>0</v>
      </c>
      <c r="AF708" s="28" t="str">
        <f>IFERROR(VLOOKUP(E708,youtube_playlist!$G:$H,2,FALSE),"Unspecified")</f>
        <v>Unspecified</v>
      </c>
      <c r="AG708" s="28" t="str">
        <f>IFERROR(INDEX(youtube_playlist!$G$2:$H$285,MATCH(E708,youtube_playlist!$G$2:$G$285,0),MATCH("industry",youtube_playlist!$G$1:$H$1,0)),"Unspecified")</f>
        <v>Unspecified</v>
      </c>
      <c r="AH708" s="36">
        <v>42686</v>
      </c>
    </row>
    <row r="709" spans="1:34" ht="15.75" customHeight="1" x14ac:dyDescent="0.3">
      <c r="A709" s="27" t="s">
        <v>4810</v>
      </c>
      <c r="B709" s="27" t="s">
        <v>4376</v>
      </c>
      <c r="C709" s="27" t="s">
        <v>4811</v>
      </c>
      <c r="D709" s="27" t="s">
        <v>4812</v>
      </c>
      <c r="E709" s="28" t="str">
        <f t="shared" si="69"/>
        <v>QHjwhc9rNik</v>
      </c>
      <c r="F709" s="28" t="str">
        <f t="shared" si="70"/>
        <v>QHjwhc9rNik</v>
      </c>
      <c r="G709" s="27" t="s">
        <v>4811</v>
      </c>
      <c r="H709" s="29" t="str">
        <f t="shared" si="71"/>
        <v>The Secret Sauce</v>
      </c>
      <c r="I709" s="27" t="s">
        <v>1587</v>
      </c>
      <c r="J709" s="27" t="s">
        <v>4806</v>
      </c>
      <c r="K709" s="28" t="str">
        <f t="shared" si="72"/>
        <v>Jun 26, 2020</v>
      </c>
      <c r="L709" s="30">
        <f t="shared" si="73"/>
        <v>44008</v>
      </c>
      <c r="M709" s="28">
        <f t="shared" si="74"/>
        <v>26</v>
      </c>
      <c r="N709" s="28">
        <f t="shared" si="75"/>
        <v>6</v>
      </c>
      <c r="O709" s="28">
        <f t="shared" si="76"/>
        <v>2020</v>
      </c>
      <c r="P709" s="28" t="str">
        <f t="shared" si="77"/>
        <v>26</v>
      </c>
      <c r="Q709" s="28">
        <f>ROUNDUP(Table1[[#This Row],[month]]/3,0)</f>
        <v>2</v>
      </c>
      <c r="R709" s="28" t="str">
        <f>_xlfn.CONCAT(Table1[[#This Row],[year]],"-Q",Table1[[#This Row],[Quarter]])</f>
        <v>2020-Q2</v>
      </c>
      <c r="S709" s="28" t="str">
        <f>TEXT(Table1[[#This Row],[dateStr]],"yyyy-mm")</f>
        <v>2020-06</v>
      </c>
      <c r="T709" s="28" t="str">
        <f t="shared" si="78"/>
        <v>June</v>
      </c>
      <c r="U709" s="31">
        <v>10</v>
      </c>
      <c r="V709" s="27" t="s">
        <v>4813</v>
      </c>
      <c r="W709" s="32">
        <f t="shared" si="79"/>
        <v>8908</v>
      </c>
      <c r="X709" s="27" t="s">
        <v>4814</v>
      </c>
      <c r="Y709" s="32">
        <f t="shared" si="92"/>
        <v>146</v>
      </c>
      <c r="Z70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09" s="27" t="s">
        <v>3609</v>
      </c>
      <c r="AB709" s="33">
        <f>Table1[[#This Row],[secs]]/60 + Table1[[#This Row],[mins]] + Table1[[#This Row],[hours]]*60</f>
        <v>39.383333333333333</v>
      </c>
      <c r="AC709" s="34">
        <f t="shared" si="93"/>
        <v>23</v>
      </c>
      <c r="AD709" s="34">
        <f t="shared" si="94"/>
        <v>39</v>
      </c>
      <c r="AE709" s="35">
        <f t="shared" si="95"/>
        <v>0</v>
      </c>
      <c r="AF709" s="28" t="str">
        <f>IFERROR(VLOOKUP(E709,youtube_playlist!$G:$H,2,FALSE),"Unspecified")</f>
        <v>พลังงาน</v>
      </c>
      <c r="AG709" s="28" t="str">
        <f>IFERROR(INDEX(youtube_playlist!$G$2:$H$285,MATCH(E709,youtube_playlist!$G$2:$G$285,0),MATCH("industry",youtube_playlist!$G$1:$H$1,0)),"Unspecified")</f>
        <v>พลังงาน</v>
      </c>
      <c r="AH709" s="36">
        <v>34496</v>
      </c>
    </row>
    <row r="710" spans="1:34" ht="15.75" customHeight="1" x14ac:dyDescent="0.3">
      <c r="A710" s="27" t="s">
        <v>4815</v>
      </c>
      <c r="B710" s="27" t="s">
        <v>4376</v>
      </c>
      <c r="C710" s="27" t="s">
        <v>4816</v>
      </c>
      <c r="D710" s="27" t="s">
        <v>4817</v>
      </c>
      <c r="E710" s="28" t="str">
        <f t="shared" si="69"/>
        <v>vQuURpe1bDs</v>
      </c>
      <c r="F710" s="28" t="str">
        <f t="shared" si="70"/>
        <v>vQuURpe1bDs</v>
      </c>
      <c r="G710" s="27" t="s">
        <v>4816</v>
      </c>
      <c r="H710" s="29" t="str">
        <f t="shared" si="71"/>
        <v>The Secret Sauce</v>
      </c>
      <c r="I710" s="27" t="s">
        <v>1587</v>
      </c>
      <c r="J710" s="27" t="s">
        <v>4818</v>
      </c>
      <c r="K710" s="28" t="str">
        <f t="shared" si="72"/>
        <v>Jun 25, 2020</v>
      </c>
      <c r="L710" s="30">
        <f t="shared" si="73"/>
        <v>44007</v>
      </c>
      <c r="M710" s="28">
        <f t="shared" si="74"/>
        <v>25</v>
      </c>
      <c r="N710" s="28">
        <f t="shared" si="75"/>
        <v>6</v>
      </c>
      <c r="O710" s="28">
        <f t="shared" si="76"/>
        <v>2020</v>
      </c>
      <c r="P710" s="28" t="str">
        <f t="shared" si="77"/>
        <v>25</v>
      </c>
      <c r="Q710" s="28">
        <f>ROUNDUP(Table1[[#This Row],[month]]/3,0)</f>
        <v>2</v>
      </c>
      <c r="R710" s="28" t="str">
        <f>_xlfn.CONCAT(Table1[[#This Row],[year]],"-Q",Table1[[#This Row],[Quarter]])</f>
        <v>2020-Q2</v>
      </c>
      <c r="S710" s="28" t="str">
        <f>TEXT(Table1[[#This Row],[dateStr]],"yyyy-mm")</f>
        <v>2020-06</v>
      </c>
      <c r="T710" s="28" t="str">
        <f t="shared" si="78"/>
        <v>June</v>
      </c>
      <c r="U710" s="31">
        <v>20</v>
      </c>
      <c r="V710" s="27" t="s">
        <v>4819</v>
      </c>
      <c r="W710" s="32">
        <f t="shared" si="79"/>
        <v>44983</v>
      </c>
      <c r="X710" s="27" t="s">
        <v>4820</v>
      </c>
      <c r="Y710" s="32">
        <f t="shared" si="92"/>
        <v>945</v>
      </c>
      <c r="Z71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0" s="27" t="s">
        <v>2605</v>
      </c>
      <c r="AB710" s="33">
        <f>Table1[[#This Row],[secs]]/60 + Table1[[#This Row],[mins]] + Table1[[#This Row],[hours]]*60</f>
        <v>31.8</v>
      </c>
      <c r="AC710" s="34">
        <f t="shared" si="93"/>
        <v>48</v>
      </c>
      <c r="AD710" s="34">
        <f t="shared" si="94"/>
        <v>31</v>
      </c>
      <c r="AE710" s="35">
        <f t="shared" si="95"/>
        <v>0</v>
      </c>
      <c r="AF710" s="28" t="str">
        <f>IFERROR(VLOOKUP(E710,youtube_playlist!$G:$H,2,FALSE),"Unspecified")</f>
        <v>Unspecified</v>
      </c>
      <c r="AG710" s="28" t="str">
        <f>IFERROR(INDEX(youtube_playlist!$G$2:$H$285,MATCH(E710,youtube_playlist!$G$2:$G$285,0),MATCH("industry",youtube_playlist!$G$1:$H$1,0)),"Unspecified")</f>
        <v>Unspecified</v>
      </c>
      <c r="AH710" s="36">
        <v>37852</v>
      </c>
    </row>
    <row r="711" spans="1:34" ht="15.75" customHeight="1" x14ac:dyDescent="0.3">
      <c r="A711" s="27" t="s">
        <v>4821</v>
      </c>
      <c r="B711" s="27" t="s">
        <v>4376</v>
      </c>
      <c r="C711" s="27" t="s">
        <v>4822</v>
      </c>
      <c r="D711" s="27" t="s">
        <v>4823</v>
      </c>
      <c r="E711" s="28" t="str">
        <f t="shared" si="69"/>
        <v>a_xqUa9JDFQ</v>
      </c>
      <c r="F711" s="28" t="str">
        <f t="shared" si="70"/>
        <v>a_xqUa9JDFQ</v>
      </c>
      <c r="G711" s="27" t="s">
        <v>4822</v>
      </c>
      <c r="H711" s="29" t="str">
        <f t="shared" si="71"/>
        <v>The Secret Sauce</v>
      </c>
      <c r="I711" s="27" t="s">
        <v>1587</v>
      </c>
      <c r="J711" s="27" t="s">
        <v>4824</v>
      </c>
      <c r="K711" s="28" t="str">
        <f t="shared" si="72"/>
        <v>Jun 24, 2020</v>
      </c>
      <c r="L711" s="30">
        <f t="shared" si="73"/>
        <v>44006</v>
      </c>
      <c r="M711" s="28">
        <f t="shared" si="74"/>
        <v>24</v>
      </c>
      <c r="N711" s="28">
        <f t="shared" si="75"/>
        <v>6</v>
      </c>
      <c r="O711" s="28">
        <f t="shared" si="76"/>
        <v>2020</v>
      </c>
      <c r="P711" s="28" t="str">
        <f t="shared" si="77"/>
        <v>24</v>
      </c>
      <c r="Q711" s="28">
        <f>ROUNDUP(Table1[[#This Row],[month]]/3,0)</f>
        <v>2</v>
      </c>
      <c r="R711" s="28" t="str">
        <f>_xlfn.CONCAT(Table1[[#This Row],[year]],"-Q",Table1[[#This Row],[Quarter]])</f>
        <v>2020-Q2</v>
      </c>
      <c r="S711" s="28" t="str">
        <f>TEXT(Table1[[#This Row],[dateStr]],"yyyy-mm")</f>
        <v>2020-06</v>
      </c>
      <c r="T711" s="28" t="str">
        <f t="shared" si="78"/>
        <v>June</v>
      </c>
      <c r="U711" s="31">
        <v>24</v>
      </c>
      <c r="V711" s="27" t="s">
        <v>4825</v>
      </c>
      <c r="W711" s="32">
        <f t="shared" si="79"/>
        <v>10277</v>
      </c>
      <c r="X711" s="27" t="s">
        <v>1617</v>
      </c>
      <c r="Y711" s="32">
        <f t="shared" si="92"/>
        <v>232</v>
      </c>
      <c r="Z71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1" s="27" t="s">
        <v>4826</v>
      </c>
      <c r="AB711" s="33">
        <f>Table1[[#This Row],[secs]]/60 + Table1[[#This Row],[mins]] + Table1[[#This Row],[hours]]*60</f>
        <v>57.116666666666667</v>
      </c>
      <c r="AC711" s="34">
        <f t="shared" si="93"/>
        <v>7</v>
      </c>
      <c r="AD711" s="34">
        <f t="shared" si="94"/>
        <v>57</v>
      </c>
      <c r="AE711" s="35">
        <f t="shared" si="95"/>
        <v>0</v>
      </c>
      <c r="AF711" s="28" t="str">
        <f>IFERROR(VLOOKUP(E711,youtube_playlist!$G:$H,2,FALSE),"Unspecified")</f>
        <v>ประกัน</v>
      </c>
      <c r="AG711" s="28" t="str">
        <f>IFERROR(INDEX(youtube_playlist!$G$2:$H$285,MATCH(E711,youtube_playlist!$G$2:$G$285,0),MATCH("industry",youtube_playlist!$G$1:$H$1,0)),"Unspecified")</f>
        <v>ประกัน</v>
      </c>
      <c r="AH711" s="36">
        <v>37352</v>
      </c>
    </row>
    <row r="712" spans="1:34" ht="15.75" customHeight="1" x14ac:dyDescent="0.3">
      <c r="A712" s="27" t="s">
        <v>4827</v>
      </c>
      <c r="B712" s="27" t="s">
        <v>4376</v>
      </c>
      <c r="C712" s="27" t="s">
        <v>4828</v>
      </c>
      <c r="D712" s="27" t="s">
        <v>4829</v>
      </c>
      <c r="E712" s="28" t="str">
        <f t="shared" si="69"/>
        <v>AHBMcFCk84g</v>
      </c>
      <c r="F712" s="28" t="str">
        <f t="shared" si="70"/>
        <v>AHBMcFCk84g</v>
      </c>
      <c r="G712" s="27" t="s">
        <v>4828</v>
      </c>
      <c r="H712" s="29" t="str">
        <f t="shared" si="71"/>
        <v>The Secret Sauce</v>
      </c>
      <c r="I712" s="27" t="s">
        <v>1587</v>
      </c>
      <c r="J712" s="27" t="s">
        <v>4830</v>
      </c>
      <c r="K712" s="28" t="str">
        <f t="shared" si="72"/>
        <v>Jun 23, 2020</v>
      </c>
      <c r="L712" s="30">
        <f t="shared" si="73"/>
        <v>44005</v>
      </c>
      <c r="M712" s="28">
        <f t="shared" si="74"/>
        <v>23</v>
      </c>
      <c r="N712" s="28">
        <f t="shared" si="75"/>
        <v>6</v>
      </c>
      <c r="O712" s="28">
        <f t="shared" si="76"/>
        <v>2020</v>
      </c>
      <c r="P712" s="28" t="str">
        <f t="shared" si="77"/>
        <v>23</v>
      </c>
      <c r="Q712" s="28">
        <f>ROUNDUP(Table1[[#This Row],[month]]/3,0)</f>
        <v>2</v>
      </c>
      <c r="R712" s="28" t="str">
        <f>_xlfn.CONCAT(Table1[[#This Row],[year]],"-Q",Table1[[#This Row],[Quarter]])</f>
        <v>2020-Q2</v>
      </c>
      <c r="S712" s="28" t="str">
        <f>TEXT(Table1[[#This Row],[dateStr]],"yyyy-mm")</f>
        <v>2020-06</v>
      </c>
      <c r="T712" s="28" t="str">
        <f t="shared" si="78"/>
        <v>June</v>
      </c>
      <c r="U712" s="31">
        <v>31</v>
      </c>
      <c r="V712" s="27" t="s">
        <v>4831</v>
      </c>
      <c r="W712" s="32">
        <f t="shared" si="79"/>
        <v>58774</v>
      </c>
      <c r="X712" s="27" t="s">
        <v>4832</v>
      </c>
      <c r="Y712" s="32">
        <f t="shared" si="92"/>
        <v>775</v>
      </c>
      <c r="Z71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2" s="27" t="s">
        <v>4833</v>
      </c>
      <c r="AB712" s="33">
        <f>Table1[[#This Row],[secs]]/60 + Table1[[#This Row],[mins]] + Table1[[#This Row],[hours]]*60</f>
        <v>50.65</v>
      </c>
      <c r="AC712" s="34">
        <f t="shared" si="93"/>
        <v>39</v>
      </c>
      <c r="AD712" s="34">
        <f t="shared" si="94"/>
        <v>50</v>
      </c>
      <c r="AE712" s="35">
        <f t="shared" si="95"/>
        <v>0</v>
      </c>
      <c r="AF712" s="28" t="str">
        <f>IFERROR(VLOOKUP(E712,youtube_playlist!$G:$H,2,FALSE),"Unspecified")</f>
        <v>อสังหาริมทรัพย์</v>
      </c>
      <c r="AG712" s="28" t="str">
        <f>IFERROR(INDEX(youtube_playlist!$G$2:$H$285,MATCH(E712,youtube_playlist!$G$2:$G$285,0),MATCH("industry",youtube_playlist!$G$1:$H$1,0)),"Unspecified")</f>
        <v>อสังหาริมทรัพย์</v>
      </c>
      <c r="AH712" s="36">
        <v>36157</v>
      </c>
    </row>
    <row r="713" spans="1:34" ht="15.75" customHeight="1" x14ac:dyDescent="0.3">
      <c r="A713" s="27" t="s">
        <v>4834</v>
      </c>
      <c r="B713" s="27" t="s">
        <v>4376</v>
      </c>
      <c r="C713" s="27" t="s">
        <v>4835</v>
      </c>
      <c r="D713" s="27" t="s">
        <v>4836</v>
      </c>
      <c r="E713" s="28" t="str">
        <f t="shared" si="69"/>
        <v>TVjUzcWedPw</v>
      </c>
      <c r="F713" s="28" t="str">
        <f t="shared" si="70"/>
        <v>TVjUzcWedPw</v>
      </c>
      <c r="G713" s="27" t="s">
        <v>4835</v>
      </c>
      <c r="H713" s="29" t="str">
        <f t="shared" si="71"/>
        <v>The Secret Sauce</v>
      </c>
      <c r="I713" s="27" t="s">
        <v>1587</v>
      </c>
      <c r="J713" s="27" t="s">
        <v>4837</v>
      </c>
      <c r="K713" s="28" t="str">
        <f t="shared" si="72"/>
        <v>Jun 22, 2020</v>
      </c>
      <c r="L713" s="30">
        <f t="shared" si="73"/>
        <v>44004</v>
      </c>
      <c r="M713" s="28">
        <f t="shared" si="74"/>
        <v>22</v>
      </c>
      <c r="N713" s="28">
        <f t="shared" si="75"/>
        <v>6</v>
      </c>
      <c r="O713" s="28">
        <f t="shared" si="76"/>
        <v>2020</v>
      </c>
      <c r="P713" s="28" t="str">
        <f t="shared" si="77"/>
        <v>22</v>
      </c>
      <c r="Q713" s="28">
        <f>ROUNDUP(Table1[[#This Row],[month]]/3,0)</f>
        <v>2</v>
      </c>
      <c r="R713" s="28" t="str">
        <f>_xlfn.CONCAT(Table1[[#This Row],[year]],"-Q",Table1[[#This Row],[Quarter]])</f>
        <v>2020-Q2</v>
      </c>
      <c r="S713" s="28" t="str">
        <f>TEXT(Table1[[#This Row],[dateStr]],"yyyy-mm")</f>
        <v>2020-06</v>
      </c>
      <c r="T713" s="28" t="str">
        <f t="shared" si="78"/>
        <v>June</v>
      </c>
      <c r="U713" s="31">
        <v>61</v>
      </c>
      <c r="V713" s="27" t="s">
        <v>4838</v>
      </c>
      <c r="W713" s="32">
        <f t="shared" si="79"/>
        <v>41736</v>
      </c>
      <c r="X713" s="27" t="s">
        <v>1086</v>
      </c>
      <c r="Y713" s="32">
        <f t="shared" si="92"/>
        <v>767</v>
      </c>
      <c r="Z71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13" s="27" t="s">
        <v>4839</v>
      </c>
      <c r="AB713" s="33">
        <f>Table1[[#This Row],[secs]]/60 + Table1[[#This Row],[mins]] + Table1[[#This Row],[hours]]*60</f>
        <v>76.900000000000006</v>
      </c>
      <c r="AC713" s="34">
        <f t="shared" si="93"/>
        <v>54</v>
      </c>
      <c r="AD713" s="34">
        <f t="shared" si="94"/>
        <v>16</v>
      </c>
      <c r="AE713" s="35">
        <f t="shared" si="95"/>
        <v>1</v>
      </c>
      <c r="AF713" s="28" t="str">
        <f>IFERROR(VLOOKUP(E713,youtube_playlist!$G:$H,2,FALSE),"Unspecified")</f>
        <v>Unspecified</v>
      </c>
      <c r="AG713" s="28" t="str">
        <f>IFERROR(INDEX(youtube_playlist!$G$2:$H$285,MATCH(E713,youtube_playlist!$G$2:$G$285,0),MATCH("industry",youtube_playlist!$G$1:$H$1,0)),"Unspecified")</f>
        <v>Unspecified</v>
      </c>
      <c r="AH713" s="36">
        <v>43489</v>
      </c>
    </row>
    <row r="714" spans="1:34" ht="15.75" customHeight="1" x14ac:dyDescent="0.3">
      <c r="A714" s="27" t="s">
        <v>4840</v>
      </c>
      <c r="B714" s="27" t="s">
        <v>4376</v>
      </c>
      <c r="C714" s="27" t="s">
        <v>4841</v>
      </c>
      <c r="D714" s="27" t="s">
        <v>4842</v>
      </c>
      <c r="E714" s="28" t="str">
        <f t="shared" si="69"/>
        <v>i_emMbrwXlg</v>
      </c>
      <c r="F714" s="28" t="str">
        <f t="shared" si="70"/>
        <v>i_emMbrwXlg</v>
      </c>
      <c r="G714" s="27" t="s">
        <v>4841</v>
      </c>
      <c r="H714" s="29" t="str">
        <f t="shared" si="71"/>
        <v>The Secret Sauce</v>
      </c>
      <c r="I714" s="27" t="s">
        <v>1587</v>
      </c>
      <c r="J714" s="27" t="s">
        <v>4843</v>
      </c>
      <c r="K714" s="28" t="str">
        <f t="shared" si="72"/>
        <v>Jun 19, 2020</v>
      </c>
      <c r="L714" s="30">
        <f t="shared" si="73"/>
        <v>44001</v>
      </c>
      <c r="M714" s="28">
        <f t="shared" si="74"/>
        <v>19</v>
      </c>
      <c r="N714" s="28">
        <f t="shared" si="75"/>
        <v>6</v>
      </c>
      <c r="O714" s="28">
        <f t="shared" si="76"/>
        <v>2020</v>
      </c>
      <c r="P714" s="28" t="str">
        <f t="shared" si="77"/>
        <v>19</v>
      </c>
      <c r="Q714" s="28">
        <f>ROUNDUP(Table1[[#This Row],[month]]/3,0)</f>
        <v>2</v>
      </c>
      <c r="R714" s="28" t="str">
        <f>_xlfn.CONCAT(Table1[[#This Row],[year]],"-Q",Table1[[#This Row],[Quarter]])</f>
        <v>2020-Q2</v>
      </c>
      <c r="S714" s="28" t="str">
        <f>TEXT(Table1[[#This Row],[dateStr]],"yyyy-mm")</f>
        <v>2020-06</v>
      </c>
      <c r="T714" s="28" t="str">
        <f t="shared" si="78"/>
        <v>June</v>
      </c>
      <c r="U714" s="31">
        <v>13</v>
      </c>
      <c r="V714" s="27" t="s">
        <v>4844</v>
      </c>
      <c r="W714" s="32">
        <f t="shared" si="79"/>
        <v>20361</v>
      </c>
      <c r="X714" s="27" t="s">
        <v>4845</v>
      </c>
      <c r="Y714" s="32">
        <f t="shared" si="92"/>
        <v>284</v>
      </c>
      <c r="Z71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14" s="27" t="s">
        <v>4846</v>
      </c>
      <c r="AB714" s="33">
        <f>Table1[[#This Row],[secs]]/60 + Table1[[#This Row],[mins]] + Table1[[#This Row],[hours]]*60</f>
        <v>63</v>
      </c>
      <c r="AC714" s="34">
        <f t="shared" si="93"/>
        <v>0</v>
      </c>
      <c r="AD714" s="34">
        <f t="shared" si="94"/>
        <v>3</v>
      </c>
      <c r="AE714" s="35">
        <f t="shared" si="95"/>
        <v>1</v>
      </c>
      <c r="AF714" s="28" t="str">
        <f>IFERROR(VLOOKUP(E714,youtube_playlist!$G:$H,2,FALSE),"Unspecified")</f>
        <v>ธุรกิจค้าปลีก</v>
      </c>
      <c r="AG714" s="28" t="str">
        <f>IFERROR(INDEX(youtube_playlist!$G$2:$H$285,MATCH(E714,youtube_playlist!$G$2:$G$285,0),MATCH("industry",youtube_playlist!$G$1:$H$1,0)),"Unspecified")</f>
        <v>ธุรกิจค้าปลีก</v>
      </c>
      <c r="AH714" s="36">
        <v>39558</v>
      </c>
    </row>
    <row r="715" spans="1:34" ht="15.75" customHeight="1" x14ac:dyDescent="0.3">
      <c r="A715" s="27" t="s">
        <v>4847</v>
      </c>
      <c r="B715" s="27" t="s">
        <v>4376</v>
      </c>
      <c r="C715" s="27" t="s">
        <v>4848</v>
      </c>
      <c r="D715" s="27" t="s">
        <v>4849</v>
      </c>
      <c r="E715" s="28" t="str">
        <f t="shared" si="69"/>
        <v>Yw7xUh9_XZQ</v>
      </c>
      <c r="F715" s="28" t="str">
        <f t="shared" si="70"/>
        <v>Yw7xUh9_XZQ</v>
      </c>
      <c r="G715" s="27" t="s">
        <v>4848</v>
      </c>
      <c r="H715" s="29" t="str">
        <f t="shared" si="71"/>
        <v>The Secret Sauce</v>
      </c>
      <c r="I715" s="27" t="s">
        <v>1587</v>
      </c>
      <c r="J715" s="27" t="s">
        <v>4850</v>
      </c>
      <c r="K715" s="28" t="str">
        <f t="shared" si="72"/>
        <v>Jun 17, 2020</v>
      </c>
      <c r="L715" s="30">
        <f t="shared" si="73"/>
        <v>43999</v>
      </c>
      <c r="M715" s="28">
        <f t="shared" si="74"/>
        <v>17</v>
      </c>
      <c r="N715" s="28">
        <f t="shared" si="75"/>
        <v>6</v>
      </c>
      <c r="O715" s="28">
        <f t="shared" si="76"/>
        <v>2020</v>
      </c>
      <c r="P715" s="28" t="str">
        <f t="shared" si="77"/>
        <v>17</v>
      </c>
      <c r="Q715" s="28">
        <f>ROUNDUP(Table1[[#This Row],[month]]/3,0)</f>
        <v>2</v>
      </c>
      <c r="R715" s="28" t="str">
        <f>_xlfn.CONCAT(Table1[[#This Row],[year]],"-Q",Table1[[#This Row],[Quarter]])</f>
        <v>2020-Q2</v>
      </c>
      <c r="S715" s="28" t="str">
        <f>TEXT(Table1[[#This Row],[dateStr]],"yyyy-mm")</f>
        <v>2020-06</v>
      </c>
      <c r="T715" s="28" t="str">
        <f t="shared" si="78"/>
        <v>June</v>
      </c>
      <c r="U715" s="31">
        <v>27</v>
      </c>
      <c r="V715" s="27" t="s">
        <v>4851</v>
      </c>
      <c r="W715" s="32">
        <f t="shared" si="79"/>
        <v>21379</v>
      </c>
      <c r="X715" s="27" t="s">
        <v>1513</v>
      </c>
      <c r="Y715" s="32">
        <f t="shared" si="92"/>
        <v>388</v>
      </c>
      <c r="Z71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5" s="27" t="s">
        <v>2877</v>
      </c>
      <c r="AB715" s="33">
        <f>Table1[[#This Row],[secs]]/60 + Table1[[#This Row],[mins]] + Table1[[#This Row],[hours]]*60</f>
        <v>58.083333333333336</v>
      </c>
      <c r="AC715" s="34">
        <f t="shared" si="93"/>
        <v>5</v>
      </c>
      <c r="AD715" s="34">
        <f t="shared" si="94"/>
        <v>58</v>
      </c>
      <c r="AE715" s="35">
        <f t="shared" si="95"/>
        <v>0</v>
      </c>
      <c r="AF715" s="28" t="str">
        <f>IFERROR(VLOOKUP(E715,youtube_playlist!$G:$H,2,FALSE),"Unspecified")</f>
        <v>Innovation &amp; Technology</v>
      </c>
      <c r="AG715" s="28" t="str">
        <f>IFERROR(INDEX(youtube_playlist!$G$2:$H$285,MATCH(E715,youtube_playlist!$G$2:$G$285,0),MATCH("industry",youtube_playlist!$G$1:$H$1,0)),"Unspecified")</f>
        <v>Innovation &amp; Technology</v>
      </c>
      <c r="AH715" s="36">
        <v>39500</v>
      </c>
    </row>
    <row r="716" spans="1:34" ht="15.75" customHeight="1" x14ac:dyDescent="0.3">
      <c r="A716" s="27" t="s">
        <v>4852</v>
      </c>
      <c r="B716" s="27" t="s">
        <v>4376</v>
      </c>
      <c r="C716" s="27" t="s">
        <v>4853</v>
      </c>
      <c r="D716" s="27" t="s">
        <v>4854</v>
      </c>
      <c r="E716" s="28" t="str">
        <f t="shared" si="69"/>
        <v>6zy_Taqyi6I</v>
      </c>
      <c r="F716" s="28" t="str">
        <f t="shared" si="70"/>
        <v>6zy_Taqyi6I</v>
      </c>
      <c r="G716" s="27" t="s">
        <v>4853</v>
      </c>
      <c r="H716" s="29" t="str">
        <f t="shared" si="71"/>
        <v>The Secret Sauce</v>
      </c>
      <c r="I716" s="27" t="s">
        <v>1587</v>
      </c>
      <c r="J716" s="27" t="s">
        <v>4850</v>
      </c>
      <c r="K716" s="28" t="str">
        <f t="shared" si="72"/>
        <v>Jun 17, 2020</v>
      </c>
      <c r="L716" s="30">
        <f t="shared" si="73"/>
        <v>43999</v>
      </c>
      <c r="M716" s="28">
        <f t="shared" si="74"/>
        <v>17</v>
      </c>
      <c r="N716" s="28">
        <f t="shared" si="75"/>
        <v>6</v>
      </c>
      <c r="O716" s="28">
        <f t="shared" si="76"/>
        <v>2020</v>
      </c>
      <c r="P716" s="28" t="str">
        <f t="shared" si="77"/>
        <v>17</v>
      </c>
      <c r="Q716" s="28">
        <f>ROUNDUP(Table1[[#This Row],[month]]/3,0)</f>
        <v>2</v>
      </c>
      <c r="R716" s="28" t="str">
        <f>_xlfn.CONCAT(Table1[[#This Row],[year]],"-Q",Table1[[#This Row],[Quarter]])</f>
        <v>2020-Q2</v>
      </c>
      <c r="S716" s="28" t="str">
        <f>TEXT(Table1[[#This Row],[dateStr]],"yyyy-mm")</f>
        <v>2020-06</v>
      </c>
      <c r="T716" s="28" t="str">
        <f t="shared" si="78"/>
        <v>June</v>
      </c>
      <c r="U716" s="31">
        <v>6</v>
      </c>
      <c r="V716" s="27" t="s">
        <v>4855</v>
      </c>
      <c r="W716" s="32">
        <f t="shared" si="79"/>
        <v>5840</v>
      </c>
      <c r="X716" s="27" t="s">
        <v>3044</v>
      </c>
      <c r="Y716" s="32">
        <f t="shared" si="92"/>
        <v>68</v>
      </c>
      <c r="Z71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6" s="27" t="s">
        <v>4144</v>
      </c>
      <c r="AB716" s="33">
        <f>Table1[[#This Row],[secs]]/60 + Table1[[#This Row],[mins]] + Table1[[#This Row],[hours]]*60</f>
        <v>57.81666666666667</v>
      </c>
      <c r="AC716" s="34">
        <f t="shared" si="93"/>
        <v>49</v>
      </c>
      <c r="AD716" s="34">
        <f t="shared" si="94"/>
        <v>57</v>
      </c>
      <c r="AE716" s="35">
        <f t="shared" si="95"/>
        <v>0</v>
      </c>
      <c r="AF716" s="28" t="str">
        <f>IFERROR(VLOOKUP(E716,youtube_playlist!$G:$H,2,FALSE),"Unspecified")</f>
        <v>อสังหาริมทรัพย์</v>
      </c>
      <c r="AG716" s="28" t="str">
        <f>IFERROR(INDEX(youtube_playlist!$G$2:$H$285,MATCH(E716,youtube_playlist!$G$2:$G$285,0),MATCH("industry",youtube_playlist!$G$1:$H$1,0)),"Unspecified")</f>
        <v>อสังหาริมทรัพย์</v>
      </c>
      <c r="AH716" s="36">
        <v>38677</v>
      </c>
    </row>
    <row r="717" spans="1:34" ht="15.75" customHeight="1" x14ac:dyDescent="0.3">
      <c r="A717" s="27" t="s">
        <v>4856</v>
      </c>
      <c r="B717" s="27" t="s">
        <v>4376</v>
      </c>
      <c r="C717" s="27" t="s">
        <v>4857</v>
      </c>
      <c r="D717" s="27" t="s">
        <v>4858</v>
      </c>
      <c r="E717" s="28" t="str">
        <f t="shared" si="69"/>
        <v>5mkUoBUfQ3w</v>
      </c>
      <c r="F717" s="28" t="str">
        <f t="shared" si="70"/>
        <v>5mkUoBUfQ3w</v>
      </c>
      <c r="G717" s="27" t="s">
        <v>4857</v>
      </c>
      <c r="H717" s="29" t="str">
        <f t="shared" si="71"/>
        <v>The Secret Sauce</v>
      </c>
      <c r="I717" s="27" t="s">
        <v>1587</v>
      </c>
      <c r="J717" s="27" t="s">
        <v>4859</v>
      </c>
      <c r="K717" s="28" t="str">
        <f t="shared" si="72"/>
        <v>Jun 14, 2020</v>
      </c>
      <c r="L717" s="30">
        <f t="shared" si="73"/>
        <v>43996</v>
      </c>
      <c r="M717" s="28">
        <f t="shared" si="74"/>
        <v>14</v>
      </c>
      <c r="N717" s="28">
        <f t="shared" si="75"/>
        <v>6</v>
      </c>
      <c r="O717" s="28">
        <f t="shared" si="76"/>
        <v>2020</v>
      </c>
      <c r="P717" s="28" t="str">
        <f t="shared" si="77"/>
        <v>14</v>
      </c>
      <c r="Q717" s="28">
        <f>ROUNDUP(Table1[[#This Row],[month]]/3,0)</f>
        <v>2</v>
      </c>
      <c r="R717" s="28" t="str">
        <f>_xlfn.CONCAT(Table1[[#This Row],[year]],"-Q",Table1[[#This Row],[Quarter]])</f>
        <v>2020-Q2</v>
      </c>
      <c r="S717" s="28" t="str">
        <f>TEXT(Table1[[#This Row],[dateStr]],"yyyy-mm")</f>
        <v>2020-06</v>
      </c>
      <c r="T717" s="28" t="str">
        <f t="shared" si="78"/>
        <v>June</v>
      </c>
      <c r="U717" s="31">
        <v>58</v>
      </c>
      <c r="V717" s="27" t="s">
        <v>4860</v>
      </c>
      <c r="W717" s="32">
        <f t="shared" si="79"/>
        <v>26799</v>
      </c>
      <c r="X717" s="27" t="s">
        <v>4861</v>
      </c>
      <c r="Y717" s="32">
        <f t="shared" si="92"/>
        <v>536</v>
      </c>
      <c r="Z71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7" s="27" t="s">
        <v>4862</v>
      </c>
      <c r="AB717" s="33">
        <f>Table1[[#This Row],[secs]]/60 + Table1[[#This Row],[mins]] + Table1[[#This Row],[hours]]*60</f>
        <v>32.033333333333331</v>
      </c>
      <c r="AC717" s="34">
        <f t="shared" si="93"/>
        <v>2</v>
      </c>
      <c r="AD717" s="34">
        <f t="shared" si="94"/>
        <v>32</v>
      </c>
      <c r="AE717" s="35">
        <f t="shared" si="95"/>
        <v>0</v>
      </c>
      <c r="AF717" s="28" t="str">
        <f>IFERROR(VLOOKUP(E717,youtube_playlist!$G:$H,2,FALSE),"Unspecified")</f>
        <v>Platform</v>
      </c>
      <c r="AG717" s="28" t="str">
        <f>IFERROR(INDEX(youtube_playlist!$G$2:$H$285,MATCH(E717,youtube_playlist!$G$2:$G$285,0),MATCH("industry",youtube_playlist!$G$1:$H$1,0)),"Unspecified")</f>
        <v>Platform</v>
      </c>
      <c r="AH717" s="36">
        <v>40812</v>
      </c>
    </row>
    <row r="718" spans="1:34" ht="15.75" customHeight="1" x14ac:dyDescent="0.3">
      <c r="A718" s="27" t="s">
        <v>4863</v>
      </c>
      <c r="B718" s="27" t="s">
        <v>4376</v>
      </c>
      <c r="C718" s="27" t="s">
        <v>4864</v>
      </c>
      <c r="D718" s="27" t="s">
        <v>4865</v>
      </c>
      <c r="E718" s="28" t="str">
        <f t="shared" si="69"/>
        <v>FUwvwnzL0QU</v>
      </c>
      <c r="F718" s="28" t="str">
        <f t="shared" si="70"/>
        <v>FUwvwnzL0QU</v>
      </c>
      <c r="G718" s="27" t="s">
        <v>4864</v>
      </c>
      <c r="H718" s="29" t="str">
        <f t="shared" si="71"/>
        <v>The Secret Sauce</v>
      </c>
      <c r="I718" s="27" t="s">
        <v>1587</v>
      </c>
      <c r="J718" s="27" t="s">
        <v>4866</v>
      </c>
      <c r="K718" s="28" t="str">
        <f t="shared" si="72"/>
        <v>Jun 13, 2020</v>
      </c>
      <c r="L718" s="30">
        <f t="shared" si="73"/>
        <v>43995</v>
      </c>
      <c r="M718" s="28">
        <f t="shared" si="74"/>
        <v>13</v>
      </c>
      <c r="N718" s="28">
        <f t="shared" si="75"/>
        <v>6</v>
      </c>
      <c r="O718" s="28">
        <f t="shared" si="76"/>
        <v>2020</v>
      </c>
      <c r="P718" s="28" t="str">
        <f t="shared" si="77"/>
        <v>13</v>
      </c>
      <c r="Q718" s="28">
        <f>ROUNDUP(Table1[[#This Row],[month]]/3,0)</f>
        <v>2</v>
      </c>
      <c r="R718" s="28" t="str">
        <f>_xlfn.CONCAT(Table1[[#This Row],[year]],"-Q",Table1[[#This Row],[Quarter]])</f>
        <v>2020-Q2</v>
      </c>
      <c r="S718" s="28" t="str">
        <f>TEXT(Table1[[#This Row],[dateStr]],"yyyy-mm")</f>
        <v>2020-06</v>
      </c>
      <c r="T718" s="28" t="str">
        <f t="shared" si="78"/>
        <v>June</v>
      </c>
      <c r="U718" s="31">
        <v>7</v>
      </c>
      <c r="V718" s="27" t="s">
        <v>4867</v>
      </c>
      <c r="W718" s="32">
        <f t="shared" si="79"/>
        <v>12527</v>
      </c>
      <c r="X718" s="27" t="s">
        <v>4399</v>
      </c>
      <c r="Y718" s="32">
        <f t="shared" si="92"/>
        <v>185</v>
      </c>
      <c r="Z7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8" s="27" t="s">
        <v>4868</v>
      </c>
      <c r="AB718" s="33">
        <f>Table1[[#This Row],[secs]]/60 + Table1[[#This Row],[mins]] + Table1[[#This Row],[hours]]*60</f>
        <v>38.983333333333334</v>
      </c>
      <c r="AC718" s="34">
        <f t="shared" si="93"/>
        <v>59</v>
      </c>
      <c r="AD718" s="34">
        <f t="shared" si="94"/>
        <v>38</v>
      </c>
      <c r="AE718" s="35">
        <f t="shared" si="95"/>
        <v>0</v>
      </c>
      <c r="AF718" s="28" t="str">
        <f>IFERROR(VLOOKUP(E718,youtube_playlist!$G:$H,2,FALSE),"Unspecified")</f>
        <v>Unspecified</v>
      </c>
      <c r="AG718" s="28" t="str">
        <f>IFERROR(INDEX(youtube_playlist!$G$2:$H$285,MATCH(E718,youtube_playlist!$G$2:$G$285,0),MATCH("industry",youtube_playlist!$G$1:$H$1,0)),"Unspecified")</f>
        <v>Unspecified</v>
      </c>
      <c r="AH718" s="36">
        <v>41470</v>
      </c>
    </row>
    <row r="719" spans="1:34" ht="15.75" customHeight="1" x14ac:dyDescent="0.3">
      <c r="A719" s="27" t="s">
        <v>4869</v>
      </c>
      <c r="B719" s="27" t="s">
        <v>4376</v>
      </c>
      <c r="C719" s="27" t="s">
        <v>4870</v>
      </c>
      <c r="D719" s="27" t="s">
        <v>4871</v>
      </c>
      <c r="E719" s="28" t="str">
        <f t="shared" si="69"/>
        <v>ltpZtRt0ugU</v>
      </c>
      <c r="F719" s="28" t="str">
        <f t="shared" si="70"/>
        <v>ltpZtRt0ugU</v>
      </c>
      <c r="G719" s="27" t="s">
        <v>4870</v>
      </c>
      <c r="H719" s="29" t="str">
        <f t="shared" si="71"/>
        <v>The Secret Sauce</v>
      </c>
      <c r="I719" s="27" t="s">
        <v>1587</v>
      </c>
      <c r="J719" s="27" t="s">
        <v>4872</v>
      </c>
      <c r="K719" s="28" t="str">
        <f t="shared" si="72"/>
        <v>Jun 12, 2020</v>
      </c>
      <c r="L719" s="30">
        <f t="shared" si="73"/>
        <v>43994</v>
      </c>
      <c r="M719" s="28">
        <f t="shared" si="74"/>
        <v>12</v>
      </c>
      <c r="N719" s="28">
        <f t="shared" si="75"/>
        <v>6</v>
      </c>
      <c r="O719" s="28">
        <f t="shared" si="76"/>
        <v>2020</v>
      </c>
      <c r="P719" s="28" t="str">
        <f t="shared" si="77"/>
        <v>12</v>
      </c>
      <c r="Q719" s="28">
        <f>ROUNDUP(Table1[[#This Row],[month]]/3,0)</f>
        <v>2</v>
      </c>
      <c r="R719" s="28" t="str">
        <f>_xlfn.CONCAT(Table1[[#This Row],[year]],"-Q",Table1[[#This Row],[Quarter]])</f>
        <v>2020-Q2</v>
      </c>
      <c r="S719" s="28" t="str">
        <f>TEXT(Table1[[#This Row],[dateStr]],"yyyy-mm")</f>
        <v>2020-06</v>
      </c>
      <c r="T719" s="28" t="str">
        <f t="shared" si="78"/>
        <v>June</v>
      </c>
      <c r="U719" s="31">
        <v>43</v>
      </c>
      <c r="V719" s="27" t="s">
        <v>4873</v>
      </c>
      <c r="W719" s="32">
        <f t="shared" si="79"/>
        <v>34321</v>
      </c>
      <c r="X719" s="27" t="s">
        <v>4031</v>
      </c>
      <c r="Y719" s="32">
        <f t="shared" si="92"/>
        <v>526</v>
      </c>
      <c r="Z71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19" s="27" t="s">
        <v>4874</v>
      </c>
      <c r="AB719" s="33">
        <f>Table1[[#This Row],[secs]]/60 + Table1[[#This Row],[mins]] + Table1[[#This Row],[hours]]*60</f>
        <v>51.1</v>
      </c>
      <c r="AC719" s="34">
        <f t="shared" si="93"/>
        <v>6</v>
      </c>
      <c r="AD719" s="34">
        <f t="shared" si="94"/>
        <v>51</v>
      </c>
      <c r="AE719" s="35">
        <f t="shared" si="95"/>
        <v>0</v>
      </c>
      <c r="AF719" s="28" t="str">
        <f>IFERROR(VLOOKUP(E719,youtube_playlist!$G:$H,2,FALSE),"Unspecified")</f>
        <v>ธนาคารและการเงิน</v>
      </c>
      <c r="AG719" s="28" t="str">
        <f>IFERROR(INDEX(youtube_playlist!$G$2:$H$285,MATCH(E719,youtube_playlist!$G$2:$G$285,0),MATCH("industry",youtube_playlist!$G$1:$H$1,0)),"Unspecified")</f>
        <v>ธนาคารและการเงิน</v>
      </c>
      <c r="AH719" s="36">
        <v>38452</v>
      </c>
    </row>
    <row r="720" spans="1:34" ht="15.75" customHeight="1" x14ac:dyDescent="0.3">
      <c r="A720" s="27" t="s">
        <v>4875</v>
      </c>
      <c r="B720" s="27" t="s">
        <v>4376</v>
      </c>
      <c r="C720" s="27" t="s">
        <v>4876</v>
      </c>
      <c r="D720" s="27" t="s">
        <v>4877</v>
      </c>
      <c r="E720" s="28" t="str">
        <f t="shared" si="69"/>
        <v>xNrX9gkGJ34</v>
      </c>
      <c r="F720" s="28" t="str">
        <f t="shared" si="70"/>
        <v>xNrX9gkGJ34</v>
      </c>
      <c r="G720" s="27" t="s">
        <v>4876</v>
      </c>
      <c r="H720" s="29" t="str">
        <f t="shared" si="71"/>
        <v>The Secret Sauce</v>
      </c>
      <c r="I720" s="27" t="s">
        <v>1587</v>
      </c>
      <c r="J720" s="27" t="s">
        <v>4872</v>
      </c>
      <c r="K720" s="28" t="str">
        <f t="shared" si="72"/>
        <v>Jun 12, 2020</v>
      </c>
      <c r="L720" s="30">
        <f t="shared" si="73"/>
        <v>43994</v>
      </c>
      <c r="M720" s="28">
        <f t="shared" si="74"/>
        <v>12</v>
      </c>
      <c r="N720" s="28">
        <f t="shared" si="75"/>
        <v>6</v>
      </c>
      <c r="O720" s="28">
        <f t="shared" si="76"/>
        <v>2020</v>
      </c>
      <c r="P720" s="28" t="str">
        <f t="shared" si="77"/>
        <v>12</v>
      </c>
      <c r="Q720" s="28">
        <f>ROUNDUP(Table1[[#This Row],[month]]/3,0)</f>
        <v>2</v>
      </c>
      <c r="R720" s="28" t="str">
        <f>_xlfn.CONCAT(Table1[[#This Row],[year]],"-Q",Table1[[#This Row],[Quarter]])</f>
        <v>2020-Q2</v>
      </c>
      <c r="S720" s="28" t="str">
        <f>TEXT(Table1[[#This Row],[dateStr]],"yyyy-mm")</f>
        <v>2020-06</v>
      </c>
      <c r="T720" s="28" t="str">
        <f t="shared" si="78"/>
        <v>June</v>
      </c>
      <c r="U720" s="31">
        <v>5</v>
      </c>
      <c r="V720" s="27" t="s">
        <v>4878</v>
      </c>
      <c r="W720" s="32">
        <f t="shared" si="79"/>
        <v>9926</v>
      </c>
      <c r="X720" s="27" t="s">
        <v>4879</v>
      </c>
      <c r="Y720" s="32">
        <f t="shared" si="92"/>
        <v>176</v>
      </c>
      <c r="Z72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20" s="27" t="s">
        <v>4880</v>
      </c>
      <c r="AB720" s="33">
        <f>Table1[[#This Row],[secs]]/60 + Table1[[#This Row],[mins]] + Table1[[#This Row],[hours]]*60</f>
        <v>44.31666666666667</v>
      </c>
      <c r="AC720" s="34">
        <f t="shared" si="93"/>
        <v>19</v>
      </c>
      <c r="AD720" s="34">
        <f t="shared" si="94"/>
        <v>44</v>
      </c>
      <c r="AE720" s="35">
        <f t="shared" si="95"/>
        <v>0</v>
      </c>
      <c r="AF720" s="28" t="str">
        <f>IFERROR(VLOOKUP(E720,youtube_playlist!$G:$H,2,FALSE),"Unspecified")</f>
        <v>Health &amp; Wellness</v>
      </c>
      <c r="AG720" s="28" t="str">
        <f>IFERROR(INDEX(youtube_playlist!$G$2:$H$285,MATCH(E720,youtube_playlist!$G$2:$G$285,0),MATCH("industry",youtube_playlist!$G$1:$H$1,0)),"Unspecified")</f>
        <v>Health &amp; Wellness</v>
      </c>
      <c r="AH720" s="36">
        <v>36636</v>
      </c>
    </row>
    <row r="721" spans="1:34" ht="15.75" customHeight="1" x14ac:dyDescent="0.3">
      <c r="A721" s="27" t="s">
        <v>4881</v>
      </c>
      <c r="B721" s="27" t="s">
        <v>4376</v>
      </c>
      <c r="C721" s="27" t="s">
        <v>4882</v>
      </c>
      <c r="D721" s="27" t="s">
        <v>4883</v>
      </c>
      <c r="E721" s="28" t="str">
        <f t="shared" si="69"/>
        <v>2vBkyuKO4lY</v>
      </c>
      <c r="F721" s="28" t="str">
        <f t="shared" si="70"/>
        <v>2vBkyuKO4lY</v>
      </c>
      <c r="G721" s="27" t="s">
        <v>4882</v>
      </c>
      <c r="H721" s="29" t="str">
        <f t="shared" si="71"/>
        <v>The Secret Sauce</v>
      </c>
      <c r="I721" s="27" t="s">
        <v>1587</v>
      </c>
      <c r="J721" s="27" t="s">
        <v>4884</v>
      </c>
      <c r="K721" s="28" t="str">
        <f t="shared" si="72"/>
        <v>Jun 9, 2020</v>
      </c>
      <c r="L721" s="30">
        <f t="shared" si="73"/>
        <v>43991</v>
      </c>
      <c r="M721" s="28">
        <f t="shared" si="74"/>
        <v>9</v>
      </c>
      <c r="N721" s="28">
        <f t="shared" si="75"/>
        <v>6</v>
      </c>
      <c r="O721" s="28">
        <f t="shared" si="76"/>
        <v>2020</v>
      </c>
      <c r="P721" s="28" t="str">
        <f t="shared" si="77"/>
        <v>9</v>
      </c>
      <c r="Q721" s="28">
        <f>ROUNDUP(Table1[[#This Row],[month]]/3,0)</f>
        <v>2</v>
      </c>
      <c r="R721" s="28" t="str">
        <f>_xlfn.CONCAT(Table1[[#This Row],[year]],"-Q",Table1[[#This Row],[Quarter]])</f>
        <v>2020-Q2</v>
      </c>
      <c r="S721" s="28" t="str">
        <f>TEXT(Table1[[#This Row],[dateStr]],"yyyy-mm")</f>
        <v>2020-06</v>
      </c>
      <c r="T721" s="28" t="str">
        <f t="shared" si="78"/>
        <v>June</v>
      </c>
      <c r="U721" s="31">
        <v>97</v>
      </c>
      <c r="V721" s="27" t="s">
        <v>4885</v>
      </c>
      <c r="W721" s="32">
        <f t="shared" si="79"/>
        <v>48764</v>
      </c>
      <c r="X721" s="27" t="s">
        <v>4886</v>
      </c>
      <c r="Y721" s="32">
        <f t="shared" si="92"/>
        <v>685</v>
      </c>
      <c r="Z72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21" s="27" t="s">
        <v>4887</v>
      </c>
      <c r="AB721" s="33">
        <f>Table1[[#This Row],[secs]]/60 + Table1[[#This Row],[mins]] + Table1[[#This Row],[hours]]*60</f>
        <v>65.3</v>
      </c>
      <c r="AC721" s="34">
        <f t="shared" si="93"/>
        <v>18</v>
      </c>
      <c r="AD721" s="34">
        <f t="shared" si="94"/>
        <v>5</v>
      </c>
      <c r="AE721" s="35">
        <f t="shared" si="95"/>
        <v>1</v>
      </c>
      <c r="AF721" s="28" t="str">
        <f>IFERROR(VLOOKUP(E721,youtube_playlist!$G:$H,2,FALSE),"Unspecified")</f>
        <v>ธนาคารและการเงิน</v>
      </c>
      <c r="AG721" s="28" t="str">
        <f>IFERROR(INDEX(youtube_playlist!$G$2:$H$285,MATCH(E721,youtube_playlist!$G$2:$G$285,0),MATCH("industry",youtube_playlist!$G$1:$H$1,0)),"Unspecified")</f>
        <v>ธนาคารและการเงิน</v>
      </c>
      <c r="AH721" s="36">
        <v>43758</v>
      </c>
    </row>
    <row r="722" spans="1:34" ht="15.75" customHeight="1" x14ac:dyDescent="0.3">
      <c r="A722" s="27" t="s">
        <v>4888</v>
      </c>
      <c r="B722" s="27" t="s">
        <v>4376</v>
      </c>
      <c r="C722" s="27" t="s">
        <v>4889</v>
      </c>
      <c r="D722" s="27" t="s">
        <v>4890</v>
      </c>
      <c r="E722" s="28" t="str">
        <f t="shared" si="69"/>
        <v>cWsS01x47gM</v>
      </c>
      <c r="F722" s="28" t="str">
        <f t="shared" si="70"/>
        <v>cWsS01x47gM</v>
      </c>
      <c r="G722" s="27" t="s">
        <v>4889</v>
      </c>
      <c r="H722" s="29" t="str">
        <f t="shared" si="71"/>
        <v>The Secret Sauce</v>
      </c>
      <c r="I722" s="27" t="s">
        <v>1587</v>
      </c>
      <c r="J722" s="27" t="s">
        <v>4891</v>
      </c>
      <c r="K722" s="28" t="str">
        <f t="shared" si="72"/>
        <v>Jun 6, 2020</v>
      </c>
      <c r="L722" s="30">
        <f t="shared" si="73"/>
        <v>43988</v>
      </c>
      <c r="M722" s="28">
        <f t="shared" si="74"/>
        <v>6</v>
      </c>
      <c r="N722" s="28">
        <f t="shared" si="75"/>
        <v>6</v>
      </c>
      <c r="O722" s="28">
        <f t="shared" si="76"/>
        <v>2020</v>
      </c>
      <c r="P722" s="28" t="str">
        <f t="shared" si="77"/>
        <v>6</v>
      </c>
      <c r="Q722" s="28">
        <f>ROUNDUP(Table1[[#This Row],[month]]/3,0)</f>
        <v>2</v>
      </c>
      <c r="R722" s="28" t="str">
        <f>_xlfn.CONCAT(Table1[[#This Row],[year]],"-Q",Table1[[#This Row],[Quarter]])</f>
        <v>2020-Q2</v>
      </c>
      <c r="S722" s="28" t="str">
        <f>TEXT(Table1[[#This Row],[dateStr]],"yyyy-mm")</f>
        <v>2020-06</v>
      </c>
      <c r="T722" s="28" t="str">
        <f t="shared" si="78"/>
        <v>June</v>
      </c>
      <c r="U722" s="31">
        <v>21</v>
      </c>
      <c r="V722" s="27" t="s">
        <v>4892</v>
      </c>
      <c r="W722" s="32">
        <f t="shared" si="79"/>
        <v>33534</v>
      </c>
      <c r="X722" s="27" t="s">
        <v>3038</v>
      </c>
      <c r="Y722" s="32">
        <f t="shared" si="92"/>
        <v>486</v>
      </c>
      <c r="Z72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22" s="27" t="s">
        <v>4893</v>
      </c>
      <c r="AB722" s="33">
        <f>Table1[[#This Row],[secs]]/60 + Table1[[#This Row],[mins]] + Table1[[#This Row],[hours]]*60</f>
        <v>60.283333333333331</v>
      </c>
      <c r="AC722" s="34">
        <f t="shared" si="93"/>
        <v>17</v>
      </c>
      <c r="AD722" s="34">
        <f t="shared" si="94"/>
        <v>0</v>
      </c>
      <c r="AE722" s="35">
        <f t="shared" si="95"/>
        <v>1</v>
      </c>
      <c r="AF722" s="28" t="str">
        <f>IFERROR(VLOOKUP(E722,youtube_playlist!$G:$H,2,FALSE),"Unspecified")</f>
        <v>Unspecified</v>
      </c>
      <c r="AG722" s="28" t="str">
        <f>IFERROR(INDEX(youtube_playlist!$G$2:$H$285,MATCH(E722,youtube_playlist!$G$2:$G$285,0),MATCH("industry",youtube_playlist!$G$1:$H$1,0)),"Unspecified")</f>
        <v>Unspecified</v>
      </c>
      <c r="AH722" s="36">
        <v>40502</v>
      </c>
    </row>
    <row r="723" spans="1:34" ht="15.75" customHeight="1" x14ac:dyDescent="0.3">
      <c r="A723" s="27" t="s">
        <v>4894</v>
      </c>
      <c r="B723" s="27" t="s">
        <v>4376</v>
      </c>
      <c r="C723" s="27" t="s">
        <v>4895</v>
      </c>
      <c r="D723" s="27" t="s">
        <v>4896</v>
      </c>
      <c r="E723" s="28" t="str">
        <f t="shared" si="69"/>
        <v>mjAyfCu2gIM</v>
      </c>
      <c r="F723" s="28" t="str">
        <f t="shared" si="70"/>
        <v>mjAyfCu2gIM</v>
      </c>
      <c r="G723" s="27" t="s">
        <v>4895</v>
      </c>
      <c r="H723" s="29" t="str">
        <f t="shared" si="71"/>
        <v>The Secret Sauce</v>
      </c>
      <c r="I723" s="27" t="s">
        <v>1587</v>
      </c>
      <c r="J723" s="27" t="s">
        <v>4897</v>
      </c>
      <c r="K723" s="28" t="str">
        <f t="shared" si="72"/>
        <v>Jun 5, 2020</v>
      </c>
      <c r="L723" s="30">
        <f t="shared" si="73"/>
        <v>43987</v>
      </c>
      <c r="M723" s="28">
        <f t="shared" si="74"/>
        <v>5</v>
      </c>
      <c r="N723" s="28">
        <f t="shared" si="75"/>
        <v>6</v>
      </c>
      <c r="O723" s="28">
        <f t="shared" si="76"/>
        <v>2020</v>
      </c>
      <c r="P723" s="28" t="str">
        <f t="shared" si="77"/>
        <v>5</v>
      </c>
      <c r="Q723" s="28">
        <f>ROUNDUP(Table1[[#This Row],[month]]/3,0)</f>
        <v>2</v>
      </c>
      <c r="R723" s="28" t="str">
        <f>_xlfn.CONCAT(Table1[[#This Row],[year]],"-Q",Table1[[#This Row],[Quarter]])</f>
        <v>2020-Q2</v>
      </c>
      <c r="S723" s="28" t="str">
        <f>TEXT(Table1[[#This Row],[dateStr]],"yyyy-mm")</f>
        <v>2020-06</v>
      </c>
      <c r="T723" s="28" t="str">
        <f t="shared" si="78"/>
        <v>June</v>
      </c>
      <c r="U723" s="31">
        <v>21</v>
      </c>
      <c r="V723" s="27" t="s">
        <v>4898</v>
      </c>
      <c r="W723" s="32">
        <f t="shared" si="79"/>
        <v>32597</v>
      </c>
      <c r="X723" s="27" t="s">
        <v>4899</v>
      </c>
      <c r="Y723" s="32">
        <f t="shared" si="92"/>
        <v>512</v>
      </c>
      <c r="Z72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23" s="27" t="s">
        <v>4900</v>
      </c>
      <c r="AB723" s="33">
        <f>Table1[[#This Row],[secs]]/60 + Table1[[#This Row],[mins]] + Table1[[#This Row],[hours]]*60</f>
        <v>45.916666666666664</v>
      </c>
      <c r="AC723" s="34">
        <f t="shared" si="93"/>
        <v>55</v>
      </c>
      <c r="AD723" s="34">
        <f t="shared" si="94"/>
        <v>45</v>
      </c>
      <c r="AE723" s="35">
        <f t="shared" si="95"/>
        <v>0</v>
      </c>
      <c r="AF723" s="28" t="str">
        <f>IFERROR(VLOOKUP(E723,youtube_playlist!$G:$H,2,FALSE),"Unspecified")</f>
        <v>Unspecified</v>
      </c>
      <c r="AG723" s="28" t="str">
        <f>IFERROR(INDEX(youtube_playlist!$G$2:$H$285,MATCH(E723,youtube_playlist!$G$2:$G$285,0),MATCH("industry",youtube_playlist!$G$1:$H$1,0)),"Unspecified")</f>
        <v>Unspecified</v>
      </c>
      <c r="AH723" s="36">
        <v>41240</v>
      </c>
    </row>
    <row r="724" spans="1:34" ht="15.75" customHeight="1" x14ac:dyDescent="0.3">
      <c r="A724" s="27" t="s">
        <v>4901</v>
      </c>
      <c r="B724" s="27" t="s">
        <v>4376</v>
      </c>
      <c r="C724" s="27" t="s">
        <v>4902</v>
      </c>
      <c r="D724" s="27" t="s">
        <v>4903</v>
      </c>
      <c r="E724" s="28" t="str">
        <f t="shared" si="69"/>
        <v>k7zYElOc1QA</v>
      </c>
      <c r="F724" s="28" t="str">
        <f t="shared" si="70"/>
        <v>k7zYElOc1QA</v>
      </c>
      <c r="G724" s="27" t="s">
        <v>4902</v>
      </c>
      <c r="H724" s="29" t="str">
        <f t="shared" si="71"/>
        <v>The Secret Sauce</v>
      </c>
      <c r="I724" s="27" t="s">
        <v>1587</v>
      </c>
      <c r="J724" s="27" t="s">
        <v>4904</v>
      </c>
      <c r="K724" s="28" t="str">
        <f t="shared" si="72"/>
        <v>Jun 2, 2020</v>
      </c>
      <c r="L724" s="30">
        <f t="shared" si="73"/>
        <v>43984</v>
      </c>
      <c r="M724" s="28">
        <f t="shared" si="74"/>
        <v>2</v>
      </c>
      <c r="N724" s="28">
        <f t="shared" si="75"/>
        <v>6</v>
      </c>
      <c r="O724" s="28">
        <f t="shared" si="76"/>
        <v>2020</v>
      </c>
      <c r="P724" s="28" t="str">
        <f t="shared" si="77"/>
        <v>2</v>
      </c>
      <c r="Q724" s="28">
        <f>ROUNDUP(Table1[[#This Row],[month]]/3,0)</f>
        <v>2</v>
      </c>
      <c r="R724" s="28" t="str">
        <f>_xlfn.CONCAT(Table1[[#This Row],[year]],"-Q",Table1[[#This Row],[Quarter]])</f>
        <v>2020-Q2</v>
      </c>
      <c r="S724" s="28" t="str">
        <f>TEXT(Table1[[#This Row],[dateStr]],"yyyy-mm")</f>
        <v>2020-06</v>
      </c>
      <c r="T724" s="28" t="str">
        <f t="shared" si="78"/>
        <v>June</v>
      </c>
      <c r="U724" s="31">
        <v>83</v>
      </c>
      <c r="V724" s="27" t="s">
        <v>4905</v>
      </c>
      <c r="W724" s="32">
        <f t="shared" si="79"/>
        <v>63503</v>
      </c>
      <c r="X724" s="27" t="s">
        <v>4906</v>
      </c>
      <c r="Y724" s="32">
        <f t="shared" si="92"/>
        <v>1321</v>
      </c>
      <c r="Z72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24" s="27" t="s">
        <v>4907</v>
      </c>
      <c r="AB724" s="33">
        <f>Table1[[#This Row],[secs]]/60 + Table1[[#This Row],[mins]] + Table1[[#This Row],[hours]]*60</f>
        <v>48.766666666666666</v>
      </c>
      <c r="AC724" s="34">
        <f t="shared" si="93"/>
        <v>46</v>
      </c>
      <c r="AD724" s="34">
        <f t="shared" si="94"/>
        <v>48</v>
      </c>
      <c r="AE724" s="35">
        <f t="shared" si="95"/>
        <v>0</v>
      </c>
      <c r="AF724" s="28" t="str">
        <f>IFERROR(VLOOKUP(E724,youtube_playlist!$G:$H,2,FALSE),"Unspecified")</f>
        <v>Unspecified</v>
      </c>
      <c r="AG724" s="28" t="str">
        <f>IFERROR(INDEX(youtube_playlist!$G$2:$H$285,MATCH(E724,youtube_playlist!$G$2:$G$285,0),MATCH("industry",youtube_playlist!$G$1:$H$1,0)),"Unspecified")</f>
        <v>Unspecified</v>
      </c>
      <c r="AH724" s="36">
        <v>43128</v>
      </c>
    </row>
    <row r="725" spans="1:34" ht="15.75" customHeight="1" x14ac:dyDescent="0.3">
      <c r="A725" s="27" t="s">
        <v>4908</v>
      </c>
      <c r="B725" s="27" t="s">
        <v>4376</v>
      </c>
      <c r="C725" s="27" t="s">
        <v>4909</v>
      </c>
      <c r="D725" s="27" t="s">
        <v>4910</v>
      </c>
      <c r="E725" s="28" t="str">
        <f t="shared" si="69"/>
        <v>mtbG_3djf0s</v>
      </c>
      <c r="F725" s="28" t="str">
        <f t="shared" si="70"/>
        <v>mtbG_3djf0s</v>
      </c>
      <c r="G725" s="27" t="s">
        <v>4909</v>
      </c>
      <c r="H725" s="29" t="str">
        <f t="shared" si="71"/>
        <v>The Secret Sauce</v>
      </c>
      <c r="I725" s="27" t="s">
        <v>1587</v>
      </c>
      <c r="J725" s="27" t="s">
        <v>4911</v>
      </c>
      <c r="K725" s="28" t="str">
        <f t="shared" si="72"/>
        <v>Jun 1, 2020</v>
      </c>
      <c r="L725" s="30">
        <f t="shared" si="73"/>
        <v>43983</v>
      </c>
      <c r="M725" s="28">
        <f t="shared" si="74"/>
        <v>1</v>
      </c>
      <c r="N725" s="28">
        <f t="shared" si="75"/>
        <v>6</v>
      </c>
      <c r="O725" s="28">
        <f t="shared" si="76"/>
        <v>2020</v>
      </c>
      <c r="P725" s="28" t="str">
        <f t="shared" si="77"/>
        <v>1</v>
      </c>
      <c r="Q725" s="28">
        <f>ROUNDUP(Table1[[#This Row],[month]]/3,0)</f>
        <v>2</v>
      </c>
      <c r="R725" s="28" t="str">
        <f>_xlfn.CONCAT(Table1[[#This Row],[year]],"-Q",Table1[[#This Row],[Quarter]])</f>
        <v>2020-Q2</v>
      </c>
      <c r="S725" s="28" t="str">
        <f>TEXT(Table1[[#This Row],[dateStr]],"yyyy-mm")</f>
        <v>2020-06</v>
      </c>
      <c r="T725" s="28" t="str">
        <f t="shared" si="78"/>
        <v>June</v>
      </c>
      <c r="U725" s="31">
        <v>109</v>
      </c>
      <c r="V725" s="27" t="s">
        <v>4912</v>
      </c>
      <c r="W725" s="32">
        <f t="shared" si="79"/>
        <v>37247</v>
      </c>
      <c r="X725" s="27" t="s">
        <v>4913</v>
      </c>
      <c r="Y725" s="32">
        <f t="shared" si="92"/>
        <v>544</v>
      </c>
      <c r="Z72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25" s="27" t="s">
        <v>4914</v>
      </c>
      <c r="AB725" s="33">
        <f>Table1[[#This Row],[secs]]/60 + Table1[[#This Row],[mins]] + Table1[[#This Row],[hours]]*60</f>
        <v>63.65</v>
      </c>
      <c r="AC725" s="34">
        <f t="shared" si="93"/>
        <v>39</v>
      </c>
      <c r="AD725" s="34">
        <f t="shared" si="94"/>
        <v>3</v>
      </c>
      <c r="AE725" s="35">
        <f t="shared" si="95"/>
        <v>1</v>
      </c>
      <c r="AF725" s="28" t="str">
        <f>IFERROR(VLOOKUP(E725,youtube_playlist!$G:$H,2,FALSE),"Unspecified")</f>
        <v>Entertainment</v>
      </c>
      <c r="AG725" s="28" t="str">
        <f>IFERROR(INDEX(youtube_playlist!$G$2:$H$285,MATCH(E725,youtube_playlist!$G$2:$G$285,0),MATCH("industry",youtube_playlist!$G$1:$H$1,0)),"Unspecified")</f>
        <v>Entertainment</v>
      </c>
      <c r="AH725" s="36">
        <v>42319</v>
      </c>
    </row>
    <row r="726" spans="1:34" ht="15.75" customHeight="1" x14ac:dyDescent="0.3">
      <c r="A726" s="27" t="s">
        <v>4915</v>
      </c>
      <c r="B726" s="27" t="s">
        <v>4376</v>
      </c>
      <c r="C726" s="27" t="s">
        <v>4916</v>
      </c>
      <c r="D726" s="27" t="s">
        <v>4917</v>
      </c>
      <c r="E726" s="28" t="str">
        <f t="shared" si="69"/>
        <v>kClPXVRQvzo</v>
      </c>
      <c r="F726" s="28" t="str">
        <f t="shared" si="70"/>
        <v>kClPXVRQvzo</v>
      </c>
      <c r="G726" s="27" t="s">
        <v>4916</v>
      </c>
      <c r="H726" s="29" t="str">
        <f t="shared" si="71"/>
        <v>The Secret Sauce</v>
      </c>
      <c r="I726" s="27" t="s">
        <v>1587</v>
      </c>
      <c r="J726" s="27" t="s">
        <v>4918</v>
      </c>
      <c r="K726" s="28" t="str">
        <f t="shared" si="72"/>
        <v>May 28, 2020</v>
      </c>
      <c r="L726" s="30">
        <f t="shared" si="73"/>
        <v>43979</v>
      </c>
      <c r="M726" s="28">
        <f t="shared" si="74"/>
        <v>28</v>
      </c>
      <c r="N726" s="28">
        <f t="shared" si="75"/>
        <v>5</v>
      </c>
      <c r="O726" s="28">
        <f t="shared" si="76"/>
        <v>2020</v>
      </c>
      <c r="P726" s="28" t="str">
        <f t="shared" si="77"/>
        <v>28</v>
      </c>
      <c r="Q726" s="28">
        <f>ROUNDUP(Table1[[#This Row],[month]]/3,0)</f>
        <v>2</v>
      </c>
      <c r="R726" s="28" t="str">
        <f>_xlfn.CONCAT(Table1[[#This Row],[year]],"-Q",Table1[[#This Row],[Quarter]])</f>
        <v>2020-Q2</v>
      </c>
      <c r="S726" s="28" t="str">
        <f>TEXT(Table1[[#This Row],[dateStr]],"yyyy-mm")</f>
        <v>2020-05</v>
      </c>
      <c r="T726" s="28" t="str">
        <f t="shared" si="78"/>
        <v>May</v>
      </c>
      <c r="U726" s="31">
        <v>55</v>
      </c>
      <c r="V726" s="27" t="s">
        <v>4919</v>
      </c>
      <c r="W726" s="32">
        <f t="shared" si="79"/>
        <v>69006</v>
      </c>
      <c r="X726" s="27" t="s">
        <v>4920</v>
      </c>
      <c r="Y726" s="32">
        <f t="shared" si="92"/>
        <v>1134</v>
      </c>
      <c r="Z72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26" s="27" t="s">
        <v>4921</v>
      </c>
      <c r="AB726" s="33">
        <f>Table1[[#This Row],[secs]]/60 + Table1[[#This Row],[mins]] + Table1[[#This Row],[hours]]*60</f>
        <v>54.016666666666666</v>
      </c>
      <c r="AC726" s="34">
        <f t="shared" si="93"/>
        <v>1</v>
      </c>
      <c r="AD726" s="34">
        <f t="shared" si="94"/>
        <v>54</v>
      </c>
      <c r="AE726" s="35">
        <f t="shared" si="95"/>
        <v>0</v>
      </c>
      <c r="AF726" s="28" t="str">
        <f>IFERROR(VLOOKUP(E726,youtube_playlist!$G:$H,2,FALSE),"Unspecified")</f>
        <v>Unspecified</v>
      </c>
      <c r="AG726" s="28" t="str">
        <f>IFERROR(INDEX(youtube_playlist!$G$2:$H$285,MATCH(E726,youtube_playlist!$G$2:$G$285,0),MATCH("industry",youtube_playlist!$G$1:$H$1,0)),"Unspecified")</f>
        <v>Unspecified</v>
      </c>
      <c r="AH726" s="36">
        <v>39188</v>
      </c>
    </row>
    <row r="727" spans="1:34" ht="15.75" customHeight="1" x14ac:dyDescent="0.3">
      <c r="A727" s="27" t="s">
        <v>4922</v>
      </c>
      <c r="B727" s="27" t="s">
        <v>4376</v>
      </c>
      <c r="C727" s="27" t="s">
        <v>4923</v>
      </c>
      <c r="D727" s="27" t="s">
        <v>4924</v>
      </c>
      <c r="E727" s="28" t="str">
        <f t="shared" si="69"/>
        <v>JAaJpV7OfGo</v>
      </c>
      <c r="F727" s="28" t="str">
        <f t="shared" si="70"/>
        <v>JAaJpV7OfGo</v>
      </c>
      <c r="G727" s="27" t="s">
        <v>4923</v>
      </c>
      <c r="H727" s="29" t="str">
        <f t="shared" si="71"/>
        <v>The Secret Sauce</v>
      </c>
      <c r="I727" s="27" t="s">
        <v>1587</v>
      </c>
      <c r="J727" s="27" t="s">
        <v>2194</v>
      </c>
      <c r="K727" s="28" t="str">
        <f t="shared" si="72"/>
        <v>May 21, 2020</v>
      </c>
      <c r="L727" s="30">
        <f t="shared" si="73"/>
        <v>43972</v>
      </c>
      <c r="M727" s="28">
        <f t="shared" si="74"/>
        <v>21</v>
      </c>
      <c r="N727" s="28">
        <f t="shared" si="75"/>
        <v>5</v>
      </c>
      <c r="O727" s="28">
        <f t="shared" si="76"/>
        <v>2020</v>
      </c>
      <c r="P727" s="28" t="str">
        <f t="shared" si="77"/>
        <v>21</v>
      </c>
      <c r="Q727" s="28">
        <f>ROUNDUP(Table1[[#This Row],[month]]/3,0)</f>
        <v>2</v>
      </c>
      <c r="R727" s="28" t="str">
        <f>_xlfn.CONCAT(Table1[[#This Row],[year]],"-Q",Table1[[#This Row],[Quarter]])</f>
        <v>2020-Q2</v>
      </c>
      <c r="S727" s="28" t="str">
        <f>TEXT(Table1[[#This Row],[dateStr]],"yyyy-mm")</f>
        <v>2020-05</v>
      </c>
      <c r="T727" s="28" t="str">
        <f t="shared" si="78"/>
        <v>May</v>
      </c>
      <c r="U727" s="31">
        <v>17</v>
      </c>
      <c r="V727" s="27" t="s">
        <v>4925</v>
      </c>
      <c r="W727" s="32">
        <f t="shared" si="79"/>
        <v>17730</v>
      </c>
      <c r="X727" s="27" t="s">
        <v>4208</v>
      </c>
      <c r="Y727" s="32">
        <f t="shared" si="92"/>
        <v>264</v>
      </c>
      <c r="Z72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27" s="27" t="s">
        <v>4926</v>
      </c>
      <c r="AB727" s="33">
        <f>Table1[[#This Row],[secs]]/60 + Table1[[#This Row],[mins]] + Table1[[#This Row],[hours]]*60</f>
        <v>53.68333333333333</v>
      </c>
      <c r="AC727" s="34">
        <f t="shared" si="93"/>
        <v>41</v>
      </c>
      <c r="AD727" s="34">
        <f t="shared" si="94"/>
        <v>53</v>
      </c>
      <c r="AE727" s="35">
        <f t="shared" si="95"/>
        <v>0</v>
      </c>
      <c r="AF727" s="28" t="str">
        <f>IFERROR(VLOOKUP(E727,youtube_playlist!$G:$H,2,FALSE),"Unspecified")</f>
        <v>อาหาร</v>
      </c>
      <c r="AG727" s="28" t="str">
        <f>IFERROR(INDEX(youtube_playlist!$G$2:$H$285,MATCH(E727,youtube_playlist!$G$2:$G$285,0),MATCH("industry",youtube_playlist!$G$1:$H$1,0)),"Unspecified")</f>
        <v>อาหาร</v>
      </c>
      <c r="AH727" s="36">
        <v>39625</v>
      </c>
    </row>
    <row r="728" spans="1:34" ht="15.75" customHeight="1" x14ac:dyDescent="0.3">
      <c r="A728" s="27" t="s">
        <v>4927</v>
      </c>
      <c r="B728" s="27" t="s">
        <v>4376</v>
      </c>
      <c r="C728" s="27" t="s">
        <v>4928</v>
      </c>
      <c r="D728" s="27" t="s">
        <v>4929</v>
      </c>
      <c r="E728" s="28" t="str">
        <f t="shared" si="69"/>
        <v>Reb-KSolIRQ</v>
      </c>
      <c r="F728" s="28" t="str">
        <f t="shared" si="70"/>
        <v>Reb-KSolIRQ</v>
      </c>
      <c r="G728" s="27" t="s">
        <v>4928</v>
      </c>
      <c r="H728" s="29" t="str">
        <f t="shared" si="71"/>
        <v>The Secret Sauce</v>
      </c>
      <c r="I728" s="27" t="s">
        <v>1587</v>
      </c>
      <c r="J728" s="27" t="s">
        <v>4930</v>
      </c>
      <c r="K728" s="28" t="str">
        <f t="shared" si="72"/>
        <v>May 17, 2020</v>
      </c>
      <c r="L728" s="30">
        <f t="shared" si="73"/>
        <v>43968</v>
      </c>
      <c r="M728" s="28">
        <f t="shared" si="74"/>
        <v>17</v>
      </c>
      <c r="N728" s="28">
        <f t="shared" si="75"/>
        <v>5</v>
      </c>
      <c r="O728" s="28">
        <f t="shared" si="76"/>
        <v>2020</v>
      </c>
      <c r="P728" s="28" t="str">
        <f t="shared" si="77"/>
        <v>17</v>
      </c>
      <c r="Q728" s="28">
        <f>ROUNDUP(Table1[[#This Row],[month]]/3,0)</f>
        <v>2</v>
      </c>
      <c r="R728" s="28" t="str">
        <f>_xlfn.CONCAT(Table1[[#This Row],[year]],"-Q",Table1[[#This Row],[Quarter]])</f>
        <v>2020-Q2</v>
      </c>
      <c r="S728" s="28" t="str">
        <f>TEXT(Table1[[#This Row],[dateStr]],"yyyy-mm")</f>
        <v>2020-05</v>
      </c>
      <c r="T728" s="28" t="str">
        <f t="shared" si="78"/>
        <v>May</v>
      </c>
      <c r="U728" s="31">
        <v>67</v>
      </c>
      <c r="V728" s="27" t="s">
        <v>4931</v>
      </c>
      <c r="W728" s="32">
        <f t="shared" si="79"/>
        <v>57239</v>
      </c>
      <c r="X728" s="27" t="s">
        <v>3764</v>
      </c>
      <c r="Y728" s="32">
        <f t="shared" si="92"/>
        <v>1569</v>
      </c>
      <c r="Z72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28" s="27" t="s">
        <v>4932</v>
      </c>
      <c r="AB728" s="33">
        <f>Table1[[#This Row],[secs]]/60 + Table1[[#This Row],[mins]] + Table1[[#This Row],[hours]]*60</f>
        <v>17.583333333333332</v>
      </c>
      <c r="AC728" s="34">
        <f t="shared" si="93"/>
        <v>35</v>
      </c>
      <c r="AD728" s="34">
        <f t="shared" si="94"/>
        <v>17</v>
      </c>
      <c r="AE728" s="35">
        <f t="shared" si="95"/>
        <v>0</v>
      </c>
      <c r="AF728" s="28" t="str">
        <f>IFERROR(VLOOKUP(E728,youtube_playlist!$G:$H,2,FALSE),"Unspecified")</f>
        <v>Unspecified</v>
      </c>
      <c r="AG728" s="28" t="str">
        <f>IFERROR(INDEX(youtube_playlist!$G$2:$H$285,MATCH(E728,youtube_playlist!$G$2:$G$285,0),MATCH("industry",youtube_playlist!$G$1:$H$1,0)),"Unspecified")</f>
        <v>Unspecified</v>
      </c>
      <c r="AH728" s="36">
        <v>38055</v>
      </c>
    </row>
    <row r="729" spans="1:34" ht="15.75" customHeight="1" x14ac:dyDescent="0.3">
      <c r="A729" s="27" t="s">
        <v>4933</v>
      </c>
      <c r="B729" s="27" t="s">
        <v>4376</v>
      </c>
      <c r="C729" s="27" t="s">
        <v>4934</v>
      </c>
      <c r="D729" s="27" t="s">
        <v>4935</v>
      </c>
      <c r="E729" s="28" t="str">
        <f t="shared" si="69"/>
        <v>2YRJLamjWR8</v>
      </c>
      <c r="F729" s="28" t="str">
        <f t="shared" si="70"/>
        <v>2YRJLamjWR8</v>
      </c>
      <c r="G729" s="27" t="s">
        <v>4934</v>
      </c>
      <c r="H729" s="29" t="str">
        <f t="shared" si="71"/>
        <v>The Secret Sauce</v>
      </c>
      <c r="I729" s="27" t="s">
        <v>1587</v>
      </c>
      <c r="J729" s="27" t="s">
        <v>4936</v>
      </c>
      <c r="K729" s="28" t="str">
        <f t="shared" si="72"/>
        <v>May 16, 2020</v>
      </c>
      <c r="L729" s="30">
        <f t="shared" si="73"/>
        <v>43967</v>
      </c>
      <c r="M729" s="28">
        <f t="shared" si="74"/>
        <v>16</v>
      </c>
      <c r="N729" s="28">
        <f t="shared" si="75"/>
        <v>5</v>
      </c>
      <c r="O729" s="28">
        <f t="shared" si="76"/>
        <v>2020</v>
      </c>
      <c r="P729" s="28" t="str">
        <f t="shared" si="77"/>
        <v>16</v>
      </c>
      <c r="Q729" s="28">
        <f>ROUNDUP(Table1[[#This Row],[month]]/3,0)</f>
        <v>2</v>
      </c>
      <c r="R729" s="28" t="str">
        <f>_xlfn.CONCAT(Table1[[#This Row],[year]],"-Q",Table1[[#This Row],[Quarter]])</f>
        <v>2020-Q2</v>
      </c>
      <c r="S729" s="28" t="str">
        <f>TEXT(Table1[[#This Row],[dateStr]],"yyyy-mm")</f>
        <v>2020-05</v>
      </c>
      <c r="T729" s="28" t="str">
        <f t="shared" si="78"/>
        <v>May</v>
      </c>
      <c r="U729" s="31">
        <v>37</v>
      </c>
      <c r="V729" s="27" t="s">
        <v>4937</v>
      </c>
      <c r="W729" s="32">
        <f t="shared" si="79"/>
        <v>27028</v>
      </c>
      <c r="X729" s="27" t="s">
        <v>4938</v>
      </c>
      <c r="Y729" s="32">
        <f t="shared" si="92"/>
        <v>836</v>
      </c>
      <c r="Z72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29" s="27" t="s">
        <v>4939</v>
      </c>
      <c r="AB729" s="33">
        <f>Table1[[#This Row],[secs]]/60 + Table1[[#This Row],[mins]] + Table1[[#This Row],[hours]]*60</f>
        <v>20.966666666666665</v>
      </c>
      <c r="AC729" s="34">
        <f t="shared" si="93"/>
        <v>58</v>
      </c>
      <c r="AD729" s="34">
        <f t="shared" si="94"/>
        <v>20</v>
      </c>
      <c r="AE729" s="35">
        <f t="shared" si="95"/>
        <v>0</v>
      </c>
      <c r="AF729" s="28" t="str">
        <f>IFERROR(VLOOKUP(E729,youtube_playlist!$G:$H,2,FALSE),"Unspecified")</f>
        <v>Unspecified</v>
      </c>
      <c r="AG729" s="28" t="str">
        <f>IFERROR(INDEX(youtube_playlist!$G$2:$H$285,MATCH(E729,youtube_playlist!$G$2:$G$285,0),MATCH("industry",youtube_playlist!$G$1:$H$1,0)),"Unspecified")</f>
        <v>Unspecified</v>
      </c>
      <c r="AH729" s="36">
        <v>34430</v>
      </c>
    </row>
    <row r="730" spans="1:34" ht="15.75" customHeight="1" x14ac:dyDescent="0.3">
      <c r="A730" s="27" t="s">
        <v>4940</v>
      </c>
      <c r="B730" s="27" t="s">
        <v>4376</v>
      </c>
      <c r="C730" s="27" t="s">
        <v>4941</v>
      </c>
      <c r="D730" s="27" t="s">
        <v>4942</v>
      </c>
      <c r="E730" s="28" t="str">
        <f t="shared" si="69"/>
        <v>qVeZlf-_Xhw</v>
      </c>
      <c r="F730" s="28" t="str">
        <f t="shared" si="70"/>
        <v>qVeZlf-_Xhw</v>
      </c>
      <c r="G730" s="27" t="s">
        <v>4941</v>
      </c>
      <c r="H730" s="29" t="str">
        <f t="shared" si="71"/>
        <v>The Secret Sauce</v>
      </c>
      <c r="I730" s="27" t="s">
        <v>1587</v>
      </c>
      <c r="J730" s="27" t="s">
        <v>4943</v>
      </c>
      <c r="K730" s="28" t="str">
        <f t="shared" si="72"/>
        <v>May 14, 2020</v>
      </c>
      <c r="L730" s="30">
        <f t="shared" si="73"/>
        <v>43965</v>
      </c>
      <c r="M730" s="28">
        <f t="shared" si="74"/>
        <v>14</v>
      </c>
      <c r="N730" s="28">
        <f t="shared" si="75"/>
        <v>5</v>
      </c>
      <c r="O730" s="28">
        <f t="shared" si="76"/>
        <v>2020</v>
      </c>
      <c r="P730" s="28" t="str">
        <f t="shared" si="77"/>
        <v>14</v>
      </c>
      <c r="Q730" s="28">
        <f>ROUNDUP(Table1[[#This Row],[month]]/3,0)</f>
        <v>2</v>
      </c>
      <c r="R730" s="28" t="str">
        <f>_xlfn.CONCAT(Table1[[#This Row],[year]],"-Q",Table1[[#This Row],[Quarter]])</f>
        <v>2020-Q2</v>
      </c>
      <c r="S730" s="28" t="str">
        <f>TEXT(Table1[[#This Row],[dateStr]],"yyyy-mm")</f>
        <v>2020-05</v>
      </c>
      <c r="T730" s="28" t="str">
        <f t="shared" si="78"/>
        <v>May</v>
      </c>
      <c r="U730" s="31">
        <v>73</v>
      </c>
      <c r="V730" s="27" t="s">
        <v>4944</v>
      </c>
      <c r="W730" s="32">
        <f t="shared" si="79"/>
        <v>70522</v>
      </c>
      <c r="X730" s="27" t="s">
        <v>4945</v>
      </c>
      <c r="Y730" s="32">
        <f t="shared" si="92"/>
        <v>1112</v>
      </c>
      <c r="Z73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30" s="27" t="s">
        <v>4946</v>
      </c>
      <c r="AB730" s="33">
        <f>Table1[[#This Row],[secs]]/60 + Table1[[#This Row],[mins]] + Table1[[#This Row],[hours]]*60</f>
        <v>78.883333333333326</v>
      </c>
      <c r="AC730" s="34">
        <f t="shared" si="93"/>
        <v>53</v>
      </c>
      <c r="AD730" s="34">
        <f t="shared" si="94"/>
        <v>18</v>
      </c>
      <c r="AE730" s="35">
        <f t="shared" si="95"/>
        <v>1</v>
      </c>
      <c r="AF730" s="28" t="str">
        <f>IFERROR(VLOOKUP(E730,youtube_playlist!$G:$H,2,FALSE),"Unspecified")</f>
        <v>ธุรกิจค้าปลีก</v>
      </c>
      <c r="AG730" s="28" t="str">
        <f>IFERROR(INDEX(youtube_playlist!$G$2:$H$285,MATCH(E730,youtube_playlist!$G$2:$G$285,0),MATCH("industry",youtube_playlist!$G$1:$H$1,0)),"Unspecified")</f>
        <v>ธุรกิจค้าปลีก</v>
      </c>
      <c r="AH730" s="36">
        <v>40309</v>
      </c>
    </row>
    <row r="731" spans="1:34" ht="15.75" customHeight="1" x14ac:dyDescent="0.3">
      <c r="A731" s="27" t="s">
        <v>4947</v>
      </c>
      <c r="B731" s="27" t="s">
        <v>4376</v>
      </c>
      <c r="C731" s="27" t="s">
        <v>4948</v>
      </c>
      <c r="D731" s="27" t="s">
        <v>4949</v>
      </c>
      <c r="E731" s="28" t="str">
        <f t="shared" si="69"/>
        <v>nWXNWbtZiNg</v>
      </c>
      <c r="F731" s="28" t="str">
        <f t="shared" si="70"/>
        <v>nWXNWbtZiNg</v>
      </c>
      <c r="G731" s="27" t="s">
        <v>4948</v>
      </c>
      <c r="H731" s="29" t="str">
        <f t="shared" si="71"/>
        <v>The Secret Sauce</v>
      </c>
      <c r="I731" s="27" t="s">
        <v>1587</v>
      </c>
      <c r="J731" s="27" t="s">
        <v>2228</v>
      </c>
      <c r="K731" s="28" t="str">
        <f t="shared" si="72"/>
        <v>May 13, 2020</v>
      </c>
      <c r="L731" s="30">
        <f t="shared" si="73"/>
        <v>43964</v>
      </c>
      <c r="M731" s="28">
        <f t="shared" si="74"/>
        <v>13</v>
      </c>
      <c r="N731" s="28">
        <f t="shared" si="75"/>
        <v>5</v>
      </c>
      <c r="O731" s="28">
        <f t="shared" si="76"/>
        <v>2020</v>
      </c>
      <c r="P731" s="28" t="str">
        <f t="shared" si="77"/>
        <v>13</v>
      </c>
      <c r="Q731" s="28">
        <f>ROUNDUP(Table1[[#This Row],[month]]/3,0)</f>
        <v>2</v>
      </c>
      <c r="R731" s="28" t="str">
        <f>_xlfn.CONCAT(Table1[[#This Row],[year]],"-Q",Table1[[#This Row],[Quarter]])</f>
        <v>2020-Q2</v>
      </c>
      <c r="S731" s="28" t="str">
        <f>TEXT(Table1[[#This Row],[dateStr]],"yyyy-mm")</f>
        <v>2020-05</v>
      </c>
      <c r="T731" s="28" t="str">
        <f t="shared" si="78"/>
        <v>May</v>
      </c>
      <c r="U731" s="31">
        <v>24</v>
      </c>
      <c r="V731" s="27" t="s">
        <v>4950</v>
      </c>
      <c r="W731" s="32">
        <f t="shared" si="79"/>
        <v>21371</v>
      </c>
      <c r="X731" s="27" t="s">
        <v>4018</v>
      </c>
      <c r="Y731" s="32">
        <f t="shared" si="92"/>
        <v>316</v>
      </c>
      <c r="Z73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31" s="27" t="s">
        <v>4951</v>
      </c>
      <c r="AB731" s="33">
        <f>Table1[[#This Row],[secs]]/60 + Table1[[#This Row],[mins]] + Table1[[#This Row],[hours]]*60</f>
        <v>43.18333333333333</v>
      </c>
      <c r="AC731" s="34">
        <f t="shared" si="93"/>
        <v>11</v>
      </c>
      <c r="AD731" s="34">
        <f t="shared" si="94"/>
        <v>43</v>
      </c>
      <c r="AE731" s="35">
        <f t="shared" si="95"/>
        <v>0</v>
      </c>
      <c r="AF731" s="28" t="str">
        <f>IFERROR(VLOOKUP(E731,youtube_playlist!$G:$H,2,FALSE),"Unspecified")</f>
        <v>ธุรกิจค้าปลีก</v>
      </c>
      <c r="AG731" s="28" t="str">
        <f>IFERROR(INDEX(youtube_playlist!$G$2:$H$285,MATCH(E731,youtube_playlist!$G$2:$G$285,0),MATCH("industry",youtube_playlist!$G$1:$H$1,0)),"Unspecified")</f>
        <v>ธุรกิจค้าปลีก</v>
      </c>
      <c r="AH731" s="36">
        <v>36945</v>
      </c>
    </row>
    <row r="732" spans="1:34" ht="15.75" customHeight="1" x14ac:dyDescent="0.3">
      <c r="A732" s="27" t="s">
        <v>4952</v>
      </c>
      <c r="B732" s="27" t="s">
        <v>4376</v>
      </c>
      <c r="C732" s="27" t="s">
        <v>4953</v>
      </c>
      <c r="D732" s="27" t="s">
        <v>4954</v>
      </c>
      <c r="E732" s="28" t="str">
        <f t="shared" si="69"/>
        <v>eNpLhZvMep4</v>
      </c>
      <c r="F732" s="28" t="str">
        <f t="shared" si="70"/>
        <v>eNpLhZvMep4</v>
      </c>
      <c r="G732" s="27" t="s">
        <v>4953</v>
      </c>
      <c r="H732" s="29" t="str">
        <f t="shared" si="71"/>
        <v>The Secret Sauce</v>
      </c>
      <c r="I732" s="27" t="s">
        <v>1587</v>
      </c>
      <c r="J732" s="27" t="s">
        <v>2255</v>
      </c>
      <c r="K732" s="28" t="str">
        <f t="shared" si="72"/>
        <v>May 9, 2020</v>
      </c>
      <c r="L732" s="30">
        <f t="shared" si="73"/>
        <v>43960</v>
      </c>
      <c r="M732" s="28">
        <f t="shared" si="74"/>
        <v>9</v>
      </c>
      <c r="N732" s="28">
        <f t="shared" si="75"/>
        <v>5</v>
      </c>
      <c r="O732" s="28">
        <f t="shared" si="76"/>
        <v>2020</v>
      </c>
      <c r="P732" s="28" t="str">
        <f t="shared" si="77"/>
        <v>9</v>
      </c>
      <c r="Q732" s="28">
        <f>ROUNDUP(Table1[[#This Row],[month]]/3,0)</f>
        <v>2</v>
      </c>
      <c r="R732" s="28" t="str">
        <f>_xlfn.CONCAT(Table1[[#This Row],[year]],"-Q",Table1[[#This Row],[Quarter]])</f>
        <v>2020-Q2</v>
      </c>
      <c r="S732" s="28" t="str">
        <f>TEXT(Table1[[#This Row],[dateStr]],"yyyy-mm")</f>
        <v>2020-05</v>
      </c>
      <c r="T732" s="28" t="str">
        <f t="shared" si="78"/>
        <v>May</v>
      </c>
      <c r="U732" s="31">
        <v>48</v>
      </c>
      <c r="V732" s="27" t="s">
        <v>4955</v>
      </c>
      <c r="W732" s="32">
        <f t="shared" si="79"/>
        <v>63539</v>
      </c>
      <c r="X732" s="27" t="s">
        <v>4956</v>
      </c>
      <c r="Y732" s="32">
        <f t="shared" si="92"/>
        <v>678</v>
      </c>
      <c r="Z73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32" s="27" t="s">
        <v>4957</v>
      </c>
      <c r="AB732" s="33">
        <f>Table1[[#This Row],[secs]]/60 + Table1[[#This Row],[mins]] + Table1[[#This Row],[hours]]*60</f>
        <v>49.533333333333331</v>
      </c>
      <c r="AC732" s="34">
        <f t="shared" si="93"/>
        <v>32</v>
      </c>
      <c r="AD732" s="34">
        <f t="shared" si="94"/>
        <v>49</v>
      </c>
      <c r="AE732" s="35">
        <f t="shared" si="95"/>
        <v>0</v>
      </c>
      <c r="AF732" s="28" t="str">
        <f>IFERROR(VLOOKUP(E732,youtube_playlist!$G:$H,2,FALSE),"Unspecified")</f>
        <v>พลังงาน</v>
      </c>
      <c r="AG732" s="28" t="str">
        <f>IFERROR(INDEX(youtube_playlist!$G$2:$H$285,MATCH(E732,youtube_playlist!$G$2:$G$285,0),MATCH("industry",youtube_playlist!$G$1:$H$1,0)),"Unspecified")</f>
        <v>พลังงาน</v>
      </c>
      <c r="AH732" s="36">
        <v>36682</v>
      </c>
    </row>
    <row r="733" spans="1:34" ht="15.75" hidden="1" customHeight="1" x14ac:dyDescent="0.3">
      <c r="A733" s="9" t="s">
        <v>4958</v>
      </c>
      <c r="B733" s="9" t="s">
        <v>4376</v>
      </c>
      <c r="C733" s="9" t="s">
        <v>4959</v>
      </c>
      <c r="D733" s="9" t="s">
        <v>4960</v>
      </c>
      <c r="E733" s="15" t="str">
        <f t="shared" si="69"/>
        <v>2ZhsRPTbAiU</v>
      </c>
      <c r="F733" s="15" t="str">
        <f t="shared" si="70"/>
        <v>2ZhsRPTbAiU</v>
      </c>
      <c r="G733" s="9" t="s">
        <v>4959</v>
      </c>
      <c r="H733" s="17" t="str">
        <f t="shared" si="71"/>
        <v>The Secret Sauce</v>
      </c>
      <c r="I733" s="9" t="s">
        <v>1587</v>
      </c>
      <c r="J733" s="9" t="s">
        <v>4961</v>
      </c>
      <c r="K733" s="15" t="str">
        <f t="shared" si="72"/>
        <v>May 8, 2020</v>
      </c>
      <c r="L733" s="10">
        <f t="shared" si="73"/>
        <v>43959</v>
      </c>
      <c r="M733" s="15">
        <f t="shared" si="74"/>
        <v>8</v>
      </c>
      <c r="N733" s="15">
        <f t="shared" si="75"/>
        <v>5</v>
      </c>
      <c r="O733" s="15">
        <f t="shared" si="76"/>
        <v>2020</v>
      </c>
      <c r="P733" s="15" t="str">
        <f t="shared" si="77"/>
        <v>8</v>
      </c>
      <c r="Q733" s="15">
        <f>ROUNDUP(Table1[[#This Row],[month]]/3,0)</f>
        <v>2</v>
      </c>
      <c r="R733" s="15" t="str">
        <f>_xlfn.CONCAT(Table1[[#This Row],[year]],"-Q",Table1[[#This Row],[Quarter]])</f>
        <v>2020-Q2</v>
      </c>
      <c r="S733" s="15" t="str">
        <f>TEXT(Table1[[#This Row],[dateStr]],"yyyy-mm")</f>
        <v>2020-05</v>
      </c>
      <c r="T733" s="15" t="str">
        <f t="shared" si="78"/>
        <v>May</v>
      </c>
      <c r="U733" s="11">
        <v>55</v>
      </c>
      <c r="V733" s="9" t="s">
        <v>4962</v>
      </c>
      <c r="W733" s="12">
        <f t="shared" si="79"/>
        <v>47649</v>
      </c>
      <c r="X733" s="9" t="s">
        <v>4963</v>
      </c>
      <c r="Y733" s="12">
        <f t="shared" si="92"/>
        <v>603</v>
      </c>
      <c r="Z733" s="1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733" s="9" t="s">
        <v>4964</v>
      </c>
      <c r="AB733" s="9" t="s">
        <v>5006</v>
      </c>
      <c r="AC733" s="13">
        <f t="shared" si="93"/>
        <v>56</v>
      </c>
      <c r="AD733" s="13">
        <f t="shared" si="94"/>
        <v>44</v>
      </c>
      <c r="AE733" s="18">
        <f t="shared" si="95"/>
        <v>0</v>
      </c>
      <c r="AF733" s="15" t="str">
        <f>IFERROR(VLOOKUP(E733,youtube_playlist!$G:$H,2,FALSE),"Unspecified")</f>
        <v>ธุรกิจเครื่องดื่ม</v>
      </c>
      <c r="AG733" s="15" t="str">
        <f>IFERROR(INDEX(youtube_playlist!$G$2:$H$285,MATCH(E733,youtube_playlist!$G$2:$G$285,0),MATCH("industry",youtube_playlist!$G$1:$H$1,0)),"Unspecified")</f>
        <v>ธุรกิจเครื่องดื่ม</v>
      </c>
      <c r="AH733" s="14">
        <v>37600</v>
      </c>
    </row>
    <row r="734" spans="1:34" ht="15.75" hidden="1" customHeight="1" x14ac:dyDescent="0.3">
      <c r="A734" s="9" t="s">
        <v>4965</v>
      </c>
      <c r="B734" s="9" t="s">
        <v>4376</v>
      </c>
      <c r="C734" s="9" t="s">
        <v>4966</v>
      </c>
      <c r="D734" s="9" t="s">
        <v>4967</v>
      </c>
      <c r="E734" s="15" t="str">
        <f t="shared" si="69"/>
        <v>AnN5_jFMM68</v>
      </c>
      <c r="F734" s="15" t="str">
        <f t="shared" si="70"/>
        <v>AnN5_jFMM68</v>
      </c>
      <c r="G734" s="9" t="s">
        <v>4966</v>
      </c>
      <c r="H734" s="17" t="str">
        <f t="shared" si="71"/>
        <v>The Secret Sauce</v>
      </c>
      <c r="I734" s="9" t="s">
        <v>1587</v>
      </c>
      <c r="J734" s="9" t="s">
        <v>4961</v>
      </c>
      <c r="K734" s="15" t="str">
        <f t="shared" si="72"/>
        <v>May 8, 2020</v>
      </c>
      <c r="L734" s="10">
        <f t="shared" si="73"/>
        <v>43959</v>
      </c>
      <c r="M734" s="15">
        <f t="shared" si="74"/>
        <v>8</v>
      </c>
      <c r="N734" s="15">
        <f t="shared" si="75"/>
        <v>5</v>
      </c>
      <c r="O734" s="15">
        <f t="shared" si="76"/>
        <v>2020</v>
      </c>
      <c r="P734" s="15" t="str">
        <f t="shared" si="77"/>
        <v>8</v>
      </c>
      <c r="Q734" s="15">
        <f>ROUNDUP(Table1[[#This Row],[month]]/3,0)</f>
        <v>2</v>
      </c>
      <c r="R734" s="15" t="str">
        <f>_xlfn.CONCAT(Table1[[#This Row],[year]],"-Q",Table1[[#This Row],[Quarter]])</f>
        <v>2020-Q2</v>
      </c>
      <c r="S734" s="15" t="str">
        <f>TEXT(Table1[[#This Row],[dateStr]],"yyyy-mm")</f>
        <v>2020-05</v>
      </c>
      <c r="T734" s="15" t="str">
        <f t="shared" si="78"/>
        <v>May</v>
      </c>
      <c r="U734" s="11">
        <v>10</v>
      </c>
      <c r="V734" s="9" t="s">
        <v>4968</v>
      </c>
      <c r="W734" s="12">
        <f t="shared" si="79"/>
        <v>9162</v>
      </c>
      <c r="X734" s="9" t="s">
        <v>4608</v>
      </c>
      <c r="Y734" s="12">
        <f t="shared" si="92"/>
        <v>120</v>
      </c>
      <c r="Z734" s="12" t="str">
        <f>_xlfn.IFS(Table1[[#This Row],[min_du]]&gt;90,"1.5 - 2 Hours", Table1[[#This Row],[min_du]]&gt;60,"1 - 1.5 Hours", Table1[[#This Row],[min_du]]&gt;30,"0.5 - 1 Hours",Table1[[#This Row],[min_du]]&gt;0,"0 - 0.5 Hours")</f>
        <v>1.5 - 2 Hours</v>
      </c>
      <c r="AA734" s="9" t="s">
        <v>4144</v>
      </c>
      <c r="AB734" s="9" t="s">
        <v>5012</v>
      </c>
      <c r="AC734" s="13">
        <f t="shared" si="93"/>
        <v>49</v>
      </c>
      <c r="AD734" s="13">
        <f t="shared" si="94"/>
        <v>57</v>
      </c>
      <c r="AE734" s="18">
        <f t="shared" si="95"/>
        <v>0</v>
      </c>
      <c r="AF734" s="15" t="str">
        <f>IFERROR(VLOOKUP(E734,youtube_playlist!$G:$H,2,FALSE),"Unspecified")</f>
        <v>ธุรกิจเครื่องดื่ม</v>
      </c>
      <c r="AG734" s="15" t="str">
        <f>IFERROR(INDEX(youtube_playlist!$G$2:$H$285,MATCH(E734,youtube_playlist!$G$2:$G$285,0),MATCH("industry",youtube_playlist!$G$1:$H$1,0)),"Unspecified")</f>
        <v>ธุรกิจเครื่องดื่ม</v>
      </c>
      <c r="AH734" s="14">
        <v>31006</v>
      </c>
    </row>
    <row r="735" spans="1:34" ht="15.75" customHeight="1" x14ac:dyDescent="0.3">
      <c r="A735" s="27" t="s">
        <v>4969</v>
      </c>
      <c r="B735" s="27" t="s">
        <v>4376</v>
      </c>
      <c r="C735" s="27" t="s">
        <v>4970</v>
      </c>
      <c r="D735" s="27" t="s">
        <v>4971</v>
      </c>
      <c r="E735" s="28" t="str">
        <f t="shared" si="69"/>
        <v>IcgcNOWv428</v>
      </c>
      <c r="F735" s="28" t="str">
        <f t="shared" si="70"/>
        <v>IcgcNOWv428</v>
      </c>
      <c r="G735" s="27" t="s">
        <v>4970</v>
      </c>
      <c r="H735" s="29" t="str">
        <f t="shared" si="71"/>
        <v>The Secret Sauce</v>
      </c>
      <c r="I735" s="27" t="s">
        <v>1587</v>
      </c>
      <c r="J735" s="27" t="s">
        <v>2290</v>
      </c>
      <c r="K735" s="28" t="str">
        <f t="shared" si="72"/>
        <v>May 3, 2020</v>
      </c>
      <c r="L735" s="30">
        <f t="shared" si="73"/>
        <v>43954</v>
      </c>
      <c r="M735" s="28">
        <f t="shared" si="74"/>
        <v>3</v>
      </c>
      <c r="N735" s="28">
        <f t="shared" si="75"/>
        <v>5</v>
      </c>
      <c r="O735" s="28">
        <f t="shared" si="76"/>
        <v>2020</v>
      </c>
      <c r="P735" s="28" t="str">
        <f t="shared" si="77"/>
        <v>3</v>
      </c>
      <c r="Q735" s="28">
        <f>ROUNDUP(Table1[[#This Row],[month]]/3,0)</f>
        <v>2</v>
      </c>
      <c r="R735" s="28" t="str">
        <f>_xlfn.CONCAT(Table1[[#This Row],[year]],"-Q",Table1[[#This Row],[Quarter]])</f>
        <v>2020-Q2</v>
      </c>
      <c r="S735" s="28" t="str">
        <f>TEXT(Table1[[#This Row],[dateStr]],"yyyy-mm")</f>
        <v>2020-05</v>
      </c>
      <c r="T735" s="28" t="str">
        <f t="shared" si="78"/>
        <v>May</v>
      </c>
      <c r="U735" s="31">
        <v>112</v>
      </c>
      <c r="V735" s="27" t="s">
        <v>4972</v>
      </c>
      <c r="W735" s="32">
        <f t="shared" si="79"/>
        <v>77629</v>
      </c>
      <c r="X735" s="27" t="s">
        <v>4973</v>
      </c>
      <c r="Y735" s="32">
        <f t="shared" si="92"/>
        <v>812</v>
      </c>
      <c r="Z73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35" s="27" t="s">
        <v>4974</v>
      </c>
      <c r="AB735" s="33">
        <f>Table1[[#This Row],[secs]]/60 + Table1[[#This Row],[mins]] + Table1[[#This Row],[hours]]*60</f>
        <v>64.11666666666666</v>
      </c>
      <c r="AC735" s="34">
        <f t="shared" si="93"/>
        <v>7</v>
      </c>
      <c r="AD735" s="34">
        <f t="shared" si="94"/>
        <v>4</v>
      </c>
      <c r="AE735" s="35">
        <f t="shared" si="95"/>
        <v>1</v>
      </c>
      <c r="AF735" s="28" t="str">
        <f>IFERROR(VLOOKUP(E735,youtube_playlist!$G:$H,2,FALSE),"Unspecified")</f>
        <v>โทรคมนาคม</v>
      </c>
      <c r="AG735" s="28" t="str">
        <f>IFERROR(INDEX(youtube_playlist!$G$2:$H$285,MATCH(E735,youtube_playlist!$G$2:$G$285,0),MATCH("industry",youtube_playlist!$G$1:$H$1,0)),"Unspecified")</f>
        <v>โทรคมนาคม</v>
      </c>
      <c r="AH735" s="36">
        <v>30262</v>
      </c>
    </row>
    <row r="736" spans="1:34" ht="15.75" customHeight="1" x14ac:dyDescent="0.3">
      <c r="A736" s="27" t="s">
        <v>4975</v>
      </c>
      <c r="B736" s="27" t="s">
        <v>4376</v>
      </c>
      <c r="C736" s="27" t="s">
        <v>4976</v>
      </c>
      <c r="D736" s="27" t="s">
        <v>4977</v>
      </c>
      <c r="E736" s="28" t="str">
        <f t="shared" si="69"/>
        <v>nuBrihk7hPs</v>
      </c>
      <c r="F736" s="28" t="str">
        <f t="shared" si="70"/>
        <v>nuBrihk7hPs</v>
      </c>
      <c r="G736" s="27" t="s">
        <v>4976</v>
      </c>
      <c r="H736" s="29" t="str">
        <f t="shared" si="71"/>
        <v>The Secret Sauce</v>
      </c>
      <c r="I736" s="27" t="s">
        <v>1587</v>
      </c>
      <c r="J736" s="27" t="s">
        <v>2318</v>
      </c>
      <c r="K736" s="28" t="str">
        <f t="shared" si="72"/>
        <v>Apr 28, 2020</v>
      </c>
      <c r="L736" s="30">
        <f t="shared" si="73"/>
        <v>43949</v>
      </c>
      <c r="M736" s="28">
        <f t="shared" si="74"/>
        <v>28</v>
      </c>
      <c r="N736" s="28">
        <f t="shared" si="75"/>
        <v>4</v>
      </c>
      <c r="O736" s="28">
        <f t="shared" si="76"/>
        <v>2020</v>
      </c>
      <c r="P736" s="28" t="str">
        <f t="shared" si="77"/>
        <v>28</v>
      </c>
      <c r="Q736" s="28">
        <f>ROUNDUP(Table1[[#This Row],[month]]/3,0)</f>
        <v>2</v>
      </c>
      <c r="R736" s="28" t="str">
        <f>_xlfn.CONCAT(Table1[[#This Row],[year]],"-Q",Table1[[#This Row],[Quarter]])</f>
        <v>2020-Q2</v>
      </c>
      <c r="S736" s="28" t="str">
        <f>TEXT(Table1[[#This Row],[dateStr]],"yyyy-mm")</f>
        <v>2020-04</v>
      </c>
      <c r="T736" s="28" t="str">
        <f t="shared" si="78"/>
        <v>April</v>
      </c>
      <c r="U736" s="31">
        <v>7</v>
      </c>
      <c r="V736" s="27" t="s">
        <v>4978</v>
      </c>
      <c r="W736" s="32">
        <f t="shared" si="79"/>
        <v>12310</v>
      </c>
      <c r="X736" s="27" t="s">
        <v>2442</v>
      </c>
      <c r="Y736" s="32">
        <f t="shared" si="92"/>
        <v>273</v>
      </c>
      <c r="Z73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36" s="27" t="s">
        <v>4979</v>
      </c>
      <c r="AB736" s="33">
        <f>Table1[[#This Row],[secs]]/60 + Table1[[#This Row],[mins]] + Table1[[#This Row],[hours]]*60</f>
        <v>31.3</v>
      </c>
      <c r="AC736" s="34">
        <f t="shared" si="93"/>
        <v>18</v>
      </c>
      <c r="AD736" s="34">
        <f t="shared" si="94"/>
        <v>31</v>
      </c>
      <c r="AE736" s="35">
        <f t="shared" si="95"/>
        <v>0</v>
      </c>
      <c r="AF736" s="28" t="str">
        <f>IFERROR(VLOOKUP(E736,youtube_playlist!$G:$H,2,FALSE),"Unspecified")</f>
        <v>Health &amp; Wellness</v>
      </c>
      <c r="AG736" s="28" t="str">
        <f>IFERROR(INDEX(youtube_playlist!$G$2:$H$285,MATCH(E736,youtube_playlist!$G$2:$G$285,0),MATCH("industry",youtube_playlist!$G$1:$H$1,0)),"Unspecified")</f>
        <v>Health &amp; Wellness</v>
      </c>
      <c r="AH736" s="36">
        <v>35884</v>
      </c>
    </row>
    <row r="737" spans="1:34" ht="15.75" customHeight="1" x14ac:dyDescent="0.3">
      <c r="A737" s="27" t="s">
        <v>4980</v>
      </c>
      <c r="B737" s="27" t="s">
        <v>4376</v>
      </c>
      <c r="C737" s="27" t="s">
        <v>4981</v>
      </c>
      <c r="D737" s="27" t="s">
        <v>4982</v>
      </c>
      <c r="E737" s="28" t="str">
        <f t="shared" si="69"/>
        <v>vglvoSg7aV4</v>
      </c>
      <c r="F737" s="28" t="str">
        <f t="shared" si="70"/>
        <v>vglvoSg7aV4</v>
      </c>
      <c r="G737" s="27" t="s">
        <v>4981</v>
      </c>
      <c r="H737" s="29" t="str">
        <f t="shared" si="71"/>
        <v>The Secret Sauce</v>
      </c>
      <c r="I737" s="27" t="s">
        <v>1587</v>
      </c>
      <c r="J737" s="27" t="s">
        <v>2324</v>
      </c>
      <c r="K737" s="28" t="str">
        <f t="shared" si="72"/>
        <v>Apr 27, 2020</v>
      </c>
      <c r="L737" s="30">
        <f t="shared" si="73"/>
        <v>43948</v>
      </c>
      <c r="M737" s="28">
        <f t="shared" si="74"/>
        <v>27</v>
      </c>
      <c r="N737" s="28">
        <f t="shared" si="75"/>
        <v>4</v>
      </c>
      <c r="O737" s="28">
        <f t="shared" si="76"/>
        <v>2020</v>
      </c>
      <c r="P737" s="28" t="str">
        <f t="shared" si="77"/>
        <v>27</v>
      </c>
      <c r="Q737" s="28">
        <f>ROUNDUP(Table1[[#This Row],[month]]/3,0)</f>
        <v>2</v>
      </c>
      <c r="R737" s="28" t="str">
        <f>_xlfn.CONCAT(Table1[[#This Row],[year]],"-Q",Table1[[#This Row],[Quarter]])</f>
        <v>2020-Q2</v>
      </c>
      <c r="S737" s="28" t="str">
        <f>TEXT(Table1[[#This Row],[dateStr]],"yyyy-mm")</f>
        <v>2020-04</v>
      </c>
      <c r="T737" s="28" t="str">
        <f t="shared" si="78"/>
        <v>April</v>
      </c>
      <c r="U737" s="31">
        <v>7</v>
      </c>
      <c r="V737" s="27" t="s">
        <v>4983</v>
      </c>
      <c r="W737" s="32">
        <f t="shared" si="79"/>
        <v>10681</v>
      </c>
      <c r="X737" s="27" t="s">
        <v>50</v>
      </c>
      <c r="Y737" s="32">
        <f t="shared" si="92"/>
        <v>159</v>
      </c>
      <c r="Z73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37" s="27" t="s">
        <v>4984</v>
      </c>
      <c r="AB737" s="33">
        <f>Table1[[#This Row],[secs]]/60 + Table1[[#This Row],[mins]] + Table1[[#This Row],[hours]]*60</f>
        <v>30.533333333333335</v>
      </c>
      <c r="AC737" s="34">
        <f t="shared" si="93"/>
        <v>32</v>
      </c>
      <c r="AD737" s="34">
        <f t="shared" si="94"/>
        <v>30</v>
      </c>
      <c r="AE737" s="35">
        <f t="shared" si="95"/>
        <v>0</v>
      </c>
      <c r="AF737" s="28" t="str">
        <f>IFERROR(VLOOKUP(E737,youtube_playlist!$G:$H,2,FALSE),"Unspecified")</f>
        <v>Unspecified</v>
      </c>
      <c r="AG737" s="28" t="str">
        <f>IFERROR(INDEX(youtube_playlist!$G$2:$H$285,MATCH(E737,youtube_playlist!$G$2:$G$285,0),MATCH("industry",youtube_playlist!$G$1:$H$1,0)),"Unspecified")</f>
        <v>Unspecified</v>
      </c>
      <c r="AH737" s="36">
        <v>33176</v>
      </c>
    </row>
    <row r="738" spans="1:34" ht="15.75" customHeight="1" x14ac:dyDescent="0.3">
      <c r="A738" s="27" t="s">
        <v>4985</v>
      </c>
      <c r="B738" s="27" t="s">
        <v>4376</v>
      </c>
      <c r="C738" s="27" t="s">
        <v>4986</v>
      </c>
      <c r="D738" s="27" t="s">
        <v>4987</v>
      </c>
      <c r="E738" s="28" t="str">
        <f t="shared" si="69"/>
        <v>CgXaAsY-wy0</v>
      </c>
      <c r="F738" s="28" t="str">
        <f t="shared" si="70"/>
        <v>CgXaAsY-wy0</v>
      </c>
      <c r="G738" s="27" t="s">
        <v>4986</v>
      </c>
      <c r="H738" s="29" t="str">
        <f t="shared" si="71"/>
        <v>The Secret Sauce</v>
      </c>
      <c r="I738" s="27" t="s">
        <v>1587</v>
      </c>
      <c r="J738" s="27" t="s">
        <v>2324</v>
      </c>
      <c r="K738" s="28" t="str">
        <f t="shared" si="72"/>
        <v>Apr 27, 2020</v>
      </c>
      <c r="L738" s="30">
        <f t="shared" si="73"/>
        <v>43948</v>
      </c>
      <c r="M738" s="28">
        <f t="shared" si="74"/>
        <v>27</v>
      </c>
      <c r="N738" s="28">
        <f t="shared" si="75"/>
        <v>4</v>
      </c>
      <c r="O738" s="28">
        <f t="shared" si="76"/>
        <v>2020</v>
      </c>
      <c r="P738" s="28" t="str">
        <f t="shared" si="77"/>
        <v>27</v>
      </c>
      <c r="Q738" s="28">
        <f>ROUNDUP(Table1[[#This Row],[month]]/3,0)</f>
        <v>2</v>
      </c>
      <c r="R738" s="28" t="str">
        <f>_xlfn.CONCAT(Table1[[#This Row],[year]],"-Q",Table1[[#This Row],[Quarter]])</f>
        <v>2020-Q2</v>
      </c>
      <c r="S738" s="28" t="str">
        <f>TEXT(Table1[[#This Row],[dateStr]],"yyyy-mm")</f>
        <v>2020-04</v>
      </c>
      <c r="T738" s="28" t="str">
        <f t="shared" si="78"/>
        <v>April</v>
      </c>
      <c r="U738" s="31">
        <v>367</v>
      </c>
      <c r="V738" s="27" t="s">
        <v>4988</v>
      </c>
      <c r="W738" s="32">
        <f t="shared" si="79"/>
        <v>197927</v>
      </c>
      <c r="X738" s="27" t="s">
        <v>4989</v>
      </c>
      <c r="Y738" s="32">
        <f t="shared" si="92"/>
        <v>3139</v>
      </c>
      <c r="Z73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38" s="27" t="s">
        <v>4990</v>
      </c>
      <c r="AB738" s="33">
        <f>Table1[[#This Row],[secs]]/60 + Table1[[#This Row],[mins]] + Table1[[#This Row],[hours]]*60</f>
        <v>30.616666666666667</v>
      </c>
      <c r="AC738" s="34">
        <f t="shared" si="93"/>
        <v>37</v>
      </c>
      <c r="AD738" s="34">
        <f t="shared" si="94"/>
        <v>30</v>
      </c>
      <c r="AE738" s="35">
        <f t="shared" si="95"/>
        <v>0</v>
      </c>
      <c r="AF738" s="28" t="str">
        <f>IFERROR(VLOOKUP(E738,youtube_playlist!$G:$H,2,FALSE),"Unspecified")</f>
        <v>ธนาคารและการเงิน</v>
      </c>
      <c r="AG738" s="28" t="str">
        <f>IFERROR(INDEX(youtube_playlist!$G$2:$H$285,MATCH(E738,youtube_playlist!$G$2:$G$285,0),MATCH("industry",youtube_playlist!$G$1:$H$1,0)),"Unspecified")</f>
        <v>ธนาคารและการเงิน</v>
      </c>
      <c r="AH738" s="36">
        <v>51938</v>
      </c>
    </row>
    <row r="739" spans="1:34" ht="15.75" customHeight="1" x14ac:dyDescent="0.3">
      <c r="A739" s="27" t="s">
        <v>4991</v>
      </c>
      <c r="B739" s="27" t="s">
        <v>4376</v>
      </c>
      <c r="C739" s="27" t="s">
        <v>4992</v>
      </c>
      <c r="D739" s="27" t="s">
        <v>4993</v>
      </c>
      <c r="E739" s="28" t="str">
        <f t="shared" si="69"/>
        <v>uke4Z_yaPLk</v>
      </c>
      <c r="F739" s="28" t="str">
        <f t="shared" si="70"/>
        <v>uke4Z_yaPLk</v>
      </c>
      <c r="G739" s="27" t="s">
        <v>4992</v>
      </c>
      <c r="H739" s="29" t="str">
        <f t="shared" si="71"/>
        <v>The Secret Sauce</v>
      </c>
      <c r="I739" s="27" t="s">
        <v>1587</v>
      </c>
      <c r="J739" s="27" t="s">
        <v>4994</v>
      </c>
      <c r="K739" s="28" t="str">
        <f t="shared" si="72"/>
        <v>Apr 26, 2020</v>
      </c>
      <c r="L739" s="30">
        <f t="shared" si="73"/>
        <v>43947</v>
      </c>
      <c r="M739" s="28">
        <f t="shared" si="74"/>
        <v>26</v>
      </c>
      <c r="N739" s="28">
        <f t="shared" si="75"/>
        <v>4</v>
      </c>
      <c r="O739" s="28">
        <f t="shared" si="76"/>
        <v>2020</v>
      </c>
      <c r="P739" s="28" t="str">
        <f t="shared" si="77"/>
        <v>26</v>
      </c>
      <c r="Q739" s="28">
        <f>ROUNDUP(Table1[[#This Row],[month]]/3,0)</f>
        <v>2</v>
      </c>
      <c r="R739" s="28" t="str">
        <f>_xlfn.CONCAT(Table1[[#This Row],[year]],"-Q",Table1[[#This Row],[Quarter]])</f>
        <v>2020-Q2</v>
      </c>
      <c r="S739" s="28" t="str">
        <f>TEXT(Table1[[#This Row],[dateStr]],"yyyy-mm")</f>
        <v>2020-04</v>
      </c>
      <c r="T739" s="28" t="str">
        <f t="shared" si="78"/>
        <v>April</v>
      </c>
      <c r="U739" s="31">
        <v>644</v>
      </c>
      <c r="V739" s="27" t="s">
        <v>4995</v>
      </c>
      <c r="W739" s="32">
        <f t="shared" si="79"/>
        <v>326431</v>
      </c>
      <c r="X739" s="27" t="s">
        <v>4996</v>
      </c>
      <c r="Y739" s="32">
        <f t="shared" si="92"/>
        <v>4948</v>
      </c>
      <c r="Z73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39" s="27" t="s">
        <v>2341</v>
      </c>
      <c r="AB739" s="33">
        <f>Table1[[#This Row],[secs]]/60 + Table1[[#This Row],[mins]] + Table1[[#This Row],[hours]]*60</f>
        <v>46.18333333333333</v>
      </c>
      <c r="AC739" s="34">
        <f t="shared" si="93"/>
        <v>11</v>
      </c>
      <c r="AD739" s="34">
        <f t="shared" si="94"/>
        <v>46</v>
      </c>
      <c r="AE739" s="35">
        <f t="shared" si="95"/>
        <v>0</v>
      </c>
      <c r="AF739" s="28" t="str">
        <f>IFERROR(VLOOKUP(E739,youtube_playlist!$G:$H,2,FALSE),"Unspecified")</f>
        <v>การท่องเที่ยว</v>
      </c>
      <c r="AG739" s="28" t="str">
        <f>IFERROR(INDEX(youtube_playlist!$G$2:$H$285,MATCH(E739,youtube_playlist!$G$2:$G$285,0),MATCH("industry",youtube_playlist!$G$1:$H$1,0)),"Unspecified")</f>
        <v>การท่องเที่ยว</v>
      </c>
      <c r="AH739" s="36">
        <v>38402</v>
      </c>
    </row>
    <row r="740" spans="1:34" ht="15.75" customHeight="1" x14ac:dyDescent="0.3">
      <c r="A740" s="27" t="s">
        <v>4997</v>
      </c>
      <c r="B740" s="27" t="s">
        <v>4376</v>
      </c>
      <c r="C740" s="27" t="s">
        <v>4998</v>
      </c>
      <c r="D740" s="27" t="s">
        <v>4999</v>
      </c>
      <c r="E740" s="28" t="str">
        <f t="shared" si="69"/>
        <v>c83W3l4akp8</v>
      </c>
      <c r="F740" s="28" t="str">
        <f t="shared" si="70"/>
        <v>c83W3l4akp8</v>
      </c>
      <c r="G740" s="27" t="s">
        <v>4998</v>
      </c>
      <c r="H740" s="29" t="str">
        <f t="shared" si="71"/>
        <v>The Secret Sauce</v>
      </c>
      <c r="I740" s="27" t="s">
        <v>1587</v>
      </c>
      <c r="J740" s="27" t="s">
        <v>4994</v>
      </c>
      <c r="K740" s="28" t="str">
        <f t="shared" si="72"/>
        <v>Apr 26, 2020</v>
      </c>
      <c r="L740" s="30">
        <f t="shared" si="73"/>
        <v>43947</v>
      </c>
      <c r="M740" s="28">
        <f t="shared" si="74"/>
        <v>26</v>
      </c>
      <c r="N740" s="28">
        <f t="shared" si="75"/>
        <v>4</v>
      </c>
      <c r="O740" s="28">
        <f t="shared" si="76"/>
        <v>2020</v>
      </c>
      <c r="P740" s="28" t="str">
        <f t="shared" si="77"/>
        <v>26</v>
      </c>
      <c r="Q740" s="28">
        <f>ROUNDUP(Table1[[#This Row],[month]]/3,0)</f>
        <v>2</v>
      </c>
      <c r="R740" s="28" t="str">
        <f>_xlfn.CONCAT(Table1[[#This Row],[year]],"-Q",Table1[[#This Row],[Quarter]])</f>
        <v>2020-Q2</v>
      </c>
      <c r="S740" s="28" t="str">
        <f>TEXT(Table1[[#This Row],[dateStr]],"yyyy-mm")</f>
        <v>2020-04</v>
      </c>
      <c r="T740" s="28" t="str">
        <f t="shared" si="78"/>
        <v>April</v>
      </c>
      <c r="U740" s="31">
        <v>25</v>
      </c>
      <c r="V740" s="27" t="s">
        <v>5000</v>
      </c>
      <c r="W740" s="32">
        <f t="shared" si="79"/>
        <v>30115</v>
      </c>
      <c r="X740" s="27" t="s">
        <v>2299</v>
      </c>
      <c r="Y740" s="32">
        <f t="shared" si="92"/>
        <v>558</v>
      </c>
      <c r="Z74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40" s="27" t="s">
        <v>5001</v>
      </c>
      <c r="AB740" s="33">
        <f>Table1[[#This Row],[secs]]/60 + Table1[[#This Row],[mins]] + Table1[[#This Row],[hours]]*60</f>
        <v>27.216666666666665</v>
      </c>
      <c r="AC740" s="34">
        <f t="shared" si="93"/>
        <v>13</v>
      </c>
      <c r="AD740" s="34">
        <f t="shared" si="94"/>
        <v>27</v>
      </c>
      <c r="AE740" s="35">
        <f t="shared" si="95"/>
        <v>0</v>
      </c>
      <c r="AF740" s="28" t="str">
        <f>IFERROR(VLOOKUP(E740,youtube_playlist!$G:$H,2,FALSE),"Unspecified")</f>
        <v>การศึกษา</v>
      </c>
      <c r="AG740" s="28" t="str">
        <f>IFERROR(INDEX(youtube_playlist!$G$2:$H$285,MATCH(E740,youtube_playlist!$G$2:$G$285,0),MATCH("industry",youtube_playlist!$G$1:$H$1,0)),"Unspecified")</f>
        <v>การศึกษา</v>
      </c>
      <c r="AH740" s="36">
        <v>32591</v>
      </c>
    </row>
    <row r="741" spans="1:34" ht="15.75" customHeight="1" x14ac:dyDescent="0.3">
      <c r="A741" s="27" t="s">
        <v>5002</v>
      </c>
      <c r="B741" s="27" t="s">
        <v>4376</v>
      </c>
      <c r="C741" s="27" t="s">
        <v>5003</v>
      </c>
      <c r="D741" s="27" t="s">
        <v>5004</v>
      </c>
      <c r="E741" s="28" t="str">
        <f t="shared" si="69"/>
        <v>_WQ4OG6uz8U</v>
      </c>
      <c r="F741" s="28" t="str">
        <f t="shared" si="70"/>
        <v>_WQ4OG6uz8U</v>
      </c>
      <c r="G741" s="27" t="s">
        <v>5003</v>
      </c>
      <c r="H741" s="29" t="str">
        <f t="shared" si="71"/>
        <v>The Secret Sauce</v>
      </c>
      <c r="I741" s="27" t="s">
        <v>1587</v>
      </c>
      <c r="J741" s="27" t="s">
        <v>2338</v>
      </c>
      <c r="K741" s="28" t="str">
        <f t="shared" si="72"/>
        <v>Apr 23, 2020</v>
      </c>
      <c r="L741" s="30">
        <f t="shared" si="73"/>
        <v>43944</v>
      </c>
      <c r="M741" s="28">
        <f t="shared" si="74"/>
        <v>23</v>
      </c>
      <c r="N741" s="28">
        <f t="shared" si="75"/>
        <v>4</v>
      </c>
      <c r="O741" s="28">
        <f t="shared" si="76"/>
        <v>2020</v>
      </c>
      <c r="P741" s="28" t="str">
        <f t="shared" si="77"/>
        <v>23</v>
      </c>
      <c r="Q741" s="28">
        <f>ROUNDUP(Table1[[#This Row],[month]]/3,0)</f>
        <v>2</v>
      </c>
      <c r="R741" s="28" t="str">
        <f>_xlfn.CONCAT(Table1[[#This Row],[year]],"-Q",Table1[[#This Row],[Quarter]])</f>
        <v>2020-Q2</v>
      </c>
      <c r="S741" s="28" t="str">
        <f>TEXT(Table1[[#This Row],[dateStr]],"yyyy-mm")</f>
        <v>2020-04</v>
      </c>
      <c r="T741" s="28" t="str">
        <f t="shared" si="78"/>
        <v>April</v>
      </c>
      <c r="U741" s="31">
        <v>15</v>
      </c>
      <c r="V741" s="27" t="s">
        <v>5005</v>
      </c>
      <c r="W741" s="32">
        <f t="shared" si="79"/>
        <v>23448</v>
      </c>
      <c r="X741" s="27" t="s">
        <v>99</v>
      </c>
      <c r="Y741" s="32">
        <f t="shared" si="92"/>
        <v>387</v>
      </c>
      <c r="Z74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1" s="27" t="s">
        <v>5006</v>
      </c>
      <c r="AB741" s="33">
        <f>Table1[[#This Row],[secs]]/60 + Table1[[#This Row],[mins]] + Table1[[#This Row],[hours]]*60</f>
        <v>35.583333333333336</v>
      </c>
      <c r="AC741" s="34">
        <f t="shared" si="93"/>
        <v>35</v>
      </c>
      <c r="AD741" s="34">
        <f t="shared" si="94"/>
        <v>35</v>
      </c>
      <c r="AE741" s="35">
        <f t="shared" si="95"/>
        <v>0</v>
      </c>
      <c r="AF741" s="28" t="str">
        <f>IFERROR(VLOOKUP(E741,youtube_playlist!$G:$H,2,FALSE),"Unspecified")</f>
        <v>Unspecified</v>
      </c>
      <c r="AG741" s="28" t="str">
        <f>IFERROR(INDEX(youtube_playlist!$G$2:$H$285,MATCH(E741,youtube_playlist!$G$2:$G$285,0),MATCH("industry",youtube_playlist!$G$1:$H$1,0)),"Unspecified")</f>
        <v>Unspecified</v>
      </c>
      <c r="AH741" s="36">
        <v>34258</v>
      </c>
    </row>
    <row r="742" spans="1:34" ht="15.75" customHeight="1" x14ac:dyDescent="0.3">
      <c r="A742" s="27" t="s">
        <v>5007</v>
      </c>
      <c r="B742" s="27" t="s">
        <v>4376</v>
      </c>
      <c r="C742" s="27" t="s">
        <v>5008</v>
      </c>
      <c r="D742" s="27" t="s">
        <v>5009</v>
      </c>
      <c r="E742" s="28" t="str">
        <f t="shared" si="69"/>
        <v>Mangwn1cSgM</v>
      </c>
      <c r="F742" s="28" t="str">
        <f t="shared" si="70"/>
        <v>Mangwn1cSgM</v>
      </c>
      <c r="G742" s="27" t="s">
        <v>5008</v>
      </c>
      <c r="H742" s="29" t="str">
        <f t="shared" si="71"/>
        <v>The Secret Sauce</v>
      </c>
      <c r="I742" s="27" t="s">
        <v>1587</v>
      </c>
      <c r="J742" s="27" t="s">
        <v>2345</v>
      </c>
      <c r="K742" s="28" t="str">
        <f t="shared" si="72"/>
        <v>Apr 22, 2020</v>
      </c>
      <c r="L742" s="30">
        <f t="shared" si="73"/>
        <v>43943</v>
      </c>
      <c r="M742" s="28">
        <f t="shared" si="74"/>
        <v>22</v>
      </c>
      <c r="N742" s="28">
        <f t="shared" si="75"/>
        <v>4</v>
      </c>
      <c r="O742" s="28">
        <f t="shared" si="76"/>
        <v>2020</v>
      </c>
      <c r="P742" s="28" t="str">
        <f t="shared" si="77"/>
        <v>22</v>
      </c>
      <c r="Q742" s="28">
        <f>ROUNDUP(Table1[[#This Row],[month]]/3,0)</f>
        <v>2</v>
      </c>
      <c r="R742" s="28" t="str">
        <f>_xlfn.CONCAT(Table1[[#This Row],[year]],"-Q",Table1[[#This Row],[Quarter]])</f>
        <v>2020-Q2</v>
      </c>
      <c r="S742" s="28" t="str">
        <f>TEXT(Table1[[#This Row],[dateStr]],"yyyy-mm")</f>
        <v>2020-04</v>
      </c>
      <c r="T742" s="28" t="str">
        <f t="shared" si="78"/>
        <v>April</v>
      </c>
      <c r="U742" s="31">
        <v>28</v>
      </c>
      <c r="V742" s="27" t="s">
        <v>5010</v>
      </c>
      <c r="W742" s="32">
        <f t="shared" si="79"/>
        <v>36288</v>
      </c>
      <c r="X742" s="27" t="s">
        <v>5011</v>
      </c>
      <c r="Y742" s="32">
        <f t="shared" si="92"/>
        <v>810</v>
      </c>
      <c r="Z74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2" s="27" t="s">
        <v>5012</v>
      </c>
      <c r="AB742" s="33">
        <f>Table1[[#This Row],[secs]]/60 + Table1[[#This Row],[mins]] + Table1[[#This Row],[hours]]*60</f>
        <v>48.15</v>
      </c>
      <c r="AC742" s="34">
        <f t="shared" si="93"/>
        <v>9</v>
      </c>
      <c r="AD742" s="34">
        <f t="shared" si="94"/>
        <v>48</v>
      </c>
      <c r="AE742" s="35">
        <f t="shared" si="95"/>
        <v>0</v>
      </c>
      <c r="AF742" s="28" t="str">
        <f>IFERROR(VLOOKUP(E742,youtube_playlist!$G:$H,2,FALSE),"Unspecified")</f>
        <v>การศึกษา</v>
      </c>
      <c r="AG742" s="28" t="str">
        <f>IFERROR(INDEX(youtube_playlist!$G$2:$H$285,MATCH(E742,youtube_playlist!$G$2:$G$285,0),MATCH("industry",youtube_playlist!$G$1:$H$1,0)),"Unspecified")</f>
        <v>การศึกษา</v>
      </c>
      <c r="AH742" s="36">
        <v>36110</v>
      </c>
    </row>
    <row r="743" spans="1:34" ht="15.75" customHeight="1" x14ac:dyDescent="0.3">
      <c r="A743" s="27" t="s">
        <v>5013</v>
      </c>
      <c r="B743" s="27" t="s">
        <v>4376</v>
      </c>
      <c r="C743" s="27" t="s">
        <v>5014</v>
      </c>
      <c r="D743" s="27" t="s">
        <v>5015</v>
      </c>
      <c r="E743" s="28" t="str">
        <f t="shared" si="69"/>
        <v>7VDlKEIzTX0</v>
      </c>
      <c r="F743" s="28" t="str">
        <f t="shared" si="70"/>
        <v>7VDlKEIzTX0</v>
      </c>
      <c r="G743" s="27" t="s">
        <v>5014</v>
      </c>
      <c r="H743" s="29" t="str">
        <f t="shared" si="71"/>
        <v>The Secret Sauce</v>
      </c>
      <c r="I743" s="27" t="s">
        <v>1587</v>
      </c>
      <c r="J743" s="27" t="s">
        <v>2352</v>
      </c>
      <c r="K743" s="28" t="str">
        <f t="shared" si="72"/>
        <v>Apr 21, 2020</v>
      </c>
      <c r="L743" s="30">
        <f t="shared" si="73"/>
        <v>43942</v>
      </c>
      <c r="M743" s="28">
        <f t="shared" si="74"/>
        <v>21</v>
      </c>
      <c r="N743" s="28">
        <f t="shared" si="75"/>
        <v>4</v>
      </c>
      <c r="O743" s="28">
        <f t="shared" si="76"/>
        <v>2020</v>
      </c>
      <c r="P743" s="28" t="str">
        <f t="shared" si="77"/>
        <v>21</v>
      </c>
      <c r="Q743" s="28">
        <f>ROUNDUP(Table1[[#This Row],[month]]/3,0)</f>
        <v>2</v>
      </c>
      <c r="R743" s="28" t="str">
        <f>_xlfn.CONCAT(Table1[[#This Row],[year]],"-Q",Table1[[#This Row],[Quarter]])</f>
        <v>2020-Q2</v>
      </c>
      <c r="S743" s="28" t="str">
        <f>TEXT(Table1[[#This Row],[dateStr]],"yyyy-mm")</f>
        <v>2020-04</v>
      </c>
      <c r="T743" s="28" t="str">
        <f t="shared" si="78"/>
        <v>April</v>
      </c>
      <c r="U743" s="31">
        <v>13</v>
      </c>
      <c r="V743" s="27" t="s">
        <v>5016</v>
      </c>
      <c r="W743" s="32">
        <f t="shared" si="79"/>
        <v>27308</v>
      </c>
      <c r="X743" s="27" t="s">
        <v>1009</v>
      </c>
      <c r="Y743" s="32">
        <f t="shared" si="92"/>
        <v>454</v>
      </c>
      <c r="Z74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3" s="27" t="s">
        <v>5017</v>
      </c>
      <c r="AB743" s="33">
        <f>Table1[[#This Row],[secs]]/60 + Table1[[#This Row],[mins]] + Table1[[#This Row],[hours]]*60</f>
        <v>51.016666666666666</v>
      </c>
      <c r="AC743" s="34">
        <f t="shared" si="93"/>
        <v>1</v>
      </c>
      <c r="AD743" s="34">
        <f t="shared" si="94"/>
        <v>51</v>
      </c>
      <c r="AE743" s="35">
        <f t="shared" si="95"/>
        <v>0</v>
      </c>
      <c r="AF743" s="28" t="str">
        <f>IFERROR(VLOOKUP(E743,youtube_playlist!$G:$H,2,FALSE),"Unspecified")</f>
        <v>Unspecified</v>
      </c>
      <c r="AG743" s="28" t="str">
        <f>IFERROR(INDEX(youtube_playlist!$G$2:$H$285,MATCH(E743,youtube_playlist!$G$2:$G$285,0),MATCH("industry",youtube_playlist!$G$1:$H$1,0)),"Unspecified")</f>
        <v>Unspecified</v>
      </c>
      <c r="AH743" s="36">
        <v>36217</v>
      </c>
    </row>
    <row r="744" spans="1:34" ht="15.75" customHeight="1" x14ac:dyDescent="0.3">
      <c r="A744" s="27" t="s">
        <v>5018</v>
      </c>
      <c r="B744" s="27" t="s">
        <v>4376</v>
      </c>
      <c r="C744" s="27" t="s">
        <v>5019</v>
      </c>
      <c r="D744" s="27" t="s">
        <v>5020</v>
      </c>
      <c r="E744" s="28" t="str">
        <f t="shared" si="69"/>
        <v>x_lsHEF9ung</v>
      </c>
      <c r="F744" s="28" t="str">
        <f t="shared" si="70"/>
        <v>x_lsHEF9ung</v>
      </c>
      <c r="G744" s="27" t="s">
        <v>5019</v>
      </c>
      <c r="H744" s="29" t="str">
        <f t="shared" si="71"/>
        <v>The Secret Sauce</v>
      </c>
      <c r="I744" s="27" t="s">
        <v>1587</v>
      </c>
      <c r="J744" s="27" t="s">
        <v>5021</v>
      </c>
      <c r="K744" s="28" t="str">
        <f t="shared" si="72"/>
        <v>Apr 18, 2020</v>
      </c>
      <c r="L744" s="30">
        <f t="shared" si="73"/>
        <v>43939</v>
      </c>
      <c r="M744" s="28">
        <f t="shared" si="74"/>
        <v>18</v>
      </c>
      <c r="N744" s="28">
        <f t="shared" si="75"/>
        <v>4</v>
      </c>
      <c r="O744" s="28">
        <f t="shared" si="76"/>
        <v>2020</v>
      </c>
      <c r="P744" s="28" t="str">
        <f t="shared" si="77"/>
        <v>18</v>
      </c>
      <c r="Q744" s="28">
        <f>ROUNDUP(Table1[[#This Row],[month]]/3,0)</f>
        <v>2</v>
      </c>
      <c r="R744" s="28" t="str">
        <f>_xlfn.CONCAT(Table1[[#This Row],[year]],"-Q",Table1[[#This Row],[Quarter]])</f>
        <v>2020-Q2</v>
      </c>
      <c r="S744" s="28" t="str">
        <f>TEXT(Table1[[#This Row],[dateStr]],"yyyy-mm")</f>
        <v>2020-04</v>
      </c>
      <c r="T744" s="28" t="str">
        <f t="shared" si="78"/>
        <v>April</v>
      </c>
      <c r="U744" s="31">
        <v>237</v>
      </c>
      <c r="V744" s="27" t="s">
        <v>5022</v>
      </c>
      <c r="W744" s="32">
        <f t="shared" si="79"/>
        <v>272911</v>
      </c>
      <c r="X744" s="27" t="s">
        <v>5023</v>
      </c>
      <c r="Y744" s="32">
        <f t="shared" si="92"/>
        <v>4159</v>
      </c>
      <c r="Z74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4" s="27" t="s">
        <v>4764</v>
      </c>
      <c r="AB744" s="33">
        <f>Table1[[#This Row],[secs]]/60 + Table1[[#This Row],[mins]] + Table1[[#This Row],[hours]]*60</f>
        <v>39.516666666666666</v>
      </c>
      <c r="AC744" s="34">
        <f t="shared" si="93"/>
        <v>31</v>
      </c>
      <c r="AD744" s="34">
        <f t="shared" si="94"/>
        <v>39</v>
      </c>
      <c r="AE744" s="35">
        <f t="shared" si="95"/>
        <v>0</v>
      </c>
      <c r="AF744" s="28" t="str">
        <f>IFERROR(VLOOKUP(E744,youtube_playlist!$G:$H,2,FALSE),"Unspecified")</f>
        <v>อสังหาริมทรัพย์</v>
      </c>
      <c r="AG744" s="28" t="str">
        <f>IFERROR(INDEX(youtube_playlist!$G$2:$H$285,MATCH(E744,youtube_playlist!$G$2:$G$285,0),MATCH("industry",youtube_playlist!$G$1:$H$1,0)),"Unspecified")</f>
        <v>อสังหาริมทรัพย์</v>
      </c>
      <c r="AH744" s="36">
        <v>36424</v>
      </c>
    </row>
    <row r="745" spans="1:34" ht="15.75" customHeight="1" x14ac:dyDescent="0.3">
      <c r="A745" s="27" t="s">
        <v>5024</v>
      </c>
      <c r="B745" s="27" t="s">
        <v>4376</v>
      </c>
      <c r="C745" s="27" t="s">
        <v>5025</v>
      </c>
      <c r="D745" s="27" t="s">
        <v>5026</v>
      </c>
      <c r="E745" s="28" t="str">
        <f t="shared" si="69"/>
        <v>DG2bX335sdA</v>
      </c>
      <c r="F745" s="28" t="str">
        <f t="shared" si="70"/>
        <v>DG2bX335sdA</v>
      </c>
      <c r="G745" s="27" t="s">
        <v>5025</v>
      </c>
      <c r="H745" s="29" t="str">
        <f t="shared" si="71"/>
        <v>The Secret Sauce</v>
      </c>
      <c r="I745" s="27" t="s">
        <v>1587</v>
      </c>
      <c r="J745" s="27" t="s">
        <v>5027</v>
      </c>
      <c r="K745" s="28" t="str">
        <f t="shared" si="72"/>
        <v>Apr 17, 2020</v>
      </c>
      <c r="L745" s="30">
        <f t="shared" si="73"/>
        <v>43938</v>
      </c>
      <c r="M745" s="28">
        <f t="shared" si="74"/>
        <v>17</v>
      </c>
      <c r="N745" s="28">
        <f t="shared" si="75"/>
        <v>4</v>
      </c>
      <c r="O745" s="28">
        <f t="shared" si="76"/>
        <v>2020</v>
      </c>
      <c r="P745" s="28" t="str">
        <f t="shared" si="77"/>
        <v>17</v>
      </c>
      <c r="Q745" s="28">
        <f>ROUNDUP(Table1[[#This Row],[month]]/3,0)</f>
        <v>2</v>
      </c>
      <c r="R745" s="28" t="str">
        <f>_xlfn.CONCAT(Table1[[#This Row],[year]],"-Q",Table1[[#This Row],[Quarter]])</f>
        <v>2020-Q2</v>
      </c>
      <c r="S745" s="28" t="str">
        <f>TEXT(Table1[[#This Row],[dateStr]],"yyyy-mm")</f>
        <v>2020-04</v>
      </c>
      <c r="T745" s="28" t="str">
        <f t="shared" si="78"/>
        <v>April</v>
      </c>
      <c r="U745" s="31">
        <v>45</v>
      </c>
      <c r="V745" s="27" t="s">
        <v>5028</v>
      </c>
      <c r="W745" s="32">
        <f t="shared" si="79"/>
        <v>26750</v>
      </c>
      <c r="X745" s="27" t="s">
        <v>5029</v>
      </c>
      <c r="Y745" s="32">
        <f t="shared" si="92"/>
        <v>586</v>
      </c>
      <c r="Z7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5" s="27" t="s">
        <v>5030</v>
      </c>
      <c r="AB745" s="33">
        <f>Table1[[#This Row],[secs]]/60 + Table1[[#This Row],[mins]] + Table1[[#This Row],[hours]]*60</f>
        <v>51.93333333333333</v>
      </c>
      <c r="AC745" s="34">
        <f t="shared" si="93"/>
        <v>56</v>
      </c>
      <c r="AD745" s="34">
        <f t="shared" si="94"/>
        <v>51</v>
      </c>
      <c r="AE745" s="35">
        <f t="shared" si="95"/>
        <v>0</v>
      </c>
      <c r="AF745" s="28" t="str">
        <f>IFERROR(VLOOKUP(E745,youtube_playlist!$G:$H,2,FALSE),"Unspecified")</f>
        <v>Unspecified</v>
      </c>
      <c r="AG745" s="28" t="str">
        <f>IFERROR(INDEX(youtube_playlist!$G$2:$H$285,MATCH(E745,youtube_playlist!$G$2:$G$285,0),MATCH("industry",youtube_playlist!$G$1:$H$1,0)),"Unspecified")</f>
        <v>Unspecified</v>
      </c>
      <c r="AH745" s="36">
        <v>35992</v>
      </c>
    </row>
    <row r="746" spans="1:34" ht="15.75" customHeight="1" x14ac:dyDescent="0.3">
      <c r="A746" s="27" t="s">
        <v>5031</v>
      </c>
      <c r="B746" s="27" t="s">
        <v>4376</v>
      </c>
      <c r="C746" s="27" t="s">
        <v>5032</v>
      </c>
      <c r="D746" s="27" t="s">
        <v>5033</v>
      </c>
      <c r="E746" s="28" t="str">
        <f t="shared" si="69"/>
        <v>HemQxjCLcMA</v>
      </c>
      <c r="F746" s="28" t="str">
        <f t="shared" si="70"/>
        <v>HemQxjCLcMA</v>
      </c>
      <c r="G746" s="27" t="s">
        <v>5032</v>
      </c>
      <c r="H746" s="29" t="str">
        <f t="shared" si="71"/>
        <v>The Secret Sauce</v>
      </c>
      <c r="I746" s="27" t="s">
        <v>1587</v>
      </c>
      <c r="J746" s="27" t="s">
        <v>2387</v>
      </c>
      <c r="K746" s="28" t="str">
        <f t="shared" si="72"/>
        <v>Apr 14, 2020</v>
      </c>
      <c r="L746" s="30">
        <f t="shared" si="73"/>
        <v>43935</v>
      </c>
      <c r="M746" s="28">
        <f t="shared" si="74"/>
        <v>14</v>
      </c>
      <c r="N746" s="28">
        <f t="shared" si="75"/>
        <v>4</v>
      </c>
      <c r="O746" s="28">
        <f t="shared" si="76"/>
        <v>2020</v>
      </c>
      <c r="P746" s="28" t="str">
        <f t="shared" si="77"/>
        <v>14</v>
      </c>
      <c r="Q746" s="28">
        <f>ROUNDUP(Table1[[#This Row],[month]]/3,0)</f>
        <v>2</v>
      </c>
      <c r="R746" s="28" t="str">
        <f>_xlfn.CONCAT(Table1[[#This Row],[year]],"-Q",Table1[[#This Row],[Quarter]])</f>
        <v>2020-Q2</v>
      </c>
      <c r="S746" s="28" t="str">
        <f>TEXT(Table1[[#This Row],[dateStr]],"yyyy-mm")</f>
        <v>2020-04</v>
      </c>
      <c r="T746" s="28" t="str">
        <f t="shared" si="78"/>
        <v>April</v>
      </c>
      <c r="U746" s="31">
        <v>5</v>
      </c>
      <c r="V746" s="27" t="s">
        <v>5034</v>
      </c>
      <c r="W746" s="32">
        <f t="shared" si="79"/>
        <v>4622</v>
      </c>
      <c r="X746" s="27" t="s">
        <v>5035</v>
      </c>
      <c r="Y746" s="32">
        <f t="shared" si="92"/>
        <v>60</v>
      </c>
      <c r="Z74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6" s="27" t="s">
        <v>5036</v>
      </c>
      <c r="AB746" s="33">
        <f>Table1[[#This Row],[secs]]/60 + Table1[[#This Row],[mins]] + Table1[[#This Row],[hours]]*60</f>
        <v>33.383333333333333</v>
      </c>
      <c r="AC746" s="34">
        <f t="shared" si="93"/>
        <v>23</v>
      </c>
      <c r="AD746" s="34">
        <f t="shared" si="94"/>
        <v>33</v>
      </c>
      <c r="AE746" s="35">
        <f t="shared" si="95"/>
        <v>0</v>
      </c>
      <c r="AF746" s="28" t="str">
        <f>IFERROR(VLOOKUP(E746,youtube_playlist!$G:$H,2,FALSE),"Unspecified")</f>
        <v>อาหาร</v>
      </c>
      <c r="AG746" s="28" t="str">
        <f>IFERROR(INDEX(youtube_playlist!$G$2:$H$285,MATCH(E746,youtube_playlist!$G$2:$G$285,0),MATCH("industry",youtube_playlist!$G$1:$H$1,0)),"Unspecified")</f>
        <v>อาหาร</v>
      </c>
      <c r="AH746" s="36">
        <v>34887</v>
      </c>
    </row>
    <row r="747" spans="1:34" ht="15.75" customHeight="1" x14ac:dyDescent="0.3">
      <c r="A747" s="27" t="s">
        <v>5037</v>
      </c>
      <c r="B747" s="27" t="s">
        <v>4376</v>
      </c>
      <c r="C747" s="27" t="s">
        <v>5038</v>
      </c>
      <c r="D747" s="27" t="s">
        <v>5039</v>
      </c>
      <c r="E747" s="28" t="str">
        <f t="shared" si="69"/>
        <v>5lvECNBh6d0</v>
      </c>
      <c r="F747" s="28" t="str">
        <f t="shared" si="70"/>
        <v>5lvECNBh6d0</v>
      </c>
      <c r="G747" s="27" t="s">
        <v>5038</v>
      </c>
      <c r="H747" s="29" t="str">
        <f t="shared" si="71"/>
        <v>The Secret Sauce</v>
      </c>
      <c r="I747" s="27" t="s">
        <v>1587</v>
      </c>
      <c r="J747" s="27" t="s">
        <v>5040</v>
      </c>
      <c r="K747" s="28" t="str">
        <f t="shared" si="72"/>
        <v>Apr 13, 2020</v>
      </c>
      <c r="L747" s="30">
        <f t="shared" si="73"/>
        <v>43934</v>
      </c>
      <c r="M747" s="28">
        <f t="shared" si="74"/>
        <v>13</v>
      </c>
      <c r="N747" s="28">
        <f t="shared" si="75"/>
        <v>4</v>
      </c>
      <c r="O747" s="28">
        <f t="shared" si="76"/>
        <v>2020</v>
      </c>
      <c r="P747" s="28" t="str">
        <f t="shared" si="77"/>
        <v>13</v>
      </c>
      <c r="Q747" s="28">
        <f>ROUNDUP(Table1[[#This Row],[month]]/3,0)</f>
        <v>2</v>
      </c>
      <c r="R747" s="28" t="str">
        <f>_xlfn.CONCAT(Table1[[#This Row],[year]],"-Q",Table1[[#This Row],[Quarter]])</f>
        <v>2020-Q2</v>
      </c>
      <c r="S747" s="28" t="str">
        <f>TEXT(Table1[[#This Row],[dateStr]],"yyyy-mm")</f>
        <v>2020-04</v>
      </c>
      <c r="T747" s="28" t="str">
        <f t="shared" si="78"/>
        <v>April</v>
      </c>
      <c r="U747" s="31">
        <v>77</v>
      </c>
      <c r="V747" s="27" t="s">
        <v>5041</v>
      </c>
      <c r="W747" s="32">
        <f t="shared" si="79"/>
        <v>107861</v>
      </c>
      <c r="X747" s="27" t="s">
        <v>5042</v>
      </c>
      <c r="Y747" s="32">
        <f t="shared" si="92"/>
        <v>1858</v>
      </c>
      <c r="Z74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7" s="27" t="s">
        <v>5043</v>
      </c>
      <c r="AB747" s="33">
        <f>Table1[[#This Row],[secs]]/60 + Table1[[#This Row],[mins]] + Table1[[#This Row],[hours]]*60</f>
        <v>38.583333333333336</v>
      </c>
      <c r="AC747" s="34">
        <f t="shared" si="93"/>
        <v>35</v>
      </c>
      <c r="AD747" s="34">
        <f t="shared" si="94"/>
        <v>38</v>
      </c>
      <c r="AE747" s="35">
        <f t="shared" si="95"/>
        <v>0</v>
      </c>
      <c r="AF747" s="28" t="str">
        <f>IFERROR(VLOOKUP(E747,youtube_playlist!$G:$H,2,FALSE),"Unspecified")</f>
        <v>Unspecified</v>
      </c>
      <c r="AG747" s="28" t="str">
        <f>IFERROR(INDEX(youtube_playlist!$G$2:$H$285,MATCH(E747,youtube_playlist!$G$2:$G$285,0),MATCH("industry",youtube_playlist!$G$1:$H$1,0)),"Unspecified")</f>
        <v>Unspecified</v>
      </c>
      <c r="AH747" s="36">
        <v>38962</v>
      </c>
    </row>
    <row r="748" spans="1:34" ht="15.75" customHeight="1" x14ac:dyDescent="0.3">
      <c r="A748" s="27" t="s">
        <v>5044</v>
      </c>
      <c r="B748" s="27" t="s">
        <v>4376</v>
      </c>
      <c r="C748" s="27" t="s">
        <v>5045</v>
      </c>
      <c r="D748" s="27" t="s">
        <v>5046</v>
      </c>
      <c r="E748" s="28" t="str">
        <f t="shared" si="69"/>
        <v>3tzCx35xkns</v>
      </c>
      <c r="F748" s="28" t="str">
        <f t="shared" si="70"/>
        <v>3tzCx35xkns</v>
      </c>
      <c r="G748" s="27" t="s">
        <v>5045</v>
      </c>
      <c r="H748" s="29" t="str">
        <f t="shared" si="71"/>
        <v>The Secret Sauce</v>
      </c>
      <c r="I748" s="27" t="s">
        <v>1587</v>
      </c>
      <c r="J748" s="27" t="s">
        <v>5047</v>
      </c>
      <c r="K748" s="28" t="str">
        <f t="shared" si="72"/>
        <v>Apr 11, 2020</v>
      </c>
      <c r="L748" s="30">
        <f t="shared" si="73"/>
        <v>43932</v>
      </c>
      <c r="M748" s="28">
        <f t="shared" si="74"/>
        <v>11</v>
      </c>
      <c r="N748" s="28">
        <f t="shared" si="75"/>
        <v>4</v>
      </c>
      <c r="O748" s="28">
        <f t="shared" si="76"/>
        <v>2020</v>
      </c>
      <c r="P748" s="28" t="str">
        <f t="shared" si="77"/>
        <v>11</v>
      </c>
      <c r="Q748" s="28">
        <f>ROUNDUP(Table1[[#This Row],[month]]/3,0)</f>
        <v>2</v>
      </c>
      <c r="R748" s="28" t="str">
        <f>_xlfn.CONCAT(Table1[[#This Row],[year]],"-Q",Table1[[#This Row],[Quarter]])</f>
        <v>2020-Q2</v>
      </c>
      <c r="S748" s="28" t="str">
        <f>TEXT(Table1[[#This Row],[dateStr]],"yyyy-mm")</f>
        <v>2020-04</v>
      </c>
      <c r="T748" s="28" t="str">
        <f t="shared" si="78"/>
        <v>April</v>
      </c>
      <c r="U748" s="31">
        <v>6</v>
      </c>
      <c r="V748" s="27" t="s">
        <v>5048</v>
      </c>
      <c r="W748" s="32">
        <f t="shared" si="79"/>
        <v>11525</v>
      </c>
      <c r="X748" s="27" t="s">
        <v>4399</v>
      </c>
      <c r="Y748" s="32">
        <f t="shared" si="92"/>
        <v>185</v>
      </c>
      <c r="Z74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8" s="27" t="s">
        <v>121</v>
      </c>
      <c r="AB748" s="33">
        <f>Table1[[#This Row],[secs]]/60 + Table1[[#This Row],[mins]] + Table1[[#This Row],[hours]]*60</f>
        <v>30.15</v>
      </c>
      <c r="AC748" s="34">
        <f t="shared" si="93"/>
        <v>9</v>
      </c>
      <c r="AD748" s="34">
        <f t="shared" si="94"/>
        <v>30</v>
      </c>
      <c r="AE748" s="35">
        <f t="shared" si="95"/>
        <v>0</v>
      </c>
      <c r="AF748" s="28" t="str">
        <f>IFERROR(VLOOKUP(E748,youtube_playlist!$G:$H,2,FALSE),"Unspecified")</f>
        <v>Unspecified</v>
      </c>
      <c r="AG748" s="28" t="str">
        <f>IFERROR(INDEX(youtube_playlist!$G$2:$H$285,MATCH(E748,youtube_playlist!$G$2:$G$285,0),MATCH("industry",youtube_playlist!$G$1:$H$1,0)),"Unspecified")</f>
        <v>Unspecified</v>
      </c>
      <c r="AH748" s="36">
        <v>37144</v>
      </c>
    </row>
    <row r="749" spans="1:34" ht="15.75" customHeight="1" x14ac:dyDescent="0.3">
      <c r="A749" s="27" t="s">
        <v>5049</v>
      </c>
      <c r="B749" s="27" t="s">
        <v>4376</v>
      </c>
      <c r="C749" s="27" t="s">
        <v>5050</v>
      </c>
      <c r="D749" s="27" t="s">
        <v>5051</v>
      </c>
      <c r="E749" s="28" t="str">
        <f t="shared" si="69"/>
        <v>TU2Dv7G8J3U</v>
      </c>
      <c r="F749" s="28" t="str">
        <f t="shared" si="70"/>
        <v>TU2Dv7G8J3U</v>
      </c>
      <c r="G749" s="27" t="s">
        <v>5050</v>
      </c>
      <c r="H749" s="29" t="str">
        <f t="shared" si="71"/>
        <v>The Secret Sauce</v>
      </c>
      <c r="I749" s="27" t="s">
        <v>1587</v>
      </c>
      <c r="J749" s="27" t="s">
        <v>5052</v>
      </c>
      <c r="K749" s="28" t="str">
        <f t="shared" si="72"/>
        <v>Apr 9, 2020</v>
      </c>
      <c r="L749" s="30">
        <f t="shared" si="73"/>
        <v>43930</v>
      </c>
      <c r="M749" s="28">
        <f t="shared" si="74"/>
        <v>9</v>
      </c>
      <c r="N749" s="28">
        <f t="shared" si="75"/>
        <v>4</v>
      </c>
      <c r="O749" s="28">
        <f t="shared" si="76"/>
        <v>2020</v>
      </c>
      <c r="P749" s="28" t="str">
        <f t="shared" si="77"/>
        <v>9</v>
      </c>
      <c r="Q749" s="28">
        <f>ROUNDUP(Table1[[#This Row],[month]]/3,0)</f>
        <v>2</v>
      </c>
      <c r="R749" s="28" t="str">
        <f>_xlfn.CONCAT(Table1[[#This Row],[year]],"-Q",Table1[[#This Row],[Quarter]])</f>
        <v>2020-Q2</v>
      </c>
      <c r="S749" s="28" t="str">
        <f>TEXT(Table1[[#This Row],[dateStr]],"yyyy-mm")</f>
        <v>2020-04</v>
      </c>
      <c r="T749" s="28" t="str">
        <f t="shared" si="78"/>
        <v>April</v>
      </c>
      <c r="U749" s="31">
        <v>9</v>
      </c>
      <c r="V749" s="27" t="s">
        <v>5053</v>
      </c>
      <c r="W749" s="32">
        <f t="shared" si="79"/>
        <v>11377</v>
      </c>
      <c r="X749" s="27" t="s">
        <v>5054</v>
      </c>
      <c r="Y749" s="32">
        <f t="shared" si="92"/>
        <v>241</v>
      </c>
      <c r="Z74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49" s="27" t="s">
        <v>385</v>
      </c>
      <c r="AB749" s="33">
        <f>Table1[[#This Row],[secs]]/60 + Table1[[#This Row],[mins]] + Table1[[#This Row],[hours]]*60</f>
        <v>40.5</v>
      </c>
      <c r="AC749" s="34">
        <f t="shared" si="93"/>
        <v>30</v>
      </c>
      <c r="AD749" s="34">
        <f t="shared" si="94"/>
        <v>40</v>
      </c>
      <c r="AE749" s="35">
        <f t="shared" si="95"/>
        <v>0</v>
      </c>
      <c r="AF749" s="28" t="str">
        <f>IFERROR(VLOOKUP(E749,youtube_playlist!$G:$H,2,FALSE),"Unspecified")</f>
        <v>Innovation &amp; Technology</v>
      </c>
      <c r="AG749" s="28" t="str">
        <f>IFERROR(INDEX(youtube_playlist!$G$2:$H$285,MATCH(E749,youtube_playlist!$G$2:$G$285,0),MATCH("industry",youtube_playlist!$G$1:$H$1,0)),"Unspecified")</f>
        <v>Innovation &amp; Technology</v>
      </c>
      <c r="AH749" s="36">
        <v>37766</v>
      </c>
    </row>
    <row r="750" spans="1:34" ht="15.75" customHeight="1" x14ac:dyDescent="0.3">
      <c r="A750" s="27" t="s">
        <v>5055</v>
      </c>
      <c r="B750" s="27" t="s">
        <v>4376</v>
      </c>
      <c r="C750" s="27" t="s">
        <v>5056</v>
      </c>
      <c r="D750" s="27" t="s">
        <v>5057</v>
      </c>
      <c r="E750" s="28" t="str">
        <f t="shared" si="69"/>
        <v>-Oo2R4z0mcU</v>
      </c>
      <c r="F750" s="28" t="str">
        <f t="shared" si="70"/>
        <v>-Oo2R4z0mcU</v>
      </c>
      <c r="G750" s="27" t="s">
        <v>5056</v>
      </c>
      <c r="H750" s="29" t="str">
        <f t="shared" si="71"/>
        <v>The Secret Sauce</v>
      </c>
      <c r="I750" s="27" t="s">
        <v>1587</v>
      </c>
      <c r="J750" s="27" t="s">
        <v>5058</v>
      </c>
      <c r="K750" s="28" t="str">
        <f t="shared" si="72"/>
        <v>Apr 8, 2020</v>
      </c>
      <c r="L750" s="30">
        <f t="shared" si="73"/>
        <v>43929</v>
      </c>
      <c r="M750" s="28">
        <f t="shared" si="74"/>
        <v>8</v>
      </c>
      <c r="N750" s="28">
        <f t="shared" si="75"/>
        <v>4</v>
      </c>
      <c r="O750" s="28">
        <f t="shared" si="76"/>
        <v>2020</v>
      </c>
      <c r="P750" s="28" t="str">
        <f t="shared" si="77"/>
        <v>8</v>
      </c>
      <c r="Q750" s="28">
        <f>ROUNDUP(Table1[[#This Row],[month]]/3,0)</f>
        <v>2</v>
      </c>
      <c r="R750" s="28" t="str">
        <f>_xlfn.CONCAT(Table1[[#This Row],[year]],"-Q",Table1[[#This Row],[Quarter]])</f>
        <v>2020-Q2</v>
      </c>
      <c r="S750" s="28" t="str">
        <f>TEXT(Table1[[#This Row],[dateStr]],"yyyy-mm")</f>
        <v>2020-04</v>
      </c>
      <c r="T750" s="28" t="str">
        <f t="shared" si="78"/>
        <v>April</v>
      </c>
      <c r="U750" s="31">
        <v>155</v>
      </c>
      <c r="V750" s="27" t="s">
        <v>5059</v>
      </c>
      <c r="W750" s="32">
        <f t="shared" si="79"/>
        <v>90693</v>
      </c>
      <c r="X750" s="27" t="s">
        <v>5060</v>
      </c>
      <c r="Y750" s="32">
        <f t="shared" si="92"/>
        <v>1679</v>
      </c>
      <c r="Z75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50" s="27" t="s">
        <v>5061</v>
      </c>
      <c r="AB750" s="33">
        <f>Table1[[#This Row],[secs]]/60 + Table1[[#This Row],[mins]] + Table1[[#This Row],[hours]]*60</f>
        <v>45.18333333333333</v>
      </c>
      <c r="AC750" s="34">
        <f t="shared" si="93"/>
        <v>11</v>
      </c>
      <c r="AD750" s="34">
        <f t="shared" si="94"/>
        <v>45</v>
      </c>
      <c r="AE750" s="35">
        <f t="shared" si="95"/>
        <v>0</v>
      </c>
      <c r="AF750" s="28" t="str">
        <f>IFERROR(VLOOKUP(E750,youtube_playlist!$G:$H,2,FALSE),"Unspecified")</f>
        <v>Unspecified</v>
      </c>
      <c r="AG750" s="28" t="str">
        <f>IFERROR(INDEX(youtube_playlist!$G$2:$H$285,MATCH(E750,youtube_playlist!$G$2:$G$285,0),MATCH("industry",youtube_playlist!$G$1:$H$1,0)),"Unspecified")</f>
        <v>Unspecified</v>
      </c>
      <c r="AH750" s="36">
        <v>38859</v>
      </c>
    </row>
    <row r="751" spans="1:34" ht="15.75" customHeight="1" x14ac:dyDescent="0.3">
      <c r="A751" s="27" t="s">
        <v>5062</v>
      </c>
      <c r="B751" s="27" t="s">
        <v>4376</v>
      </c>
      <c r="C751" s="27" t="s">
        <v>5063</v>
      </c>
      <c r="D751" s="27" t="s">
        <v>5064</v>
      </c>
      <c r="E751" s="28" t="str">
        <f t="shared" si="69"/>
        <v>iiDq53ACRjs</v>
      </c>
      <c r="F751" s="28" t="str">
        <f t="shared" si="70"/>
        <v>iiDq53ACRjs</v>
      </c>
      <c r="G751" s="27" t="s">
        <v>5063</v>
      </c>
      <c r="H751" s="29" t="str">
        <f t="shared" si="71"/>
        <v>The Secret Sauce</v>
      </c>
      <c r="I751" s="27" t="s">
        <v>1587</v>
      </c>
      <c r="J751" s="27" t="s">
        <v>5065</v>
      </c>
      <c r="K751" s="28" t="str">
        <f t="shared" si="72"/>
        <v>Apr 7, 2020</v>
      </c>
      <c r="L751" s="30">
        <f t="shared" si="73"/>
        <v>43928</v>
      </c>
      <c r="M751" s="28">
        <f t="shared" si="74"/>
        <v>7</v>
      </c>
      <c r="N751" s="28">
        <f t="shared" si="75"/>
        <v>4</v>
      </c>
      <c r="O751" s="28">
        <f t="shared" si="76"/>
        <v>2020</v>
      </c>
      <c r="P751" s="28" t="str">
        <f t="shared" si="77"/>
        <v>7</v>
      </c>
      <c r="Q751" s="28">
        <f>ROUNDUP(Table1[[#This Row],[month]]/3,0)</f>
        <v>2</v>
      </c>
      <c r="R751" s="28" t="str">
        <f>_xlfn.CONCAT(Table1[[#This Row],[year]],"-Q",Table1[[#This Row],[Quarter]])</f>
        <v>2020-Q2</v>
      </c>
      <c r="S751" s="28" t="str">
        <f>TEXT(Table1[[#This Row],[dateStr]],"yyyy-mm")</f>
        <v>2020-04</v>
      </c>
      <c r="T751" s="28" t="str">
        <f t="shared" si="78"/>
        <v>April</v>
      </c>
      <c r="U751" s="31">
        <v>90</v>
      </c>
      <c r="V751" s="27" t="s">
        <v>5066</v>
      </c>
      <c r="W751" s="32">
        <f t="shared" si="79"/>
        <v>22204</v>
      </c>
      <c r="X751" s="27" t="s">
        <v>5067</v>
      </c>
      <c r="Y751" s="32">
        <f t="shared" si="92"/>
        <v>344</v>
      </c>
      <c r="Z75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51" s="27" t="s">
        <v>5068</v>
      </c>
      <c r="AB751" s="33">
        <f>Table1[[#This Row],[secs]]/60 + Table1[[#This Row],[mins]] + Table1[[#This Row],[hours]]*60</f>
        <v>67.166666666666671</v>
      </c>
      <c r="AC751" s="34">
        <f t="shared" si="93"/>
        <v>10</v>
      </c>
      <c r="AD751" s="34">
        <f t="shared" si="94"/>
        <v>7</v>
      </c>
      <c r="AE751" s="35">
        <f t="shared" si="95"/>
        <v>1</v>
      </c>
      <c r="AF751" s="28" t="str">
        <f>IFERROR(VLOOKUP(E751,youtube_playlist!$G:$H,2,FALSE),"Unspecified")</f>
        <v>อาหาร</v>
      </c>
      <c r="AG751" s="28" t="str">
        <f>IFERROR(INDEX(youtube_playlist!$G$2:$H$285,MATCH(E751,youtube_playlist!$G$2:$G$285,0),MATCH("industry",youtube_playlist!$G$1:$H$1,0)),"Unspecified")</f>
        <v>อาหาร</v>
      </c>
      <c r="AH751" s="36">
        <v>39364</v>
      </c>
    </row>
    <row r="752" spans="1:34" ht="15.75" customHeight="1" x14ac:dyDescent="0.3">
      <c r="A752" s="27" t="s">
        <v>5069</v>
      </c>
      <c r="B752" s="27" t="s">
        <v>4376</v>
      </c>
      <c r="C752" s="27" t="s">
        <v>5070</v>
      </c>
      <c r="D752" s="27" t="s">
        <v>5071</v>
      </c>
      <c r="E752" s="28" t="str">
        <f t="shared" si="69"/>
        <v>D1fLNQdEz80</v>
      </c>
      <c r="F752" s="28" t="str">
        <f t="shared" si="70"/>
        <v>D1fLNQdEz80</v>
      </c>
      <c r="G752" s="27" t="s">
        <v>5070</v>
      </c>
      <c r="H752" s="29" t="str">
        <f t="shared" si="71"/>
        <v>The Secret Sauce</v>
      </c>
      <c r="I752" s="27" t="s">
        <v>1587</v>
      </c>
      <c r="J752" s="27" t="s">
        <v>5072</v>
      </c>
      <c r="K752" s="28" t="str">
        <f t="shared" si="72"/>
        <v>Apr 5, 2020</v>
      </c>
      <c r="L752" s="30">
        <f t="shared" si="73"/>
        <v>43926</v>
      </c>
      <c r="M752" s="28">
        <f t="shared" si="74"/>
        <v>5</v>
      </c>
      <c r="N752" s="28">
        <f t="shared" si="75"/>
        <v>4</v>
      </c>
      <c r="O752" s="28">
        <f t="shared" si="76"/>
        <v>2020</v>
      </c>
      <c r="P752" s="28" t="str">
        <f t="shared" si="77"/>
        <v>5</v>
      </c>
      <c r="Q752" s="28">
        <f>ROUNDUP(Table1[[#This Row],[month]]/3,0)</f>
        <v>2</v>
      </c>
      <c r="R752" s="28" t="str">
        <f>_xlfn.CONCAT(Table1[[#This Row],[year]],"-Q",Table1[[#This Row],[Quarter]])</f>
        <v>2020-Q2</v>
      </c>
      <c r="S752" s="28" t="str">
        <f>TEXT(Table1[[#This Row],[dateStr]],"yyyy-mm")</f>
        <v>2020-04</v>
      </c>
      <c r="T752" s="28" t="str">
        <f t="shared" si="78"/>
        <v>April</v>
      </c>
      <c r="U752" s="31">
        <v>161</v>
      </c>
      <c r="V752" s="27" t="s">
        <v>5073</v>
      </c>
      <c r="W752" s="32">
        <f t="shared" si="79"/>
        <v>210990</v>
      </c>
      <c r="X752" s="27" t="s">
        <v>5074</v>
      </c>
      <c r="Y752" s="32">
        <f t="shared" si="92"/>
        <v>4136</v>
      </c>
      <c r="Z75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52" s="27" t="s">
        <v>5075</v>
      </c>
      <c r="AB752" s="33">
        <f>Table1[[#This Row],[secs]]/60 + Table1[[#This Row],[mins]] + Table1[[#This Row],[hours]]*60</f>
        <v>66.150000000000006</v>
      </c>
      <c r="AC752" s="34">
        <f t="shared" si="93"/>
        <v>9</v>
      </c>
      <c r="AD752" s="34">
        <f t="shared" si="94"/>
        <v>6</v>
      </c>
      <c r="AE752" s="35">
        <f t="shared" si="95"/>
        <v>1</v>
      </c>
      <c r="AF752" s="28" t="str">
        <f>IFERROR(VLOOKUP(E752,youtube_playlist!$G:$H,2,FALSE),"Unspecified")</f>
        <v>Unspecified</v>
      </c>
      <c r="AG752" s="28" t="str">
        <f>IFERROR(INDEX(youtube_playlist!$G$2:$H$285,MATCH(E752,youtube_playlist!$G$2:$G$285,0),MATCH("industry",youtube_playlist!$G$1:$H$1,0)),"Unspecified")</f>
        <v>Unspecified</v>
      </c>
      <c r="AH752" s="36">
        <v>46521</v>
      </c>
    </row>
    <row r="753" spans="1:34" ht="15.75" customHeight="1" x14ac:dyDescent="0.3">
      <c r="A753" s="27" t="s">
        <v>5076</v>
      </c>
      <c r="B753" s="27" t="s">
        <v>4376</v>
      </c>
      <c r="C753" s="27" t="s">
        <v>5077</v>
      </c>
      <c r="D753" s="27" t="s">
        <v>5078</v>
      </c>
      <c r="E753" s="28" t="str">
        <f t="shared" si="69"/>
        <v>4NG5BzeVxC8</v>
      </c>
      <c r="F753" s="28" t="str">
        <f t="shared" si="70"/>
        <v>4NG5BzeVxC8</v>
      </c>
      <c r="G753" s="27" t="s">
        <v>5077</v>
      </c>
      <c r="H753" s="29" t="str">
        <f t="shared" si="71"/>
        <v>The Secret Sauce</v>
      </c>
      <c r="I753" s="27" t="s">
        <v>1587</v>
      </c>
      <c r="J753" s="27" t="s">
        <v>5072</v>
      </c>
      <c r="K753" s="28" t="str">
        <f t="shared" si="72"/>
        <v>Apr 5, 2020</v>
      </c>
      <c r="L753" s="30">
        <f t="shared" si="73"/>
        <v>43926</v>
      </c>
      <c r="M753" s="28">
        <f t="shared" si="74"/>
        <v>5</v>
      </c>
      <c r="N753" s="28">
        <f t="shared" si="75"/>
        <v>4</v>
      </c>
      <c r="O753" s="28">
        <f t="shared" si="76"/>
        <v>2020</v>
      </c>
      <c r="P753" s="28" t="str">
        <f t="shared" si="77"/>
        <v>5</v>
      </c>
      <c r="Q753" s="28">
        <f>ROUNDUP(Table1[[#This Row],[month]]/3,0)</f>
        <v>2</v>
      </c>
      <c r="R753" s="28" t="str">
        <f>_xlfn.CONCAT(Table1[[#This Row],[year]],"-Q",Table1[[#This Row],[Quarter]])</f>
        <v>2020-Q2</v>
      </c>
      <c r="S753" s="28" t="str">
        <f>TEXT(Table1[[#This Row],[dateStr]],"yyyy-mm")</f>
        <v>2020-04</v>
      </c>
      <c r="T753" s="28" t="str">
        <f t="shared" si="78"/>
        <v>April</v>
      </c>
      <c r="U753" s="31">
        <v>19</v>
      </c>
      <c r="V753" s="27" t="s">
        <v>5079</v>
      </c>
      <c r="W753" s="32">
        <f t="shared" si="79"/>
        <v>12933</v>
      </c>
      <c r="X753" s="27" t="s">
        <v>3720</v>
      </c>
      <c r="Y753" s="32">
        <f t="shared" si="92"/>
        <v>259</v>
      </c>
      <c r="Z75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53" s="27" t="s">
        <v>5080</v>
      </c>
      <c r="AB753" s="33">
        <f>Table1[[#This Row],[secs]]/60 + Table1[[#This Row],[mins]] + Table1[[#This Row],[hours]]*60</f>
        <v>21.566666666666666</v>
      </c>
      <c r="AC753" s="34">
        <f t="shared" si="93"/>
        <v>34</v>
      </c>
      <c r="AD753" s="34">
        <f t="shared" si="94"/>
        <v>21</v>
      </c>
      <c r="AE753" s="35">
        <f t="shared" si="95"/>
        <v>0</v>
      </c>
      <c r="AF753" s="28" t="str">
        <f>IFERROR(VLOOKUP(E753,youtube_playlist!$G:$H,2,FALSE),"Unspecified")</f>
        <v>Unspecified</v>
      </c>
      <c r="AG753" s="28" t="str">
        <f>IFERROR(INDEX(youtube_playlist!$G$2:$H$285,MATCH(E753,youtube_playlist!$G$2:$G$285,0),MATCH("industry",youtube_playlist!$G$1:$H$1,0)),"Unspecified")</f>
        <v>Unspecified</v>
      </c>
      <c r="AH753" s="36">
        <v>33933</v>
      </c>
    </row>
    <row r="754" spans="1:34" ht="15.75" customHeight="1" x14ac:dyDescent="0.3">
      <c r="A754" s="27" t="s">
        <v>5081</v>
      </c>
      <c r="B754" s="27" t="s">
        <v>4376</v>
      </c>
      <c r="C754" s="27" t="s">
        <v>5082</v>
      </c>
      <c r="D754" s="27" t="s">
        <v>5083</v>
      </c>
      <c r="E754" s="28" t="str">
        <f t="shared" si="69"/>
        <v>gwgGeVTO34s</v>
      </c>
      <c r="F754" s="28" t="str">
        <f t="shared" si="70"/>
        <v>gwgGeVTO34s</v>
      </c>
      <c r="G754" s="27" t="s">
        <v>5082</v>
      </c>
      <c r="H754" s="29" t="str">
        <f t="shared" si="71"/>
        <v>The Secret Sauce</v>
      </c>
      <c r="I754" s="27" t="s">
        <v>1587</v>
      </c>
      <c r="J754" s="27" t="s">
        <v>5084</v>
      </c>
      <c r="K754" s="28" t="str">
        <f t="shared" si="72"/>
        <v>Apr 2, 2020</v>
      </c>
      <c r="L754" s="30">
        <f t="shared" si="73"/>
        <v>43923</v>
      </c>
      <c r="M754" s="28">
        <f t="shared" si="74"/>
        <v>2</v>
      </c>
      <c r="N754" s="28">
        <f t="shared" si="75"/>
        <v>4</v>
      </c>
      <c r="O754" s="28">
        <f t="shared" si="76"/>
        <v>2020</v>
      </c>
      <c r="P754" s="28" t="str">
        <f t="shared" si="77"/>
        <v>2</v>
      </c>
      <c r="Q754" s="28">
        <f>ROUNDUP(Table1[[#This Row],[month]]/3,0)</f>
        <v>2</v>
      </c>
      <c r="R754" s="28" t="str">
        <f>_xlfn.CONCAT(Table1[[#This Row],[year]],"-Q",Table1[[#This Row],[Quarter]])</f>
        <v>2020-Q2</v>
      </c>
      <c r="S754" s="28" t="str">
        <f>TEXT(Table1[[#This Row],[dateStr]],"yyyy-mm")</f>
        <v>2020-04</v>
      </c>
      <c r="T754" s="28" t="str">
        <f t="shared" si="78"/>
        <v>April</v>
      </c>
      <c r="U754" s="31">
        <v>36</v>
      </c>
      <c r="V754" s="27" t="s">
        <v>5085</v>
      </c>
      <c r="W754" s="32">
        <f t="shared" si="79"/>
        <v>116024</v>
      </c>
      <c r="X754" s="27" t="s">
        <v>5086</v>
      </c>
      <c r="Y754" s="32">
        <f t="shared" si="92"/>
        <v>1676</v>
      </c>
      <c r="Z75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54" s="27" t="s">
        <v>5087</v>
      </c>
      <c r="AB754" s="33">
        <f>Table1[[#This Row],[secs]]/60 + Table1[[#This Row],[mins]] + Table1[[#This Row],[hours]]*60</f>
        <v>48.133333333333333</v>
      </c>
      <c r="AC754" s="34">
        <f t="shared" si="93"/>
        <v>8</v>
      </c>
      <c r="AD754" s="34">
        <f t="shared" si="94"/>
        <v>48</v>
      </c>
      <c r="AE754" s="35">
        <f t="shared" si="95"/>
        <v>0</v>
      </c>
      <c r="AF754" s="28" t="str">
        <f>IFERROR(VLOOKUP(E754,youtube_playlist!$G:$H,2,FALSE),"Unspecified")</f>
        <v>Unspecified</v>
      </c>
      <c r="AG754" s="28" t="str">
        <f>IFERROR(INDEX(youtube_playlist!$G$2:$H$285,MATCH(E754,youtube_playlist!$G$2:$G$285,0),MATCH("industry",youtube_playlist!$G$1:$H$1,0)),"Unspecified")</f>
        <v>Unspecified</v>
      </c>
      <c r="AH754" s="36">
        <v>38150</v>
      </c>
    </row>
    <row r="755" spans="1:34" ht="15.75" customHeight="1" x14ac:dyDescent="0.3">
      <c r="A755" s="27" t="s">
        <v>5088</v>
      </c>
      <c r="B755" s="27" t="s">
        <v>4376</v>
      </c>
      <c r="C755" s="27" t="s">
        <v>5089</v>
      </c>
      <c r="D755" s="27" t="s">
        <v>5090</v>
      </c>
      <c r="E755" s="28" t="str">
        <f t="shared" si="69"/>
        <v>Ff6cDIGJnJ4</v>
      </c>
      <c r="F755" s="28" t="str">
        <f t="shared" si="70"/>
        <v>Ff6cDIGJnJ4</v>
      </c>
      <c r="G755" s="27" t="s">
        <v>5089</v>
      </c>
      <c r="H755" s="29" t="str">
        <f t="shared" si="71"/>
        <v>The Secret Sauce</v>
      </c>
      <c r="I755" s="27" t="s">
        <v>1587</v>
      </c>
      <c r="J755" s="27" t="s">
        <v>5091</v>
      </c>
      <c r="K755" s="28" t="str">
        <f t="shared" si="72"/>
        <v>Apr 1, 2020</v>
      </c>
      <c r="L755" s="30">
        <f t="shared" si="73"/>
        <v>43922</v>
      </c>
      <c r="M755" s="28">
        <f t="shared" si="74"/>
        <v>1</v>
      </c>
      <c r="N755" s="28">
        <f t="shared" si="75"/>
        <v>4</v>
      </c>
      <c r="O755" s="28">
        <f t="shared" si="76"/>
        <v>2020</v>
      </c>
      <c r="P755" s="28" t="str">
        <f t="shared" si="77"/>
        <v>1</v>
      </c>
      <c r="Q755" s="28">
        <f>ROUNDUP(Table1[[#This Row],[month]]/3,0)</f>
        <v>2</v>
      </c>
      <c r="R755" s="28" t="str">
        <f>_xlfn.CONCAT(Table1[[#This Row],[year]],"-Q",Table1[[#This Row],[Quarter]])</f>
        <v>2020-Q2</v>
      </c>
      <c r="S755" s="28" t="str">
        <f>TEXT(Table1[[#This Row],[dateStr]],"yyyy-mm")</f>
        <v>2020-04</v>
      </c>
      <c r="T755" s="28" t="str">
        <f t="shared" si="78"/>
        <v>April</v>
      </c>
      <c r="U755" s="31">
        <v>14</v>
      </c>
      <c r="V755" s="27" t="s">
        <v>5092</v>
      </c>
      <c r="W755" s="32">
        <f t="shared" si="79"/>
        <v>23972</v>
      </c>
      <c r="X755" s="27" t="s">
        <v>5093</v>
      </c>
      <c r="Y755" s="32">
        <f t="shared" si="92"/>
        <v>440</v>
      </c>
      <c r="Z75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55" s="27" t="s">
        <v>5043</v>
      </c>
      <c r="AB755" s="33">
        <f>Table1[[#This Row],[secs]]/60 + Table1[[#This Row],[mins]] + Table1[[#This Row],[hours]]*60</f>
        <v>38.583333333333336</v>
      </c>
      <c r="AC755" s="34">
        <f t="shared" si="93"/>
        <v>35</v>
      </c>
      <c r="AD755" s="34">
        <f t="shared" si="94"/>
        <v>38</v>
      </c>
      <c r="AE755" s="35">
        <f t="shared" si="95"/>
        <v>0</v>
      </c>
      <c r="AF755" s="28" t="str">
        <f>IFERROR(VLOOKUP(E755,youtube_playlist!$G:$H,2,FALSE),"Unspecified")</f>
        <v>Unspecified</v>
      </c>
      <c r="AG755" s="28" t="str">
        <f>IFERROR(INDEX(youtube_playlist!$G$2:$H$285,MATCH(E755,youtube_playlist!$G$2:$G$285,0),MATCH("industry",youtube_playlist!$G$1:$H$1,0)),"Unspecified")</f>
        <v>Unspecified</v>
      </c>
      <c r="AH755" s="36">
        <v>35703</v>
      </c>
    </row>
    <row r="756" spans="1:34" ht="15.75" customHeight="1" x14ac:dyDescent="0.3">
      <c r="A756" s="27" t="s">
        <v>5094</v>
      </c>
      <c r="B756" s="27" t="s">
        <v>4376</v>
      </c>
      <c r="C756" s="27" t="s">
        <v>5095</v>
      </c>
      <c r="D756" s="27" t="s">
        <v>5096</v>
      </c>
      <c r="E756" s="28" t="str">
        <f t="shared" si="69"/>
        <v>1ARh83zAIPw</v>
      </c>
      <c r="F756" s="28" t="str">
        <f t="shared" si="70"/>
        <v>1ARh83zAIPw</v>
      </c>
      <c r="G756" s="27" t="s">
        <v>5095</v>
      </c>
      <c r="H756" s="29" t="str">
        <f t="shared" si="71"/>
        <v>The Secret Sauce</v>
      </c>
      <c r="I756" s="27" t="s">
        <v>1587</v>
      </c>
      <c r="J756" s="27" t="s">
        <v>2426</v>
      </c>
      <c r="K756" s="28" t="str">
        <f t="shared" si="72"/>
        <v>Mar 31, 2020</v>
      </c>
      <c r="L756" s="30">
        <f t="shared" si="73"/>
        <v>43921</v>
      </c>
      <c r="M756" s="28">
        <f t="shared" si="74"/>
        <v>31</v>
      </c>
      <c r="N756" s="28">
        <f t="shared" si="75"/>
        <v>3</v>
      </c>
      <c r="O756" s="28">
        <f t="shared" si="76"/>
        <v>2020</v>
      </c>
      <c r="P756" s="28" t="str">
        <f t="shared" si="77"/>
        <v>31</v>
      </c>
      <c r="Q756" s="28">
        <f>ROUNDUP(Table1[[#This Row],[month]]/3,0)</f>
        <v>1</v>
      </c>
      <c r="R756" s="28" t="str">
        <f>_xlfn.CONCAT(Table1[[#This Row],[year]],"-Q",Table1[[#This Row],[Quarter]])</f>
        <v>2020-Q1</v>
      </c>
      <c r="S756" s="28" t="str">
        <f>TEXT(Table1[[#This Row],[dateStr]],"yyyy-mm")</f>
        <v>2020-03</v>
      </c>
      <c r="T756" s="28" t="str">
        <f t="shared" si="78"/>
        <v>March</v>
      </c>
      <c r="U756" s="31">
        <v>6</v>
      </c>
      <c r="V756" s="27" t="s">
        <v>5097</v>
      </c>
      <c r="W756" s="32">
        <f t="shared" si="79"/>
        <v>9132</v>
      </c>
      <c r="X756" s="27" t="s">
        <v>1693</v>
      </c>
      <c r="Y756" s="32">
        <f t="shared" si="92"/>
        <v>145</v>
      </c>
      <c r="Z75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56" s="27" t="s">
        <v>5098</v>
      </c>
      <c r="AB756" s="33">
        <f>Table1[[#This Row],[secs]]/60 + Table1[[#This Row],[mins]] + Table1[[#This Row],[hours]]*60</f>
        <v>40.416666666666664</v>
      </c>
      <c r="AC756" s="34">
        <f t="shared" si="93"/>
        <v>25</v>
      </c>
      <c r="AD756" s="34">
        <f t="shared" si="94"/>
        <v>40</v>
      </c>
      <c r="AE756" s="35">
        <f t="shared" si="95"/>
        <v>0</v>
      </c>
      <c r="AF756" s="28" t="str">
        <f>IFERROR(VLOOKUP(E756,youtube_playlist!$G:$H,2,FALSE),"Unspecified")</f>
        <v>Health &amp; Wellness</v>
      </c>
      <c r="AG756" s="28" t="str">
        <f>IFERROR(INDEX(youtube_playlist!$G$2:$H$285,MATCH(E756,youtube_playlist!$G$2:$G$285,0),MATCH("industry",youtube_playlist!$G$1:$H$1,0)),"Unspecified")</f>
        <v>Health &amp; Wellness</v>
      </c>
      <c r="AH756" s="36">
        <v>36299</v>
      </c>
    </row>
    <row r="757" spans="1:34" ht="15.75" customHeight="1" x14ac:dyDescent="0.3">
      <c r="A757" s="27" t="s">
        <v>5099</v>
      </c>
      <c r="B757" s="27" t="s">
        <v>4376</v>
      </c>
      <c r="C757" s="27" t="s">
        <v>5100</v>
      </c>
      <c r="D757" s="27" t="s">
        <v>5101</v>
      </c>
      <c r="E757" s="28" t="str">
        <f t="shared" si="69"/>
        <v>XWYWJezeVLs</v>
      </c>
      <c r="F757" s="28" t="str">
        <f t="shared" si="70"/>
        <v>XWYWJezeVLs</v>
      </c>
      <c r="G757" s="27" t="s">
        <v>5100</v>
      </c>
      <c r="H757" s="29" t="str">
        <f t="shared" si="71"/>
        <v>The Secret Sauce</v>
      </c>
      <c r="I757" s="27" t="s">
        <v>1587</v>
      </c>
      <c r="J757" s="27" t="s">
        <v>5102</v>
      </c>
      <c r="K757" s="28" t="str">
        <f t="shared" si="72"/>
        <v>Mar 27, 2020</v>
      </c>
      <c r="L757" s="30">
        <f t="shared" si="73"/>
        <v>43917</v>
      </c>
      <c r="M757" s="28">
        <f t="shared" si="74"/>
        <v>27</v>
      </c>
      <c r="N757" s="28">
        <f t="shared" si="75"/>
        <v>3</v>
      </c>
      <c r="O757" s="28">
        <f t="shared" si="76"/>
        <v>2020</v>
      </c>
      <c r="P757" s="28" t="str">
        <f t="shared" si="77"/>
        <v>27</v>
      </c>
      <c r="Q757" s="28">
        <f>ROUNDUP(Table1[[#This Row],[month]]/3,0)</f>
        <v>1</v>
      </c>
      <c r="R757" s="28" t="str">
        <f>_xlfn.CONCAT(Table1[[#This Row],[year]],"-Q",Table1[[#This Row],[Quarter]])</f>
        <v>2020-Q1</v>
      </c>
      <c r="S757" s="28" t="str">
        <f>TEXT(Table1[[#This Row],[dateStr]],"yyyy-mm")</f>
        <v>2020-03</v>
      </c>
      <c r="T757" s="28" t="str">
        <f t="shared" si="78"/>
        <v>March</v>
      </c>
      <c r="U757" s="31">
        <v>36</v>
      </c>
      <c r="V757" s="27" t="s">
        <v>5103</v>
      </c>
      <c r="W757" s="32">
        <f t="shared" si="79"/>
        <v>35504</v>
      </c>
      <c r="X757" s="27" t="s">
        <v>4031</v>
      </c>
      <c r="Y757" s="32">
        <f t="shared" si="92"/>
        <v>526</v>
      </c>
      <c r="Z75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57" s="27" t="s">
        <v>5104</v>
      </c>
      <c r="AB757" s="33">
        <f>Table1[[#This Row],[secs]]/60 + Table1[[#This Row],[mins]] + Table1[[#This Row],[hours]]*60</f>
        <v>43.95</v>
      </c>
      <c r="AC757" s="34">
        <f t="shared" si="93"/>
        <v>57</v>
      </c>
      <c r="AD757" s="34">
        <f t="shared" si="94"/>
        <v>43</v>
      </c>
      <c r="AE757" s="35">
        <f t="shared" si="95"/>
        <v>0</v>
      </c>
      <c r="AF757" s="28" t="str">
        <f>IFERROR(VLOOKUP(E757,youtube_playlist!$G:$H,2,FALSE),"Unspecified")</f>
        <v>Unspecified</v>
      </c>
      <c r="AG757" s="28" t="str">
        <f>IFERROR(INDEX(youtube_playlist!$G$2:$H$285,MATCH(E757,youtube_playlist!$G$2:$G$285,0),MATCH("industry",youtube_playlist!$G$1:$H$1,0)),"Unspecified")</f>
        <v>Unspecified</v>
      </c>
      <c r="AH757" s="36">
        <v>37530</v>
      </c>
    </row>
    <row r="758" spans="1:34" ht="15.75" customHeight="1" x14ac:dyDescent="0.3">
      <c r="A758" s="27" t="s">
        <v>5105</v>
      </c>
      <c r="B758" s="27" t="s">
        <v>4376</v>
      </c>
      <c r="C758" s="27" t="s">
        <v>5106</v>
      </c>
      <c r="D758" s="27" t="s">
        <v>5107</v>
      </c>
      <c r="E758" s="28" t="str">
        <f t="shared" si="69"/>
        <v>LULhERx6VgI</v>
      </c>
      <c r="F758" s="28" t="str">
        <f t="shared" si="70"/>
        <v>LULhERx6VgI</v>
      </c>
      <c r="G758" s="27" t="s">
        <v>5106</v>
      </c>
      <c r="H758" s="29" t="str">
        <f t="shared" si="71"/>
        <v>The Secret Sauce</v>
      </c>
      <c r="I758" s="27" t="s">
        <v>1587</v>
      </c>
      <c r="J758" s="27" t="s">
        <v>2453</v>
      </c>
      <c r="K758" s="28" t="str">
        <f t="shared" si="72"/>
        <v>Mar 26, 2020</v>
      </c>
      <c r="L758" s="30">
        <f t="shared" si="73"/>
        <v>43916</v>
      </c>
      <c r="M758" s="28">
        <f t="shared" si="74"/>
        <v>26</v>
      </c>
      <c r="N758" s="28">
        <f t="shared" si="75"/>
        <v>3</v>
      </c>
      <c r="O758" s="28">
        <f t="shared" si="76"/>
        <v>2020</v>
      </c>
      <c r="P758" s="28" t="str">
        <f t="shared" si="77"/>
        <v>26</v>
      </c>
      <c r="Q758" s="28">
        <f>ROUNDUP(Table1[[#This Row],[month]]/3,0)</f>
        <v>1</v>
      </c>
      <c r="R758" s="28" t="str">
        <f>_xlfn.CONCAT(Table1[[#This Row],[year]],"-Q",Table1[[#This Row],[Quarter]])</f>
        <v>2020-Q1</v>
      </c>
      <c r="S758" s="28" t="str">
        <f>TEXT(Table1[[#This Row],[dateStr]],"yyyy-mm")</f>
        <v>2020-03</v>
      </c>
      <c r="T758" s="28" t="str">
        <f t="shared" si="78"/>
        <v>March</v>
      </c>
      <c r="U758" s="31">
        <v>5</v>
      </c>
      <c r="V758" s="27" t="s">
        <v>5108</v>
      </c>
      <c r="W758" s="32">
        <f t="shared" si="79"/>
        <v>20386</v>
      </c>
      <c r="X758" s="27" t="s">
        <v>5109</v>
      </c>
      <c r="Y758" s="32">
        <f t="shared" si="92"/>
        <v>254</v>
      </c>
      <c r="Z75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58" s="27" t="s">
        <v>5110</v>
      </c>
      <c r="AB758" s="33">
        <f>Table1[[#This Row],[secs]]/60 + Table1[[#This Row],[mins]] + Table1[[#This Row],[hours]]*60</f>
        <v>32.15</v>
      </c>
      <c r="AC758" s="34">
        <f t="shared" si="93"/>
        <v>9</v>
      </c>
      <c r="AD758" s="34">
        <f t="shared" si="94"/>
        <v>32</v>
      </c>
      <c r="AE758" s="35">
        <f t="shared" si="95"/>
        <v>0</v>
      </c>
      <c r="AF758" s="28" t="str">
        <f>IFERROR(VLOOKUP(E758,youtube_playlist!$G:$H,2,FALSE),"Unspecified")</f>
        <v>สินค้าอุปโภคบริโภค</v>
      </c>
      <c r="AG758" s="28" t="str">
        <f>IFERROR(INDEX(youtube_playlist!$G$2:$H$285,MATCH(E758,youtube_playlist!$G$2:$G$285,0),MATCH("industry",youtube_playlist!$G$1:$H$1,0)),"Unspecified")</f>
        <v>สินค้าอุปโภคบริโภค</v>
      </c>
      <c r="AH758" s="36">
        <v>35305</v>
      </c>
    </row>
    <row r="759" spans="1:34" ht="15.75" customHeight="1" x14ac:dyDescent="0.3">
      <c r="A759" s="27" t="s">
        <v>5111</v>
      </c>
      <c r="B759" s="27" t="s">
        <v>4376</v>
      </c>
      <c r="C759" s="27" t="s">
        <v>5112</v>
      </c>
      <c r="D759" s="27" t="s">
        <v>5113</v>
      </c>
      <c r="E759" s="28" t="str">
        <f t="shared" si="69"/>
        <v>H-tNN2XWjwA</v>
      </c>
      <c r="F759" s="28" t="str">
        <f t="shared" si="70"/>
        <v>H-tNN2XWjwA</v>
      </c>
      <c r="G759" s="27" t="s">
        <v>5112</v>
      </c>
      <c r="H759" s="29" t="str">
        <f t="shared" si="71"/>
        <v>The Secret Sauce</v>
      </c>
      <c r="I759" s="27" t="s">
        <v>1587</v>
      </c>
      <c r="J759" s="27" t="s">
        <v>2460</v>
      </c>
      <c r="K759" s="28" t="str">
        <f t="shared" si="72"/>
        <v>Mar 24, 2020</v>
      </c>
      <c r="L759" s="30">
        <f t="shared" si="73"/>
        <v>43914</v>
      </c>
      <c r="M759" s="28">
        <f t="shared" si="74"/>
        <v>24</v>
      </c>
      <c r="N759" s="28">
        <f t="shared" si="75"/>
        <v>3</v>
      </c>
      <c r="O759" s="28">
        <f t="shared" si="76"/>
        <v>2020</v>
      </c>
      <c r="P759" s="28" t="str">
        <f t="shared" si="77"/>
        <v>24</v>
      </c>
      <c r="Q759" s="28">
        <f>ROUNDUP(Table1[[#This Row],[month]]/3,0)</f>
        <v>1</v>
      </c>
      <c r="R759" s="28" t="str">
        <f>_xlfn.CONCAT(Table1[[#This Row],[year]],"-Q",Table1[[#This Row],[Quarter]])</f>
        <v>2020-Q1</v>
      </c>
      <c r="S759" s="28" t="str">
        <f>TEXT(Table1[[#This Row],[dateStr]],"yyyy-mm")</f>
        <v>2020-03</v>
      </c>
      <c r="T759" s="28" t="str">
        <f t="shared" si="78"/>
        <v>March</v>
      </c>
      <c r="U759" s="31">
        <v>10</v>
      </c>
      <c r="V759" s="27" t="s">
        <v>5114</v>
      </c>
      <c r="W759" s="32">
        <f t="shared" si="79"/>
        <v>7322</v>
      </c>
      <c r="X759" s="27" t="s">
        <v>266</v>
      </c>
      <c r="Y759" s="32">
        <f t="shared" si="92"/>
        <v>211</v>
      </c>
      <c r="Z75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59" s="27" t="s">
        <v>5115</v>
      </c>
      <c r="AB759" s="33">
        <f>Table1[[#This Row],[secs]]/60 + Table1[[#This Row],[mins]] + Table1[[#This Row],[hours]]*60</f>
        <v>12.85</v>
      </c>
      <c r="AC759" s="34">
        <f t="shared" si="93"/>
        <v>51</v>
      </c>
      <c r="AD759" s="34">
        <f t="shared" si="94"/>
        <v>12</v>
      </c>
      <c r="AE759" s="35">
        <f t="shared" si="95"/>
        <v>0</v>
      </c>
      <c r="AF759" s="28" t="str">
        <f>IFERROR(VLOOKUP(E759,youtube_playlist!$G:$H,2,FALSE),"Unspecified")</f>
        <v>Unspecified</v>
      </c>
      <c r="AG759" s="28" t="str">
        <f>IFERROR(INDEX(youtube_playlist!$G$2:$H$285,MATCH(E759,youtube_playlist!$G$2:$G$285,0),MATCH("industry",youtube_playlist!$G$1:$H$1,0)),"Unspecified")</f>
        <v>Unspecified</v>
      </c>
      <c r="AH759" s="36">
        <v>33372</v>
      </c>
    </row>
    <row r="760" spans="1:34" ht="15.75" customHeight="1" x14ac:dyDescent="0.3">
      <c r="A760" s="27" t="s">
        <v>5116</v>
      </c>
      <c r="B760" s="27" t="s">
        <v>4376</v>
      </c>
      <c r="C760" s="27" t="s">
        <v>5117</v>
      </c>
      <c r="D760" s="27" t="s">
        <v>5118</v>
      </c>
      <c r="E760" s="28" t="str">
        <f t="shared" si="69"/>
        <v>aJ6cFbYNjXg</v>
      </c>
      <c r="F760" s="28" t="str">
        <f t="shared" si="70"/>
        <v>aJ6cFbYNjXg</v>
      </c>
      <c r="G760" s="27" t="s">
        <v>5117</v>
      </c>
      <c r="H760" s="29" t="str">
        <f t="shared" si="71"/>
        <v>The Secret Sauce</v>
      </c>
      <c r="I760" s="27" t="s">
        <v>1587</v>
      </c>
      <c r="J760" s="27" t="s">
        <v>5119</v>
      </c>
      <c r="K760" s="28" t="str">
        <f t="shared" si="72"/>
        <v>Mar 22, 2020</v>
      </c>
      <c r="L760" s="30">
        <f t="shared" si="73"/>
        <v>43912</v>
      </c>
      <c r="M760" s="28">
        <f t="shared" si="74"/>
        <v>22</v>
      </c>
      <c r="N760" s="28">
        <f t="shared" si="75"/>
        <v>3</v>
      </c>
      <c r="O760" s="28">
        <f t="shared" si="76"/>
        <v>2020</v>
      </c>
      <c r="P760" s="28" t="str">
        <f t="shared" si="77"/>
        <v>22</v>
      </c>
      <c r="Q760" s="28">
        <f>ROUNDUP(Table1[[#This Row],[month]]/3,0)</f>
        <v>1</v>
      </c>
      <c r="R760" s="28" t="str">
        <f>_xlfn.CONCAT(Table1[[#This Row],[year]],"-Q",Table1[[#This Row],[Quarter]])</f>
        <v>2020-Q1</v>
      </c>
      <c r="S760" s="28" t="str">
        <f>TEXT(Table1[[#This Row],[dateStr]],"yyyy-mm")</f>
        <v>2020-03</v>
      </c>
      <c r="T760" s="28" t="str">
        <f t="shared" si="78"/>
        <v>March</v>
      </c>
      <c r="U760" s="31">
        <v>30</v>
      </c>
      <c r="V760" s="27" t="s">
        <v>5120</v>
      </c>
      <c r="W760" s="32">
        <f t="shared" si="79"/>
        <v>39073</v>
      </c>
      <c r="X760" s="27" t="s">
        <v>5121</v>
      </c>
      <c r="Y760" s="32">
        <f t="shared" si="92"/>
        <v>1128</v>
      </c>
      <c r="Z76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60" s="27" t="s">
        <v>5122</v>
      </c>
      <c r="AB760" s="33">
        <f>Table1[[#This Row],[secs]]/60 + Table1[[#This Row],[mins]] + Table1[[#This Row],[hours]]*60</f>
        <v>15.533333333333333</v>
      </c>
      <c r="AC760" s="34">
        <f t="shared" si="93"/>
        <v>32</v>
      </c>
      <c r="AD760" s="34">
        <f t="shared" si="94"/>
        <v>15</v>
      </c>
      <c r="AE760" s="35">
        <f t="shared" si="95"/>
        <v>0</v>
      </c>
      <c r="AF760" s="28" t="str">
        <f>IFERROR(VLOOKUP(E760,youtube_playlist!$G:$H,2,FALSE),"Unspecified")</f>
        <v>Platform</v>
      </c>
      <c r="AG760" s="28" t="str">
        <f>IFERROR(INDEX(youtube_playlist!$G$2:$H$285,MATCH(E760,youtube_playlist!$G$2:$G$285,0),MATCH("industry",youtube_playlist!$G$1:$H$1,0)),"Unspecified")</f>
        <v>Platform</v>
      </c>
      <c r="AH760" s="36">
        <v>36706</v>
      </c>
    </row>
    <row r="761" spans="1:34" ht="15.75" customHeight="1" x14ac:dyDescent="0.3">
      <c r="A761" s="27" t="s">
        <v>5123</v>
      </c>
      <c r="B761" s="27" t="s">
        <v>4376</v>
      </c>
      <c r="C761" s="27" t="s">
        <v>5124</v>
      </c>
      <c r="D761" s="27" t="s">
        <v>5125</v>
      </c>
      <c r="E761" s="28" t="str">
        <f t="shared" si="69"/>
        <v>yU8JveOUFM0</v>
      </c>
      <c r="F761" s="28" t="str">
        <f t="shared" si="70"/>
        <v>yU8JveOUFM0</v>
      </c>
      <c r="G761" s="27" t="s">
        <v>5124</v>
      </c>
      <c r="H761" s="29" t="str">
        <f t="shared" si="71"/>
        <v>The Secret Sauce</v>
      </c>
      <c r="I761" s="27" t="s">
        <v>1587</v>
      </c>
      <c r="J761" s="27" t="s">
        <v>2480</v>
      </c>
      <c r="K761" s="28" t="str">
        <f t="shared" si="72"/>
        <v>Mar 19, 2020</v>
      </c>
      <c r="L761" s="30">
        <f t="shared" si="73"/>
        <v>43909</v>
      </c>
      <c r="M761" s="28">
        <f t="shared" si="74"/>
        <v>19</v>
      </c>
      <c r="N761" s="28">
        <f t="shared" si="75"/>
        <v>3</v>
      </c>
      <c r="O761" s="28">
        <f t="shared" si="76"/>
        <v>2020</v>
      </c>
      <c r="P761" s="28" t="str">
        <f t="shared" si="77"/>
        <v>19</v>
      </c>
      <c r="Q761" s="28">
        <f>ROUNDUP(Table1[[#This Row],[month]]/3,0)</f>
        <v>1</v>
      </c>
      <c r="R761" s="28" t="str">
        <f>_xlfn.CONCAT(Table1[[#This Row],[year]],"-Q",Table1[[#This Row],[Quarter]])</f>
        <v>2020-Q1</v>
      </c>
      <c r="S761" s="28" t="str">
        <f>TEXT(Table1[[#This Row],[dateStr]],"yyyy-mm")</f>
        <v>2020-03</v>
      </c>
      <c r="T761" s="28" t="str">
        <f t="shared" si="78"/>
        <v>March</v>
      </c>
      <c r="U761" s="31">
        <v>47</v>
      </c>
      <c r="V761" s="27" t="s">
        <v>5126</v>
      </c>
      <c r="W761" s="32">
        <f t="shared" si="79"/>
        <v>120652</v>
      </c>
      <c r="X761" s="27" t="s">
        <v>5127</v>
      </c>
      <c r="Y761" s="32">
        <f t="shared" si="92"/>
        <v>2022</v>
      </c>
      <c r="Z76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61" s="27" t="s">
        <v>5128</v>
      </c>
      <c r="AB761" s="33">
        <f>Table1[[#This Row],[secs]]/60 + Table1[[#This Row],[mins]] + Table1[[#This Row],[hours]]*60</f>
        <v>39.016666666666666</v>
      </c>
      <c r="AC761" s="34">
        <f t="shared" si="93"/>
        <v>1</v>
      </c>
      <c r="AD761" s="34">
        <f t="shared" si="94"/>
        <v>39</v>
      </c>
      <c r="AE761" s="35">
        <f t="shared" si="95"/>
        <v>0</v>
      </c>
      <c r="AF761" s="28" t="str">
        <f>IFERROR(VLOOKUP(E761,youtube_playlist!$G:$H,2,FALSE),"Unspecified")</f>
        <v>Unspecified</v>
      </c>
      <c r="AG761" s="28" t="str">
        <f>IFERROR(INDEX(youtube_playlist!$G$2:$H$285,MATCH(E761,youtube_playlist!$G$2:$G$285,0),MATCH("industry",youtube_playlist!$G$1:$H$1,0)),"Unspecified")</f>
        <v>Unspecified</v>
      </c>
      <c r="AH761" s="36">
        <v>39142</v>
      </c>
    </row>
    <row r="762" spans="1:34" ht="15.75" customHeight="1" x14ac:dyDescent="0.3">
      <c r="A762" s="27" t="s">
        <v>5129</v>
      </c>
      <c r="B762" s="27" t="s">
        <v>4376</v>
      </c>
      <c r="C762" s="27" t="s">
        <v>5130</v>
      </c>
      <c r="D762" s="27" t="s">
        <v>5131</v>
      </c>
      <c r="E762" s="28" t="str">
        <f t="shared" si="69"/>
        <v>fLSRcBPbd54</v>
      </c>
      <c r="F762" s="28" t="str">
        <f t="shared" si="70"/>
        <v>fLSRcBPbd54</v>
      </c>
      <c r="G762" s="27" t="s">
        <v>5130</v>
      </c>
      <c r="H762" s="29" t="str">
        <f t="shared" si="71"/>
        <v>The Secret Sauce</v>
      </c>
      <c r="I762" s="27" t="s">
        <v>1587</v>
      </c>
      <c r="J762" s="27" t="s">
        <v>2493</v>
      </c>
      <c r="K762" s="28" t="str">
        <f t="shared" si="72"/>
        <v>Mar 17, 2020</v>
      </c>
      <c r="L762" s="30">
        <f t="shared" si="73"/>
        <v>43907</v>
      </c>
      <c r="M762" s="28">
        <f t="shared" si="74"/>
        <v>17</v>
      </c>
      <c r="N762" s="28">
        <f t="shared" si="75"/>
        <v>3</v>
      </c>
      <c r="O762" s="28">
        <f t="shared" si="76"/>
        <v>2020</v>
      </c>
      <c r="P762" s="28" t="str">
        <f t="shared" si="77"/>
        <v>17</v>
      </c>
      <c r="Q762" s="28">
        <f>ROUNDUP(Table1[[#This Row],[month]]/3,0)</f>
        <v>1</v>
      </c>
      <c r="R762" s="28" t="str">
        <f>_xlfn.CONCAT(Table1[[#This Row],[year]],"-Q",Table1[[#This Row],[Quarter]])</f>
        <v>2020-Q1</v>
      </c>
      <c r="S762" s="28" t="str">
        <f>TEXT(Table1[[#This Row],[dateStr]],"yyyy-mm")</f>
        <v>2020-03</v>
      </c>
      <c r="T762" s="28" t="str">
        <f t="shared" si="78"/>
        <v>March</v>
      </c>
      <c r="U762" s="31">
        <v>227</v>
      </c>
      <c r="V762" s="27" t="s">
        <v>5132</v>
      </c>
      <c r="W762" s="32">
        <f t="shared" si="79"/>
        <v>230393</v>
      </c>
      <c r="X762" s="27" t="s">
        <v>5133</v>
      </c>
      <c r="Y762" s="32">
        <f t="shared" si="92"/>
        <v>4149</v>
      </c>
      <c r="Z76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62" s="27" t="s">
        <v>5134</v>
      </c>
      <c r="AB762" s="33">
        <f>Table1[[#This Row],[secs]]/60 + Table1[[#This Row],[mins]] + Table1[[#This Row],[hours]]*60</f>
        <v>85.633333333333326</v>
      </c>
      <c r="AC762" s="34">
        <f t="shared" si="93"/>
        <v>38</v>
      </c>
      <c r="AD762" s="34">
        <f t="shared" si="94"/>
        <v>25</v>
      </c>
      <c r="AE762" s="35">
        <f t="shared" si="95"/>
        <v>1</v>
      </c>
      <c r="AF762" s="28" t="str">
        <f>IFERROR(VLOOKUP(E762,youtube_playlist!$G:$H,2,FALSE),"Unspecified")</f>
        <v>การท่องเที่ยว</v>
      </c>
      <c r="AG762" s="28" t="str">
        <f>IFERROR(INDEX(youtube_playlist!$G$2:$H$285,MATCH(E762,youtube_playlist!$G$2:$G$285,0),MATCH("industry",youtube_playlist!$G$1:$H$1,0)),"Unspecified")</f>
        <v>การท่องเที่ยว</v>
      </c>
      <c r="AH762" s="36">
        <v>75072</v>
      </c>
    </row>
    <row r="763" spans="1:34" ht="15.75" customHeight="1" x14ac:dyDescent="0.3">
      <c r="A763" s="27" t="s">
        <v>5135</v>
      </c>
      <c r="B763" s="27" t="s">
        <v>4376</v>
      </c>
      <c r="C763" s="27" t="s">
        <v>5136</v>
      </c>
      <c r="D763" s="27" t="s">
        <v>5137</v>
      </c>
      <c r="E763" s="28" t="str">
        <f t="shared" si="69"/>
        <v>aLoZ5aAVwIY</v>
      </c>
      <c r="F763" s="28" t="str">
        <f t="shared" si="70"/>
        <v>aLoZ5aAVwIY</v>
      </c>
      <c r="G763" s="27" t="s">
        <v>5136</v>
      </c>
      <c r="H763" s="29" t="str">
        <f t="shared" si="71"/>
        <v>The Secret Sauce</v>
      </c>
      <c r="I763" s="27" t="s">
        <v>1587</v>
      </c>
      <c r="J763" s="27" t="s">
        <v>5138</v>
      </c>
      <c r="K763" s="28" t="str">
        <f t="shared" si="72"/>
        <v>Mar 14, 2020</v>
      </c>
      <c r="L763" s="30">
        <f t="shared" si="73"/>
        <v>43904</v>
      </c>
      <c r="M763" s="28">
        <f t="shared" si="74"/>
        <v>14</v>
      </c>
      <c r="N763" s="28">
        <f t="shared" si="75"/>
        <v>3</v>
      </c>
      <c r="O763" s="28">
        <f t="shared" si="76"/>
        <v>2020</v>
      </c>
      <c r="P763" s="28" t="str">
        <f t="shared" si="77"/>
        <v>14</v>
      </c>
      <c r="Q763" s="28">
        <f>ROUNDUP(Table1[[#This Row],[month]]/3,0)</f>
        <v>1</v>
      </c>
      <c r="R763" s="28" t="str">
        <f>_xlfn.CONCAT(Table1[[#This Row],[year]],"-Q",Table1[[#This Row],[Quarter]])</f>
        <v>2020-Q1</v>
      </c>
      <c r="S763" s="28" t="str">
        <f>TEXT(Table1[[#This Row],[dateStr]],"yyyy-mm")</f>
        <v>2020-03</v>
      </c>
      <c r="T763" s="28" t="str">
        <f t="shared" si="78"/>
        <v>March</v>
      </c>
      <c r="U763" s="31">
        <v>79</v>
      </c>
      <c r="V763" s="27" t="s">
        <v>5139</v>
      </c>
      <c r="W763" s="32">
        <f t="shared" si="79"/>
        <v>87068</v>
      </c>
      <c r="X763" s="27" t="s">
        <v>5140</v>
      </c>
      <c r="Y763" s="32">
        <f t="shared" si="92"/>
        <v>1567</v>
      </c>
      <c r="Z76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63" s="27" t="s">
        <v>5141</v>
      </c>
      <c r="AB763" s="33">
        <f>Table1[[#This Row],[secs]]/60 + Table1[[#This Row],[mins]] + Table1[[#This Row],[hours]]*60</f>
        <v>42.483333333333334</v>
      </c>
      <c r="AC763" s="34">
        <f t="shared" si="93"/>
        <v>29</v>
      </c>
      <c r="AD763" s="34">
        <f t="shared" si="94"/>
        <v>42</v>
      </c>
      <c r="AE763" s="35">
        <f t="shared" si="95"/>
        <v>0</v>
      </c>
      <c r="AF763" s="28" t="str">
        <f>IFERROR(VLOOKUP(E763,youtube_playlist!$G:$H,2,FALSE),"Unspecified")</f>
        <v>Unspecified</v>
      </c>
      <c r="AG763" s="28" t="str">
        <f>IFERROR(INDEX(youtube_playlist!$G$2:$H$285,MATCH(E763,youtube_playlist!$G$2:$G$285,0),MATCH("industry",youtube_playlist!$G$1:$H$1,0)),"Unspecified")</f>
        <v>Unspecified</v>
      </c>
      <c r="AH763" s="36">
        <v>42616</v>
      </c>
    </row>
    <row r="764" spans="1:34" ht="15.75" customHeight="1" x14ac:dyDescent="0.3">
      <c r="A764" s="27" t="s">
        <v>5142</v>
      </c>
      <c r="B764" s="27" t="s">
        <v>4376</v>
      </c>
      <c r="C764" s="27" t="s">
        <v>5143</v>
      </c>
      <c r="D764" s="27" t="s">
        <v>5144</v>
      </c>
      <c r="E764" s="28" t="str">
        <f t="shared" si="69"/>
        <v>1zx0TGbftcM</v>
      </c>
      <c r="F764" s="28" t="str">
        <f t="shared" si="70"/>
        <v>1zx0TGbftcM</v>
      </c>
      <c r="G764" s="27" t="s">
        <v>5143</v>
      </c>
      <c r="H764" s="29" t="str">
        <f t="shared" si="71"/>
        <v>The Secret Sauce</v>
      </c>
      <c r="I764" s="27" t="s">
        <v>1587</v>
      </c>
      <c r="J764" s="27" t="s">
        <v>2514</v>
      </c>
      <c r="K764" s="28" t="str">
        <f t="shared" si="72"/>
        <v>Mar 13, 2020</v>
      </c>
      <c r="L764" s="30">
        <f t="shared" si="73"/>
        <v>43903</v>
      </c>
      <c r="M764" s="28">
        <f t="shared" si="74"/>
        <v>13</v>
      </c>
      <c r="N764" s="28">
        <f t="shared" si="75"/>
        <v>3</v>
      </c>
      <c r="O764" s="28">
        <f t="shared" si="76"/>
        <v>2020</v>
      </c>
      <c r="P764" s="28" t="str">
        <f t="shared" si="77"/>
        <v>13</v>
      </c>
      <c r="Q764" s="28">
        <f>ROUNDUP(Table1[[#This Row],[month]]/3,0)</f>
        <v>1</v>
      </c>
      <c r="R764" s="28" t="str">
        <f>_xlfn.CONCAT(Table1[[#This Row],[year]],"-Q",Table1[[#This Row],[Quarter]])</f>
        <v>2020-Q1</v>
      </c>
      <c r="S764" s="28" t="str">
        <f>TEXT(Table1[[#This Row],[dateStr]],"yyyy-mm")</f>
        <v>2020-03</v>
      </c>
      <c r="T764" s="28" t="str">
        <f t="shared" si="78"/>
        <v>March</v>
      </c>
      <c r="U764" s="31">
        <v>7</v>
      </c>
      <c r="V764" s="27" t="s">
        <v>5145</v>
      </c>
      <c r="W764" s="32">
        <f t="shared" si="79"/>
        <v>9089</v>
      </c>
      <c r="X764" s="27" t="s">
        <v>5146</v>
      </c>
      <c r="Y764" s="32">
        <f t="shared" si="92"/>
        <v>174</v>
      </c>
      <c r="Z76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64" s="27" t="s">
        <v>5147</v>
      </c>
      <c r="AB764" s="33">
        <f>Table1[[#This Row],[secs]]/60 + Table1[[#This Row],[mins]] + Table1[[#This Row],[hours]]*60</f>
        <v>20.533333333333335</v>
      </c>
      <c r="AC764" s="34">
        <f t="shared" si="93"/>
        <v>32</v>
      </c>
      <c r="AD764" s="34">
        <f t="shared" si="94"/>
        <v>20</v>
      </c>
      <c r="AE764" s="35">
        <f t="shared" si="95"/>
        <v>0</v>
      </c>
      <c r="AF764" s="28" t="str">
        <f>IFERROR(VLOOKUP(E764,youtube_playlist!$G:$H,2,FALSE),"Unspecified")</f>
        <v>อสังหาริมทรัพย์</v>
      </c>
      <c r="AG764" s="28" t="str">
        <f>IFERROR(INDEX(youtube_playlist!$G$2:$H$285,MATCH(E764,youtube_playlist!$G$2:$G$285,0),MATCH("industry",youtube_playlist!$G$1:$H$1,0)),"Unspecified")</f>
        <v>อสังหาริมทรัพย์</v>
      </c>
      <c r="AH764" s="36">
        <v>34605</v>
      </c>
    </row>
    <row r="765" spans="1:34" ht="15.75" customHeight="1" x14ac:dyDescent="0.3">
      <c r="A765" s="27" t="s">
        <v>5148</v>
      </c>
      <c r="B765" s="27" t="s">
        <v>4376</v>
      </c>
      <c r="C765" s="27" t="s">
        <v>5149</v>
      </c>
      <c r="D765" s="27" t="s">
        <v>5150</v>
      </c>
      <c r="E765" s="28" t="str">
        <f t="shared" si="69"/>
        <v>YAGDQ3UYkQo</v>
      </c>
      <c r="F765" s="28" t="str">
        <f t="shared" si="70"/>
        <v>YAGDQ3UYkQo</v>
      </c>
      <c r="G765" s="27" t="s">
        <v>5149</v>
      </c>
      <c r="H765" s="29" t="str">
        <f t="shared" si="71"/>
        <v>The Secret Sauce</v>
      </c>
      <c r="I765" s="27" t="s">
        <v>1587</v>
      </c>
      <c r="J765" s="27" t="s">
        <v>5151</v>
      </c>
      <c r="K765" s="28" t="str">
        <f t="shared" si="72"/>
        <v>Mar 10, 2020</v>
      </c>
      <c r="L765" s="30">
        <f t="shared" si="73"/>
        <v>43900</v>
      </c>
      <c r="M765" s="28">
        <f t="shared" si="74"/>
        <v>10</v>
      </c>
      <c r="N765" s="28">
        <f t="shared" si="75"/>
        <v>3</v>
      </c>
      <c r="O765" s="28">
        <f t="shared" si="76"/>
        <v>2020</v>
      </c>
      <c r="P765" s="28" t="str">
        <f t="shared" si="77"/>
        <v>10</v>
      </c>
      <c r="Q765" s="28">
        <f>ROUNDUP(Table1[[#This Row],[month]]/3,0)</f>
        <v>1</v>
      </c>
      <c r="R765" s="28" t="str">
        <f>_xlfn.CONCAT(Table1[[#This Row],[year]],"-Q",Table1[[#This Row],[Quarter]])</f>
        <v>2020-Q1</v>
      </c>
      <c r="S765" s="28" t="str">
        <f>TEXT(Table1[[#This Row],[dateStr]],"yyyy-mm")</f>
        <v>2020-03</v>
      </c>
      <c r="T765" s="28" t="str">
        <f t="shared" si="78"/>
        <v>March</v>
      </c>
      <c r="U765" s="31">
        <v>1716</v>
      </c>
      <c r="V765" s="27" t="s">
        <v>5152</v>
      </c>
      <c r="W765" s="32">
        <f t="shared" si="79"/>
        <v>487712</v>
      </c>
      <c r="X765" s="27" t="s">
        <v>5153</v>
      </c>
      <c r="Y765" s="32">
        <f t="shared" si="92"/>
        <v>5964</v>
      </c>
      <c r="Z76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65" s="27" t="s">
        <v>5154</v>
      </c>
      <c r="AB765" s="33">
        <f>Table1[[#This Row],[secs]]/60 + Table1[[#This Row],[mins]] + Table1[[#This Row],[hours]]*60</f>
        <v>46.6</v>
      </c>
      <c r="AC765" s="34">
        <f t="shared" si="93"/>
        <v>36</v>
      </c>
      <c r="AD765" s="34">
        <f t="shared" si="94"/>
        <v>46</v>
      </c>
      <c r="AE765" s="35">
        <f t="shared" si="95"/>
        <v>0</v>
      </c>
      <c r="AF765" s="28" t="str">
        <f>IFERROR(VLOOKUP(E765,youtube_playlist!$G:$H,2,FALSE),"Unspecified")</f>
        <v>Unspecified</v>
      </c>
      <c r="AG765" s="28" t="str">
        <f>IFERROR(INDEX(youtube_playlist!$G$2:$H$285,MATCH(E765,youtube_playlist!$G$2:$G$285,0),MATCH("industry",youtube_playlist!$G$1:$H$1,0)),"Unspecified")</f>
        <v>Unspecified</v>
      </c>
      <c r="AH765" s="36">
        <v>55715</v>
      </c>
    </row>
    <row r="766" spans="1:34" ht="15.75" customHeight="1" x14ac:dyDescent="0.3">
      <c r="A766" s="27" t="s">
        <v>5155</v>
      </c>
      <c r="B766" s="27" t="s">
        <v>4376</v>
      </c>
      <c r="C766" s="27" t="s">
        <v>5156</v>
      </c>
      <c r="D766" s="27" t="s">
        <v>5157</v>
      </c>
      <c r="E766" s="28" t="str">
        <f t="shared" si="69"/>
        <v>AtJmXvHOXuE</v>
      </c>
      <c r="F766" s="28" t="str">
        <f t="shared" si="70"/>
        <v>AtJmXvHOXuE</v>
      </c>
      <c r="G766" s="27" t="s">
        <v>5156</v>
      </c>
      <c r="H766" s="29" t="str">
        <f t="shared" si="71"/>
        <v>The Secret Sauce</v>
      </c>
      <c r="I766" s="27" t="s">
        <v>1587</v>
      </c>
      <c r="J766" s="27" t="s">
        <v>5158</v>
      </c>
      <c r="K766" s="28" t="str">
        <f t="shared" si="72"/>
        <v>Mar 9, 2020</v>
      </c>
      <c r="L766" s="30">
        <f t="shared" si="73"/>
        <v>43899</v>
      </c>
      <c r="M766" s="28">
        <f t="shared" si="74"/>
        <v>9</v>
      </c>
      <c r="N766" s="28">
        <f t="shared" si="75"/>
        <v>3</v>
      </c>
      <c r="O766" s="28">
        <f t="shared" si="76"/>
        <v>2020</v>
      </c>
      <c r="P766" s="28" t="str">
        <f t="shared" si="77"/>
        <v>9</v>
      </c>
      <c r="Q766" s="28">
        <f>ROUNDUP(Table1[[#This Row],[month]]/3,0)</f>
        <v>1</v>
      </c>
      <c r="R766" s="28" t="str">
        <f>_xlfn.CONCAT(Table1[[#This Row],[year]],"-Q",Table1[[#This Row],[Quarter]])</f>
        <v>2020-Q1</v>
      </c>
      <c r="S766" s="28" t="str">
        <f>TEXT(Table1[[#This Row],[dateStr]],"yyyy-mm")</f>
        <v>2020-03</v>
      </c>
      <c r="T766" s="28" t="str">
        <f t="shared" si="78"/>
        <v>March</v>
      </c>
      <c r="U766" s="31">
        <v>35</v>
      </c>
      <c r="V766" s="27" t="s">
        <v>5159</v>
      </c>
      <c r="W766" s="32">
        <f t="shared" si="79"/>
        <v>16325</v>
      </c>
      <c r="X766" s="27" t="s">
        <v>5160</v>
      </c>
      <c r="Y766" s="32">
        <f t="shared" si="92"/>
        <v>266</v>
      </c>
      <c r="Z766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66" s="27" t="s">
        <v>5161</v>
      </c>
      <c r="AB766" s="33">
        <f>Table1[[#This Row],[secs]]/60 + Table1[[#This Row],[mins]] + Table1[[#This Row],[hours]]*60</f>
        <v>62.633333333333333</v>
      </c>
      <c r="AC766" s="34">
        <f t="shared" si="93"/>
        <v>38</v>
      </c>
      <c r="AD766" s="34">
        <f t="shared" si="94"/>
        <v>2</v>
      </c>
      <c r="AE766" s="35">
        <f t="shared" si="95"/>
        <v>1</v>
      </c>
      <c r="AF766" s="28" t="str">
        <f>IFERROR(VLOOKUP(E766,youtube_playlist!$G:$H,2,FALSE),"Unspecified")</f>
        <v>Entertainment</v>
      </c>
      <c r="AG766" s="28" t="str">
        <f>IFERROR(INDEX(youtube_playlist!$G$2:$H$285,MATCH(E766,youtube_playlist!$G$2:$G$285,0),MATCH("industry",youtube_playlist!$G$1:$H$1,0)),"Unspecified")</f>
        <v>Entertainment</v>
      </c>
      <c r="AH766" s="36">
        <v>40564</v>
      </c>
    </row>
    <row r="767" spans="1:34" ht="15.75" customHeight="1" x14ac:dyDescent="0.3">
      <c r="A767" s="27" t="s">
        <v>5162</v>
      </c>
      <c r="B767" s="27" t="s">
        <v>4376</v>
      </c>
      <c r="C767" s="27" t="s">
        <v>5163</v>
      </c>
      <c r="D767" s="27" t="s">
        <v>5164</v>
      </c>
      <c r="E767" s="28" t="str">
        <f t="shared" ref="E767:E968" si="96">LEFT(SUBSTITUTE(D767,"https://www.youtube.com/watch?v=",""),11)</f>
        <v>-DC1joOin5c</v>
      </c>
      <c r="F767" s="28" t="str">
        <f t="shared" ref="F767:F968" si="97">MID(D767,33,11)</f>
        <v>-DC1joOin5c</v>
      </c>
      <c r="G767" s="27" t="s">
        <v>5163</v>
      </c>
      <c r="H767" s="29" t="str">
        <f t="shared" ref="H767:H968" si="98">IF(ISNUMBER(SEARCH("The Secret Sauce",G767)),"The Secret Sauce","Executive Espresso")</f>
        <v>The Secret Sauce</v>
      </c>
      <c r="I767" s="27" t="s">
        <v>1587</v>
      </c>
      <c r="J767" s="27" t="s">
        <v>5165</v>
      </c>
      <c r="K767" s="28" t="str">
        <f t="shared" ref="K767:K968" si="99">SUBSTITUTE(SUBSTITUTE(J767,"Premiered ",""),"Streamed live on ","")</f>
        <v>Mar 4, 2020</v>
      </c>
      <c r="L767" s="30">
        <f t="shared" ref="L767:L968" si="100">DATEVALUE(K767)</f>
        <v>43894</v>
      </c>
      <c r="M767" s="28">
        <f t="shared" ref="M767:M968" si="101">DAY(L767)</f>
        <v>4</v>
      </c>
      <c r="N767" s="28">
        <f t="shared" ref="N767:N968" si="102">MONTH(L767)</f>
        <v>3</v>
      </c>
      <c r="O767" s="28">
        <f t="shared" ref="O767:O968" si="103">YEAR(L767)</f>
        <v>2020</v>
      </c>
      <c r="P767" s="28" t="str">
        <f t="shared" ref="P767:P968" si="104">TEXT(L767,"d")</f>
        <v>4</v>
      </c>
      <c r="Q767" s="28">
        <f>ROUNDUP(Table1[[#This Row],[month]]/3,0)</f>
        <v>1</v>
      </c>
      <c r="R767" s="28" t="str">
        <f>_xlfn.CONCAT(Table1[[#This Row],[year]],"-Q",Table1[[#This Row],[Quarter]])</f>
        <v>2020-Q1</v>
      </c>
      <c r="S767" s="28" t="str">
        <f>TEXT(Table1[[#This Row],[dateStr]],"yyyy-mm")</f>
        <v>2020-03</v>
      </c>
      <c r="T767" s="28" t="str">
        <f t="shared" ref="T767:T968" si="105">TEXT(L767,"mmmm")</f>
        <v>March</v>
      </c>
      <c r="U767" s="31">
        <v>61</v>
      </c>
      <c r="V767" s="27" t="s">
        <v>5166</v>
      </c>
      <c r="W767" s="32">
        <f t="shared" ref="W767:W968" si="106">VALUE(SUBSTITUTE(V767," views",""))</f>
        <v>93025</v>
      </c>
      <c r="X767" s="27" t="s">
        <v>5167</v>
      </c>
      <c r="Y767" s="32">
        <f t="shared" si="92"/>
        <v>1453</v>
      </c>
      <c r="Z76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67" s="27" t="s">
        <v>5168</v>
      </c>
      <c r="AB767" s="33">
        <f>Table1[[#This Row],[secs]]/60 + Table1[[#This Row],[mins]] + Table1[[#This Row],[hours]]*60</f>
        <v>70.816666666666663</v>
      </c>
      <c r="AC767" s="34">
        <f t="shared" si="93"/>
        <v>49</v>
      </c>
      <c r="AD767" s="34">
        <f t="shared" si="94"/>
        <v>10</v>
      </c>
      <c r="AE767" s="35">
        <f t="shared" si="95"/>
        <v>1</v>
      </c>
      <c r="AF767" s="28" t="str">
        <f>IFERROR(VLOOKUP(E767,youtube_playlist!$G:$H,2,FALSE),"Unspecified")</f>
        <v>อสังหาริมทรัพย์</v>
      </c>
      <c r="AG767" s="28" t="str">
        <f>IFERROR(INDEX(youtube_playlist!$G$2:$H$285,MATCH(E767,youtube_playlist!$G$2:$G$285,0),MATCH("industry",youtube_playlist!$G$1:$H$1,0)),"Unspecified")</f>
        <v>อสังหาริมทรัพย์</v>
      </c>
      <c r="AH767" s="36">
        <v>49602</v>
      </c>
    </row>
    <row r="768" spans="1:34" ht="15.75" customHeight="1" x14ac:dyDescent="0.3">
      <c r="A768" s="27" t="s">
        <v>5169</v>
      </c>
      <c r="B768" s="27" t="s">
        <v>4376</v>
      </c>
      <c r="C768" s="27" t="s">
        <v>5170</v>
      </c>
      <c r="D768" s="27" t="s">
        <v>5171</v>
      </c>
      <c r="E768" s="28" t="str">
        <f t="shared" si="96"/>
        <v>jmXSBrvxB0E</v>
      </c>
      <c r="F768" s="28" t="str">
        <f t="shared" si="97"/>
        <v>jmXSBrvxB0E</v>
      </c>
      <c r="G768" s="27" t="s">
        <v>5170</v>
      </c>
      <c r="H768" s="29" t="str">
        <f t="shared" si="98"/>
        <v>The Secret Sauce</v>
      </c>
      <c r="I768" s="27" t="s">
        <v>1587</v>
      </c>
      <c r="J768" s="27" t="s">
        <v>5172</v>
      </c>
      <c r="K768" s="28" t="str">
        <f t="shared" si="99"/>
        <v>Feb 29, 2020</v>
      </c>
      <c r="L768" s="30">
        <f t="shared" si="100"/>
        <v>43890</v>
      </c>
      <c r="M768" s="28">
        <f t="shared" si="101"/>
        <v>29</v>
      </c>
      <c r="N768" s="28">
        <f t="shared" si="102"/>
        <v>2</v>
      </c>
      <c r="O768" s="28">
        <f t="shared" si="103"/>
        <v>2020</v>
      </c>
      <c r="P768" s="28" t="str">
        <f t="shared" si="104"/>
        <v>29</v>
      </c>
      <c r="Q768" s="28">
        <f>ROUNDUP(Table1[[#This Row],[month]]/3,0)</f>
        <v>1</v>
      </c>
      <c r="R768" s="28" t="str">
        <f>_xlfn.CONCAT(Table1[[#This Row],[year]],"-Q",Table1[[#This Row],[Quarter]])</f>
        <v>2020-Q1</v>
      </c>
      <c r="S768" s="28" t="str">
        <f>TEXT(Table1[[#This Row],[dateStr]],"yyyy-mm")</f>
        <v>2020-02</v>
      </c>
      <c r="T768" s="28" t="str">
        <f t="shared" si="105"/>
        <v>February</v>
      </c>
      <c r="U768" s="31">
        <v>29</v>
      </c>
      <c r="V768" s="27" t="s">
        <v>5173</v>
      </c>
      <c r="W768" s="32">
        <f t="shared" si="106"/>
        <v>49616</v>
      </c>
      <c r="X768" s="27" t="s">
        <v>563</v>
      </c>
      <c r="Y768" s="32">
        <f t="shared" si="92"/>
        <v>869</v>
      </c>
      <c r="Z76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68" s="27" t="s">
        <v>5174</v>
      </c>
      <c r="AB768" s="33">
        <f>Table1[[#This Row],[secs]]/60 + Table1[[#This Row],[mins]] + Table1[[#This Row],[hours]]*60</f>
        <v>61.333333333333336</v>
      </c>
      <c r="AC768" s="34">
        <f t="shared" si="93"/>
        <v>20</v>
      </c>
      <c r="AD768" s="34">
        <f t="shared" si="94"/>
        <v>1</v>
      </c>
      <c r="AE768" s="35">
        <f t="shared" si="95"/>
        <v>1</v>
      </c>
      <c r="AF768" s="28" t="str">
        <f>IFERROR(VLOOKUP(E768,youtube_playlist!$G:$H,2,FALSE),"Unspecified")</f>
        <v>Unspecified</v>
      </c>
      <c r="AG768" s="28" t="str">
        <f>IFERROR(INDEX(youtube_playlist!$G$2:$H$285,MATCH(E768,youtube_playlist!$G$2:$G$285,0),MATCH("industry",youtube_playlist!$G$1:$H$1,0)),"Unspecified")</f>
        <v>Unspecified</v>
      </c>
      <c r="AH768" s="36">
        <v>47782</v>
      </c>
    </row>
    <row r="769" spans="1:34" ht="15.75" customHeight="1" x14ac:dyDescent="0.3">
      <c r="A769" s="27" t="s">
        <v>5175</v>
      </c>
      <c r="B769" s="27" t="s">
        <v>4376</v>
      </c>
      <c r="C769" s="27" t="s">
        <v>5176</v>
      </c>
      <c r="D769" s="27" t="s">
        <v>5177</v>
      </c>
      <c r="E769" s="28" t="str">
        <f t="shared" si="96"/>
        <v>xmwCzovZGjo</v>
      </c>
      <c r="F769" s="28" t="str">
        <f t="shared" si="97"/>
        <v>xmwCzovZGjo</v>
      </c>
      <c r="G769" s="27" t="s">
        <v>5176</v>
      </c>
      <c r="H769" s="29" t="str">
        <f t="shared" si="98"/>
        <v>The Secret Sauce</v>
      </c>
      <c r="I769" s="27" t="s">
        <v>1587</v>
      </c>
      <c r="J769" s="27" t="s">
        <v>5178</v>
      </c>
      <c r="K769" s="28" t="str">
        <f t="shared" si="99"/>
        <v>Feb 27, 2020</v>
      </c>
      <c r="L769" s="30">
        <f t="shared" si="100"/>
        <v>43888</v>
      </c>
      <c r="M769" s="28">
        <f t="shared" si="101"/>
        <v>27</v>
      </c>
      <c r="N769" s="28">
        <f t="shared" si="102"/>
        <v>2</v>
      </c>
      <c r="O769" s="28">
        <f t="shared" si="103"/>
        <v>2020</v>
      </c>
      <c r="P769" s="28" t="str">
        <f t="shared" si="104"/>
        <v>27</v>
      </c>
      <c r="Q769" s="28">
        <f>ROUNDUP(Table1[[#This Row],[month]]/3,0)</f>
        <v>1</v>
      </c>
      <c r="R769" s="28" t="str">
        <f>_xlfn.CONCAT(Table1[[#This Row],[year]],"-Q",Table1[[#This Row],[Quarter]])</f>
        <v>2020-Q1</v>
      </c>
      <c r="S769" s="28" t="str">
        <f>TEXT(Table1[[#This Row],[dateStr]],"yyyy-mm")</f>
        <v>2020-02</v>
      </c>
      <c r="T769" s="28" t="str">
        <f t="shared" si="105"/>
        <v>February</v>
      </c>
      <c r="U769" s="31">
        <v>48</v>
      </c>
      <c r="V769" s="27" t="s">
        <v>5179</v>
      </c>
      <c r="W769" s="32">
        <f t="shared" si="106"/>
        <v>94500</v>
      </c>
      <c r="X769" s="27" t="s">
        <v>5180</v>
      </c>
      <c r="Y769" s="32">
        <f t="shared" si="92"/>
        <v>1668</v>
      </c>
      <c r="Z76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69" s="27" t="s">
        <v>5181</v>
      </c>
      <c r="AB769" s="33">
        <f>Table1[[#This Row],[secs]]/60 + Table1[[#This Row],[mins]] + Table1[[#This Row],[hours]]*60</f>
        <v>56.35</v>
      </c>
      <c r="AC769" s="34">
        <f t="shared" si="93"/>
        <v>21</v>
      </c>
      <c r="AD769" s="34">
        <f t="shared" si="94"/>
        <v>56</v>
      </c>
      <c r="AE769" s="35">
        <f t="shared" si="95"/>
        <v>0</v>
      </c>
      <c r="AF769" s="28" t="str">
        <f>IFERROR(VLOOKUP(E769,youtube_playlist!$G:$H,2,FALSE),"Unspecified")</f>
        <v>Unspecified</v>
      </c>
      <c r="AG769" s="28" t="str">
        <f>IFERROR(INDEX(youtube_playlist!$G$2:$H$285,MATCH(E769,youtube_playlist!$G$2:$G$285,0),MATCH("industry",youtube_playlist!$G$1:$H$1,0)),"Unspecified")</f>
        <v>Unspecified</v>
      </c>
      <c r="AH769" s="36">
        <v>48507</v>
      </c>
    </row>
    <row r="770" spans="1:34" ht="15.75" customHeight="1" x14ac:dyDescent="0.3">
      <c r="A770" s="27" t="s">
        <v>5182</v>
      </c>
      <c r="B770" s="27" t="s">
        <v>4376</v>
      </c>
      <c r="C770" s="27" t="s">
        <v>5183</v>
      </c>
      <c r="D770" s="27" t="s">
        <v>5184</v>
      </c>
      <c r="E770" s="28" t="str">
        <f t="shared" si="96"/>
        <v>8brg9cGlg1E</v>
      </c>
      <c r="F770" s="28" t="str">
        <f t="shared" si="97"/>
        <v>8brg9cGlg1E</v>
      </c>
      <c r="G770" s="27" t="s">
        <v>5183</v>
      </c>
      <c r="H770" s="29" t="str">
        <f t="shared" si="98"/>
        <v>The Secret Sauce</v>
      </c>
      <c r="I770" s="27" t="s">
        <v>1587</v>
      </c>
      <c r="J770" s="27" t="s">
        <v>5185</v>
      </c>
      <c r="K770" s="28" t="str">
        <f t="shared" si="99"/>
        <v>Feb 25, 2020</v>
      </c>
      <c r="L770" s="30">
        <f t="shared" si="100"/>
        <v>43886</v>
      </c>
      <c r="M770" s="28">
        <f t="shared" si="101"/>
        <v>25</v>
      </c>
      <c r="N770" s="28">
        <f t="shared" si="102"/>
        <v>2</v>
      </c>
      <c r="O770" s="28">
        <f t="shared" si="103"/>
        <v>2020</v>
      </c>
      <c r="P770" s="28" t="str">
        <f t="shared" si="104"/>
        <v>25</v>
      </c>
      <c r="Q770" s="28">
        <f>ROUNDUP(Table1[[#This Row],[month]]/3,0)</f>
        <v>1</v>
      </c>
      <c r="R770" s="28" t="str">
        <f>_xlfn.CONCAT(Table1[[#This Row],[year]],"-Q",Table1[[#This Row],[Quarter]])</f>
        <v>2020-Q1</v>
      </c>
      <c r="S770" s="28" t="str">
        <f>TEXT(Table1[[#This Row],[dateStr]],"yyyy-mm")</f>
        <v>2020-02</v>
      </c>
      <c r="T770" s="28" t="str">
        <f t="shared" si="105"/>
        <v>February</v>
      </c>
      <c r="U770" s="31">
        <v>30</v>
      </c>
      <c r="V770" s="27" t="s">
        <v>5186</v>
      </c>
      <c r="W770" s="32">
        <f t="shared" si="106"/>
        <v>70951</v>
      </c>
      <c r="X770" s="27" t="s">
        <v>5187</v>
      </c>
      <c r="Y770" s="32">
        <f t="shared" ref="Y770:Y833" si="107">VALUE(SUBSTITUTE(SUBSTITUTE(X770,"like this video along with ","")," other people",""))</f>
        <v>1293</v>
      </c>
      <c r="Z77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0" s="27" t="s">
        <v>5188</v>
      </c>
      <c r="AB770" s="33">
        <f>Table1[[#This Row],[secs]]/60 + Table1[[#This Row],[mins]] + Table1[[#This Row],[hours]]*60</f>
        <v>51.766666666666666</v>
      </c>
      <c r="AC770" s="34">
        <f t="shared" ref="AC770:AC833" si="108">VALUE(RIGHT(AA770,2))</f>
        <v>46</v>
      </c>
      <c r="AD770" s="34">
        <f t="shared" ref="AD770:AD833" si="109">VALUE(LEFT(RIGHT(AA770,5),SEARCH(":",RIGHT(AA770,5))-1))</f>
        <v>51</v>
      </c>
      <c r="AE770" s="35">
        <f t="shared" ref="AE770:AE833" si="110">VALUE(IF(LEN(AA770)&gt;5,LEFT(AA770,SEARCH(":",AA770)-1),0))</f>
        <v>0</v>
      </c>
      <c r="AF770" s="28" t="str">
        <f>IFERROR(VLOOKUP(E770,youtube_playlist!$G:$H,2,FALSE),"Unspecified")</f>
        <v>Unspecified</v>
      </c>
      <c r="AG770" s="28" t="str">
        <f>IFERROR(INDEX(youtube_playlist!$G$2:$H$285,MATCH(E770,youtube_playlist!$G$2:$G$285,0),MATCH("industry",youtube_playlist!$G$1:$H$1,0)),"Unspecified")</f>
        <v>Unspecified</v>
      </c>
      <c r="AH770" s="36">
        <v>48699</v>
      </c>
    </row>
    <row r="771" spans="1:34" ht="15.75" customHeight="1" x14ac:dyDescent="0.3">
      <c r="A771" s="27" t="s">
        <v>5189</v>
      </c>
      <c r="B771" s="27" t="s">
        <v>4376</v>
      </c>
      <c r="C771" s="27" t="s">
        <v>5190</v>
      </c>
      <c r="D771" s="27" t="s">
        <v>5191</v>
      </c>
      <c r="E771" s="28" t="str">
        <f t="shared" si="96"/>
        <v>0kD2_U4hpuI</v>
      </c>
      <c r="F771" s="28" t="str">
        <f t="shared" si="97"/>
        <v>0kD2_U4hpuI</v>
      </c>
      <c r="G771" s="27" t="s">
        <v>5190</v>
      </c>
      <c r="H771" s="29" t="str">
        <f t="shared" si="98"/>
        <v>The Secret Sauce</v>
      </c>
      <c r="I771" s="27" t="s">
        <v>1587</v>
      </c>
      <c r="J771" s="27" t="s">
        <v>5192</v>
      </c>
      <c r="K771" s="28" t="str">
        <f t="shared" si="99"/>
        <v>Feb 20, 2020</v>
      </c>
      <c r="L771" s="30">
        <f t="shared" si="100"/>
        <v>43881</v>
      </c>
      <c r="M771" s="28">
        <f t="shared" si="101"/>
        <v>20</v>
      </c>
      <c r="N771" s="28">
        <f t="shared" si="102"/>
        <v>2</v>
      </c>
      <c r="O771" s="28">
        <f t="shared" si="103"/>
        <v>2020</v>
      </c>
      <c r="P771" s="28" t="str">
        <f t="shared" si="104"/>
        <v>20</v>
      </c>
      <c r="Q771" s="28">
        <f>ROUNDUP(Table1[[#This Row],[month]]/3,0)</f>
        <v>1</v>
      </c>
      <c r="R771" s="28" t="str">
        <f>_xlfn.CONCAT(Table1[[#This Row],[year]],"-Q",Table1[[#This Row],[Quarter]])</f>
        <v>2020-Q1</v>
      </c>
      <c r="S771" s="28" t="str">
        <f>TEXT(Table1[[#This Row],[dateStr]],"yyyy-mm")</f>
        <v>2020-02</v>
      </c>
      <c r="T771" s="28" t="str">
        <f t="shared" si="105"/>
        <v>February</v>
      </c>
      <c r="U771" s="31">
        <v>8</v>
      </c>
      <c r="V771" s="27" t="s">
        <v>5193</v>
      </c>
      <c r="W771" s="32">
        <f t="shared" si="106"/>
        <v>15603</v>
      </c>
      <c r="X771" s="27" t="s">
        <v>5194</v>
      </c>
      <c r="Y771" s="32">
        <f t="shared" si="107"/>
        <v>279</v>
      </c>
      <c r="Z77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1" s="27" t="s">
        <v>5195</v>
      </c>
      <c r="AB771" s="33">
        <f>Table1[[#This Row],[secs]]/60 + Table1[[#This Row],[mins]] + Table1[[#This Row],[hours]]*60</f>
        <v>59.966666666666669</v>
      </c>
      <c r="AC771" s="34">
        <f t="shared" si="108"/>
        <v>58</v>
      </c>
      <c r="AD771" s="34">
        <f t="shared" si="109"/>
        <v>59</v>
      </c>
      <c r="AE771" s="35">
        <f t="shared" si="110"/>
        <v>0</v>
      </c>
      <c r="AF771" s="28" t="str">
        <f>IFERROR(VLOOKUP(E771,youtube_playlist!$G:$H,2,FALSE),"Unspecified")</f>
        <v>อสังหาริมทรัพย์</v>
      </c>
      <c r="AG771" s="28" t="str">
        <f>IFERROR(INDEX(youtube_playlist!$G$2:$H$285,MATCH(E771,youtube_playlist!$G$2:$G$285,0),MATCH("industry",youtube_playlist!$G$1:$H$1,0)),"Unspecified")</f>
        <v>อสังหาริมทรัพย์</v>
      </c>
      <c r="AH771" s="36">
        <v>48446</v>
      </c>
    </row>
    <row r="772" spans="1:34" ht="15.75" customHeight="1" x14ac:dyDescent="0.3">
      <c r="A772" s="27" t="s">
        <v>5196</v>
      </c>
      <c r="B772" s="27" t="s">
        <v>4376</v>
      </c>
      <c r="C772" s="27" t="s">
        <v>5197</v>
      </c>
      <c r="D772" s="27" t="s">
        <v>5198</v>
      </c>
      <c r="E772" s="28" t="str">
        <f t="shared" si="96"/>
        <v>06zwsClcdIQ</v>
      </c>
      <c r="F772" s="28" t="str">
        <f t="shared" si="97"/>
        <v>06zwsClcdIQ</v>
      </c>
      <c r="G772" s="27" t="s">
        <v>5197</v>
      </c>
      <c r="H772" s="29" t="str">
        <f t="shared" si="98"/>
        <v>The Secret Sauce</v>
      </c>
      <c r="I772" s="27" t="s">
        <v>1587</v>
      </c>
      <c r="J772" s="27" t="s">
        <v>5192</v>
      </c>
      <c r="K772" s="28" t="str">
        <f t="shared" si="99"/>
        <v>Feb 20, 2020</v>
      </c>
      <c r="L772" s="30">
        <f t="shared" si="100"/>
        <v>43881</v>
      </c>
      <c r="M772" s="28">
        <f t="shared" si="101"/>
        <v>20</v>
      </c>
      <c r="N772" s="28">
        <f t="shared" si="102"/>
        <v>2</v>
      </c>
      <c r="O772" s="28">
        <f t="shared" si="103"/>
        <v>2020</v>
      </c>
      <c r="P772" s="28" t="str">
        <f t="shared" si="104"/>
        <v>20</v>
      </c>
      <c r="Q772" s="28">
        <f>ROUNDUP(Table1[[#This Row],[month]]/3,0)</f>
        <v>1</v>
      </c>
      <c r="R772" s="28" t="str">
        <f>_xlfn.CONCAT(Table1[[#This Row],[year]],"-Q",Table1[[#This Row],[Quarter]])</f>
        <v>2020-Q1</v>
      </c>
      <c r="S772" s="28" t="str">
        <f>TEXT(Table1[[#This Row],[dateStr]],"yyyy-mm")</f>
        <v>2020-02</v>
      </c>
      <c r="T772" s="28" t="str">
        <f t="shared" si="105"/>
        <v>February</v>
      </c>
      <c r="U772" s="31">
        <v>51</v>
      </c>
      <c r="V772" s="27" t="s">
        <v>5199</v>
      </c>
      <c r="W772" s="32">
        <f t="shared" si="106"/>
        <v>68263</v>
      </c>
      <c r="X772" s="27" t="s">
        <v>5200</v>
      </c>
      <c r="Y772" s="32">
        <f t="shared" si="107"/>
        <v>1549</v>
      </c>
      <c r="Z77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2" s="27" t="s">
        <v>5201</v>
      </c>
      <c r="AB772" s="33">
        <f>Table1[[#This Row],[secs]]/60 + Table1[[#This Row],[mins]] + Table1[[#This Row],[hours]]*60</f>
        <v>43.033333333333331</v>
      </c>
      <c r="AC772" s="34">
        <f t="shared" si="108"/>
        <v>2</v>
      </c>
      <c r="AD772" s="34">
        <f t="shared" si="109"/>
        <v>43</v>
      </c>
      <c r="AE772" s="35">
        <f t="shared" si="110"/>
        <v>0</v>
      </c>
      <c r="AF772" s="28" t="str">
        <f>IFERROR(VLOOKUP(E772,youtube_playlist!$G:$H,2,FALSE),"Unspecified")</f>
        <v>สินค้าอุปโภคบริโภค</v>
      </c>
      <c r="AG772" s="28" t="str">
        <f>IFERROR(INDEX(youtube_playlist!$G$2:$H$285,MATCH(E772,youtube_playlist!$G$2:$G$285,0),MATCH("industry",youtube_playlist!$G$1:$H$1,0)),"Unspecified")</f>
        <v>สินค้าอุปโภคบริโภค</v>
      </c>
      <c r="AH772" s="36">
        <v>40612</v>
      </c>
    </row>
    <row r="773" spans="1:34" ht="15.75" customHeight="1" x14ac:dyDescent="0.3">
      <c r="A773" s="27" t="s">
        <v>5202</v>
      </c>
      <c r="B773" s="27" t="s">
        <v>4376</v>
      </c>
      <c r="C773" s="27" t="s">
        <v>5203</v>
      </c>
      <c r="D773" s="27" t="s">
        <v>5204</v>
      </c>
      <c r="E773" s="28" t="str">
        <f t="shared" si="96"/>
        <v>ulQMZHxkgHA</v>
      </c>
      <c r="F773" s="28" t="str">
        <f t="shared" si="97"/>
        <v>ulQMZHxkgHA</v>
      </c>
      <c r="G773" s="27" t="s">
        <v>5203</v>
      </c>
      <c r="H773" s="29" t="str">
        <f t="shared" si="98"/>
        <v>The Secret Sauce</v>
      </c>
      <c r="I773" s="27" t="s">
        <v>1587</v>
      </c>
      <c r="J773" s="27" t="s">
        <v>2556</v>
      </c>
      <c r="K773" s="28" t="str">
        <f t="shared" si="99"/>
        <v>Feb 18, 2020</v>
      </c>
      <c r="L773" s="30">
        <f t="shared" si="100"/>
        <v>43879</v>
      </c>
      <c r="M773" s="28">
        <f t="shared" si="101"/>
        <v>18</v>
      </c>
      <c r="N773" s="28">
        <f t="shared" si="102"/>
        <v>2</v>
      </c>
      <c r="O773" s="28">
        <f t="shared" si="103"/>
        <v>2020</v>
      </c>
      <c r="P773" s="28" t="str">
        <f t="shared" si="104"/>
        <v>18</v>
      </c>
      <c r="Q773" s="28">
        <f>ROUNDUP(Table1[[#This Row],[month]]/3,0)</f>
        <v>1</v>
      </c>
      <c r="R773" s="28" t="str">
        <f>_xlfn.CONCAT(Table1[[#This Row],[year]],"-Q",Table1[[#This Row],[Quarter]])</f>
        <v>2020-Q1</v>
      </c>
      <c r="S773" s="28" t="str">
        <f>TEXT(Table1[[#This Row],[dateStr]],"yyyy-mm")</f>
        <v>2020-02</v>
      </c>
      <c r="T773" s="28" t="str">
        <f t="shared" si="105"/>
        <v>February</v>
      </c>
      <c r="U773" s="31">
        <v>21</v>
      </c>
      <c r="V773" s="27" t="s">
        <v>5205</v>
      </c>
      <c r="W773" s="32">
        <f t="shared" si="106"/>
        <v>35404</v>
      </c>
      <c r="X773" s="27" t="s">
        <v>5206</v>
      </c>
      <c r="Y773" s="32">
        <f t="shared" si="107"/>
        <v>550</v>
      </c>
      <c r="Z77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3" s="27" t="s">
        <v>5207</v>
      </c>
      <c r="AB773" s="33">
        <f>Table1[[#This Row],[secs]]/60 + Table1[[#This Row],[mins]] + Table1[[#This Row],[hours]]*60</f>
        <v>58.56666666666667</v>
      </c>
      <c r="AC773" s="34">
        <f t="shared" si="108"/>
        <v>34</v>
      </c>
      <c r="AD773" s="34">
        <f t="shared" si="109"/>
        <v>58</v>
      </c>
      <c r="AE773" s="35">
        <f t="shared" si="110"/>
        <v>0</v>
      </c>
      <c r="AF773" s="28" t="str">
        <f>IFERROR(VLOOKUP(E773,youtube_playlist!$G:$H,2,FALSE),"Unspecified")</f>
        <v>ธนาคารและการเงิน</v>
      </c>
      <c r="AG773" s="28" t="str">
        <f>IFERROR(INDEX(youtube_playlist!$G$2:$H$285,MATCH(E773,youtube_playlist!$G$2:$G$285,0),MATCH("industry",youtube_playlist!$G$1:$H$1,0)),"Unspecified")</f>
        <v>ธนาคารและการเงิน</v>
      </c>
      <c r="AH773" s="36">
        <v>47002</v>
      </c>
    </row>
    <row r="774" spans="1:34" ht="15.75" customHeight="1" x14ac:dyDescent="0.3">
      <c r="A774" s="27" t="s">
        <v>5208</v>
      </c>
      <c r="B774" s="27" t="s">
        <v>4376</v>
      </c>
      <c r="C774" s="27" t="s">
        <v>5209</v>
      </c>
      <c r="D774" s="27" t="s">
        <v>5210</v>
      </c>
      <c r="E774" s="28" t="str">
        <f t="shared" si="96"/>
        <v>S0lGxQPgTWg</v>
      </c>
      <c r="F774" s="28" t="str">
        <f t="shared" si="97"/>
        <v>S0lGxQPgTWg</v>
      </c>
      <c r="G774" s="27" t="s">
        <v>5209</v>
      </c>
      <c r="H774" s="29" t="str">
        <f t="shared" si="98"/>
        <v>The Secret Sauce</v>
      </c>
      <c r="I774" s="27" t="s">
        <v>1587</v>
      </c>
      <c r="J774" s="27" t="s">
        <v>5211</v>
      </c>
      <c r="K774" s="28" t="str">
        <f t="shared" si="99"/>
        <v>Feb 17, 2020</v>
      </c>
      <c r="L774" s="30">
        <f t="shared" si="100"/>
        <v>43878</v>
      </c>
      <c r="M774" s="28">
        <f t="shared" si="101"/>
        <v>17</v>
      </c>
      <c r="N774" s="28">
        <f t="shared" si="102"/>
        <v>2</v>
      </c>
      <c r="O774" s="28">
        <f t="shared" si="103"/>
        <v>2020</v>
      </c>
      <c r="P774" s="28" t="str">
        <f t="shared" si="104"/>
        <v>17</v>
      </c>
      <c r="Q774" s="28">
        <f>ROUNDUP(Table1[[#This Row],[month]]/3,0)</f>
        <v>1</v>
      </c>
      <c r="R774" s="28" t="str">
        <f>_xlfn.CONCAT(Table1[[#This Row],[year]],"-Q",Table1[[#This Row],[Quarter]])</f>
        <v>2020-Q1</v>
      </c>
      <c r="S774" s="28" t="str">
        <f>TEXT(Table1[[#This Row],[dateStr]],"yyyy-mm")</f>
        <v>2020-02</v>
      </c>
      <c r="T774" s="28" t="str">
        <f t="shared" si="105"/>
        <v>February</v>
      </c>
      <c r="U774" s="31">
        <v>149</v>
      </c>
      <c r="V774" s="27" t="s">
        <v>5212</v>
      </c>
      <c r="W774" s="32">
        <f t="shared" si="106"/>
        <v>242533</v>
      </c>
      <c r="X774" s="27" t="s">
        <v>5213</v>
      </c>
      <c r="Y774" s="32">
        <f t="shared" si="107"/>
        <v>5243</v>
      </c>
      <c r="Z774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74" s="27" t="s">
        <v>1203</v>
      </c>
      <c r="AB774" s="33">
        <f>Table1[[#This Row],[secs]]/60 + Table1[[#This Row],[mins]] + Table1[[#This Row],[hours]]*60</f>
        <v>60.266666666666666</v>
      </c>
      <c r="AC774" s="34">
        <f t="shared" si="108"/>
        <v>16</v>
      </c>
      <c r="AD774" s="34">
        <f t="shared" si="109"/>
        <v>0</v>
      </c>
      <c r="AE774" s="35">
        <f t="shared" si="110"/>
        <v>1</v>
      </c>
      <c r="AF774" s="28" t="str">
        <f>IFERROR(VLOOKUP(E774,youtube_playlist!$G:$H,2,FALSE),"Unspecified")</f>
        <v>สินค้าอุปโภคบริโภค</v>
      </c>
      <c r="AG774" s="28" t="str">
        <f>IFERROR(INDEX(youtube_playlist!$G$2:$H$285,MATCH(E774,youtube_playlist!$G$2:$G$285,0),MATCH("industry",youtube_playlist!$G$1:$H$1,0)),"Unspecified")</f>
        <v>สินค้าอุปโภคบริโภค</v>
      </c>
      <c r="AH774" s="36">
        <v>46119</v>
      </c>
    </row>
    <row r="775" spans="1:34" ht="15.75" customHeight="1" x14ac:dyDescent="0.3">
      <c r="A775" s="27" t="s">
        <v>5214</v>
      </c>
      <c r="B775" s="27" t="s">
        <v>4376</v>
      </c>
      <c r="C775" s="27" t="s">
        <v>5215</v>
      </c>
      <c r="D775" s="27" t="s">
        <v>5216</v>
      </c>
      <c r="E775" s="28" t="str">
        <f t="shared" si="96"/>
        <v>DqsZom6hZ1k</v>
      </c>
      <c r="F775" s="28" t="str">
        <f t="shared" si="97"/>
        <v>DqsZom6hZ1k</v>
      </c>
      <c r="G775" s="27" t="s">
        <v>5215</v>
      </c>
      <c r="H775" s="29" t="str">
        <f t="shared" si="98"/>
        <v>The Secret Sauce</v>
      </c>
      <c r="I775" s="27" t="s">
        <v>1587</v>
      </c>
      <c r="J775" s="27" t="s">
        <v>5217</v>
      </c>
      <c r="K775" s="28" t="str">
        <f t="shared" si="99"/>
        <v>Feb 15, 2020</v>
      </c>
      <c r="L775" s="30">
        <f t="shared" si="100"/>
        <v>43876</v>
      </c>
      <c r="M775" s="28">
        <f t="shared" si="101"/>
        <v>15</v>
      </c>
      <c r="N775" s="28">
        <f t="shared" si="102"/>
        <v>2</v>
      </c>
      <c r="O775" s="28">
        <f t="shared" si="103"/>
        <v>2020</v>
      </c>
      <c r="P775" s="28" t="str">
        <f t="shared" si="104"/>
        <v>15</v>
      </c>
      <c r="Q775" s="28">
        <f>ROUNDUP(Table1[[#This Row],[month]]/3,0)</f>
        <v>1</v>
      </c>
      <c r="R775" s="28" t="str">
        <f>_xlfn.CONCAT(Table1[[#This Row],[year]],"-Q",Table1[[#This Row],[Quarter]])</f>
        <v>2020-Q1</v>
      </c>
      <c r="S775" s="28" t="str">
        <f>TEXT(Table1[[#This Row],[dateStr]],"yyyy-mm")</f>
        <v>2020-02</v>
      </c>
      <c r="T775" s="28" t="str">
        <f t="shared" si="105"/>
        <v>February</v>
      </c>
      <c r="U775" s="31">
        <v>34</v>
      </c>
      <c r="V775" s="27" t="s">
        <v>5218</v>
      </c>
      <c r="W775" s="32">
        <f t="shared" si="106"/>
        <v>29557</v>
      </c>
      <c r="X775" s="27" t="s">
        <v>5219</v>
      </c>
      <c r="Y775" s="32">
        <f t="shared" si="107"/>
        <v>611</v>
      </c>
      <c r="Z77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5" s="27" t="s">
        <v>5220</v>
      </c>
      <c r="AB775" s="33">
        <f>Table1[[#This Row],[secs]]/60 + Table1[[#This Row],[mins]] + Table1[[#This Row],[hours]]*60</f>
        <v>36.6</v>
      </c>
      <c r="AC775" s="34">
        <f t="shared" si="108"/>
        <v>36</v>
      </c>
      <c r="AD775" s="34">
        <f t="shared" si="109"/>
        <v>36</v>
      </c>
      <c r="AE775" s="35">
        <f t="shared" si="110"/>
        <v>0</v>
      </c>
      <c r="AF775" s="28" t="str">
        <f>IFERROR(VLOOKUP(E775,youtube_playlist!$G:$H,2,FALSE),"Unspecified")</f>
        <v>Unspecified</v>
      </c>
      <c r="AG775" s="28" t="str">
        <f>IFERROR(INDEX(youtube_playlist!$G$2:$H$285,MATCH(E775,youtube_playlist!$G$2:$G$285,0),MATCH("industry",youtube_playlist!$G$1:$H$1,0)),"Unspecified")</f>
        <v>Unspecified</v>
      </c>
      <c r="AH775" s="36">
        <v>45509</v>
      </c>
    </row>
    <row r="776" spans="1:34" ht="15.75" customHeight="1" x14ac:dyDescent="0.3">
      <c r="A776" s="27" t="s">
        <v>5221</v>
      </c>
      <c r="B776" s="27" t="s">
        <v>4376</v>
      </c>
      <c r="C776" s="27" t="s">
        <v>5222</v>
      </c>
      <c r="D776" s="27" t="s">
        <v>5223</v>
      </c>
      <c r="E776" s="28" t="str">
        <f t="shared" si="96"/>
        <v>VzVs7sSyV7w</v>
      </c>
      <c r="F776" s="28" t="str">
        <f t="shared" si="97"/>
        <v>VzVs7sSyV7w</v>
      </c>
      <c r="G776" s="27" t="s">
        <v>5222</v>
      </c>
      <c r="H776" s="29" t="str">
        <f t="shared" si="98"/>
        <v>The Secret Sauce</v>
      </c>
      <c r="I776" s="27" t="s">
        <v>1587</v>
      </c>
      <c r="J776" s="27" t="s">
        <v>5224</v>
      </c>
      <c r="K776" s="28" t="str">
        <f t="shared" si="99"/>
        <v>Feb 14, 2020</v>
      </c>
      <c r="L776" s="30">
        <f t="shared" si="100"/>
        <v>43875</v>
      </c>
      <c r="M776" s="28">
        <f t="shared" si="101"/>
        <v>14</v>
      </c>
      <c r="N776" s="28">
        <f t="shared" si="102"/>
        <v>2</v>
      </c>
      <c r="O776" s="28">
        <f t="shared" si="103"/>
        <v>2020</v>
      </c>
      <c r="P776" s="28" t="str">
        <f t="shared" si="104"/>
        <v>14</v>
      </c>
      <c r="Q776" s="28">
        <f>ROUNDUP(Table1[[#This Row],[month]]/3,0)</f>
        <v>1</v>
      </c>
      <c r="R776" s="28" t="str">
        <f>_xlfn.CONCAT(Table1[[#This Row],[year]],"-Q",Table1[[#This Row],[Quarter]])</f>
        <v>2020-Q1</v>
      </c>
      <c r="S776" s="28" t="str">
        <f>TEXT(Table1[[#This Row],[dateStr]],"yyyy-mm")</f>
        <v>2020-02</v>
      </c>
      <c r="T776" s="28" t="str">
        <f t="shared" si="105"/>
        <v>February</v>
      </c>
      <c r="U776" s="31">
        <v>7</v>
      </c>
      <c r="V776" s="27" t="s">
        <v>5225</v>
      </c>
      <c r="W776" s="32">
        <f t="shared" si="106"/>
        <v>13533</v>
      </c>
      <c r="X776" s="27" t="s">
        <v>5226</v>
      </c>
      <c r="Y776" s="32">
        <f t="shared" si="107"/>
        <v>248</v>
      </c>
      <c r="Z77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6" s="27" t="s">
        <v>3870</v>
      </c>
      <c r="AB776" s="33">
        <f>Table1[[#This Row],[secs]]/60 + Table1[[#This Row],[mins]] + Table1[[#This Row],[hours]]*60</f>
        <v>50.216666666666669</v>
      </c>
      <c r="AC776" s="34">
        <f t="shared" si="108"/>
        <v>13</v>
      </c>
      <c r="AD776" s="34">
        <f t="shared" si="109"/>
        <v>50</v>
      </c>
      <c r="AE776" s="35">
        <f t="shared" si="110"/>
        <v>0</v>
      </c>
      <c r="AF776" s="28" t="str">
        <f>IFERROR(VLOOKUP(E776,youtube_playlist!$G:$H,2,FALSE),"Unspecified")</f>
        <v>ธุรกิจค้าปลีก</v>
      </c>
      <c r="AG776" s="28" t="str">
        <f>IFERROR(INDEX(youtube_playlist!$G$2:$H$285,MATCH(E776,youtube_playlist!$G$2:$G$285,0),MATCH("industry",youtube_playlist!$G$1:$H$1,0)),"Unspecified")</f>
        <v>ธุรกิจค้าปลีก</v>
      </c>
      <c r="AH776" s="36">
        <v>40981</v>
      </c>
    </row>
    <row r="777" spans="1:34" ht="15.75" customHeight="1" x14ac:dyDescent="0.3">
      <c r="A777" s="27" t="s">
        <v>5227</v>
      </c>
      <c r="B777" s="27" t="s">
        <v>4376</v>
      </c>
      <c r="C777" s="27" t="s">
        <v>5228</v>
      </c>
      <c r="D777" s="27" t="s">
        <v>5229</v>
      </c>
      <c r="E777" s="28" t="str">
        <f t="shared" si="96"/>
        <v>EX67FUlrKTk</v>
      </c>
      <c r="F777" s="28" t="str">
        <f t="shared" si="97"/>
        <v>EX67FUlrKTk</v>
      </c>
      <c r="G777" s="27" t="s">
        <v>5228</v>
      </c>
      <c r="H777" s="29" t="str">
        <f t="shared" si="98"/>
        <v>The Secret Sauce</v>
      </c>
      <c r="I777" s="27" t="s">
        <v>1587</v>
      </c>
      <c r="J777" s="27" t="s">
        <v>5230</v>
      </c>
      <c r="K777" s="28" t="str">
        <f t="shared" si="99"/>
        <v>Feb 11, 2020</v>
      </c>
      <c r="L777" s="30">
        <f t="shared" si="100"/>
        <v>43872</v>
      </c>
      <c r="M777" s="28">
        <f t="shared" si="101"/>
        <v>11</v>
      </c>
      <c r="N777" s="28">
        <f t="shared" si="102"/>
        <v>2</v>
      </c>
      <c r="O777" s="28">
        <f t="shared" si="103"/>
        <v>2020</v>
      </c>
      <c r="P777" s="28" t="str">
        <f t="shared" si="104"/>
        <v>11</v>
      </c>
      <c r="Q777" s="28">
        <f>ROUNDUP(Table1[[#This Row],[month]]/3,0)</f>
        <v>1</v>
      </c>
      <c r="R777" s="28" t="str">
        <f>_xlfn.CONCAT(Table1[[#This Row],[year]],"-Q",Table1[[#This Row],[Quarter]])</f>
        <v>2020-Q1</v>
      </c>
      <c r="S777" s="28" t="str">
        <f>TEXT(Table1[[#This Row],[dateStr]],"yyyy-mm")</f>
        <v>2020-02</v>
      </c>
      <c r="T777" s="28" t="str">
        <f t="shared" si="105"/>
        <v>February</v>
      </c>
      <c r="U777" s="31">
        <v>11</v>
      </c>
      <c r="V777" s="27" t="s">
        <v>5231</v>
      </c>
      <c r="W777" s="32">
        <f t="shared" si="106"/>
        <v>12578</v>
      </c>
      <c r="X777" s="27" t="s">
        <v>2278</v>
      </c>
      <c r="Y777" s="32">
        <f t="shared" si="107"/>
        <v>239</v>
      </c>
      <c r="Z77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7" s="27" t="s">
        <v>5232</v>
      </c>
      <c r="AB777" s="33">
        <f>Table1[[#This Row],[secs]]/60 + Table1[[#This Row],[mins]] + Table1[[#This Row],[hours]]*60</f>
        <v>32.93333333333333</v>
      </c>
      <c r="AC777" s="34">
        <f t="shared" si="108"/>
        <v>56</v>
      </c>
      <c r="AD777" s="34">
        <f t="shared" si="109"/>
        <v>32</v>
      </c>
      <c r="AE777" s="35">
        <f t="shared" si="110"/>
        <v>0</v>
      </c>
      <c r="AF777" s="28" t="str">
        <f>IFERROR(VLOOKUP(E777,youtube_playlist!$G:$H,2,FALSE),"Unspecified")</f>
        <v>Health &amp; Wellness</v>
      </c>
      <c r="AG777" s="28" t="str">
        <f>IFERROR(INDEX(youtube_playlist!$G$2:$H$285,MATCH(E777,youtube_playlist!$G$2:$G$285,0),MATCH("industry",youtube_playlist!$G$1:$H$1,0)),"Unspecified")</f>
        <v>Health &amp; Wellness</v>
      </c>
      <c r="AH777" s="36">
        <v>49951</v>
      </c>
    </row>
    <row r="778" spans="1:34" ht="15.75" customHeight="1" x14ac:dyDescent="0.3">
      <c r="A778" s="27" t="s">
        <v>5233</v>
      </c>
      <c r="B778" s="27" t="s">
        <v>4376</v>
      </c>
      <c r="C778" s="27" t="s">
        <v>5234</v>
      </c>
      <c r="D778" s="27" t="s">
        <v>5235</v>
      </c>
      <c r="E778" s="28" t="str">
        <f t="shared" si="96"/>
        <v>pIzb0shmE28</v>
      </c>
      <c r="F778" s="28" t="str">
        <f t="shared" si="97"/>
        <v>pIzb0shmE28</v>
      </c>
      <c r="G778" s="27" t="s">
        <v>5234</v>
      </c>
      <c r="H778" s="29" t="str">
        <f t="shared" si="98"/>
        <v>The Secret Sauce</v>
      </c>
      <c r="I778" s="27" t="s">
        <v>1587</v>
      </c>
      <c r="J778" s="27" t="s">
        <v>2575</v>
      </c>
      <c r="K778" s="28" t="str">
        <f t="shared" si="99"/>
        <v>Feb 5, 2020</v>
      </c>
      <c r="L778" s="30">
        <f t="shared" si="100"/>
        <v>43866</v>
      </c>
      <c r="M778" s="28">
        <f t="shared" si="101"/>
        <v>5</v>
      </c>
      <c r="N778" s="28">
        <f t="shared" si="102"/>
        <v>2</v>
      </c>
      <c r="O778" s="28">
        <f t="shared" si="103"/>
        <v>2020</v>
      </c>
      <c r="P778" s="28" t="str">
        <f t="shared" si="104"/>
        <v>5</v>
      </c>
      <c r="Q778" s="28">
        <f>ROUNDUP(Table1[[#This Row],[month]]/3,0)</f>
        <v>1</v>
      </c>
      <c r="R778" s="28" t="str">
        <f>_xlfn.CONCAT(Table1[[#This Row],[year]],"-Q",Table1[[#This Row],[Quarter]])</f>
        <v>2020-Q1</v>
      </c>
      <c r="S778" s="28" t="str">
        <f>TEXT(Table1[[#This Row],[dateStr]],"yyyy-mm")</f>
        <v>2020-02</v>
      </c>
      <c r="T778" s="28" t="str">
        <f t="shared" si="105"/>
        <v>February</v>
      </c>
      <c r="U778" s="31">
        <v>18</v>
      </c>
      <c r="V778" s="27" t="s">
        <v>5236</v>
      </c>
      <c r="W778" s="32">
        <f t="shared" si="106"/>
        <v>20618</v>
      </c>
      <c r="X778" s="27" t="s">
        <v>3622</v>
      </c>
      <c r="Y778" s="32">
        <f t="shared" si="107"/>
        <v>324</v>
      </c>
      <c r="Z77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78" s="27" t="s">
        <v>5237</v>
      </c>
      <c r="AB778" s="33">
        <f>Table1[[#This Row],[secs]]/60 + Table1[[#This Row],[mins]] + Table1[[#This Row],[hours]]*60</f>
        <v>27.916666666666668</v>
      </c>
      <c r="AC778" s="34">
        <f t="shared" si="108"/>
        <v>55</v>
      </c>
      <c r="AD778" s="34">
        <f t="shared" si="109"/>
        <v>27</v>
      </c>
      <c r="AE778" s="35">
        <f t="shared" si="110"/>
        <v>0</v>
      </c>
      <c r="AF778" s="28" t="str">
        <f>IFERROR(VLOOKUP(E778,youtube_playlist!$G:$H,2,FALSE),"Unspecified")</f>
        <v>ธนาคารและการเงิน</v>
      </c>
      <c r="AG778" s="28" t="str">
        <f>IFERROR(INDEX(youtube_playlist!$G$2:$H$285,MATCH(E778,youtube_playlist!$G$2:$G$285,0),MATCH("industry",youtube_playlist!$G$1:$H$1,0)),"Unspecified")</f>
        <v>ธนาคารและการเงิน</v>
      </c>
      <c r="AH778" s="36">
        <v>41184</v>
      </c>
    </row>
    <row r="779" spans="1:34" ht="15.75" customHeight="1" x14ac:dyDescent="0.3">
      <c r="A779" s="27" t="s">
        <v>5238</v>
      </c>
      <c r="B779" s="27" t="s">
        <v>4376</v>
      </c>
      <c r="C779" s="27" t="s">
        <v>5239</v>
      </c>
      <c r="D779" s="27" t="s">
        <v>5240</v>
      </c>
      <c r="E779" s="28" t="str">
        <f t="shared" si="96"/>
        <v>_HrYoYFDXqE</v>
      </c>
      <c r="F779" s="28" t="str">
        <f t="shared" si="97"/>
        <v>_HrYoYFDXqE</v>
      </c>
      <c r="G779" s="27" t="s">
        <v>5239</v>
      </c>
      <c r="H779" s="29" t="str">
        <f t="shared" si="98"/>
        <v>The Secret Sauce</v>
      </c>
      <c r="I779" s="27" t="s">
        <v>1587</v>
      </c>
      <c r="J779" s="27" t="s">
        <v>5241</v>
      </c>
      <c r="K779" s="28" t="str">
        <f t="shared" si="99"/>
        <v>Feb 4, 2020</v>
      </c>
      <c r="L779" s="30">
        <f t="shared" si="100"/>
        <v>43865</v>
      </c>
      <c r="M779" s="28">
        <f t="shared" si="101"/>
        <v>4</v>
      </c>
      <c r="N779" s="28">
        <f t="shared" si="102"/>
        <v>2</v>
      </c>
      <c r="O779" s="28">
        <f t="shared" si="103"/>
        <v>2020</v>
      </c>
      <c r="P779" s="28" t="str">
        <f t="shared" si="104"/>
        <v>4</v>
      </c>
      <c r="Q779" s="28">
        <f>ROUNDUP(Table1[[#This Row],[month]]/3,0)</f>
        <v>1</v>
      </c>
      <c r="R779" s="28" t="str">
        <f>_xlfn.CONCAT(Table1[[#This Row],[year]],"-Q",Table1[[#This Row],[Quarter]])</f>
        <v>2020-Q1</v>
      </c>
      <c r="S779" s="28" t="str">
        <f>TEXT(Table1[[#This Row],[dateStr]],"yyyy-mm")</f>
        <v>2020-02</v>
      </c>
      <c r="T779" s="28" t="str">
        <f t="shared" si="105"/>
        <v>February</v>
      </c>
      <c r="U779" s="31">
        <v>6</v>
      </c>
      <c r="V779" s="27" t="s">
        <v>5242</v>
      </c>
      <c r="W779" s="32">
        <f t="shared" si="106"/>
        <v>8710</v>
      </c>
      <c r="X779" s="27" t="s">
        <v>5243</v>
      </c>
      <c r="Y779" s="32">
        <f t="shared" si="107"/>
        <v>135</v>
      </c>
      <c r="Z77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79" s="27" t="s">
        <v>785</v>
      </c>
      <c r="AB779" s="33">
        <f>Table1[[#This Row],[secs]]/60 + Table1[[#This Row],[mins]] + Table1[[#This Row],[hours]]*60</f>
        <v>34.18333333333333</v>
      </c>
      <c r="AC779" s="34">
        <f t="shared" si="108"/>
        <v>11</v>
      </c>
      <c r="AD779" s="34">
        <f t="shared" si="109"/>
        <v>34</v>
      </c>
      <c r="AE779" s="35">
        <f t="shared" si="110"/>
        <v>0</v>
      </c>
      <c r="AF779" s="28" t="str">
        <f>IFERROR(VLOOKUP(E779,youtube_playlist!$G:$H,2,FALSE),"Unspecified")</f>
        <v>Health &amp; Wellness</v>
      </c>
      <c r="AG779" s="28" t="str">
        <f>IFERROR(INDEX(youtube_playlist!$G$2:$H$285,MATCH(E779,youtube_playlist!$G$2:$G$285,0),MATCH("industry",youtube_playlist!$G$1:$H$1,0)),"Unspecified")</f>
        <v>Health &amp; Wellness</v>
      </c>
      <c r="AH779" s="36">
        <v>40234</v>
      </c>
    </row>
    <row r="780" spans="1:34" ht="15.75" customHeight="1" x14ac:dyDescent="0.3">
      <c r="A780" s="27" t="s">
        <v>5244</v>
      </c>
      <c r="B780" s="27" t="s">
        <v>4376</v>
      </c>
      <c r="C780" s="27" t="s">
        <v>5245</v>
      </c>
      <c r="D780" s="27" t="s">
        <v>5246</v>
      </c>
      <c r="E780" s="28" t="str">
        <f t="shared" si="96"/>
        <v>3BxFjpGM8fQ</v>
      </c>
      <c r="F780" s="28" t="str">
        <f t="shared" si="97"/>
        <v>3BxFjpGM8fQ</v>
      </c>
      <c r="G780" s="27" t="s">
        <v>5245</v>
      </c>
      <c r="H780" s="29" t="str">
        <f t="shared" si="98"/>
        <v>The Secret Sauce</v>
      </c>
      <c r="I780" s="27" t="s">
        <v>1587</v>
      </c>
      <c r="J780" s="27" t="s">
        <v>5247</v>
      </c>
      <c r="K780" s="28" t="str">
        <f t="shared" si="99"/>
        <v>Jan 31, 2020</v>
      </c>
      <c r="L780" s="30">
        <f t="shared" si="100"/>
        <v>43861</v>
      </c>
      <c r="M780" s="28">
        <f t="shared" si="101"/>
        <v>31</v>
      </c>
      <c r="N780" s="28">
        <f t="shared" si="102"/>
        <v>1</v>
      </c>
      <c r="O780" s="28">
        <f t="shared" si="103"/>
        <v>2020</v>
      </c>
      <c r="P780" s="28" t="str">
        <f t="shared" si="104"/>
        <v>31</v>
      </c>
      <c r="Q780" s="28">
        <f>ROUNDUP(Table1[[#This Row],[month]]/3,0)</f>
        <v>1</v>
      </c>
      <c r="R780" s="28" t="str">
        <f>_xlfn.CONCAT(Table1[[#This Row],[year]],"-Q",Table1[[#This Row],[Quarter]])</f>
        <v>2020-Q1</v>
      </c>
      <c r="S780" s="28" t="str">
        <f>TEXT(Table1[[#This Row],[dateStr]],"yyyy-mm")</f>
        <v>2020-01</v>
      </c>
      <c r="T780" s="28" t="str">
        <f t="shared" si="105"/>
        <v>January</v>
      </c>
      <c r="U780" s="31">
        <v>35</v>
      </c>
      <c r="V780" s="27" t="s">
        <v>5248</v>
      </c>
      <c r="W780" s="32">
        <f t="shared" si="106"/>
        <v>22863</v>
      </c>
      <c r="X780" s="27" t="s">
        <v>5249</v>
      </c>
      <c r="Y780" s="32">
        <f t="shared" si="107"/>
        <v>442</v>
      </c>
      <c r="Z78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80" s="27" t="s">
        <v>5250</v>
      </c>
      <c r="AB780" s="33">
        <f>Table1[[#This Row],[secs]]/60 + Table1[[#This Row],[mins]] + Table1[[#This Row],[hours]]*60</f>
        <v>43.65</v>
      </c>
      <c r="AC780" s="34">
        <f t="shared" si="108"/>
        <v>39</v>
      </c>
      <c r="AD780" s="34">
        <f t="shared" si="109"/>
        <v>43</v>
      </c>
      <c r="AE780" s="35">
        <f t="shared" si="110"/>
        <v>0</v>
      </c>
      <c r="AF780" s="28" t="str">
        <f>IFERROR(VLOOKUP(E780,youtube_playlist!$G:$H,2,FALSE),"Unspecified")</f>
        <v>Unspecified</v>
      </c>
      <c r="AG780" s="28" t="str">
        <f>IFERROR(INDEX(youtube_playlist!$G$2:$H$285,MATCH(E780,youtube_playlist!$G$2:$G$285,0),MATCH("industry",youtube_playlist!$G$1:$H$1,0)),"Unspecified")</f>
        <v>Unspecified</v>
      </c>
      <c r="AH780" s="36">
        <v>50892</v>
      </c>
    </row>
    <row r="781" spans="1:34" ht="15.75" customHeight="1" x14ac:dyDescent="0.3">
      <c r="A781" s="27" t="s">
        <v>5251</v>
      </c>
      <c r="B781" s="27" t="s">
        <v>4376</v>
      </c>
      <c r="C781" s="27" t="s">
        <v>5252</v>
      </c>
      <c r="D781" s="27" t="s">
        <v>5253</v>
      </c>
      <c r="E781" s="28" t="str">
        <f t="shared" si="96"/>
        <v>Ycr4VgcJ7Ok</v>
      </c>
      <c r="F781" s="28" t="str">
        <f t="shared" si="97"/>
        <v>Ycr4VgcJ7Ok</v>
      </c>
      <c r="G781" s="27" t="s">
        <v>5252</v>
      </c>
      <c r="H781" s="29" t="str">
        <f t="shared" si="98"/>
        <v>The Secret Sauce</v>
      </c>
      <c r="I781" s="27" t="s">
        <v>1587</v>
      </c>
      <c r="J781" s="27" t="s">
        <v>5254</v>
      </c>
      <c r="K781" s="28" t="str">
        <f t="shared" si="99"/>
        <v>Jan 28, 2020</v>
      </c>
      <c r="L781" s="30">
        <f t="shared" si="100"/>
        <v>43858</v>
      </c>
      <c r="M781" s="28">
        <f t="shared" si="101"/>
        <v>28</v>
      </c>
      <c r="N781" s="28">
        <f t="shared" si="102"/>
        <v>1</v>
      </c>
      <c r="O781" s="28">
        <f t="shared" si="103"/>
        <v>2020</v>
      </c>
      <c r="P781" s="28" t="str">
        <f t="shared" si="104"/>
        <v>28</v>
      </c>
      <c r="Q781" s="28">
        <f>ROUNDUP(Table1[[#This Row],[month]]/3,0)</f>
        <v>1</v>
      </c>
      <c r="R781" s="28" t="str">
        <f>_xlfn.CONCAT(Table1[[#This Row],[year]],"-Q",Table1[[#This Row],[Quarter]])</f>
        <v>2020-Q1</v>
      </c>
      <c r="S781" s="28" t="str">
        <f>TEXT(Table1[[#This Row],[dateStr]],"yyyy-mm")</f>
        <v>2020-01</v>
      </c>
      <c r="T781" s="28" t="str">
        <f t="shared" si="105"/>
        <v>January</v>
      </c>
      <c r="U781" s="31">
        <v>47</v>
      </c>
      <c r="V781" s="27" t="s">
        <v>5255</v>
      </c>
      <c r="W781" s="32">
        <f t="shared" si="106"/>
        <v>56192</v>
      </c>
      <c r="X781" s="27" t="s">
        <v>5256</v>
      </c>
      <c r="Y781" s="32">
        <f t="shared" si="107"/>
        <v>1815</v>
      </c>
      <c r="Z78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81" s="27" t="s">
        <v>1598</v>
      </c>
      <c r="AB781" s="33">
        <f>Table1[[#This Row],[secs]]/60 + Table1[[#This Row],[mins]] + Table1[[#This Row],[hours]]*60</f>
        <v>27.233333333333334</v>
      </c>
      <c r="AC781" s="34">
        <f t="shared" si="108"/>
        <v>14</v>
      </c>
      <c r="AD781" s="34">
        <f t="shared" si="109"/>
        <v>27</v>
      </c>
      <c r="AE781" s="35">
        <f t="shared" si="110"/>
        <v>0</v>
      </c>
      <c r="AF781" s="28" t="str">
        <f>IFERROR(VLOOKUP(E781,youtube_playlist!$G:$H,2,FALSE),"Unspecified")</f>
        <v>Unspecified</v>
      </c>
      <c r="AG781" s="28" t="str">
        <f>IFERROR(INDEX(youtube_playlist!$G$2:$H$285,MATCH(E781,youtube_playlist!$G$2:$G$285,0),MATCH("industry",youtube_playlist!$G$1:$H$1,0)),"Unspecified")</f>
        <v>Unspecified</v>
      </c>
      <c r="AH781" s="36">
        <v>46923</v>
      </c>
    </row>
    <row r="782" spans="1:34" ht="15.75" customHeight="1" x14ac:dyDescent="0.3">
      <c r="A782" s="27" t="s">
        <v>5257</v>
      </c>
      <c r="B782" s="27" t="s">
        <v>4376</v>
      </c>
      <c r="C782" s="27" t="s">
        <v>5258</v>
      </c>
      <c r="D782" s="27" t="s">
        <v>5259</v>
      </c>
      <c r="E782" s="28" t="str">
        <f t="shared" si="96"/>
        <v>WBATgHl2gos</v>
      </c>
      <c r="F782" s="28" t="str">
        <f t="shared" si="97"/>
        <v>WBATgHl2gos</v>
      </c>
      <c r="G782" s="27" t="s">
        <v>5258</v>
      </c>
      <c r="H782" s="29" t="str">
        <f t="shared" si="98"/>
        <v>The Secret Sauce</v>
      </c>
      <c r="I782" s="27" t="s">
        <v>1587</v>
      </c>
      <c r="J782" s="27" t="s">
        <v>5260</v>
      </c>
      <c r="K782" s="28" t="str">
        <f t="shared" si="99"/>
        <v>Jan 24, 2020</v>
      </c>
      <c r="L782" s="30">
        <f t="shared" si="100"/>
        <v>43854</v>
      </c>
      <c r="M782" s="28">
        <f t="shared" si="101"/>
        <v>24</v>
      </c>
      <c r="N782" s="28">
        <f t="shared" si="102"/>
        <v>1</v>
      </c>
      <c r="O782" s="28">
        <f t="shared" si="103"/>
        <v>2020</v>
      </c>
      <c r="P782" s="28" t="str">
        <f t="shared" si="104"/>
        <v>24</v>
      </c>
      <c r="Q782" s="28">
        <f>ROUNDUP(Table1[[#This Row],[month]]/3,0)</f>
        <v>1</v>
      </c>
      <c r="R782" s="28" t="str">
        <f>_xlfn.CONCAT(Table1[[#This Row],[year]],"-Q",Table1[[#This Row],[Quarter]])</f>
        <v>2020-Q1</v>
      </c>
      <c r="S782" s="28" t="str">
        <f>TEXT(Table1[[#This Row],[dateStr]],"yyyy-mm")</f>
        <v>2020-01</v>
      </c>
      <c r="T782" s="28" t="str">
        <f t="shared" si="105"/>
        <v>January</v>
      </c>
      <c r="U782" s="31">
        <v>4</v>
      </c>
      <c r="V782" s="27" t="s">
        <v>5261</v>
      </c>
      <c r="W782" s="32">
        <f t="shared" si="106"/>
        <v>8409</v>
      </c>
      <c r="X782" s="27" t="s">
        <v>4608</v>
      </c>
      <c r="Y782" s="32">
        <f t="shared" si="107"/>
        <v>120</v>
      </c>
      <c r="Z78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82" s="27" t="s">
        <v>5262</v>
      </c>
      <c r="AB782" s="33">
        <f>Table1[[#This Row],[secs]]/60 + Table1[[#This Row],[mins]] + Table1[[#This Row],[hours]]*60</f>
        <v>43.133333333333333</v>
      </c>
      <c r="AC782" s="34">
        <f t="shared" si="108"/>
        <v>8</v>
      </c>
      <c r="AD782" s="34">
        <f t="shared" si="109"/>
        <v>43</v>
      </c>
      <c r="AE782" s="35">
        <f t="shared" si="110"/>
        <v>0</v>
      </c>
      <c r="AF782" s="28" t="str">
        <f>IFERROR(VLOOKUP(E782,youtube_playlist!$G:$H,2,FALSE),"Unspecified")</f>
        <v>ประกัน</v>
      </c>
      <c r="AG782" s="28" t="str">
        <f>IFERROR(INDEX(youtube_playlist!$G$2:$H$285,MATCH(E782,youtube_playlist!$G$2:$G$285,0),MATCH("industry",youtube_playlist!$G$1:$H$1,0)),"Unspecified")</f>
        <v>ประกัน</v>
      </c>
      <c r="AH782" s="36">
        <v>49090</v>
      </c>
    </row>
    <row r="783" spans="1:34" ht="15.75" customHeight="1" x14ac:dyDescent="0.3">
      <c r="A783" s="27" t="s">
        <v>5263</v>
      </c>
      <c r="B783" s="27" t="s">
        <v>4376</v>
      </c>
      <c r="C783" s="27" t="s">
        <v>5264</v>
      </c>
      <c r="D783" s="27" t="s">
        <v>5265</v>
      </c>
      <c r="E783" s="28" t="str">
        <f t="shared" si="96"/>
        <v>LjTz6YJzQCE</v>
      </c>
      <c r="F783" s="28" t="str">
        <f t="shared" si="97"/>
        <v>LjTz6YJzQCE</v>
      </c>
      <c r="G783" s="27" t="s">
        <v>5264</v>
      </c>
      <c r="H783" s="29" t="str">
        <f t="shared" si="98"/>
        <v>The Secret Sauce</v>
      </c>
      <c r="I783" s="27" t="s">
        <v>1587</v>
      </c>
      <c r="J783" s="27" t="s">
        <v>5266</v>
      </c>
      <c r="K783" s="28" t="str">
        <f t="shared" si="99"/>
        <v>Jan 22, 2020</v>
      </c>
      <c r="L783" s="30">
        <f t="shared" si="100"/>
        <v>43852</v>
      </c>
      <c r="M783" s="28">
        <f t="shared" si="101"/>
        <v>22</v>
      </c>
      <c r="N783" s="28">
        <f t="shared" si="102"/>
        <v>1</v>
      </c>
      <c r="O783" s="28">
        <f t="shared" si="103"/>
        <v>2020</v>
      </c>
      <c r="P783" s="28" t="str">
        <f t="shared" si="104"/>
        <v>22</v>
      </c>
      <c r="Q783" s="28">
        <f>ROUNDUP(Table1[[#This Row],[month]]/3,0)</f>
        <v>1</v>
      </c>
      <c r="R783" s="28" t="str">
        <f>_xlfn.CONCAT(Table1[[#This Row],[year]],"-Q",Table1[[#This Row],[Quarter]])</f>
        <v>2020-Q1</v>
      </c>
      <c r="S783" s="28" t="str">
        <f>TEXT(Table1[[#This Row],[dateStr]],"yyyy-mm")</f>
        <v>2020-01</v>
      </c>
      <c r="T783" s="28" t="str">
        <f t="shared" si="105"/>
        <v>January</v>
      </c>
      <c r="U783" s="31">
        <v>11</v>
      </c>
      <c r="V783" s="27" t="s">
        <v>5267</v>
      </c>
      <c r="W783" s="32">
        <f t="shared" si="106"/>
        <v>13114</v>
      </c>
      <c r="X783" s="27" t="s">
        <v>5268</v>
      </c>
      <c r="Y783" s="32">
        <f t="shared" si="107"/>
        <v>180</v>
      </c>
      <c r="Z78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83" s="27" t="s">
        <v>5269</v>
      </c>
      <c r="AB783" s="33">
        <f>Table1[[#This Row],[secs]]/60 + Table1[[#This Row],[mins]] + Table1[[#This Row],[hours]]*60</f>
        <v>43.383333333333333</v>
      </c>
      <c r="AC783" s="34">
        <f t="shared" si="108"/>
        <v>23</v>
      </c>
      <c r="AD783" s="34">
        <f t="shared" si="109"/>
        <v>43</v>
      </c>
      <c r="AE783" s="35">
        <f t="shared" si="110"/>
        <v>0</v>
      </c>
      <c r="AF783" s="28" t="str">
        <f>IFERROR(VLOOKUP(E783,youtube_playlist!$G:$H,2,FALSE),"Unspecified")</f>
        <v>ประกัน</v>
      </c>
      <c r="AG783" s="28" t="str">
        <f>IFERROR(INDEX(youtube_playlist!$G$2:$H$285,MATCH(E783,youtube_playlist!$G$2:$G$285,0),MATCH("industry",youtube_playlist!$G$1:$H$1,0)),"Unspecified")</f>
        <v>ประกัน</v>
      </c>
      <c r="AH783" s="36">
        <v>41030</v>
      </c>
    </row>
    <row r="784" spans="1:34" ht="15.75" customHeight="1" x14ac:dyDescent="0.3">
      <c r="A784" s="27" t="s">
        <v>5270</v>
      </c>
      <c r="B784" s="27" t="s">
        <v>4376</v>
      </c>
      <c r="C784" s="27" t="s">
        <v>5271</v>
      </c>
      <c r="D784" s="27" t="s">
        <v>5272</v>
      </c>
      <c r="E784" s="28" t="str">
        <f t="shared" si="96"/>
        <v>Vf8X6YyejU4</v>
      </c>
      <c r="F784" s="28" t="str">
        <f t="shared" si="97"/>
        <v>Vf8X6YyejU4</v>
      </c>
      <c r="G784" s="27" t="s">
        <v>5271</v>
      </c>
      <c r="H784" s="29" t="str">
        <f t="shared" si="98"/>
        <v>The Secret Sauce</v>
      </c>
      <c r="I784" s="27" t="s">
        <v>1587</v>
      </c>
      <c r="J784" s="27" t="s">
        <v>5273</v>
      </c>
      <c r="K784" s="28" t="str">
        <f t="shared" si="99"/>
        <v>Jan 17, 2020</v>
      </c>
      <c r="L784" s="30">
        <f t="shared" si="100"/>
        <v>43847</v>
      </c>
      <c r="M784" s="28">
        <f t="shared" si="101"/>
        <v>17</v>
      </c>
      <c r="N784" s="28">
        <f t="shared" si="102"/>
        <v>1</v>
      </c>
      <c r="O784" s="28">
        <f t="shared" si="103"/>
        <v>2020</v>
      </c>
      <c r="P784" s="28" t="str">
        <f t="shared" si="104"/>
        <v>17</v>
      </c>
      <c r="Q784" s="28">
        <f>ROUNDUP(Table1[[#This Row],[month]]/3,0)</f>
        <v>1</v>
      </c>
      <c r="R784" s="28" t="str">
        <f>_xlfn.CONCAT(Table1[[#This Row],[year]],"-Q",Table1[[#This Row],[Quarter]])</f>
        <v>2020-Q1</v>
      </c>
      <c r="S784" s="28" t="str">
        <f>TEXT(Table1[[#This Row],[dateStr]],"yyyy-mm")</f>
        <v>2020-01</v>
      </c>
      <c r="T784" s="28" t="str">
        <f t="shared" si="105"/>
        <v>January</v>
      </c>
      <c r="U784" s="31">
        <v>10</v>
      </c>
      <c r="V784" s="27" t="s">
        <v>5274</v>
      </c>
      <c r="W784" s="32">
        <f t="shared" si="106"/>
        <v>11902</v>
      </c>
      <c r="X784" s="27" t="s">
        <v>5275</v>
      </c>
      <c r="Y784" s="32">
        <f t="shared" si="107"/>
        <v>204</v>
      </c>
      <c r="Z78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84" s="27" t="s">
        <v>5276</v>
      </c>
      <c r="AB784" s="33">
        <f>Table1[[#This Row],[secs]]/60 + Table1[[#This Row],[mins]] + Table1[[#This Row],[hours]]*60</f>
        <v>42.016666666666666</v>
      </c>
      <c r="AC784" s="34">
        <f t="shared" si="108"/>
        <v>1</v>
      </c>
      <c r="AD784" s="34">
        <f t="shared" si="109"/>
        <v>42</v>
      </c>
      <c r="AE784" s="35">
        <f t="shared" si="110"/>
        <v>0</v>
      </c>
      <c r="AF784" s="28" t="str">
        <f>IFERROR(VLOOKUP(E784,youtube_playlist!$G:$H,2,FALSE),"Unspecified")</f>
        <v>อสังหาริมทรัพย์</v>
      </c>
      <c r="AG784" s="28" t="str">
        <f>IFERROR(INDEX(youtube_playlist!$G$2:$H$285,MATCH(E784,youtube_playlist!$G$2:$G$285,0),MATCH("industry",youtube_playlist!$G$1:$H$1,0)),"Unspecified")</f>
        <v>อสังหาริมทรัพย์</v>
      </c>
      <c r="AH784" s="36">
        <v>45879</v>
      </c>
    </row>
    <row r="785" spans="1:34" ht="15.75" customHeight="1" x14ac:dyDescent="0.3">
      <c r="A785" s="27" t="s">
        <v>5277</v>
      </c>
      <c r="B785" s="27" t="s">
        <v>4376</v>
      </c>
      <c r="C785" s="27" t="s">
        <v>5278</v>
      </c>
      <c r="D785" s="27" t="s">
        <v>5279</v>
      </c>
      <c r="E785" s="28" t="str">
        <f t="shared" si="96"/>
        <v>rqwJF2EOHHo</v>
      </c>
      <c r="F785" s="28" t="str">
        <f t="shared" si="97"/>
        <v>rqwJF2EOHHo</v>
      </c>
      <c r="G785" s="27" t="s">
        <v>5278</v>
      </c>
      <c r="H785" s="29" t="str">
        <f t="shared" si="98"/>
        <v>The Secret Sauce</v>
      </c>
      <c r="I785" s="27" t="s">
        <v>1587</v>
      </c>
      <c r="J785" s="27" t="s">
        <v>5280</v>
      </c>
      <c r="K785" s="28" t="str">
        <f t="shared" si="99"/>
        <v>Jan 16, 2020</v>
      </c>
      <c r="L785" s="30">
        <f t="shared" si="100"/>
        <v>43846</v>
      </c>
      <c r="M785" s="28">
        <f t="shared" si="101"/>
        <v>16</v>
      </c>
      <c r="N785" s="28">
        <f t="shared" si="102"/>
        <v>1</v>
      </c>
      <c r="O785" s="28">
        <f t="shared" si="103"/>
        <v>2020</v>
      </c>
      <c r="P785" s="28" t="str">
        <f t="shared" si="104"/>
        <v>16</v>
      </c>
      <c r="Q785" s="28">
        <f>ROUNDUP(Table1[[#This Row],[month]]/3,0)</f>
        <v>1</v>
      </c>
      <c r="R785" s="28" t="str">
        <f>_xlfn.CONCAT(Table1[[#This Row],[year]],"-Q",Table1[[#This Row],[Quarter]])</f>
        <v>2020-Q1</v>
      </c>
      <c r="S785" s="28" t="str">
        <f>TEXT(Table1[[#This Row],[dateStr]],"yyyy-mm")</f>
        <v>2020-01</v>
      </c>
      <c r="T785" s="28" t="str">
        <f t="shared" si="105"/>
        <v>January</v>
      </c>
      <c r="U785" s="31">
        <v>10</v>
      </c>
      <c r="V785" s="27" t="s">
        <v>5281</v>
      </c>
      <c r="W785" s="32">
        <f t="shared" si="106"/>
        <v>29177</v>
      </c>
      <c r="X785" s="27" t="s">
        <v>2415</v>
      </c>
      <c r="Y785" s="32">
        <f t="shared" si="107"/>
        <v>500</v>
      </c>
      <c r="Z78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85" s="27" t="s">
        <v>2510</v>
      </c>
      <c r="AB785" s="33">
        <f>Table1[[#This Row],[secs]]/60 + Table1[[#This Row],[mins]] + Table1[[#This Row],[hours]]*60</f>
        <v>26.016666666666666</v>
      </c>
      <c r="AC785" s="34">
        <f t="shared" si="108"/>
        <v>1</v>
      </c>
      <c r="AD785" s="34">
        <f t="shared" si="109"/>
        <v>26</v>
      </c>
      <c r="AE785" s="35">
        <f t="shared" si="110"/>
        <v>0</v>
      </c>
      <c r="AF785" s="28" t="str">
        <f>IFERROR(VLOOKUP(E785,youtube_playlist!$G:$H,2,FALSE),"Unspecified")</f>
        <v>Unspecified</v>
      </c>
      <c r="AG785" s="28" t="str">
        <f>IFERROR(INDEX(youtube_playlist!$G$2:$H$285,MATCH(E785,youtube_playlist!$G$2:$G$285,0),MATCH("industry",youtube_playlist!$G$1:$H$1,0)),"Unspecified")</f>
        <v>Unspecified</v>
      </c>
      <c r="AH785" s="36">
        <v>40488</v>
      </c>
    </row>
    <row r="786" spans="1:34" ht="15.75" customHeight="1" x14ac:dyDescent="0.3">
      <c r="A786" s="27" t="s">
        <v>5282</v>
      </c>
      <c r="B786" s="27" t="s">
        <v>4376</v>
      </c>
      <c r="C786" s="27" t="s">
        <v>5283</v>
      </c>
      <c r="D786" s="27" t="s">
        <v>5284</v>
      </c>
      <c r="E786" s="28" t="str">
        <f t="shared" si="96"/>
        <v>hTCsrPAPrMw</v>
      </c>
      <c r="F786" s="28" t="str">
        <f t="shared" si="97"/>
        <v>hTCsrPAPrMw</v>
      </c>
      <c r="G786" s="27" t="s">
        <v>5283</v>
      </c>
      <c r="H786" s="29" t="str">
        <f t="shared" si="98"/>
        <v>The Secret Sauce</v>
      </c>
      <c r="I786" s="27" t="s">
        <v>1587</v>
      </c>
      <c r="J786" s="27" t="s">
        <v>5285</v>
      </c>
      <c r="K786" s="28" t="str">
        <f t="shared" si="99"/>
        <v>Jan 14, 2020</v>
      </c>
      <c r="L786" s="30">
        <f t="shared" si="100"/>
        <v>43844</v>
      </c>
      <c r="M786" s="28">
        <f t="shared" si="101"/>
        <v>14</v>
      </c>
      <c r="N786" s="28">
        <f t="shared" si="102"/>
        <v>1</v>
      </c>
      <c r="O786" s="28">
        <f t="shared" si="103"/>
        <v>2020</v>
      </c>
      <c r="P786" s="28" t="str">
        <f t="shared" si="104"/>
        <v>14</v>
      </c>
      <c r="Q786" s="28">
        <f>ROUNDUP(Table1[[#This Row],[month]]/3,0)</f>
        <v>1</v>
      </c>
      <c r="R786" s="28" t="str">
        <f>_xlfn.CONCAT(Table1[[#This Row],[year]],"-Q",Table1[[#This Row],[Quarter]])</f>
        <v>2020-Q1</v>
      </c>
      <c r="S786" s="28" t="str">
        <f>TEXT(Table1[[#This Row],[dateStr]],"yyyy-mm")</f>
        <v>2020-01</v>
      </c>
      <c r="T786" s="28" t="str">
        <f t="shared" si="105"/>
        <v>January</v>
      </c>
      <c r="U786" s="31">
        <v>111</v>
      </c>
      <c r="V786" s="27" t="s">
        <v>5286</v>
      </c>
      <c r="W786" s="32">
        <f t="shared" si="106"/>
        <v>38591</v>
      </c>
      <c r="X786" s="27" t="s">
        <v>5287</v>
      </c>
      <c r="Y786" s="32">
        <f t="shared" si="107"/>
        <v>628</v>
      </c>
      <c r="Z78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86" s="27" t="s">
        <v>5288</v>
      </c>
      <c r="AB786" s="33">
        <f>Table1[[#This Row],[secs]]/60 + Table1[[#This Row],[mins]] + Table1[[#This Row],[hours]]*60</f>
        <v>26.5</v>
      </c>
      <c r="AC786" s="34">
        <f t="shared" si="108"/>
        <v>30</v>
      </c>
      <c r="AD786" s="34">
        <f t="shared" si="109"/>
        <v>26</v>
      </c>
      <c r="AE786" s="35">
        <f t="shared" si="110"/>
        <v>0</v>
      </c>
      <c r="AF786" s="28" t="str">
        <f>IFERROR(VLOOKUP(E786,youtube_playlist!$G:$H,2,FALSE),"Unspecified")</f>
        <v>Unspecified</v>
      </c>
      <c r="AG786" s="28" t="str">
        <f>IFERROR(INDEX(youtube_playlist!$G$2:$H$285,MATCH(E786,youtube_playlist!$G$2:$G$285,0),MATCH("industry",youtube_playlist!$G$1:$H$1,0)),"Unspecified")</f>
        <v>Unspecified</v>
      </c>
      <c r="AH786" s="36">
        <v>44005</v>
      </c>
    </row>
    <row r="787" spans="1:34" ht="15.75" customHeight="1" x14ac:dyDescent="0.3">
      <c r="A787" s="27" t="s">
        <v>5289</v>
      </c>
      <c r="B787" s="27" t="s">
        <v>4376</v>
      </c>
      <c r="C787" s="27" t="s">
        <v>5290</v>
      </c>
      <c r="D787" s="27" t="s">
        <v>5291</v>
      </c>
      <c r="E787" s="28" t="str">
        <f t="shared" si="96"/>
        <v>w3rkOZQ9kh4</v>
      </c>
      <c r="F787" s="28" t="str">
        <f t="shared" si="97"/>
        <v>w3rkOZQ9kh4</v>
      </c>
      <c r="G787" s="27" t="s">
        <v>5290</v>
      </c>
      <c r="H787" s="29" t="str">
        <f t="shared" si="98"/>
        <v>The Secret Sauce</v>
      </c>
      <c r="I787" s="27" t="s">
        <v>1587</v>
      </c>
      <c r="J787" s="27" t="s">
        <v>5292</v>
      </c>
      <c r="K787" s="28" t="str">
        <f t="shared" si="99"/>
        <v>Jan 10, 2020</v>
      </c>
      <c r="L787" s="30">
        <f t="shared" si="100"/>
        <v>43840</v>
      </c>
      <c r="M787" s="28">
        <f t="shared" si="101"/>
        <v>10</v>
      </c>
      <c r="N787" s="28">
        <f t="shared" si="102"/>
        <v>1</v>
      </c>
      <c r="O787" s="28">
        <f t="shared" si="103"/>
        <v>2020</v>
      </c>
      <c r="P787" s="28" t="str">
        <f t="shared" si="104"/>
        <v>10</v>
      </c>
      <c r="Q787" s="28">
        <f>ROUNDUP(Table1[[#This Row],[month]]/3,0)</f>
        <v>1</v>
      </c>
      <c r="R787" s="28" t="str">
        <f>_xlfn.CONCAT(Table1[[#This Row],[year]],"-Q",Table1[[#This Row],[Quarter]])</f>
        <v>2020-Q1</v>
      </c>
      <c r="S787" s="28" t="str">
        <f>TEXT(Table1[[#This Row],[dateStr]],"yyyy-mm")</f>
        <v>2020-01</v>
      </c>
      <c r="T787" s="28" t="str">
        <f t="shared" si="105"/>
        <v>January</v>
      </c>
      <c r="U787" s="31">
        <v>7</v>
      </c>
      <c r="V787" s="27" t="s">
        <v>5293</v>
      </c>
      <c r="W787" s="32">
        <f t="shared" si="106"/>
        <v>17234</v>
      </c>
      <c r="X787" s="27" t="s">
        <v>5294</v>
      </c>
      <c r="Y787" s="32">
        <f t="shared" si="107"/>
        <v>262</v>
      </c>
      <c r="Z78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87" s="27" t="s">
        <v>5295</v>
      </c>
      <c r="AB787" s="33">
        <f>Table1[[#This Row],[secs]]/60 + Table1[[#This Row],[mins]] + Table1[[#This Row],[hours]]*60</f>
        <v>26.6</v>
      </c>
      <c r="AC787" s="34">
        <f t="shared" si="108"/>
        <v>36</v>
      </c>
      <c r="AD787" s="34">
        <f t="shared" si="109"/>
        <v>26</v>
      </c>
      <c r="AE787" s="35">
        <f t="shared" si="110"/>
        <v>0</v>
      </c>
      <c r="AF787" s="28" t="str">
        <f>IFERROR(VLOOKUP(E787,youtube_playlist!$G:$H,2,FALSE),"Unspecified")</f>
        <v>อสังหาริมทรัพย์</v>
      </c>
      <c r="AG787" s="28" t="str">
        <f>IFERROR(INDEX(youtube_playlist!$G$2:$H$285,MATCH(E787,youtube_playlist!$G$2:$G$285,0),MATCH("industry",youtube_playlist!$G$1:$H$1,0)),"Unspecified")</f>
        <v>อสังหาริมทรัพย์</v>
      </c>
      <c r="AH787" s="36">
        <v>42284</v>
      </c>
    </row>
    <row r="788" spans="1:34" ht="15.75" customHeight="1" x14ac:dyDescent="0.3">
      <c r="A788" s="27" t="s">
        <v>5296</v>
      </c>
      <c r="B788" s="27" t="s">
        <v>4376</v>
      </c>
      <c r="C788" s="27" t="s">
        <v>5297</v>
      </c>
      <c r="D788" s="27" t="s">
        <v>5298</v>
      </c>
      <c r="E788" s="28" t="str">
        <f t="shared" si="96"/>
        <v>lrM5ELFD5U0</v>
      </c>
      <c r="F788" s="28" t="str">
        <f t="shared" si="97"/>
        <v>lrM5ELFD5U0</v>
      </c>
      <c r="G788" s="27" t="s">
        <v>5297</v>
      </c>
      <c r="H788" s="29" t="str">
        <f t="shared" si="98"/>
        <v>The Secret Sauce</v>
      </c>
      <c r="I788" s="27" t="s">
        <v>1587</v>
      </c>
      <c r="J788" s="27" t="s">
        <v>5299</v>
      </c>
      <c r="K788" s="28" t="str">
        <f t="shared" si="99"/>
        <v>Dec 31, 2019</v>
      </c>
      <c r="L788" s="30">
        <f t="shared" si="100"/>
        <v>43830</v>
      </c>
      <c r="M788" s="28">
        <f t="shared" si="101"/>
        <v>31</v>
      </c>
      <c r="N788" s="28">
        <f t="shared" si="102"/>
        <v>12</v>
      </c>
      <c r="O788" s="28">
        <f t="shared" si="103"/>
        <v>2019</v>
      </c>
      <c r="P788" s="28" t="str">
        <f t="shared" si="104"/>
        <v>31</v>
      </c>
      <c r="Q788" s="28">
        <f>ROUNDUP(Table1[[#This Row],[month]]/3,0)</f>
        <v>4</v>
      </c>
      <c r="R788" s="28" t="str">
        <f>_xlfn.CONCAT(Table1[[#This Row],[year]],"-Q",Table1[[#This Row],[Quarter]])</f>
        <v>2019-Q4</v>
      </c>
      <c r="S788" s="28" t="str">
        <f>TEXT(Table1[[#This Row],[dateStr]],"yyyy-mm")</f>
        <v>2019-12</v>
      </c>
      <c r="T788" s="28" t="str">
        <f t="shared" si="105"/>
        <v>December</v>
      </c>
      <c r="U788" s="31">
        <v>141</v>
      </c>
      <c r="V788" s="27" t="s">
        <v>5300</v>
      </c>
      <c r="W788" s="32">
        <f t="shared" si="106"/>
        <v>303132</v>
      </c>
      <c r="X788" s="27" t="s">
        <v>5301</v>
      </c>
      <c r="Y788" s="32">
        <f t="shared" si="107"/>
        <v>5654</v>
      </c>
      <c r="Z788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88" s="27" t="s">
        <v>5302</v>
      </c>
      <c r="AB788" s="33">
        <f>Table1[[#This Row],[secs]]/60 + Table1[[#This Row],[mins]] + Table1[[#This Row],[hours]]*60</f>
        <v>66.766666666666666</v>
      </c>
      <c r="AC788" s="34">
        <f t="shared" si="108"/>
        <v>46</v>
      </c>
      <c r="AD788" s="34">
        <f t="shared" si="109"/>
        <v>6</v>
      </c>
      <c r="AE788" s="35">
        <f t="shared" si="110"/>
        <v>1</v>
      </c>
      <c r="AF788" s="28" t="str">
        <f>IFERROR(VLOOKUP(E788,youtube_playlist!$G:$H,2,FALSE),"Unspecified")</f>
        <v>Unspecified</v>
      </c>
      <c r="AG788" s="28" t="str">
        <f>IFERROR(INDEX(youtube_playlist!$G$2:$H$285,MATCH(E788,youtube_playlist!$G$2:$G$285,0),MATCH("industry",youtube_playlist!$G$1:$H$1,0)),"Unspecified")</f>
        <v>Unspecified</v>
      </c>
      <c r="AH788" s="36">
        <v>74470</v>
      </c>
    </row>
    <row r="789" spans="1:34" ht="15.75" customHeight="1" x14ac:dyDescent="0.3">
      <c r="A789" s="27" t="s">
        <v>5303</v>
      </c>
      <c r="B789" s="27" t="s">
        <v>4376</v>
      </c>
      <c r="C789" s="27" t="s">
        <v>5304</v>
      </c>
      <c r="D789" s="27" t="s">
        <v>5305</v>
      </c>
      <c r="E789" s="28" t="str">
        <f t="shared" si="96"/>
        <v>hziCrRau_RI</v>
      </c>
      <c r="F789" s="28" t="str">
        <f t="shared" si="97"/>
        <v>hziCrRau_RI</v>
      </c>
      <c r="G789" s="27" t="s">
        <v>5304</v>
      </c>
      <c r="H789" s="29" t="str">
        <f t="shared" si="98"/>
        <v>The Secret Sauce</v>
      </c>
      <c r="I789" s="27" t="s">
        <v>1587</v>
      </c>
      <c r="J789" s="27" t="s">
        <v>5306</v>
      </c>
      <c r="K789" s="28" t="str">
        <f t="shared" si="99"/>
        <v>Dec 24, 2019</v>
      </c>
      <c r="L789" s="30">
        <f t="shared" si="100"/>
        <v>43823</v>
      </c>
      <c r="M789" s="28">
        <f t="shared" si="101"/>
        <v>24</v>
      </c>
      <c r="N789" s="28">
        <f t="shared" si="102"/>
        <v>12</v>
      </c>
      <c r="O789" s="28">
        <f t="shared" si="103"/>
        <v>2019</v>
      </c>
      <c r="P789" s="28" t="str">
        <f t="shared" si="104"/>
        <v>24</v>
      </c>
      <c r="Q789" s="28">
        <f>ROUNDUP(Table1[[#This Row],[month]]/3,0)</f>
        <v>4</v>
      </c>
      <c r="R789" s="28" t="str">
        <f>_xlfn.CONCAT(Table1[[#This Row],[year]],"-Q",Table1[[#This Row],[Quarter]])</f>
        <v>2019-Q4</v>
      </c>
      <c r="S789" s="28" t="str">
        <f>TEXT(Table1[[#This Row],[dateStr]],"yyyy-mm")</f>
        <v>2019-12</v>
      </c>
      <c r="T789" s="28" t="str">
        <f t="shared" si="105"/>
        <v>December</v>
      </c>
      <c r="U789" s="31">
        <v>53</v>
      </c>
      <c r="V789" s="27" t="s">
        <v>5307</v>
      </c>
      <c r="W789" s="32">
        <f t="shared" si="106"/>
        <v>40286</v>
      </c>
      <c r="X789" s="27" t="s">
        <v>5308</v>
      </c>
      <c r="Y789" s="32">
        <f t="shared" si="107"/>
        <v>829</v>
      </c>
      <c r="Z78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789" s="27" t="s">
        <v>5309</v>
      </c>
      <c r="AB789" s="33">
        <f>Table1[[#This Row],[secs]]/60 + Table1[[#This Row],[mins]] + Table1[[#This Row],[hours]]*60</f>
        <v>23.5</v>
      </c>
      <c r="AC789" s="34">
        <f t="shared" si="108"/>
        <v>30</v>
      </c>
      <c r="AD789" s="34">
        <f t="shared" si="109"/>
        <v>23</v>
      </c>
      <c r="AE789" s="35">
        <f t="shared" si="110"/>
        <v>0</v>
      </c>
      <c r="AF789" s="28" t="str">
        <f>IFERROR(VLOOKUP(E789,youtube_playlist!$G:$H,2,FALSE),"Unspecified")</f>
        <v>Unspecified</v>
      </c>
      <c r="AG789" s="28" t="str">
        <f>IFERROR(INDEX(youtube_playlist!$G$2:$H$285,MATCH(E789,youtube_playlist!$G$2:$G$285,0),MATCH("industry",youtube_playlist!$G$1:$H$1,0)),"Unspecified")</f>
        <v>Unspecified</v>
      </c>
      <c r="AH789" s="36">
        <v>41794</v>
      </c>
    </row>
    <row r="790" spans="1:34" ht="15.75" customHeight="1" x14ac:dyDescent="0.3">
      <c r="A790" s="27" t="s">
        <v>5310</v>
      </c>
      <c r="B790" s="27" t="s">
        <v>4376</v>
      </c>
      <c r="C790" s="27" t="s">
        <v>5311</v>
      </c>
      <c r="D790" s="27" t="s">
        <v>5312</v>
      </c>
      <c r="E790" s="28" t="str">
        <f t="shared" si="96"/>
        <v>OXBRy3qkcxc</v>
      </c>
      <c r="F790" s="28" t="str">
        <f t="shared" si="97"/>
        <v>OXBRy3qkcxc</v>
      </c>
      <c r="G790" s="27" t="s">
        <v>5311</v>
      </c>
      <c r="H790" s="29" t="str">
        <f t="shared" si="98"/>
        <v>The Secret Sauce</v>
      </c>
      <c r="I790" s="27" t="s">
        <v>1587</v>
      </c>
      <c r="J790" s="27" t="s">
        <v>5313</v>
      </c>
      <c r="K790" s="28" t="str">
        <f t="shared" si="99"/>
        <v>Dec 20, 2019</v>
      </c>
      <c r="L790" s="30">
        <f t="shared" si="100"/>
        <v>43819</v>
      </c>
      <c r="M790" s="28">
        <f t="shared" si="101"/>
        <v>20</v>
      </c>
      <c r="N790" s="28">
        <f t="shared" si="102"/>
        <v>12</v>
      </c>
      <c r="O790" s="28">
        <f t="shared" si="103"/>
        <v>2019</v>
      </c>
      <c r="P790" s="28" t="str">
        <f t="shared" si="104"/>
        <v>20</v>
      </c>
      <c r="Q790" s="28">
        <f>ROUNDUP(Table1[[#This Row],[month]]/3,0)</f>
        <v>4</v>
      </c>
      <c r="R790" s="28" t="str">
        <f>_xlfn.CONCAT(Table1[[#This Row],[year]],"-Q",Table1[[#This Row],[Quarter]])</f>
        <v>2019-Q4</v>
      </c>
      <c r="S790" s="28" t="str">
        <f>TEXT(Table1[[#This Row],[dateStr]],"yyyy-mm")</f>
        <v>2019-12</v>
      </c>
      <c r="T790" s="28" t="str">
        <f t="shared" si="105"/>
        <v>December</v>
      </c>
      <c r="U790" s="31">
        <v>3</v>
      </c>
      <c r="V790" s="27" t="s">
        <v>5314</v>
      </c>
      <c r="W790" s="32">
        <f t="shared" si="106"/>
        <v>10109</v>
      </c>
      <c r="X790" s="27" t="s">
        <v>1928</v>
      </c>
      <c r="Y790" s="32">
        <f t="shared" si="107"/>
        <v>139</v>
      </c>
      <c r="Z79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90" s="27" t="s">
        <v>5315</v>
      </c>
      <c r="AB790" s="33">
        <f>Table1[[#This Row],[secs]]/60 + Table1[[#This Row],[mins]] + Table1[[#This Row],[hours]]*60</f>
        <v>78.983333333333334</v>
      </c>
      <c r="AC790" s="34">
        <f t="shared" si="108"/>
        <v>59</v>
      </c>
      <c r="AD790" s="34">
        <f t="shared" si="109"/>
        <v>18</v>
      </c>
      <c r="AE790" s="35">
        <f t="shared" si="110"/>
        <v>1</v>
      </c>
      <c r="AF790" s="28" t="str">
        <f>IFERROR(VLOOKUP(E790,youtube_playlist!$G:$H,2,FALSE),"Unspecified")</f>
        <v>Design</v>
      </c>
      <c r="AG790" s="28" t="str">
        <f>IFERROR(INDEX(youtube_playlist!$G$2:$H$285,MATCH(E790,youtube_playlist!$G$2:$G$285,0),MATCH("industry",youtube_playlist!$G$1:$H$1,0)),"Unspecified")</f>
        <v>Design</v>
      </c>
      <c r="AH790" s="36">
        <v>53018</v>
      </c>
    </row>
    <row r="791" spans="1:34" ht="15.75" customHeight="1" x14ac:dyDescent="0.3">
      <c r="A791" s="27" t="s">
        <v>5316</v>
      </c>
      <c r="B791" s="27" t="s">
        <v>4376</v>
      </c>
      <c r="C791" s="27" t="s">
        <v>5317</v>
      </c>
      <c r="D791" s="27" t="s">
        <v>5318</v>
      </c>
      <c r="E791" s="28" t="str">
        <f t="shared" si="96"/>
        <v>kUOulphmfzE</v>
      </c>
      <c r="F791" s="28" t="str">
        <f t="shared" si="97"/>
        <v>kUOulphmfzE</v>
      </c>
      <c r="G791" s="27" t="s">
        <v>5317</v>
      </c>
      <c r="H791" s="29" t="str">
        <f t="shared" si="98"/>
        <v>The Secret Sauce</v>
      </c>
      <c r="I791" s="27" t="s">
        <v>1587</v>
      </c>
      <c r="J791" s="27" t="s">
        <v>5319</v>
      </c>
      <c r="K791" s="28" t="str">
        <f t="shared" si="99"/>
        <v>Dec 17, 2019</v>
      </c>
      <c r="L791" s="30">
        <f t="shared" si="100"/>
        <v>43816</v>
      </c>
      <c r="M791" s="28">
        <f t="shared" si="101"/>
        <v>17</v>
      </c>
      <c r="N791" s="28">
        <f t="shared" si="102"/>
        <v>12</v>
      </c>
      <c r="O791" s="28">
        <f t="shared" si="103"/>
        <v>2019</v>
      </c>
      <c r="P791" s="28" t="str">
        <f t="shared" si="104"/>
        <v>17</v>
      </c>
      <c r="Q791" s="28">
        <f>ROUNDUP(Table1[[#This Row],[month]]/3,0)</f>
        <v>4</v>
      </c>
      <c r="R791" s="28" t="str">
        <f>_xlfn.CONCAT(Table1[[#This Row],[year]],"-Q",Table1[[#This Row],[Quarter]])</f>
        <v>2019-Q4</v>
      </c>
      <c r="S791" s="28" t="str">
        <f>TEXT(Table1[[#This Row],[dateStr]],"yyyy-mm")</f>
        <v>2019-12</v>
      </c>
      <c r="T791" s="28" t="str">
        <f t="shared" si="105"/>
        <v>December</v>
      </c>
      <c r="U791" s="31">
        <v>24</v>
      </c>
      <c r="V791" s="27" t="s">
        <v>5320</v>
      </c>
      <c r="W791" s="32">
        <f t="shared" si="106"/>
        <v>20738</v>
      </c>
      <c r="X791" s="27" t="s">
        <v>5321</v>
      </c>
      <c r="Y791" s="32">
        <f t="shared" si="107"/>
        <v>292</v>
      </c>
      <c r="Z79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91" s="27" t="s">
        <v>5322</v>
      </c>
      <c r="AB791" s="33">
        <f>Table1[[#This Row],[secs]]/60 + Table1[[#This Row],[mins]] + Table1[[#This Row],[hours]]*60</f>
        <v>66.416666666666671</v>
      </c>
      <c r="AC791" s="34">
        <f t="shared" si="108"/>
        <v>25</v>
      </c>
      <c r="AD791" s="34">
        <f t="shared" si="109"/>
        <v>6</v>
      </c>
      <c r="AE791" s="35">
        <f t="shared" si="110"/>
        <v>1</v>
      </c>
      <c r="AF791" s="28" t="str">
        <f>IFERROR(VLOOKUP(E791,youtube_playlist!$G:$H,2,FALSE),"Unspecified")</f>
        <v>รถยนต์</v>
      </c>
      <c r="AG791" s="28" t="str">
        <f>IFERROR(INDEX(youtube_playlist!$G$2:$H$285,MATCH(E791,youtube_playlist!$G$2:$G$285,0),MATCH("industry",youtube_playlist!$G$1:$H$1,0)),"Unspecified")</f>
        <v>รถยนต์</v>
      </c>
      <c r="AH791" s="36">
        <v>49234</v>
      </c>
    </row>
    <row r="792" spans="1:34" ht="15.75" customHeight="1" x14ac:dyDescent="0.3">
      <c r="A792" s="27" t="s">
        <v>5323</v>
      </c>
      <c r="B792" s="27" t="s">
        <v>4376</v>
      </c>
      <c r="C792" s="27" t="s">
        <v>5324</v>
      </c>
      <c r="D792" s="27" t="s">
        <v>5325</v>
      </c>
      <c r="E792" s="28" t="str">
        <f t="shared" si="96"/>
        <v>047DMVAj1bw</v>
      </c>
      <c r="F792" s="28" t="str">
        <f t="shared" si="97"/>
        <v>047DMVAj1bw</v>
      </c>
      <c r="G792" s="27" t="s">
        <v>5324</v>
      </c>
      <c r="H792" s="29" t="str">
        <f t="shared" si="98"/>
        <v>The Secret Sauce</v>
      </c>
      <c r="I792" s="27" t="s">
        <v>1587</v>
      </c>
      <c r="J792" s="27" t="s">
        <v>5326</v>
      </c>
      <c r="K792" s="28" t="str">
        <f t="shared" si="99"/>
        <v>Dec 10, 2019</v>
      </c>
      <c r="L792" s="30">
        <f t="shared" si="100"/>
        <v>43809</v>
      </c>
      <c r="M792" s="28">
        <f t="shared" si="101"/>
        <v>10</v>
      </c>
      <c r="N792" s="28">
        <f t="shared" si="102"/>
        <v>12</v>
      </c>
      <c r="O792" s="28">
        <f t="shared" si="103"/>
        <v>2019</v>
      </c>
      <c r="P792" s="28" t="str">
        <f t="shared" si="104"/>
        <v>10</v>
      </c>
      <c r="Q792" s="28">
        <f>ROUNDUP(Table1[[#This Row],[month]]/3,0)</f>
        <v>4</v>
      </c>
      <c r="R792" s="28" t="str">
        <f>_xlfn.CONCAT(Table1[[#This Row],[year]],"-Q",Table1[[#This Row],[Quarter]])</f>
        <v>2019-Q4</v>
      </c>
      <c r="S792" s="28" t="str">
        <f>TEXT(Table1[[#This Row],[dateStr]],"yyyy-mm")</f>
        <v>2019-12</v>
      </c>
      <c r="T792" s="28" t="str">
        <f t="shared" si="105"/>
        <v>December</v>
      </c>
      <c r="U792" s="31">
        <v>24</v>
      </c>
      <c r="V792" s="27" t="s">
        <v>5327</v>
      </c>
      <c r="W792" s="32">
        <f t="shared" si="106"/>
        <v>33616</v>
      </c>
      <c r="X792" s="27" t="s">
        <v>5328</v>
      </c>
      <c r="Y792" s="32">
        <f t="shared" si="107"/>
        <v>584</v>
      </c>
      <c r="Z79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92" s="27" t="s">
        <v>5329</v>
      </c>
      <c r="AB792" s="33">
        <f>Table1[[#This Row],[secs]]/60 + Table1[[#This Row],[mins]] + Table1[[#This Row],[hours]]*60</f>
        <v>54.4</v>
      </c>
      <c r="AC792" s="34">
        <f t="shared" si="108"/>
        <v>24</v>
      </c>
      <c r="AD792" s="34">
        <f t="shared" si="109"/>
        <v>54</v>
      </c>
      <c r="AE792" s="35">
        <f t="shared" si="110"/>
        <v>0</v>
      </c>
      <c r="AF792" s="28" t="str">
        <f>IFERROR(VLOOKUP(E792,youtube_playlist!$G:$H,2,FALSE),"Unspecified")</f>
        <v>Innovation &amp; Technology</v>
      </c>
      <c r="AG792" s="28" t="str">
        <f>IFERROR(INDEX(youtube_playlist!$G$2:$H$285,MATCH(E792,youtube_playlist!$G$2:$G$285,0),MATCH("industry",youtube_playlist!$G$1:$H$1,0)),"Unspecified")</f>
        <v>Innovation &amp; Technology</v>
      </c>
      <c r="AH792" s="36">
        <v>55251</v>
      </c>
    </row>
    <row r="793" spans="1:34" ht="15.75" customHeight="1" x14ac:dyDescent="0.3">
      <c r="A793" s="27" t="s">
        <v>5330</v>
      </c>
      <c r="B793" s="27" t="s">
        <v>4376</v>
      </c>
      <c r="C793" s="27" t="s">
        <v>5331</v>
      </c>
      <c r="D793" s="27" t="s">
        <v>5332</v>
      </c>
      <c r="E793" s="28" t="str">
        <f t="shared" si="96"/>
        <v>GDY9Iz-6hH4</v>
      </c>
      <c r="F793" s="28" t="str">
        <f t="shared" si="97"/>
        <v>GDY9Iz-6hH4</v>
      </c>
      <c r="G793" s="27" t="s">
        <v>5331</v>
      </c>
      <c r="H793" s="29" t="str">
        <f t="shared" si="98"/>
        <v>The Secret Sauce</v>
      </c>
      <c r="I793" s="27" t="s">
        <v>1587</v>
      </c>
      <c r="J793" s="27" t="s">
        <v>5333</v>
      </c>
      <c r="K793" s="28" t="str">
        <f t="shared" si="99"/>
        <v>Dec 7, 2019</v>
      </c>
      <c r="L793" s="30">
        <f t="shared" si="100"/>
        <v>43806</v>
      </c>
      <c r="M793" s="28">
        <f t="shared" si="101"/>
        <v>7</v>
      </c>
      <c r="N793" s="28">
        <f t="shared" si="102"/>
        <v>12</v>
      </c>
      <c r="O793" s="28">
        <f t="shared" si="103"/>
        <v>2019</v>
      </c>
      <c r="P793" s="28" t="str">
        <f t="shared" si="104"/>
        <v>7</v>
      </c>
      <c r="Q793" s="28">
        <f>ROUNDUP(Table1[[#This Row],[month]]/3,0)</f>
        <v>4</v>
      </c>
      <c r="R793" s="28" t="str">
        <f>_xlfn.CONCAT(Table1[[#This Row],[year]],"-Q",Table1[[#This Row],[Quarter]])</f>
        <v>2019-Q4</v>
      </c>
      <c r="S793" s="28" t="str">
        <f>TEXT(Table1[[#This Row],[dateStr]],"yyyy-mm")</f>
        <v>2019-12</v>
      </c>
      <c r="T793" s="28" t="str">
        <f t="shared" si="105"/>
        <v>December</v>
      </c>
      <c r="U793" s="31">
        <v>232</v>
      </c>
      <c r="V793" s="27" t="s">
        <v>5334</v>
      </c>
      <c r="W793" s="32">
        <f t="shared" si="106"/>
        <v>175775</v>
      </c>
      <c r="X793" s="27" t="s">
        <v>5335</v>
      </c>
      <c r="Y793" s="32">
        <f t="shared" si="107"/>
        <v>2798</v>
      </c>
      <c r="Z79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93" s="27" t="s">
        <v>5336</v>
      </c>
      <c r="AB793" s="33">
        <f>Table1[[#This Row],[secs]]/60 + Table1[[#This Row],[mins]] + Table1[[#This Row],[hours]]*60</f>
        <v>38.25</v>
      </c>
      <c r="AC793" s="34">
        <f t="shared" si="108"/>
        <v>15</v>
      </c>
      <c r="AD793" s="34">
        <f t="shared" si="109"/>
        <v>38</v>
      </c>
      <c r="AE793" s="35">
        <f t="shared" si="110"/>
        <v>0</v>
      </c>
      <c r="AF793" s="28" t="str">
        <f>IFERROR(VLOOKUP(E793,youtube_playlist!$G:$H,2,FALSE),"Unspecified")</f>
        <v>Unspecified</v>
      </c>
      <c r="AG793" s="28" t="str">
        <f>IFERROR(INDEX(youtube_playlist!$G$2:$H$285,MATCH(E793,youtube_playlist!$G$2:$G$285,0),MATCH("industry",youtube_playlist!$G$1:$H$1,0)),"Unspecified")</f>
        <v>Unspecified</v>
      </c>
      <c r="AH793" s="36">
        <v>50588</v>
      </c>
    </row>
    <row r="794" spans="1:34" ht="15.75" customHeight="1" x14ac:dyDescent="0.3">
      <c r="A794" s="27" t="s">
        <v>5337</v>
      </c>
      <c r="B794" s="27" t="s">
        <v>4376</v>
      </c>
      <c r="C794" s="27" t="s">
        <v>5338</v>
      </c>
      <c r="D794" s="27" t="s">
        <v>5339</v>
      </c>
      <c r="E794" s="28" t="str">
        <f t="shared" si="96"/>
        <v>vEnKffN5_IE</v>
      </c>
      <c r="F794" s="28" t="str">
        <f t="shared" si="97"/>
        <v>vEnKffN5_IE</v>
      </c>
      <c r="G794" s="27" t="s">
        <v>5338</v>
      </c>
      <c r="H794" s="29" t="str">
        <f t="shared" si="98"/>
        <v>The Secret Sauce</v>
      </c>
      <c r="I794" s="27" t="s">
        <v>1587</v>
      </c>
      <c r="J794" s="27" t="s">
        <v>5340</v>
      </c>
      <c r="K794" s="28" t="str">
        <f t="shared" si="99"/>
        <v>Dec 6, 2019</v>
      </c>
      <c r="L794" s="30">
        <f t="shared" si="100"/>
        <v>43805</v>
      </c>
      <c r="M794" s="28">
        <f t="shared" si="101"/>
        <v>6</v>
      </c>
      <c r="N794" s="28">
        <f t="shared" si="102"/>
        <v>12</v>
      </c>
      <c r="O794" s="28">
        <f t="shared" si="103"/>
        <v>2019</v>
      </c>
      <c r="P794" s="28" t="str">
        <f t="shared" si="104"/>
        <v>6</v>
      </c>
      <c r="Q794" s="28">
        <f>ROUNDUP(Table1[[#This Row],[month]]/3,0)</f>
        <v>4</v>
      </c>
      <c r="R794" s="28" t="str">
        <f>_xlfn.CONCAT(Table1[[#This Row],[year]],"-Q",Table1[[#This Row],[Quarter]])</f>
        <v>2019-Q4</v>
      </c>
      <c r="S794" s="28" t="str">
        <f>TEXT(Table1[[#This Row],[dateStr]],"yyyy-mm")</f>
        <v>2019-12</v>
      </c>
      <c r="T794" s="28" t="str">
        <f t="shared" si="105"/>
        <v>December</v>
      </c>
      <c r="U794" s="31">
        <v>13</v>
      </c>
      <c r="V794" s="27" t="s">
        <v>5341</v>
      </c>
      <c r="W794" s="32">
        <f t="shared" si="106"/>
        <v>24448</v>
      </c>
      <c r="X794" s="27" t="s">
        <v>5342</v>
      </c>
      <c r="Y794" s="32">
        <f t="shared" si="107"/>
        <v>476</v>
      </c>
      <c r="Z79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94" s="27" t="s">
        <v>5343</v>
      </c>
      <c r="AB794" s="33">
        <f>Table1[[#This Row],[secs]]/60 + Table1[[#This Row],[mins]] + Table1[[#This Row],[hours]]*60</f>
        <v>32.833333333333336</v>
      </c>
      <c r="AC794" s="34">
        <f t="shared" si="108"/>
        <v>50</v>
      </c>
      <c r="AD794" s="34">
        <f t="shared" si="109"/>
        <v>32</v>
      </c>
      <c r="AE794" s="35">
        <f t="shared" si="110"/>
        <v>0</v>
      </c>
      <c r="AF794" s="28" t="str">
        <f>IFERROR(VLOOKUP(E794,youtube_playlist!$G:$H,2,FALSE),"Unspecified")</f>
        <v>อสังหาริมทรัพย์</v>
      </c>
      <c r="AG794" s="28" t="str">
        <f>IFERROR(INDEX(youtube_playlist!$G$2:$H$285,MATCH(E794,youtube_playlist!$G$2:$G$285,0),MATCH("industry",youtube_playlist!$G$1:$H$1,0)),"Unspecified")</f>
        <v>อสังหาริมทรัพย์</v>
      </c>
      <c r="AH794" s="36">
        <v>42677</v>
      </c>
    </row>
    <row r="795" spans="1:34" ht="15.75" customHeight="1" x14ac:dyDescent="0.3">
      <c r="A795" s="27" t="s">
        <v>5344</v>
      </c>
      <c r="B795" s="27" t="s">
        <v>4376</v>
      </c>
      <c r="C795" s="27" t="s">
        <v>5345</v>
      </c>
      <c r="D795" s="27" t="s">
        <v>5346</v>
      </c>
      <c r="E795" s="28" t="str">
        <f t="shared" si="96"/>
        <v>iTkDMPYj7eg</v>
      </c>
      <c r="F795" s="28" t="str">
        <f t="shared" si="97"/>
        <v>iTkDMPYj7eg</v>
      </c>
      <c r="G795" s="27" t="s">
        <v>5345</v>
      </c>
      <c r="H795" s="29" t="str">
        <f t="shared" si="98"/>
        <v>The Secret Sauce</v>
      </c>
      <c r="I795" s="27" t="s">
        <v>1587</v>
      </c>
      <c r="J795" s="27" t="s">
        <v>5347</v>
      </c>
      <c r="K795" s="28" t="str">
        <f t="shared" si="99"/>
        <v>Dec 3, 2019</v>
      </c>
      <c r="L795" s="30">
        <f t="shared" si="100"/>
        <v>43802</v>
      </c>
      <c r="M795" s="28">
        <f t="shared" si="101"/>
        <v>3</v>
      </c>
      <c r="N795" s="28">
        <f t="shared" si="102"/>
        <v>12</v>
      </c>
      <c r="O795" s="28">
        <f t="shared" si="103"/>
        <v>2019</v>
      </c>
      <c r="P795" s="28" t="str">
        <f t="shared" si="104"/>
        <v>3</v>
      </c>
      <c r="Q795" s="28">
        <f>ROUNDUP(Table1[[#This Row],[month]]/3,0)</f>
        <v>4</v>
      </c>
      <c r="R795" s="28" t="str">
        <f>_xlfn.CONCAT(Table1[[#This Row],[year]],"-Q",Table1[[#This Row],[Quarter]])</f>
        <v>2019-Q4</v>
      </c>
      <c r="S795" s="28" t="str">
        <f>TEXT(Table1[[#This Row],[dateStr]],"yyyy-mm")</f>
        <v>2019-12</v>
      </c>
      <c r="T795" s="28" t="str">
        <f t="shared" si="105"/>
        <v>December</v>
      </c>
      <c r="U795" s="31">
        <v>5</v>
      </c>
      <c r="V795" s="27" t="s">
        <v>5348</v>
      </c>
      <c r="W795" s="32">
        <f t="shared" si="106"/>
        <v>14899</v>
      </c>
      <c r="X795" s="27" t="s">
        <v>5194</v>
      </c>
      <c r="Y795" s="32">
        <f t="shared" si="107"/>
        <v>279</v>
      </c>
      <c r="Z795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95" s="27" t="s">
        <v>5349</v>
      </c>
      <c r="AB795" s="33">
        <f>Table1[[#This Row],[secs]]/60 + Table1[[#This Row],[mins]] + Table1[[#This Row],[hours]]*60</f>
        <v>71.5</v>
      </c>
      <c r="AC795" s="34">
        <f t="shared" si="108"/>
        <v>30</v>
      </c>
      <c r="AD795" s="34">
        <f t="shared" si="109"/>
        <v>11</v>
      </c>
      <c r="AE795" s="35">
        <f t="shared" si="110"/>
        <v>1</v>
      </c>
      <c r="AF795" s="28" t="str">
        <f>IFERROR(VLOOKUP(E795,youtube_playlist!$G:$H,2,FALSE),"Unspecified")</f>
        <v>Unspecified</v>
      </c>
      <c r="AG795" s="28" t="str">
        <f>IFERROR(INDEX(youtube_playlist!$G$2:$H$285,MATCH(E795,youtube_playlist!$G$2:$G$285,0),MATCH("industry",youtube_playlist!$G$1:$H$1,0)),"Unspecified")</f>
        <v>Unspecified</v>
      </c>
      <c r="AH795" s="36">
        <v>52769</v>
      </c>
    </row>
    <row r="796" spans="1:34" ht="15.75" customHeight="1" x14ac:dyDescent="0.3">
      <c r="A796" s="27" t="s">
        <v>5350</v>
      </c>
      <c r="B796" s="27" t="s">
        <v>4376</v>
      </c>
      <c r="C796" s="27" t="s">
        <v>5351</v>
      </c>
      <c r="D796" s="27" t="s">
        <v>5352</v>
      </c>
      <c r="E796" s="28" t="str">
        <f t="shared" si="96"/>
        <v>XeNVmqEkvJM</v>
      </c>
      <c r="F796" s="28" t="str">
        <f t="shared" si="97"/>
        <v>XeNVmqEkvJM</v>
      </c>
      <c r="G796" s="27" t="s">
        <v>5351</v>
      </c>
      <c r="H796" s="29" t="str">
        <f t="shared" si="98"/>
        <v>The Secret Sauce</v>
      </c>
      <c r="I796" s="27" t="s">
        <v>1587</v>
      </c>
      <c r="J796" s="27" t="s">
        <v>5353</v>
      </c>
      <c r="K796" s="28" t="str">
        <f t="shared" si="99"/>
        <v>Nov 27, 2019</v>
      </c>
      <c r="L796" s="30">
        <f t="shared" si="100"/>
        <v>43796</v>
      </c>
      <c r="M796" s="28">
        <f t="shared" si="101"/>
        <v>27</v>
      </c>
      <c r="N796" s="28">
        <f t="shared" si="102"/>
        <v>11</v>
      </c>
      <c r="O796" s="28">
        <f t="shared" si="103"/>
        <v>2019</v>
      </c>
      <c r="P796" s="28" t="str">
        <f t="shared" si="104"/>
        <v>27</v>
      </c>
      <c r="Q796" s="28">
        <f>ROUNDUP(Table1[[#This Row],[month]]/3,0)</f>
        <v>4</v>
      </c>
      <c r="R796" s="28" t="str">
        <f>_xlfn.CONCAT(Table1[[#This Row],[year]],"-Q",Table1[[#This Row],[Quarter]])</f>
        <v>2019-Q4</v>
      </c>
      <c r="S796" s="28" t="str">
        <f>TEXT(Table1[[#This Row],[dateStr]],"yyyy-mm")</f>
        <v>2019-11</v>
      </c>
      <c r="T796" s="28" t="str">
        <f t="shared" si="105"/>
        <v>November</v>
      </c>
      <c r="U796" s="31">
        <v>53</v>
      </c>
      <c r="V796" s="27" t="s">
        <v>5354</v>
      </c>
      <c r="W796" s="32">
        <f t="shared" si="106"/>
        <v>148772</v>
      </c>
      <c r="X796" s="27" t="s">
        <v>5355</v>
      </c>
      <c r="Y796" s="32">
        <f t="shared" si="107"/>
        <v>3376</v>
      </c>
      <c r="Z79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96" s="27" t="s">
        <v>1328</v>
      </c>
      <c r="AB796" s="33">
        <f>Table1[[#This Row],[secs]]/60 + Table1[[#This Row],[mins]] + Table1[[#This Row],[hours]]*60</f>
        <v>42.616666666666667</v>
      </c>
      <c r="AC796" s="34">
        <f t="shared" si="108"/>
        <v>37</v>
      </c>
      <c r="AD796" s="34">
        <f t="shared" si="109"/>
        <v>42</v>
      </c>
      <c r="AE796" s="35">
        <f t="shared" si="110"/>
        <v>0</v>
      </c>
      <c r="AF796" s="28" t="str">
        <f>IFERROR(VLOOKUP(E796,youtube_playlist!$G:$H,2,FALSE),"Unspecified")</f>
        <v>Unspecified</v>
      </c>
      <c r="AG796" s="28" t="str">
        <f>IFERROR(INDEX(youtube_playlist!$G$2:$H$285,MATCH(E796,youtube_playlist!$G$2:$G$285,0),MATCH("industry",youtube_playlist!$G$1:$H$1,0)),"Unspecified")</f>
        <v>Unspecified</v>
      </c>
      <c r="AH796" s="36">
        <v>56556</v>
      </c>
    </row>
    <row r="797" spans="1:34" ht="15.75" customHeight="1" x14ac:dyDescent="0.3">
      <c r="A797" s="27" t="s">
        <v>5356</v>
      </c>
      <c r="B797" s="27" t="s">
        <v>4376</v>
      </c>
      <c r="C797" s="27" t="s">
        <v>5357</v>
      </c>
      <c r="D797" s="27" t="s">
        <v>5358</v>
      </c>
      <c r="E797" s="28" t="str">
        <f t="shared" si="96"/>
        <v>G75mCjDvOhg</v>
      </c>
      <c r="F797" s="28" t="str">
        <f t="shared" si="97"/>
        <v>G75mCjDvOhg</v>
      </c>
      <c r="G797" s="27" t="s">
        <v>5357</v>
      </c>
      <c r="H797" s="29" t="str">
        <f t="shared" si="98"/>
        <v>The Secret Sauce</v>
      </c>
      <c r="I797" s="27" t="s">
        <v>1587</v>
      </c>
      <c r="J797" s="27" t="s">
        <v>5359</v>
      </c>
      <c r="K797" s="28" t="str">
        <f t="shared" si="99"/>
        <v>Nov 22, 2019</v>
      </c>
      <c r="L797" s="30">
        <f t="shared" si="100"/>
        <v>43791</v>
      </c>
      <c r="M797" s="28">
        <f t="shared" si="101"/>
        <v>22</v>
      </c>
      <c r="N797" s="28">
        <f t="shared" si="102"/>
        <v>11</v>
      </c>
      <c r="O797" s="28">
        <f t="shared" si="103"/>
        <v>2019</v>
      </c>
      <c r="P797" s="28" t="str">
        <f t="shared" si="104"/>
        <v>22</v>
      </c>
      <c r="Q797" s="28">
        <f>ROUNDUP(Table1[[#This Row],[month]]/3,0)</f>
        <v>4</v>
      </c>
      <c r="R797" s="28" t="str">
        <f>_xlfn.CONCAT(Table1[[#This Row],[year]],"-Q",Table1[[#This Row],[Quarter]])</f>
        <v>2019-Q4</v>
      </c>
      <c r="S797" s="28" t="str">
        <f>TEXT(Table1[[#This Row],[dateStr]],"yyyy-mm")</f>
        <v>2019-11</v>
      </c>
      <c r="T797" s="28" t="str">
        <f t="shared" si="105"/>
        <v>November</v>
      </c>
      <c r="U797" s="31">
        <v>112</v>
      </c>
      <c r="V797" s="27" t="s">
        <v>5360</v>
      </c>
      <c r="W797" s="32">
        <f t="shared" si="106"/>
        <v>166945</v>
      </c>
      <c r="X797" s="27" t="s">
        <v>5361</v>
      </c>
      <c r="Y797" s="32">
        <f t="shared" si="107"/>
        <v>3009</v>
      </c>
      <c r="Z79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797" s="27" t="s">
        <v>5362</v>
      </c>
      <c r="AB797" s="33">
        <f>Table1[[#This Row],[secs]]/60 + Table1[[#This Row],[mins]] + Table1[[#This Row],[hours]]*60</f>
        <v>73.599999999999994</v>
      </c>
      <c r="AC797" s="34">
        <f t="shared" si="108"/>
        <v>36</v>
      </c>
      <c r="AD797" s="34">
        <f t="shared" si="109"/>
        <v>13</v>
      </c>
      <c r="AE797" s="35">
        <f t="shared" si="110"/>
        <v>1</v>
      </c>
      <c r="AF797" s="28" t="str">
        <f>IFERROR(VLOOKUP(E797,youtube_playlist!$G:$H,2,FALSE),"Unspecified")</f>
        <v>Unspecified</v>
      </c>
      <c r="AG797" s="28" t="str">
        <f>IFERROR(INDEX(youtube_playlist!$G$2:$H$285,MATCH(E797,youtube_playlist!$G$2:$G$285,0),MATCH("industry",youtube_playlist!$G$1:$H$1,0)),"Unspecified")</f>
        <v>Unspecified</v>
      </c>
      <c r="AH797" s="36">
        <v>110391</v>
      </c>
    </row>
    <row r="798" spans="1:34" ht="15.75" customHeight="1" x14ac:dyDescent="0.3">
      <c r="A798" s="27" t="s">
        <v>5363</v>
      </c>
      <c r="B798" s="27" t="s">
        <v>4376</v>
      </c>
      <c r="C798" s="27" t="s">
        <v>5364</v>
      </c>
      <c r="D798" s="27" t="s">
        <v>5365</v>
      </c>
      <c r="E798" s="28" t="str">
        <f t="shared" si="96"/>
        <v>gH_yFLvb5ZE</v>
      </c>
      <c r="F798" s="28" t="str">
        <f t="shared" si="97"/>
        <v>gH_yFLvb5ZE</v>
      </c>
      <c r="G798" s="27" t="s">
        <v>5364</v>
      </c>
      <c r="H798" s="29" t="str">
        <f t="shared" si="98"/>
        <v>The Secret Sauce</v>
      </c>
      <c r="I798" s="27" t="s">
        <v>1587</v>
      </c>
      <c r="J798" s="27" t="s">
        <v>5366</v>
      </c>
      <c r="K798" s="28" t="str">
        <f t="shared" si="99"/>
        <v>Nov 19, 2019</v>
      </c>
      <c r="L798" s="30">
        <f t="shared" si="100"/>
        <v>43788</v>
      </c>
      <c r="M798" s="28">
        <f t="shared" si="101"/>
        <v>19</v>
      </c>
      <c r="N798" s="28">
        <f t="shared" si="102"/>
        <v>11</v>
      </c>
      <c r="O798" s="28">
        <f t="shared" si="103"/>
        <v>2019</v>
      </c>
      <c r="P798" s="28" t="str">
        <f t="shared" si="104"/>
        <v>19</v>
      </c>
      <c r="Q798" s="28">
        <f>ROUNDUP(Table1[[#This Row],[month]]/3,0)</f>
        <v>4</v>
      </c>
      <c r="R798" s="28" t="str">
        <f>_xlfn.CONCAT(Table1[[#This Row],[year]],"-Q",Table1[[#This Row],[Quarter]])</f>
        <v>2019-Q4</v>
      </c>
      <c r="S798" s="28" t="str">
        <f>TEXT(Table1[[#This Row],[dateStr]],"yyyy-mm")</f>
        <v>2019-11</v>
      </c>
      <c r="T798" s="28" t="str">
        <f t="shared" si="105"/>
        <v>November</v>
      </c>
      <c r="U798" s="31">
        <v>46</v>
      </c>
      <c r="V798" s="27" t="s">
        <v>5367</v>
      </c>
      <c r="W798" s="32">
        <f t="shared" si="106"/>
        <v>65954</v>
      </c>
      <c r="X798" s="27" t="s">
        <v>5368</v>
      </c>
      <c r="Y798" s="32">
        <f t="shared" si="107"/>
        <v>1350</v>
      </c>
      <c r="Z79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98" s="27" t="s">
        <v>5369</v>
      </c>
      <c r="AB798" s="33">
        <f>Table1[[#This Row],[secs]]/60 + Table1[[#This Row],[mins]] + Table1[[#This Row],[hours]]*60</f>
        <v>37.233333333333334</v>
      </c>
      <c r="AC798" s="34">
        <f t="shared" si="108"/>
        <v>14</v>
      </c>
      <c r="AD798" s="34">
        <f t="shared" si="109"/>
        <v>37</v>
      </c>
      <c r="AE798" s="35">
        <f t="shared" si="110"/>
        <v>0</v>
      </c>
      <c r="AF798" s="28" t="str">
        <f>IFERROR(VLOOKUP(E798,youtube_playlist!$G:$H,2,FALSE),"Unspecified")</f>
        <v>Platform</v>
      </c>
      <c r="AG798" s="28" t="str">
        <f>IFERROR(INDEX(youtube_playlist!$G$2:$H$285,MATCH(E798,youtube_playlist!$G$2:$G$285,0),MATCH("industry",youtube_playlist!$G$1:$H$1,0)),"Unspecified")</f>
        <v>Platform</v>
      </c>
      <c r="AH798" s="36">
        <v>47111</v>
      </c>
    </row>
    <row r="799" spans="1:34" ht="15.75" customHeight="1" x14ac:dyDescent="0.3">
      <c r="A799" s="27" t="s">
        <v>5370</v>
      </c>
      <c r="B799" s="27" t="s">
        <v>4376</v>
      </c>
      <c r="C799" s="27" t="s">
        <v>5371</v>
      </c>
      <c r="D799" s="27" t="s">
        <v>5372</v>
      </c>
      <c r="E799" s="28" t="str">
        <f t="shared" si="96"/>
        <v>wLaelFQM4ZM</v>
      </c>
      <c r="F799" s="28" t="str">
        <f t="shared" si="97"/>
        <v>wLaelFQM4ZM</v>
      </c>
      <c r="G799" s="27" t="s">
        <v>5371</v>
      </c>
      <c r="H799" s="29" t="str">
        <f t="shared" si="98"/>
        <v>The Secret Sauce</v>
      </c>
      <c r="I799" s="27" t="s">
        <v>1587</v>
      </c>
      <c r="J799" s="27" t="s">
        <v>5373</v>
      </c>
      <c r="K799" s="28" t="str">
        <f t="shared" si="99"/>
        <v>Nov 15, 2019</v>
      </c>
      <c r="L799" s="30">
        <f t="shared" si="100"/>
        <v>43784</v>
      </c>
      <c r="M799" s="28">
        <f t="shared" si="101"/>
        <v>15</v>
      </c>
      <c r="N799" s="28">
        <f t="shared" si="102"/>
        <v>11</v>
      </c>
      <c r="O799" s="28">
        <f t="shared" si="103"/>
        <v>2019</v>
      </c>
      <c r="P799" s="28" t="str">
        <f t="shared" si="104"/>
        <v>15</v>
      </c>
      <c r="Q799" s="28">
        <f>ROUNDUP(Table1[[#This Row],[month]]/3,0)</f>
        <v>4</v>
      </c>
      <c r="R799" s="28" t="str">
        <f>_xlfn.CONCAT(Table1[[#This Row],[year]],"-Q",Table1[[#This Row],[Quarter]])</f>
        <v>2019-Q4</v>
      </c>
      <c r="S799" s="28" t="str">
        <f>TEXT(Table1[[#This Row],[dateStr]],"yyyy-mm")</f>
        <v>2019-11</v>
      </c>
      <c r="T799" s="28" t="str">
        <f t="shared" si="105"/>
        <v>November</v>
      </c>
      <c r="U799" s="31">
        <v>32</v>
      </c>
      <c r="V799" s="27" t="s">
        <v>5374</v>
      </c>
      <c r="W799" s="32">
        <f t="shared" si="106"/>
        <v>16641</v>
      </c>
      <c r="X799" s="27" t="s">
        <v>5375</v>
      </c>
      <c r="Y799" s="32">
        <f t="shared" si="107"/>
        <v>222</v>
      </c>
      <c r="Z79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799" s="27" t="s">
        <v>5376</v>
      </c>
      <c r="AB799" s="33">
        <f>Table1[[#This Row],[secs]]/60 + Table1[[#This Row],[mins]] + Table1[[#This Row],[hours]]*60</f>
        <v>47.2</v>
      </c>
      <c r="AC799" s="34">
        <f t="shared" si="108"/>
        <v>12</v>
      </c>
      <c r="AD799" s="34">
        <f t="shared" si="109"/>
        <v>47</v>
      </c>
      <c r="AE799" s="35">
        <f t="shared" si="110"/>
        <v>0</v>
      </c>
      <c r="AF799" s="28" t="str">
        <f>IFERROR(VLOOKUP(E799,youtube_playlist!$G:$H,2,FALSE),"Unspecified")</f>
        <v>สินค้าอุปโภคบริโภค</v>
      </c>
      <c r="AG799" s="28" t="str">
        <f>IFERROR(INDEX(youtube_playlist!$G$2:$H$285,MATCH(E799,youtube_playlist!$G$2:$G$285,0),MATCH("industry",youtube_playlist!$G$1:$H$1,0)),"Unspecified")</f>
        <v>สินค้าอุปโภคบริโภค</v>
      </c>
      <c r="AH799" s="36">
        <v>45623</v>
      </c>
    </row>
    <row r="800" spans="1:34" ht="15.75" customHeight="1" x14ac:dyDescent="0.3">
      <c r="A800" s="27" t="s">
        <v>5377</v>
      </c>
      <c r="B800" s="27" t="s">
        <v>4376</v>
      </c>
      <c r="C800" s="27" t="s">
        <v>5378</v>
      </c>
      <c r="D800" s="27" t="s">
        <v>5379</v>
      </c>
      <c r="E800" s="28" t="str">
        <f t="shared" si="96"/>
        <v>90twTQ4LRdI</v>
      </c>
      <c r="F800" s="28" t="str">
        <f t="shared" si="97"/>
        <v>90twTQ4LRdI</v>
      </c>
      <c r="G800" s="27" t="s">
        <v>5378</v>
      </c>
      <c r="H800" s="29" t="str">
        <f t="shared" si="98"/>
        <v>The Secret Sauce</v>
      </c>
      <c r="I800" s="27" t="s">
        <v>1587</v>
      </c>
      <c r="J800" s="27" t="s">
        <v>5380</v>
      </c>
      <c r="K800" s="28" t="str">
        <f t="shared" si="99"/>
        <v>Nov 12, 2019</v>
      </c>
      <c r="L800" s="30">
        <f t="shared" si="100"/>
        <v>43781</v>
      </c>
      <c r="M800" s="28">
        <f t="shared" si="101"/>
        <v>12</v>
      </c>
      <c r="N800" s="28">
        <f t="shared" si="102"/>
        <v>11</v>
      </c>
      <c r="O800" s="28">
        <f t="shared" si="103"/>
        <v>2019</v>
      </c>
      <c r="P800" s="28" t="str">
        <f t="shared" si="104"/>
        <v>12</v>
      </c>
      <c r="Q800" s="28">
        <f>ROUNDUP(Table1[[#This Row],[month]]/3,0)</f>
        <v>4</v>
      </c>
      <c r="R800" s="28" t="str">
        <f>_xlfn.CONCAT(Table1[[#This Row],[year]],"-Q",Table1[[#This Row],[Quarter]])</f>
        <v>2019-Q4</v>
      </c>
      <c r="S800" s="28" t="str">
        <f>TEXT(Table1[[#This Row],[dateStr]],"yyyy-mm")</f>
        <v>2019-11</v>
      </c>
      <c r="T800" s="28" t="str">
        <f t="shared" si="105"/>
        <v>November</v>
      </c>
      <c r="U800" s="31">
        <v>52</v>
      </c>
      <c r="V800" s="27" t="s">
        <v>5381</v>
      </c>
      <c r="W800" s="32">
        <f t="shared" si="106"/>
        <v>97198</v>
      </c>
      <c r="X800" s="27" t="s">
        <v>5382</v>
      </c>
      <c r="Y800" s="32">
        <f t="shared" si="107"/>
        <v>1678</v>
      </c>
      <c r="Z80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800" s="27" t="s">
        <v>5383</v>
      </c>
      <c r="AB800" s="33">
        <f>Table1[[#This Row],[secs]]/60 + Table1[[#This Row],[mins]] + Table1[[#This Row],[hours]]*60</f>
        <v>70.416666666666671</v>
      </c>
      <c r="AC800" s="34">
        <f t="shared" si="108"/>
        <v>25</v>
      </c>
      <c r="AD800" s="34">
        <f t="shared" si="109"/>
        <v>10</v>
      </c>
      <c r="AE800" s="35">
        <f t="shared" si="110"/>
        <v>1</v>
      </c>
      <c r="AF800" s="28" t="str">
        <f>IFERROR(VLOOKUP(E800,youtube_playlist!$G:$H,2,FALSE),"Unspecified")</f>
        <v>Unspecified</v>
      </c>
      <c r="AG800" s="28" t="str">
        <f>IFERROR(INDEX(youtube_playlist!$G$2:$H$285,MATCH(E800,youtube_playlist!$G$2:$G$285,0),MATCH("industry",youtube_playlist!$G$1:$H$1,0)),"Unspecified")</f>
        <v>Unspecified</v>
      </c>
      <c r="AH800" s="36">
        <v>95766</v>
      </c>
    </row>
    <row r="801" spans="1:34" ht="15.75" customHeight="1" x14ac:dyDescent="0.3">
      <c r="A801" s="27" t="s">
        <v>5384</v>
      </c>
      <c r="B801" s="27" t="s">
        <v>4376</v>
      </c>
      <c r="C801" s="27" t="s">
        <v>5385</v>
      </c>
      <c r="D801" s="27" t="s">
        <v>5386</v>
      </c>
      <c r="E801" s="28" t="str">
        <f t="shared" si="96"/>
        <v>HDjKNP4vJ5Q</v>
      </c>
      <c r="F801" s="28" t="str">
        <f t="shared" si="97"/>
        <v>HDjKNP4vJ5Q</v>
      </c>
      <c r="G801" s="27" t="s">
        <v>5385</v>
      </c>
      <c r="H801" s="29" t="str">
        <f t="shared" si="98"/>
        <v>The Secret Sauce</v>
      </c>
      <c r="I801" s="27" t="s">
        <v>1587</v>
      </c>
      <c r="J801" s="27" t="s">
        <v>5387</v>
      </c>
      <c r="K801" s="28" t="str">
        <f t="shared" si="99"/>
        <v>Nov 8, 2019</v>
      </c>
      <c r="L801" s="30">
        <f t="shared" si="100"/>
        <v>43777</v>
      </c>
      <c r="M801" s="28">
        <f t="shared" si="101"/>
        <v>8</v>
      </c>
      <c r="N801" s="28">
        <f t="shared" si="102"/>
        <v>11</v>
      </c>
      <c r="O801" s="28">
        <f t="shared" si="103"/>
        <v>2019</v>
      </c>
      <c r="P801" s="28" t="str">
        <f t="shared" si="104"/>
        <v>8</v>
      </c>
      <c r="Q801" s="28">
        <f>ROUNDUP(Table1[[#This Row],[month]]/3,0)</f>
        <v>4</v>
      </c>
      <c r="R801" s="28" t="str">
        <f>_xlfn.CONCAT(Table1[[#This Row],[year]],"-Q",Table1[[#This Row],[Quarter]])</f>
        <v>2019-Q4</v>
      </c>
      <c r="S801" s="28" t="str">
        <f>TEXT(Table1[[#This Row],[dateStr]],"yyyy-mm")</f>
        <v>2019-11</v>
      </c>
      <c r="T801" s="28" t="str">
        <f t="shared" si="105"/>
        <v>November</v>
      </c>
      <c r="U801" s="31">
        <v>6</v>
      </c>
      <c r="V801" s="27" t="s">
        <v>5388</v>
      </c>
      <c r="W801" s="32">
        <f t="shared" si="106"/>
        <v>10200</v>
      </c>
      <c r="X801" s="27" t="s">
        <v>2216</v>
      </c>
      <c r="Y801" s="32">
        <f t="shared" si="107"/>
        <v>162</v>
      </c>
      <c r="Z80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01" s="27" t="s">
        <v>5389</v>
      </c>
      <c r="AB801" s="33">
        <f>Table1[[#This Row],[secs]]/60 + Table1[[#This Row],[mins]] + Table1[[#This Row],[hours]]*60</f>
        <v>17.966666666666665</v>
      </c>
      <c r="AC801" s="34">
        <f t="shared" si="108"/>
        <v>58</v>
      </c>
      <c r="AD801" s="34">
        <f t="shared" si="109"/>
        <v>17</v>
      </c>
      <c r="AE801" s="35">
        <f t="shared" si="110"/>
        <v>0</v>
      </c>
      <c r="AF801" s="28" t="str">
        <f>IFERROR(VLOOKUP(E801,youtube_playlist!$G:$H,2,FALSE),"Unspecified")</f>
        <v>Unspecified</v>
      </c>
      <c r="AG801" s="28" t="str">
        <f>IFERROR(INDEX(youtube_playlist!$G$2:$H$285,MATCH(E801,youtube_playlist!$G$2:$G$285,0),MATCH("industry",youtube_playlist!$G$1:$H$1,0)),"Unspecified")</f>
        <v>Unspecified</v>
      </c>
      <c r="AH801" s="36">
        <v>41877</v>
      </c>
    </row>
    <row r="802" spans="1:34" ht="15.75" customHeight="1" x14ac:dyDescent="0.3">
      <c r="A802" s="27" t="s">
        <v>5390</v>
      </c>
      <c r="B802" s="27" t="s">
        <v>4376</v>
      </c>
      <c r="C802" s="27" t="s">
        <v>5391</v>
      </c>
      <c r="D802" s="27" t="s">
        <v>5392</v>
      </c>
      <c r="E802" s="28" t="str">
        <f t="shared" si="96"/>
        <v>EQ5rmqyrPWY</v>
      </c>
      <c r="F802" s="28" t="str">
        <f t="shared" si="97"/>
        <v>EQ5rmqyrPWY</v>
      </c>
      <c r="G802" s="27" t="s">
        <v>5391</v>
      </c>
      <c r="H802" s="29" t="str">
        <f t="shared" si="98"/>
        <v>The Secret Sauce</v>
      </c>
      <c r="I802" s="27" t="s">
        <v>1587</v>
      </c>
      <c r="J802" s="27" t="s">
        <v>5393</v>
      </c>
      <c r="K802" s="28" t="str">
        <f t="shared" si="99"/>
        <v>Nov 5, 2019</v>
      </c>
      <c r="L802" s="30">
        <f t="shared" si="100"/>
        <v>43774</v>
      </c>
      <c r="M802" s="28">
        <f t="shared" si="101"/>
        <v>5</v>
      </c>
      <c r="N802" s="28">
        <f t="shared" si="102"/>
        <v>11</v>
      </c>
      <c r="O802" s="28">
        <f t="shared" si="103"/>
        <v>2019</v>
      </c>
      <c r="P802" s="28" t="str">
        <f t="shared" si="104"/>
        <v>5</v>
      </c>
      <c r="Q802" s="28">
        <f>ROUNDUP(Table1[[#This Row],[month]]/3,0)</f>
        <v>4</v>
      </c>
      <c r="R802" s="28" t="str">
        <f>_xlfn.CONCAT(Table1[[#This Row],[year]],"-Q",Table1[[#This Row],[Quarter]])</f>
        <v>2019-Q4</v>
      </c>
      <c r="S802" s="28" t="str">
        <f>TEXT(Table1[[#This Row],[dateStr]],"yyyy-mm")</f>
        <v>2019-11</v>
      </c>
      <c r="T802" s="28" t="str">
        <f t="shared" si="105"/>
        <v>November</v>
      </c>
      <c r="U802" s="31">
        <v>29</v>
      </c>
      <c r="V802" s="27" t="s">
        <v>5394</v>
      </c>
      <c r="W802" s="32">
        <f t="shared" si="106"/>
        <v>22250</v>
      </c>
      <c r="X802" s="27" t="s">
        <v>5395</v>
      </c>
      <c r="Y802" s="32">
        <f t="shared" si="107"/>
        <v>411</v>
      </c>
      <c r="Z802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802" s="27" t="s">
        <v>5396</v>
      </c>
      <c r="AB802" s="33">
        <f>Table1[[#This Row],[secs]]/60 + Table1[[#This Row],[mins]] + Table1[[#This Row],[hours]]*60</f>
        <v>84.55</v>
      </c>
      <c r="AC802" s="34">
        <f t="shared" si="108"/>
        <v>33</v>
      </c>
      <c r="AD802" s="34">
        <f t="shared" si="109"/>
        <v>24</v>
      </c>
      <c r="AE802" s="35">
        <f t="shared" si="110"/>
        <v>1</v>
      </c>
      <c r="AF802" s="28" t="str">
        <f>IFERROR(VLOOKUP(E802,youtube_playlist!$G:$H,2,FALSE),"Unspecified")</f>
        <v>Innovation &amp; Technology</v>
      </c>
      <c r="AG802" s="28" t="str">
        <f>IFERROR(INDEX(youtube_playlist!$G$2:$H$285,MATCH(E802,youtube_playlist!$G$2:$G$285,0),MATCH("industry",youtube_playlist!$G$1:$H$1,0)),"Unspecified")</f>
        <v>Innovation &amp; Technology</v>
      </c>
      <c r="AH802" s="36">
        <v>59049</v>
      </c>
    </row>
    <row r="803" spans="1:34" ht="15.75" customHeight="1" x14ac:dyDescent="0.3">
      <c r="A803" s="27" t="s">
        <v>5397</v>
      </c>
      <c r="B803" s="27" t="s">
        <v>4376</v>
      </c>
      <c r="C803" s="27" t="s">
        <v>5398</v>
      </c>
      <c r="D803" s="27" t="s">
        <v>5399</v>
      </c>
      <c r="E803" s="28" t="str">
        <f t="shared" si="96"/>
        <v>aQLXOn7EEuc</v>
      </c>
      <c r="F803" s="28" t="str">
        <f t="shared" si="97"/>
        <v>aQLXOn7EEuc</v>
      </c>
      <c r="G803" s="27" t="s">
        <v>5398</v>
      </c>
      <c r="H803" s="29" t="str">
        <f t="shared" si="98"/>
        <v>The Secret Sauce</v>
      </c>
      <c r="I803" s="27" t="s">
        <v>1587</v>
      </c>
      <c r="J803" s="27" t="s">
        <v>2654</v>
      </c>
      <c r="K803" s="28" t="str">
        <f t="shared" si="99"/>
        <v>Nov 1, 2019</v>
      </c>
      <c r="L803" s="30">
        <f t="shared" si="100"/>
        <v>43770</v>
      </c>
      <c r="M803" s="28">
        <f t="shared" si="101"/>
        <v>1</v>
      </c>
      <c r="N803" s="28">
        <f t="shared" si="102"/>
        <v>11</v>
      </c>
      <c r="O803" s="28">
        <f t="shared" si="103"/>
        <v>2019</v>
      </c>
      <c r="P803" s="28" t="str">
        <f t="shared" si="104"/>
        <v>1</v>
      </c>
      <c r="Q803" s="28">
        <f>ROUNDUP(Table1[[#This Row],[month]]/3,0)</f>
        <v>4</v>
      </c>
      <c r="R803" s="28" t="str">
        <f>_xlfn.CONCAT(Table1[[#This Row],[year]],"-Q",Table1[[#This Row],[Quarter]])</f>
        <v>2019-Q4</v>
      </c>
      <c r="S803" s="28" t="str">
        <f>TEXT(Table1[[#This Row],[dateStr]],"yyyy-mm")</f>
        <v>2019-11</v>
      </c>
      <c r="T803" s="28" t="str">
        <f t="shared" si="105"/>
        <v>November</v>
      </c>
      <c r="U803" s="31">
        <v>72</v>
      </c>
      <c r="V803" s="27" t="s">
        <v>5400</v>
      </c>
      <c r="W803" s="32">
        <f t="shared" si="106"/>
        <v>89561</v>
      </c>
      <c r="X803" s="27" t="s">
        <v>5401</v>
      </c>
      <c r="Y803" s="32">
        <f t="shared" si="107"/>
        <v>1719</v>
      </c>
      <c r="Z80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03" s="27" t="s">
        <v>5402</v>
      </c>
      <c r="AB803" s="33">
        <f>Table1[[#This Row],[secs]]/60 + Table1[[#This Row],[mins]] + Table1[[#This Row],[hours]]*60</f>
        <v>31.416666666666668</v>
      </c>
      <c r="AC803" s="34">
        <f t="shared" si="108"/>
        <v>25</v>
      </c>
      <c r="AD803" s="34">
        <f t="shared" si="109"/>
        <v>31</v>
      </c>
      <c r="AE803" s="35">
        <f t="shared" si="110"/>
        <v>0</v>
      </c>
      <c r="AF803" s="28" t="str">
        <f>IFERROR(VLOOKUP(E803,youtube_playlist!$G:$H,2,FALSE),"Unspecified")</f>
        <v>Unspecified</v>
      </c>
      <c r="AG803" s="28" t="str">
        <f>IFERROR(INDEX(youtube_playlist!$G$2:$H$285,MATCH(E803,youtube_playlist!$G$2:$G$285,0),MATCH("industry",youtube_playlist!$G$1:$H$1,0)),"Unspecified")</f>
        <v>Unspecified</v>
      </c>
      <c r="AH803" s="36">
        <v>56751</v>
      </c>
    </row>
    <row r="804" spans="1:34" ht="15.75" customHeight="1" x14ac:dyDescent="0.3">
      <c r="A804" s="27" t="s">
        <v>5403</v>
      </c>
      <c r="B804" s="27" t="s">
        <v>4376</v>
      </c>
      <c r="C804" s="27" t="s">
        <v>5404</v>
      </c>
      <c r="D804" s="27" t="s">
        <v>5405</v>
      </c>
      <c r="E804" s="28" t="str">
        <f t="shared" si="96"/>
        <v>f_bgc6qslh4</v>
      </c>
      <c r="F804" s="28" t="str">
        <f t="shared" si="97"/>
        <v>f_bgc6qslh4</v>
      </c>
      <c r="G804" s="27" t="s">
        <v>5404</v>
      </c>
      <c r="H804" s="29" t="str">
        <f t="shared" si="98"/>
        <v>The Secret Sauce</v>
      </c>
      <c r="I804" s="27" t="s">
        <v>1587</v>
      </c>
      <c r="J804" s="27" t="s">
        <v>5406</v>
      </c>
      <c r="K804" s="28" t="str">
        <f t="shared" si="99"/>
        <v>Oct 29, 2019</v>
      </c>
      <c r="L804" s="30">
        <f t="shared" si="100"/>
        <v>43767</v>
      </c>
      <c r="M804" s="28">
        <f t="shared" si="101"/>
        <v>29</v>
      </c>
      <c r="N804" s="28">
        <f t="shared" si="102"/>
        <v>10</v>
      </c>
      <c r="O804" s="28">
        <f t="shared" si="103"/>
        <v>2019</v>
      </c>
      <c r="P804" s="28" t="str">
        <f t="shared" si="104"/>
        <v>29</v>
      </c>
      <c r="Q804" s="28">
        <f>ROUNDUP(Table1[[#This Row],[month]]/3,0)</f>
        <v>4</v>
      </c>
      <c r="R804" s="28" t="str">
        <f>_xlfn.CONCAT(Table1[[#This Row],[year]],"-Q",Table1[[#This Row],[Quarter]])</f>
        <v>2019-Q4</v>
      </c>
      <c r="S804" s="28" t="str">
        <f>TEXT(Table1[[#This Row],[dateStr]],"yyyy-mm")</f>
        <v>2019-10</v>
      </c>
      <c r="T804" s="28" t="str">
        <f t="shared" si="105"/>
        <v>October</v>
      </c>
      <c r="U804" s="31">
        <v>14</v>
      </c>
      <c r="V804" s="27" t="s">
        <v>5407</v>
      </c>
      <c r="W804" s="32">
        <f t="shared" si="106"/>
        <v>26138</v>
      </c>
      <c r="X804" s="27" t="s">
        <v>5408</v>
      </c>
      <c r="Y804" s="32">
        <f t="shared" si="107"/>
        <v>570</v>
      </c>
      <c r="Z80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04" s="27" t="s">
        <v>5104</v>
      </c>
      <c r="AB804" s="33">
        <f>Table1[[#This Row],[secs]]/60 + Table1[[#This Row],[mins]] + Table1[[#This Row],[hours]]*60</f>
        <v>43.95</v>
      </c>
      <c r="AC804" s="34">
        <f t="shared" si="108"/>
        <v>57</v>
      </c>
      <c r="AD804" s="34">
        <f t="shared" si="109"/>
        <v>43</v>
      </c>
      <c r="AE804" s="35">
        <f t="shared" si="110"/>
        <v>0</v>
      </c>
      <c r="AF804" s="28" t="str">
        <f>IFERROR(VLOOKUP(E804,youtube_playlist!$G:$H,2,FALSE),"Unspecified")</f>
        <v>Unspecified</v>
      </c>
      <c r="AG804" s="28" t="str">
        <f>IFERROR(INDEX(youtube_playlist!$G$2:$H$285,MATCH(E804,youtube_playlist!$G$2:$G$285,0),MATCH("industry",youtube_playlist!$G$1:$H$1,0)),"Unspecified")</f>
        <v>Unspecified</v>
      </c>
      <c r="AH804" s="36">
        <v>44458</v>
      </c>
    </row>
    <row r="805" spans="1:34" ht="15.75" customHeight="1" x14ac:dyDescent="0.3">
      <c r="A805" s="27" t="s">
        <v>5409</v>
      </c>
      <c r="B805" s="27" t="s">
        <v>4376</v>
      </c>
      <c r="C805" s="27" t="s">
        <v>5410</v>
      </c>
      <c r="D805" s="27" t="s">
        <v>5411</v>
      </c>
      <c r="E805" s="28" t="str">
        <f t="shared" si="96"/>
        <v>NwjYMbaeTl0</v>
      </c>
      <c r="F805" s="28" t="str">
        <f t="shared" si="97"/>
        <v>NwjYMbaeTl0</v>
      </c>
      <c r="G805" s="27" t="s">
        <v>5410</v>
      </c>
      <c r="H805" s="29" t="str">
        <f t="shared" si="98"/>
        <v>The Secret Sauce</v>
      </c>
      <c r="I805" s="27" t="s">
        <v>1587</v>
      </c>
      <c r="J805" s="27" t="s">
        <v>2668</v>
      </c>
      <c r="K805" s="28" t="str">
        <f t="shared" si="99"/>
        <v>Oct 25, 2019</v>
      </c>
      <c r="L805" s="30">
        <f t="shared" si="100"/>
        <v>43763</v>
      </c>
      <c r="M805" s="28">
        <f t="shared" si="101"/>
        <v>25</v>
      </c>
      <c r="N805" s="28">
        <f t="shared" si="102"/>
        <v>10</v>
      </c>
      <c r="O805" s="28">
        <f t="shared" si="103"/>
        <v>2019</v>
      </c>
      <c r="P805" s="28" t="str">
        <f t="shared" si="104"/>
        <v>25</v>
      </c>
      <c r="Q805" s="28">
        <f>ROUNDUP(Table1[[#This Row],[month]]/3,0)</f>
        <v>4</v>
      </c>
      <c r="R805" s="28" t="str">
        <f>_xlfn.CONCAT(Table1[[#This Row],[year]],"-Q",Table1[[#This Row],[Quarter]])</f>
        <v>2019-Q4</v>
      </c>
      <c r="S805" s="28" t="str">
        <f>TEXT(Table1[[#This Row],[dateStr]],"yyyy-mm")</f>
        <v>2019-10</v>
      </c>
      <c r="T805" s="28" t="str">
        <f t="shared" si="105"/>
        <v>October</v>
      </c>
      <c r="U805" s="31">
        <v>7</v>
      </c>
      <c r="V805" s="27" t="s">
        <v>5412</v>
      </c>
      <c r="W805" s="32">
        <f t="shared" si="106"/>
        <v>6693</v>
      </c>
      <c r="X805" s="27" t="s">
        <v>5413</v>
      </c>
      <c r="Y805" s="32">
        <f t="shared" si="107"/>
        <v>101</v>
      </c>
      <c r="Z80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05" s="27" t="s">
        <v>5414</v>
      </c>
      <c r="AB805" s="33">
        <f>Table1[[#This Row],[secs]]/60 + Table1[[#This Row],[mins]] + Table1[[#This Row],[hours]]*60</f>
        <v>39.65</v>
      </c>
      <c r="AC805" s="34">
        <f t="shared" si="108"/>
        <v>39</v>
      </c>
      <c r="AD805" s="34">
        <f t="shared" si="109"/>
        <v>39</v>
      </c>
      <c r="AE805" s="35">
        <f t="shared" si="110"/>
        <v>0</v>
      </c>
      <c r="AF805" s="28" t="str">
        <f>IFERROR(VLOOKUP(E805,youtube_playlist!$G:$H,2,FALSE),"Unspecified")</f>
        <v>Unspecified</v>
      </c>
      <c r="AG805" s="28" t="str">
        <f>IFERROR(INDEX(youtube_playlist!$G$2:$H$285,MATCH(E805,youtube_playlist!$G$2:$G$285,0),MATCH("industry",youtube_playlist!$G$1:$H$1,0)),"Unspecified")</f>
        <v>Unspecified</v>
      </c>
      <c r="AH805" s="36">
        <v>41420</v>
      </c>
    </row>
    <row r="806" spans="1:34" ht="15.75" customHeight="1" x14ac:dyDescent="0.3">
      <c r="A806" s="27" t="s">
        <v>5415</v>
      </c>
      <c r="B806" s="27" t="s">
        <v>4376</v>
      </c>
      <c r="C806" s="27" t="s">
        <v>5416</v>
      </c>
      <c r="D806" s="27" t="s">
        <v>5417</v>
      </c>
      <c r="E806" s="28" t="str">
        <f t="shared" si="96"/>
        <v>rr_iKLqB7o0</v>
      </c>
      <c r="F806" s="28" t="str">
        <f t="shared" si="97"/>
        <v>rr_iKLqB7o0</v>
      </c>
      <c r="G806" s="27" t="s">
        <v>5416</v>
      </c>
      <c r="H806" s="29" t="str">
        <f t="shared" si="98"/>
        <v>The Secret Sauce</v>
      </c>
      <c r="I806" s="27" t="s">
        <v>1587</v>
      </c>
      <c r="J806" s="27" t="s">
        <v>5418</v>
      </c>
      <c r="K806" s="28" t="str">
        <f t="shared" si="99"/>
        <v>Oct 23, 2019</v>
      </c>
      <c r="L806" s="30">
        <f t="shared" si="100"/>
        <v>43761</v>
      </c>
      <c r="M806" s="28">
        <f t="shared" si="101"/>
        <v>23</v>
      </c>
      <c r="N806" s="28">
        <f t="shared" si="102"/>
        <v>10</v>
      </c>
      <c r="O806" s="28">
        <f t="shared" si="103"/>
        <v>2019</v>
      </c>
      <c r="P806" s="28" t="str">
        <f t="shared" si="104"/>
        <v>23</v>
      </c>
      <c r="Q806" s="28">
        <f>ROUNDUP(Table1[[#This Row],[month]]/3,0)</f>
        <v>4</v>
      </c>
      <c r="R806" s="28" t="str">
        <f>_xlfn.CONCAT(Table1[[#This Row],[year]],"-Q",Table1[[#This Row],[Quarter]])</f>
        <v>2019-Q4</v>
      </c>
      <c r="S806" s="28" t="str">
        <f>TEXT(Table1[[#This Row],[dateStr]],"yyyy-mm")</f>
        <v>2019-10</v>
      </c>
      <c r="T806" s="28" t="str">
        <f t="shared" si="105"/>
        <v>October</v>
      </c>
      <c r="U806" s="31">
        <v>86</v>
      </c>
      <c r="V806" s="27" t="s">
        <v>5419</v>
      </c>
      <c r="W806" s="32">
        <f t="shared" si="106"/>
        <v>73288</v>
      </c>
      <c r="X806" s="27" t="s">
        <v>1382</v>
      </c>
      <c r="Y806" s="32">
        <f t="shared" si="107"/>
        <v>916</v>
      </c>
      <c r="Z80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06" s="27" t="s">
        <v>4664</v>
      </c>
      <c r="AB806" s="33">
        <f>Table1[[#This Row],[secs]]/60 + Table1[[#This Row],[mins]] + Table1[[#This Row],[hours]]*60</f>
        <v>49.216666666666669</v>
      </c>
      <c r="AC806" s="34">
        <f t="shared" si="108"/>
        <v>13</v>
      </c>
      <c r="AD806" s="34">
        <f t="shared" si="109"/>
        <v>49</v>
      </c>
      <c r="AE806" s="35">
        <f t="shared" si="110"/>
        <v>0</v>
      </c>
      <c r="AF806" s="28" t="str">
        <f>IFERROR(VLOOKUP(E806,youtube_playlist!$G:$H,2,FALSE),"Unspecified")</f>
        <v>สินค้าอุปโภคบริโภค</v>
      </c>
      <c r="AG806" s="28" t="str">
        <f>IFERROR(INDEX(youtube_playlist!$G$2:$H$285,MATCH(E806,youtube_playlist!$G$2:$G$285,0),MATCH("industry",youtube_playlist!$G$1:$H$1,0)),"Unspecified")</f>
        <v>สินค้าอุปโภคบริโภค</v>
      </c>
      <c r="AH806" s="36">
        <v>45671</v>
      </c>
    </row>
    <row r="807" spans="1:34" ht="15.75" customHeight="1" x14ac:dyDescent="0.3">
      <c r="A807" s="27" t="s">
        <v>5420</v>
      </c>
      <c r="B807" s="27" t="s">
        <v>4376</v>
      </c>
      <c r="C807" s="27" t="s">
        <v>5421</v>
      </c>
      <c r="D807" s="27" t="s">
        <v>5422</v>
      </c>
      <c r="E807" s="28" t="str">
        <f t="shared" si="96"/>
        <v>RPxYD65Zd0Y</v>
      </c>
      <c r="F807" s="28" t="str">
        <f t="shared" si="97"/>
        <v>RPxYD65Zd0Y</v>
      </c>
      <c r="G807" s="27" t="s">
        <v>5421</v>
      </c>
      <c r="H807" s="29" t="str">
        <f t="shared" si="98"/>
        <v>The Secret Sauce</v>
      </c>
      <c r="I807" s="27" t="s">
        <v>1587</v>
      </c>
      <c r="J807" s="27" t="s">
        <v>5423</v>
      </c>
      <c r="K807" s="28" t="str">
        <f t="shared" si="99"/>
        <v>Oct 15, 2019</v>
      </c>
      <c r="L807" s="30">
        <f t="shared" si="100"/>
        <v>43753</v>
      </c>
      <c r="M807" s="28">
        <f t="shared" si="101"/>
        <v>15</v>
      </c>
      <c r="N807" s="28">
        <f t="shared" si="102"/>
        <v>10</v>
      </c>
      <c r="O807" s="28">
        <f t="shared" si="103"/>
        <v>2019</v>
      </c>
      <c r="P807" s="28" t="str">
        <f t="shared" si="104"/>
        <v>15</v>
      </c>
      <c r="Q807" s="28">
        <f>ROUNDUP(Table1[[#This Row],[month]]/3,0)</f>
        <v>4</v>
      </c>
      <c r="R807" s="28" t="str">
        <f>_xlfn.CONCAT(Table1[[#This Row],[year]],"-Q",Table1[[#This Row],[Quarter]])</f>
        <v>2019-Q4</v>
      </c>
      <c r="S807" s="28" t="str">
        <f>TEXT(Table1[[#This Row],[dateStr]],"yyyy-mm")</f>
        <v>2019-10</v>
      </c>
      <c r="T807" s="28" t="str">
        <f t="shared" si="105"/>
        <v>October</v>
      </c>
      <c r="U807" s="31">
        <v>26</v>
      </c>
      <c r="V807" s="27" t="s">
        <v>5424</v>
      </c>
      <c r="W807" s="32">
        <f t="shared" si="106"/>
        <v>67799</v>
      </c>
      <c r="X807" s="27" t="s">
        <v>5425</v>
      </c>
      <c r="Y807" s="32">
        <f t="shared" si="107"/>
        <v>1384</v>
      </c>
      <c r="Z80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07" s="27" t="s">
        <v>5426</v>
      </c>
      <c r="AB807" s="33">
        <f>Table1[[#This Row],[secs]]/60 + Table1[[#This Row],[mins]] + Table1[[#This Row],[hours]]*60</f>
        <v>34.883333333333333</v>
      </c>
      <c r="AC807" s="34">
        <f t="shared" si="108"/>
        <v>53</v>
      </c>
      <c r="AD807" s="34">
        <f t="shared" si="109"/>
        <v>34</v>
      </c>
      <c r="AE807" s="35">
        <f t="shared" si="110"/>
        <v>0</v>
      </c>
      <c r="AF807" s="28" t="str">
        <f>IFERROR(VLOOKUP(E807,youtube_playlist!$G:$H,2,FALSE),"Unspecified")</f>
        <v>Unspecified</v>
      </c>
      <c r="AG807" s="28" t="str">
        <f>IFERROR(INDEX(youtube_playlist!$G$2:$H$285,MATCH(E807,youtube_playlist!$G$2:$G$285,0),MATCH("industry",youtube_playlist!$G$1:$H$1,0)),"Unspecified")</f>
        <v>Unspecified</v>
      </c>
      <c r="AH807" s="36">
        <v>47195</v>
      </c>
    </row>
    <row r="808" spans="1:34" ht="15.75" customHeight="1" x14ac:dyDescent="0.3">
      <c r="A808" s="27" t="s">
        <v>5427</v>
      </c>
      <c r="B808" s="27" t="s">
        <v>4376</v>
      </c>
      <c r="C808" s="27" t="s">
        <v>5428</v>
      </c>
      <c r="D808" s="27" t="s">
        <v>5429</v>
      </c>
      <c r="E808" s="28" t="str">
        <f t="shared" si="96"/>
        <v>GoxAg-HaUas</v>
      </c>
      <c r="F808" s="28" t="str">
        <f t="shared" si="97"/>
        <v>GoxAg-HaUas</v>
      </c>
      <c r="G808" s="27" t="s">
        <v>5428</v>
      </c>
      <c r="H808" s="29" t="str">
        <f t="shared" si="98"/>
        <v>The Secret Sauce</v>
      </c>
      <c r="I808" s="27" t="s">
        <v>1587</v>
      </c>
      <c r="J808" s="27" t="s">
        <v>2688</v>
      </c>
      <c r="K808" s="28" t="str">
        <f t="shared" si="99"/>
        <v>Oct 11, 2019</v>
      </c>
      <c r="L808" s="30">
        <f t="shared" si="100"/>
        <v>43749</v>
      </c>
      <c r="M808" s="28">
        <f t="shared" si="101"/>
        <v>11</v>
      </c>
      <c r="N808" s="28">
        <f t="shared" si="102"/>
        <v>10</v>
      </c>
      <c r="O808" s="28">
        <f t="shared" si="103"/>
        <v>2019</v>
      </c>
      <c r="P808" s="28" t="str">
        <f t="shared" si="104"/>
        <v>11</v>
      </c>
      <c r="Q808" s="28">
        <f>ROUNDUP(Table1[[#This Row],[month]]/3,0)</f>
        <v>4</v>
      </c>
      <c r="R808" s="28" t="str">
        <f>_xlfn.CONCAT(Table1[[#This Row],[year]],"-Q",Table1[[#This Row],[Quarter]])</f>
        <v>2019-Q4</v>
      </c>
      <c r="S808" s="28" t="str">
        <f>TEXT(Table1[[#This Row],[dateStr]],"yyyy-mm")</f>
        <v>2019-10</v>
      </c>
      <c r="T808" s="28" t="str">
        <f t="shared" si="105"/>
        <v>October</v>
      </c>
      <c r="U808" s="31">
        <v>233</v>
      </c>
      <c r="V808" s="27" t="s">
        <v>5430</v>
      </c>
      <c r="W808" s="32">
        <f t="shared" si="106"/>
        <v>194193</v>
      </c>
      <c r="X808" s="27" t="s">
        <v>5431</v>
      </c>
      <c r="Y808" s="32">
        <f t="shared" si="107"/>
        <v>3761</v>
      </c>
      <c r="Z80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08" s="27" t="s">
        <v>5432</v>
      </c>
      <c r="AB808" s="33">
        <f>Table1[[#This Row],[secs]]/60 + Table1[[#This Row],[mins]] + Table1[[#This Row],[hours]]*60</f>
        <v>33.43333333333333</v>
      </c>
      <c r="AC808" s="34">
        <f t="shared" si="108"/>
        <v>26</v>
      </c>
      <c r="AD808" s="34">
        <f t="shared" si="109"/>
        <v>33</v>
      </c>
      <c r="AE808" s="35">
        <f t="shared" si="110"/>
        <v>0</v>
      </c>
      <c r="AF808" s="28" t="str">
        <f>IFERROR(VLOOKUP(E808,youtube_playlist!$G:$H,2,FALSE),"Unspecified")</f>
        <v>Unspecified</v>
      </c>
      <c r="AG808" s="28" t="str">
        <f>IFERROR(INDEX(youtube_playlist!$G$2:$H$285,MATCH(E808,youtube_playlist!$G$2:$G$285,0),MATCH("industry",youtube_playlist!$G$1:$H$1,0)),"Unspecified")</f>
        <v>Unspecified</v>
      </c>
      <c r="AH808" s="36">
        <v>44018</v>
      </c>
    </row>
    <row r="809" spans="1:34" ht="15.75" customHeight="1" x14ac:dyDescent="0.3">
      <c r="A809" s="27" t="s">
        <v>5433</v>
      </c>
      <c r="B809" s="27" t="s">
        <v>4376</v>
      </c>
      <c r="C809" s="27" t="s">
        <v>5434</v>
      </c>
      <c r="D809" s="27" t="s">
        <v>5435</v>
      </c>
      <c r="E809" s="28" t="str">
        <f t="shared" si="96"/>
        <v>WwzM5ontL20</v>
      </c>
      <c r="F809" s="28" t="str">
        <f t="shared" si="97"/>
        <v>WwzM5ontL20</v>
      </c>
      <c r="G809" s="27" t="s">
        <v>5434</v>
      </c>
      <c r="H809" s="29" t="str">
        <f t="shared" si="98"/>
        <v>The Secret Sauce</v>
      </c>
      <c r="I809" s="27" t="s">
        <v>1587</v>
      </c>
      <c r="J809" s="27" t="s">
        <v>5436</v>
      </c>
      <c r="K809" s="28" t="str">
        <f t="shared" si="99"/>
        <v>Oct 8, 2019</v>
      </c>
      <c r="L809" s="30">
        <f t="shared" si="100"/>
        <v>43746</v>
      </c>
      <c r="M809" s="28">
        <f t="shared" si="101"/>
        <v>8</v>
      </c>
      <c r="N809" s="28">
        <f t="shared" si="102"/>
        <v>10</v>
      </c>
      <c r="O809" s="28">
        <f t="shared" si="103"/>
        <v>2019</v>
      </c>
      <c r="P809" s="28" t="str">
        <f t="shared" si="104"/>
        <v>8</v>
      </c>
      <c r="Q809" s="28">
        <f>ROUNDUP(Table1[[#This Row],[month]]/3,0)</f>
        <v>4</v>
      </c>
      <c r="R809" s="28" t="str">
        <f>_xlfn.CONCAT(Table1[[#This Row],[year]],"-Q",Table1[[#This Row],[Quarter]])</f>
        <v>2019-Q4</v>
      </c>
      <c r="S809" s="28" t="str">
        <f>TEXT(Table1[[#This Row],[dateStr]],"yyyy-mm")</f>
        <v>2019-10</v>
      </c>
      <c r="T809" s="28" t="str">
        <f t="shared" si="105"/>
        <v>October</v>
      </c>
      <c r="U809" s="31">
        <v>25</v>
      </c>
      <c r="V809" s="27" t="s">
        <v>5437</v>
      </c>
      <c r="W809" s="32">
        <f t="shared" si="106"/>
        <v>38496</v>
      </c>
      <c r="X809" s="27" t="s">
        <v>5438</v>
      </c>
      <c r="Y809" s="32">
        <f t="shared" si="107"/>
        <v>695</v>
      </c>
      <c r="Z80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09" s="27" t="s">
        <v>3533</v>
      </c>
      <c r="AB809" s="33">
        <f>Table1[[#This Row],[secs]]/60 + Table1[[#This Row],[mins]] + Table1[[#This Row],[hours]]*60</f>
        <v>50.35</v>
      </c>
      <c r="AC809" s="34">
        <f t="shared" si="108"/>
        <v>21</v>
      </c>
      <c r="AD809" s="34">
        <f t="shared" si="109"/>
        <v>50</v>
      </c>
      <c r="AE809" s="35">
        <f t="shared" si="110"/>
        <v>0</v>
      </c>
      <c r="AF809" s="28" t="str">
        <f>IFERROR(VLOOKUP(E809,youtube_playlist!$G:$H,2,FALSE),"Unspecified")</f>
        <v>การท่องเที่ยว</v>
      </c>
      <c r="AG809" s="28" t="str">
        <f>IFERROR(INDEX(youtube_playlist!$G$2:$H$285,MATCH(E809,youtube_playlist!$G$2:$G$285,0),MATCH("industry",youtube_playlist!$G$1:$H$1,0)),"Unspecified")</f>
        <v>การท่องเที่ยว</v>
      </c>
      <c r="AH809" s="36">
        <v>45791</v>
      </c>
    </row>
    <row r="810" spans="1:34" ht="15.75" customHeight="1" x14ac:dyDescent="0.3">
      <c r="A810" s="27" t="s">
        <v>5439</v>
      </c>
      <c r="B810" s="27" t="s">
        <v>4376</v>
      </c>
      <c r="C810" s="27" t="s">
        <v>5440</v>
      </c>
      <c r="D810" s="27" t="s">
        <v>5441</v>
      </c>
      <c r="E810" s="28" t="str">
        <f t="shared" si="96"/>
        <v>MKCoGAWGf0w</v>
      </c>
      <c r="F810" s="28" t="str">
        <f t="shared" si="97"/>
        <v>MKCoGAWGf0w</v>
      </c>
      <c r="G810" s="27" t="s">
        <v>5440</v>
      </c>
      <c r="H810" s="29" t="str">
        <f t="shared" si="98"/>
        <v>The Secret Sauce</v>
      </c>
      <c r="I810" s="27" t="s">
        <v>1587</v>
      </c>
      <c r="J810" s="27" t="s">
        <v>5442</v>
      </c>
      <c r="K810" s="28" t="str">
        <f t="shared" si="99"/>
        <v>Oct 4, 2019</v>
      </c>
      <c r="L810" s="30">
        <f t="shared" si="100"/>
        <v>43742</v>
      </c>
      <c r="M810" s="28">
        <f t="shared" si="101"/>
        <v>4</v>
      </c>
      <c r="N810" s="28">
        <f t="shared" si="102"/>
        <v>10</v>
      </c>
      <c r="O810" s="28">
        <f t="shared" si="103"/>
        <v>2019</v>
      </c>
      <c r="P810" s="28" t="str">
        <f t="shared" si="104"/>
        <v>4</v>
      </c>
      <c r="Q810" s="28">
        <f>ROUNDUP(Table1[[#This Row],[month]]/3,0)</f>
        <v>4</v>
      </c>
      <c r="R810" s="28" t="str">
        <f>_xlfn.CONCAT(Table1[[#This Row],[year]],"-Q",Table1[[#This Row],[Quarter]])</f>
        <v>2019-Q4</v>
      </c>
      <c r="S810" s="28" t="str">
        <f>TEXT(Table1[[#This Row],[dateStr]],"yyyy-mm")</f>
        <v>2019-10</v>
      </c>
      <c r="T810" s="28" t="str">
        <f t="shared" si="105"/>
        <v>October</v>
      </c>
      <c r="U810" s="31">
        <v>21</v>
      </c>
      <c r="V810" s="27" t="s">
        <v>5443</v>
      </c>
      <c r="W810" s="32">
        <f t="shared" si="106"/>
        <v>66814</v>
      </c>
      <c r="X810" s="27" t="s">
        <v>647</v>
      </c>
      <c r="Y810" s="32">
        <f t="shared" si="107"/>
        <v>1227</v>
      </c>
      <c r="Z81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10" s="27" t="s">
        <v>5444</v>
      </c>
      <c r="AB810" s="33">
        <f>Table1[[#This Row],[secs]]/60 + Table1[[#This Row],[mins]] + Table1[[#This Row],[hours]]*60</f>
        <v>44.81666666666667</v>
      </c>
      <c r="AC810" s="34">
        <f t="shared" si="108"/>
        <v>49</v>
      </c>
      <c r="AD810" s="34">
        <f t="shared" si="109"/>
        <v>44</v>
      </c>
      <c r="AE810" s="35">
        <f t="shared" si="110"/>
        <v>0</v>
      </c>
      <c r="AF810" s="28" t="str">
        <f>IFERROR(VLOOKUP(E810,youtube_playlist!$G:$H,2,FALSE),"Unspecified")</f>
        <v>Unspecified</v>
      </c>
      <c r="AG810" s="28" t="str">
        <f>IFERROR(INDEX(youtube_playlist!$G$2:$H$285,MATCH(E810,youtube_playlist!$G$2:$G$285,0),MATCH("industry",youtube_playlist!$G$1:$H$1,0)),"Unspecified")</f>
        <v>Unspecified</v>
      </c>
      <c r="AH810" s="36">
        <v>47038</v>
      </c>
    </row>
    <row r="811" spans="1:34" ht="15.75" customHeight="1" x14ac:dyDescent="0.3">
      <c r="A811" s="27" t="s">
        <v>5445</v>
      </c>
      <c r="B811" s="27" t="s">
        <v>4376</v>
      </c>
      <c r="C811" s="27" t="s">
        <v>5446</v>
      </c>
      <c r="D811" s="27" t="s">
        <v>5447</v>
      </c>
      <c r="E811" s="28" t="str">
        <f t="shared" si="96"/>
        <v>Oka18felkQQ</v>
      </c>
      <c r="F811" s="28" t="str">
        <f t="shared" si="97"/>
        <v>Oka18felkQQ</v>
      </c>
      <c r="G811" s="27" t="s">
        <v>5446</v>
      </c>
      <c r="H811" s="29" t="str">
        <f t="shared" si="98"/>
        <v>The Secret Sauce</v>
      </c>
      <c r="I811" s="27" t="s">
        <v>1587</v>
      </c>
      <c r="J811" s="27" t="s">
        <v>5448</v>
      </c>
      <c r="K811" s="28" t="str">
        <f t="shared" si="99"/>
        <v>Oct 2, 2019</v>
      </c>
      <c r="L811" s="30">
        <f t="shared" si="100"/>
        <v>43740</v>
      </c>
      <c r="M811" s="28">
        <f t="shared" si="101"/>
        <v>2</v>
      </c>
      <c r="N811" s="28">
        <f t="shared" si="102"/>
        <v>10</v>
      </c>
      <c r="O811" s="28">
        <f t="shared" si="103"/>
        <v>2019</v>
      </c>
      <c r="P811" s="28" t="str">
        <f t="shared" si="104"/>
        <v>2</v>
      </c>
      <c r="Q811" s="28">
        <f>ROUNDUP(Table1[[#This Row],[month]]/3,0)</f>
        <v>4</v>
      </c>
      <c r="R811" s="28" t="str">
        <f>_xlfn.CONCAT(Table1[[#This Row],[year]],"-Q",Table1[[#This Row],[Quarter]])</f>
        <v>2019-Q4</v>
      </c>
      <c r="S811" s="28" t="str">
        <f>TEXT(Table1[[#This Row],[dateStr]],"yyyy-mm")</f>
        <v>2019-10</v>
      </c>
      <c r="T811" s="28" t="str">
        <f t="shared" si="105"/>
        <v>October</v>
      </c>
      <c r="U811" s="31">
        <v>22</v>
      </c>
      <c r="V811" s="27" t="s">
        <v>5449</v>
      </c>
      <c r="W811" s="32">
        <f t="shared" si="106"/>
        <v>22746</v>
      </c>
      <c r="X811" s="27" t="s">
        <v>5450</v>
      </c>
      <c r="Y811" s="32">
        <f t="shared" si="107"/>
        <v>399</v>
      </c>
      <c r="Z81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811" s="27" t="s">
        <v>5451</v>
      </c>
      <c r="AB811" s="33">
        <f>Table1[[#This Row],[secs]]/60 + Table1[[#This Row],[mins]] + Table1[[#This Row],[hours]]*60</f>
        <v>64.466666666666669</v>
      </c>
      <c r="AC811" s="34">
        <f t="shared" si="108"/>
        <v>28</v>
      </c>
      <c r="AD811" s="34">
        <f t="shared" si="109"/>
        <v>4</v>
      </c>
      <c r="AE811" s="35">
        <f t="shared" si="110"/>
        <v>1</v>
      </c>
      <c r="AF811" s="28" t="str">
        <f>IFERROR(VLOOKUP(E811,youtube_playlist!$G:$H,2,FALSE),"Unspecified")</f>
        <v>พลังงาน</v>
      </c>
      <c r="AG811" s="28" t="str">
        <f>IFERROR(INDEX(youtube_playlist!$G$2:$H$285,MATCH(E811,youtube_playlist!$G$2:$G$285,0),MATCH("industry",youtube_playlist!$G$1:$H$1,0)),"Unspecified")</f>
        <v>พลังงาน</v>
      </c>
      <c r="AH811" s="36">
        <v>46719</v>
      </c>
    </row>
    <row r="812" spans="1:34" ht="15.75" customHeight="1" x14ac:dyDescent="0.3">
      <c r="A812" s="27" t="s">
        <v>5452</v>
      </c>
      <c r="B812" s="27" t="s">
        <v>4376</v>
      </c>
      <c r="C812" s="27" t="s">
        <v>5453</v>
      </c>
      <c r="D812" s="27" t="s">
        <v>5454</v>
      </c>
      <c r="E812" s="28" t="str">
        <f t="shared" si="96"/>
        <v>nBlDJMOtSJI</v>
      </c>
      <c r="F812" s="28" t="str">
        <f t="shared" si="97"/>
        <v>nBlDJMOtSJI</v>
      </c>
      <c r="G812" s="27" t="s">
        <v>5453</v>
      </c>
      <c r="H812" s="29" t="str">
        <f t="shared" si="98"/>
        <v>The Secret Sauce</v>
      </c>
      <c r="I812" s="27" t="s">
        <v>1587</v>
      </c>
      <c r="J812" s="27" t="s">
        <v>5455</v>
      </c>
      <c r="K812" s="28" t="str">
        <f t="shared" si="99"/>
        <v>Sep 27, 2019</v>
      </c>
      <c r="L812" s="30">
        <f t="shared" si="100"/>
        <v>43735</v>
      </c>
      <c r="M812" s="28">
        <f t="shared" si="101"/>
        <v>27</v>
      </c>
      <c r="N812" s="28">
        <f t="shared" si="102"/>
        <v>9</v>
      </c>
      <c r="O812" s="28">
        <f t="shared" si="103"/>
        <v>2019</v>
      </c>
      <c r="P812" s="28" t="str">
        <f t="shared" si="104"/>
        <v>27</v>
      </c>
      <c r="Q812" s="28">
        <f>ROUNDUP(Table1[[#This Row],[month]]/3,0)</f>
        <v>3</v>
      </c>
      <c r="R812" s="28" t="str">
        <f>_xlfn.CONCAT(Table1[[#This Row],[year]],"-Q",Table1[[#This Row],[Quarter]])</f>
        <v>2019-Q3</v>
      </c>
      <c r="S812" s="28" t="str">
        <f>TEXT(Table1[[#This Row],[dateStr]],"yyyy-mm")</f>
        <v>2019-09</v>
      </c>
      <c r="T812" s="28" t="str">
        <f t="shared" si="105"/>
        <v>September</v>
      </c>
      <c r="U812" s="31">
        <v>62</v>
      </c>
      <c r="V812" s="27" t="s">
        <v>5456</v>
      </c>
      <c r="W812" s="32">
        <f t="shared" si="106"/>
        <v>102323</v>
      </c>
      <c r="X812" s="27" t="s">
        <v>5457</v>
      </c>
      <c r="Y812" s="32">
        <f t="shared" si="107"/>
        <v>2330</v>
      </c>
      <c r="Z81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12" s="27" t="s">
        <v>5458</v>
      </c>
      <c r="AB812" s="33">
        <f>Table1[[#This Row],[secs]]/60 + Table1[[#This Row],[mins]] + Table1[[#This Row],[hours]]*60</f>
        <v>38.6</v>
      </c>
      <c r="AC812" s="34">
        <f t="shared" si="108"/>
        <v>36</v>
      </c>
      <c r="AD812" s="34">
        <f t="shared" si="109"/>
        <v>38</v>
      </c>
      <c r="AE812" s="35">
        <f t="shared" si="110"/>
        <v>0</v>
      </c>
      <c r="AF812" s="28" t="str">
        <f>IFERROR(VLOOKUP(E812,youtube_playlist!$G:$H,2,FALSE),"Unspecified")</f>
        <v>Unspecified</v>
      </c>
      <c r="AG812" s="28" t="str">
        <f>IFERROR(INDEX(youtube_playlist!$G$2:$H$285,MATCH(E812,youtube_playlist!$G$2:$G$285,0),MATCH("industry",youtube_playlist!$G$1:$H$1,0)),"Unspecified")</f>
        <v>Unspecified</v>
      </c>
      <c r="AH812" s="36">
        <v>49519</v>
      </c>
    </row>
    <row r="813" spans="1:34" ht="15.75" customHeight="1" x14ac:dyDescent="0.3">
      <c r="A813" s="27" t="s">
        <v>5459</v>
      </c>
      <c r="B813" s="27" t="s">
        <v>4376</v>
      </c>
      <c r="C813" s="27" t="s">
        <v>5460</v>
      </c>
      <c r="D813" s="27" t="s">
        <v>5461</v>
      </c>
      <c r="E813" s="28" t="str">
        <f t="shared" si="96"/>
        <v>jl6JLxww5C0</v>
      </c>
      <c r="F813" s="28" t="str">
        <f t="shared" si="97"/>
        <v>jl6JLxww5C0</v>
      </c>
      <c r="G813" s="27" t="s">
        <v>5460</v>
      </c>
      <c r="H813" s="29" t="str">
        <f t="shared" si="98"/>
        <v>The Secret Sauce</v>
      </c>
      <c r="I813" s="27" t="s">
        <v>1587</v>
      </c>
      <c r="J813" s="27" t="s">
        <v>2700</v>
      </c>
      <c r="K813" s="28" t="str">
        <f t="shared" si="99"/>
        <v>Sep 25, 2019</v>
      </c>
      <c r="L813" s="30">
        <f t="shared" si="100"/>
        <v>43733</v>
      </c>
      <c r="M813" s="28">
        <f t="shared" si="101"/>
        <v>25</v>
      </c>
      <c r="N813" s="28">
        <f t="shared" si="102"/>
        <v>9</v>
      </c>
      <c r="O813" s="28">
        <f t="shared" si="103"/>
        <v>2019</v>
      </c>
      <c r="P813" s="28" t="str">
        <f t="shared" si="104"/>
        <v>25</v>
      </c>
      <c r="Q813" s="28">
        <f>ROUNDUP(Table1[[#This Row],[month]]/3,0)</f>
        <v>3</v>
      </c>
      <c r="R813" s="28" t="str">
        <f>_xlfn.CONCAT(Table1[[#This Row],[year]],"-Q",Table1[[#This Row],[Quarter]])</f>
        <v>2019-Q3</v>
      </c>
      <c r="S813" s="28" t="str">
        <f>TEXT(Table1[[#This Row],[dateStr]],"yyyy-mm")</f>
        <v>2019-09</v>
      </c>
      <c r="T813" s="28" t="str">
        <f t="shared" si="105"/>
        <v>September</v>
      </c>
      <c r="U813" s="31">
        <v>43</v>
      </c>
      <c r="V813" s="27" t="s">
        <v>5462</v>
      </c>
      <c r="W813" s="32">
        <f t="shared" si="106"/>
        <v>98099</v>
      </c>
      <c r="X813" s="27" t="s">
        <v>231</v>
      </c>
      <c r="Y813" s="32">
        <f t="shared" si="107"/>
        <v>1833</v>
      </c>
      <c r="Z81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13" s="27" t="s">
        <v>5463</v>
      </c>
      <c r="AB813" s="33">
        <f>Table1[[#This Row],[secs]]/60 + Table1[[#This Row],[mins]] + Table1[[#This Row],[hours]]*60</f>
        <v>59.95</v>
      </c>
      <c r="AC813" s="34">
        <f t="shared" si="108"/>
        <v>57</v>
      </c>
      <c r="AD813" s="34">
        <f t="shared" si="109"/>
        <v>59</v>
      </c>
      <c r="AE813" s="35">
        <f t="shared" si="110"/>
        <v>0</v>
      </c>
      <c r="AF813" s="28" t="str">
        <f>IFERROR(VLOOKUP(E813,youtube_playlist!$G:$H,2,FALSE),"Unspecified")</f>
        <v>Unspecified</v>
      </c>
      <c r="AG813" s="28" t="str">
        <f>IFERROR(INDEX(youtube_playlist!$G$2:$H$285,MATCH(E813,youtube_playlist!$G$2:$G$285,0),MATCH("industry",youtube_playlist!$G$1:$H$1,0)),"Unspecified")</f>
        <v>Unspecified</v>
      </c>
      <c r="AH813" s="36">
        <v>44801</v>
      </c>
    </row>
    <row r="814" spans="1:34" ht="15.75" customHeight="1" x14ac:dyDescent="0.3">
      <c r="A814" s="27" t="s">
        <v>5464</v>
      </c>
      <c r="B814" s="27" t="s">
        <v>4376</v>
      </c>
      <c r="C814" s="27" t="s">
        <v>5465</v>
      </c>
      <c r="D814" s="27" t="s">
        <v>5466</v>
      </c>
      <c r="E814" s="28" t="str">
        <f t="shared" si="96"/>
        <v>y_HGjd421jw</v>
      </c>
      <c r="F814" s="28" t="str">
        <f t="shared" si="97"/>
        <v>y_HGjd421jw</v>
      </c>
      <c r="G814" s="27" t="s">
        <v>5465</v>
      </c>
      <c r="H814" s="29" t="str">
        <f t="shared" si="98"/>
        <v>The Secret Sauce</v>
      </c>
      <c r="I814" s="27" t="s">
        <v>1587</v>
      </c>
      <c r="J814" s="27" t="s">
        <v>5467</v>
      </c>
      <c r="K814" s="28" t="str">
        <f t="shared" si="99"/>
        <v>Sep 20, 2019</v>
      </c>
      <c r="L814" s="30">
        <f t="shared" si="100"/>
        <v>43728</v>
      </c>
      <c r="M814" s="28">
        <f t="shared" si="101"/>
        <v>20</v>
      </c>
      <c r="N814" s="28">
        <f t="shared" si="102"/>
        <v>9</v>
      </c>
      <c r="O814" s="28">
        <f t="shared" si="103"/>
        <v>2019</v>
      </c>
      <c r="P814" s="28" t="str">
        <f t="shared" si="104"/>
        <v>20</v>
      </c>
      <c r="Q814" s="28">
        <f>ROUNDUP(Table1[[#This Row],[month]]/3,0)</f>
        <v>3</v>
      </c>
      <c r="R814" s="28" t="str">
        <f>_xlfn.CONCAT(Table1[[#This Row],[year]],"-Q",Table1[[#This Row],[Quarter]])</f>
        <v>2019-Q3</v>
      </c>
      <c r="S814" s="28" t="str">
        <f>TEXT(Table1[[#This Row],[dateStr]],"yyyy-mm")</f>
        <v>2019-09</v>
      </c>
      <c r="T814" s="28" t="str">
        <f t="shared" si="105"/>
        <v>September</v>
      </c>
      <c r="U814" s="31">
        <v>45</v>
      </c>
      <c r="V814" s="27" t="s">
        <v>5468</v>
      </c>
      <c r="W814" s="32">
        <f t="shared" si="106"/>
        <v>71560</v>
      </c>
      <c r="X814" s="27" t="s">
        <v>5469</v>
      </c>
      <c r="Y814" s="32">
        <f t="shared" si="107"/>
        <v>1532</v>
      </c>
      <c r="Z81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14" s="27" t="s">
        <v>5470</v>
      </c>
      <c r="AB814" s="33">
        <f>Table1[[#This Row],[secs]]/60 + Table1[[#This Row],[mins]] + Table1[[#This Row],[hours]]*60</f>
        <v>43.9</v>
      </c>
      <c r="AC814" s="34">
        <f t="shared" si="108"/>
        <v>54</v>
      </c>
      <c r="AD814" s="34">
        <f t="shared" si="109"/>
        <v>43</v>
      </c>
      <c r="AE814" s="35">
        <f t="shared" si="110"/>
        <v>0</v>
      </c>
      <c r="AF814" s="28" t="str">
        <f>IFERROR(VLOOKUP(E814,youtube_playlist!$G:$H,2,FALSE),"Unspecified")</f>
        <v>Unspecified</v>
      </c>
      <c r="AG814" s="28" t="str">
        <f>IFERROR(INDEX(youtube_playlist!$G$2:$H$285,MATCH(E814,youtube_playlist!$G$2:$G$285,0),MATCH("industry",youtube_playlist!$G$1:$H$1,0)),"Unspecified")</f>
        <v>Unspecified</v>
      </c>
      <c r="AH814" s="36">
        <v>52177</v>
      </c>
    </row>
    <row r="815" spans="1:34" ht="15.75" customHeight="1" x14ac:dyDescent="0.3">
      <c r="A815" s="27" t="s">
        <v>5471</v>
      </c>
      <c r="B815" s="27" t="s">
        <v>4376</v>
      </c>
      <c r="C815" s="27" t="s">
        <v>5472</v>
      </c>
      <c r="D815" s="27" t="s">
        <v>5473</v>
      </c>
      <c r="E815" s="28" t="str">
        <f t="shared" si="96"/>
        <v>UbIuAchAx1M</v>
      </c>
      <c r="F815" s="28" t="str">
        <f t="shared" si="97"/>
        <v>UbIuAchAx1M</v>
      </c>
      <c r="G815" s="27" t="s">
        <v>5472</v>
      </c>
      <c r="H815" s="29" t="str">
        <f t="shared" si="98"/>
        <v>The Secret Sauce</v>
      </c>
      <c r="I815" s="27" t="s">
        <v>1587</v>
      </c>
      <c r="J815" s="27" t="s">
        <v>5474</v>
      </c>
      <c r="K815" s="28" t="str">
        <f t="shared" si="99"/>
        <v>Sep 17, 2019</v>
      </c>
      <c r="L815" s="30">
        <f t="shared" si="100"/>
        <v>43725</v>
      </c>
      <c r="M815" s="28">
        <f t="shared" si="101"/>
        <v>17</v>
      </c>
      <c r="N815" s="28">
        <f t="shared" si="102"/>
        <v>9</v>
      </c>
      <c r="O815" s="28">
        <f t="shared" si="103"/>
        <v>2019</v>
      </c>
      <c r="P815" s="28" t="str">
        <f t="shared" si="104"/>
        <v>17</v>
      </c>
      <c r="Q815" s="28">
        <f>ROUNDUP(Table1[[#This Row],[month]]/3,0)</f>
        <v>3</v>
      </c>
      <c r="R815" s="28" t="str">
        <f>_xlfn.CONCAT(Table1[[#This Row],[year]],"-Q",Table1[[#This Row],[Quarter]])</f>
        <v>2019-Q3</v>
      </c>
      <c r="S815" s="28" t="str">
        <f>TEXT(Table1[[#This Row],[dateStr]],"yyyy-mm")</f>
        <v>2019-09</v>
      </c>
      <c r="T815" s="28" t="str">
        <f t="shared" si="105"/>
        <v>September</v>
      </c>
      <c r="U815" s="31">
        <v>47</v>
      </c>
      <c r="V815" s="27" t="s">
        <v>5475</v>
      </c>
      <c r="W815" s="32">
        <f t="shared" si="106"/>
        <v>29087</v>
      </c>
      <c r="X815" s="27" t="s">
        <v>5476</v>
      </c>
      <c r="Y815" s="32">
        <f t="shared" si="107"/>
        <v>571</v>
      </c>
      <c r="Z81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15" s="27" t="s">
        <v>5477</v>
      </c>
      <c r="AB815" s="33">
        <f>Table1[[#This Row],[secs]]/60 + Table1[[#This Row],[mins]] + Table1[[#This Row],[hours]]*60</f>
        <v>46.366666666666667</v>
      </c>
      <c r="AC815" s="34">
        <f t="shared" si="108"/>
        <v>22</v>
      </c>
      <c r="AD815" s="34">
        <f t="shared" si="109"/>
        <v>46</v>
      </c>
      <c r="AE815" s="35">
        <f t="shared" si="110"/>
        <v>0</v>
      </c>
      <c r="AF815" s="28" t="str">
        <f>IFERROR(VLOOKUP(E815,youtube_playlist!$G:$H,2,FALSE),"Unspecified")</f>
        <v>Logistics</v>
      </c>
      <c r="AG815" s="28" t="str">
        <f>IFERROR(INDEX(youtube_playlist!$G$2:$H$285,MATCH(E815,youtube_playlist!$G$2:$G$285,0),MATCH("industry",youtube_playlist!$G$1:$H$1,0)),"Unspecified")</f>
        <v>Logistics</v>
      </c>
      <c r="AH815" s="36">
        <v>43003</v>
      </c>
    </row>
    <row r="816" spans="1:34" ht="15.75" customHeight="1" x14ac:dyDescent="0.3">
      <c r="A816" s="27" t="s">
        <v>5478</v>
      </c>
      <c r="B816" s="27" t="s">
        <v>4376</v>
      </c>
      <c r="C816" s="27" t="s">
        <v>5479</v>
      </c>
      <c r="D816" s="27" t="s">
        <v>5480</v>
      </c>
      <c r="E816" s="28" t="str">
        <f t="shared" si="96"/>
        <v>PFlLn8zbiKQ</v>
      </c>
      <c r="F816" s="28" t="str">
        <f t="shared" si="97"/>
        <v>PFlLn8zbiKQ</v>
      </c>
      <c r="G816" s="27" t="s">
        <v>5479</v>
      </c>
      <c r="H816" s="29" t="str">
        <f t="shared" si="98"/>
        <v>The Secret Sauce</v>
      </c>
      <c r="I816" s="27" t="s">
        <v>1587</v>
      </c>
      <c r="J816" s="27" t="s">
        <v>5474</v>
      </c>
      <c r="K816" s="28" t="str">
        <f t="shared" si="99"/>
        <v>Sep 17, 2019</v>
      </c>
      <c r="L816" s="30">
        <f t="shared" si="100"/>
        <v>43725</v>
      </c>
      <c r="M816" s="28">
        <f t="shared" si="101"/>
        <v>17</v>
      </c>
      <c r="N816" s="28">
        <f t="shared" si="102"/>
        <v>9</v>
      </c>
      <c r="O816" s="28">
        <f t="shared" si="103"/>
        <v>2019</v>
      </c>
      <c r="P816" s="28" t="str">
        <f t="shared" si="104"/>
        <v>17</v>
      </c>
      <c r="Q816" s="28">
        <f>ROUNDUP(Table1[[#This Row],[month]]/3,0)</f>
        <v>3</v>
      </c>
      <c r="R816" s="28" t="str">
        <f>_xlfn.CONCAT(Table1[[#This Row],[year]],"-Q",Table1[[#This Row],[Quarter]])</f>
        <v>2019-Q3</v>
      </c>
      <c r="S816" s="28" t="str">
        <f>TEXT(Table1[[#This Row],[dateStr]],"yyyy-mm")</f>
        <v>2019-09</v>
      </c>
      <c r="T816" s="28" t="str">
        <f t="shared" si="105"/>
        <v>September</v>
      </c>
      <c r="U816" s="31">
        <v>45</v>
      </c>
      <c r="V816" s="27" t="s">
        <v>5481</v>
      </c>
      <c r="W816" s="32">
        <f t="shared" si="106"/>
        <v>100636</v>
      </c>
      <c r="X816" s="27" t="s">
        <v>5482</v>
      </c>
      <c r="Y816" s="32">
        <f t="shared" si="107"/>
        <v>1794</v>
      </c>
      <c r="Z81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16" s="27" t="s">
        <v>5483</v>
      </c>
      <c r="AB816" s="33">
        <f>Table1[[#This Row],[secs]]/60 + Table1[[#This Row],[mins]] + Table1[[#This Row],[hours]]*60</f>
        <v>14.633333333333333</v>
      </c>
      <c r="AC816" s="34">
        <f t="shared" si="108"/>
        <v>38</v>
      </c>
      <c r="AD816" s="34">
        <f t="shared" si="109"/>
        <v>14</v>
      </c>
      <c r="AE816" s="35">
        <f t="shared" si="110"/>
        <v>0</v>
      </c>
      <c r="AF816" s="28" t="str">
        <f>IFERROR(VLOOKUP(E816,youtube_playlist!$G:$H,2,FALSE),"Unspecified")</f>
        <v>Unspecified</v>
      </c>
      <c r="AG816" s="28" t="str">
        <f>IFERROR(INDEX(youtube_playlist!$G$2:$H$285,MATCH(E816,youtube_playlist!$G$2:$G$285,0),MATCH("industry",youtube_playlist!$G$1:$H$1,0)),"Unspecified")</f>
        <v>Unspecified</v>
      </c>
      <c r="AH816" s="36">
        <v>38215</v>
      </c>
    </row>
    <row r="817" spans="1:34" ht="15.75" customHeight="1" x14ac:dyDescent="0.3">
      <c r="A817" s="27" t="s">
        <v>5484</v>
      </c>
      <c r="B817" s="27" t="s">
        <v>4376</v>
      </c>
      <c r="C817" s="27" t="s">
        <v>5485</v>
      </c>
      <c r="D817" s="27" t="s">
        <v>5486</v>
      </c>
      <c r="E817" s="28" t="str">
        <f t="shared" si="96"/>
        <v>h3pKqUY88yo</v>
      </c>
      <c r="F817" s="28" t="str">
        <f t="shared" si="97"/>
        <v>h3pKqUY88yo</v>
      </c>
      <c r="G817" s="27" t="s">
        <v>5485</v>
      </c>
      <c r="H817" s="29" t="str">
        <f t="shared" si="98"/>
        <v>The Secret Sauce</v>
      </c>
      <c r="I817" s="27" t="s">
        <v>1587</v>
      </c>
      <c r="J817" s="27" t="s">
        <v>5487</v>
      </c>
      <c r="K817" s="28" t="str">
        <f t="shared" si="99"/>
        <v>Sep 13, 2019</v>
      </c>
      <c r="L817" s="30">
        <f t="shared" si="100"/>
        <v>43721</v>
      </c>
      <c r="M817" s="28">
        <f t="shared" si="101"/>
        <v>13</v>
      </c>
      <c r="N817" s="28">
        <f t="shared" si="102"/>
        <v>9</v>
      </c>
      <c r="O817" s="28">
        <f t="shared" si="103"/>
        <v>2019</v>
      </c>
      <c r="P817" s="28" t="str">
        <f t="shared" si="104"/>
        <v>13</v>
      </c>
      <c r="Q817" s="28">
        <f>ROUNDUP(Table1[[#This Row],[month]]/3,0)</f>
        <v>3</v>
      </c>
      <c r="R817" s="28" t="str">
        <f>_xlfn.CONCAT(Table1[[#This Row],[year]],"-Q",Table1[[#This Row],[Quarter]])</f>
        <v>2019-Q3</v>
      </c>
      <c r="S817" s="28" t="str">
        <f>TEXT(Table1[[#This Row],[dateStr]],"yyyy-mm")</f>
        <v>2019-09</v>
      </c>
      <c r="T817" s="28" t="str">
        <f t="shared" si="105"/>
        <v>September</v>
      </c>
      <c r="U817" s="31">
        <v>67</v>
      </c>
      <c r="V817" s="27" t="s">
        <v>5488</v>
      </c>
      <c r="W817" s="32">
        <f t="shared" si="106"/>
        <v>160054</v>
      </c>
      <c r="X817" s="27" t="s">
        <v>5489</v>
      </c>
      <c r="Y817" s="32">
        <f t="shared" si="107"/>
        <v>3281</v>
      </c>
      <c r="Z81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17" s="27" t="s">
        <v>5490</v>
      </c>
      <c r="AB817" s="33">
        <f>Table1[[#This Row],[secs]]/60 + Table1[[#This Row],[mins]] + Table1[[#This Row],[hours]]*60</f>
        <v>34.783333333333331</v>
      </c>
      <c r="AC817" s="34">
        <f t="shared" si="108"/>
        <v>47</v>
      </c>
      <c r="AD817" s="34">
        <f t="shared" si="109"/>
        <v>34</v>
      </c>
      <c r="AE817" s="35">
        <f t="shared" si="110"/>
        <v>0</v>
      </c>
      <c r="AF817" s="28" t="str">
        <f>IFERROR(VLOOKUP(E817,youtube_playlist!$G:$H,2,FALSE),"Unspecified")</f>
        <v>Unspecified</v>
      </c>
      <c r="AG817" s="28" t="str">
        <f>IFERROR(INDEX(youtube_playlist!$G$2:$H$285,MATCH(E817,youtube_playlist!$G$2:$G$285,0),MATCH("industry",youtube_playlist!$G$1:$H$1,0)),"Unspecified")</f>
        <v>Unspecified</v>
      </c>
      <c r="AH817" s="36">
        <v>50671</v>
      </c>
    </row>
    <row r="818" spans="1:34" ht="15.75" customHeight="1" x14ac:dyDescent="0.3">
      <c r="A818" s="27" t="s">
        <v>5491</v>
      </c>
      <c r="B818" s="27" t="s">
        <v>4376</v>
      </c>
      <c r="C818" s="27" t="s">
        <v>5492</v>
      </c>
      <c r="D818" s="27" t="s">
        <v>5493</v>
      </c>
      <c r="E818" s="28" t="str">
        <f t="shared" si="96"/>
        <v>lReelA7LCOE</v>
      </c>
      <c r="F818" s="28" t="str">
        <f t="shared" si="97"/>
        <v>lReelA7LCOE</v>
      </c>
      <c r="G818" s="27" t="s">
        <v>5492</v>
      </c>
      <c r="H818" s="29" t="str">
        <f t="shared" si="98"/>
        <v>The Secret Sauce</v>
      </c>
      <c r="I818" s="27" t="s">
        <v>1587</v>
      </c>
      <c r="J818" s="27" t="s">
        <v>5494</v>
      </c>
      <c r="K818" s="28" t="str">
        <f t="shared" si="99"/>
        <v>Sep 11, 2019</v>
      </c>
      <c r="L818" s="30">
        <f t="shared" si="100"/>
        <v>43719</v>
      </c>
      <c r="M818" s="28">
        <f t="shared" si="101"/>
        <v>11</v>
      </c>
      <c r="N818" s="28">
        <f t="shared" si="102"/>
        <v>9</v>
      </c>
      <c r="O818" s="28">
        <f t="shared" si="103"/>
        <v>2019</v>
      </c>
      <c r="P818" s="28" t="str">
        <f t="shared" si="104"/>
        <v>11</v>
      </c>
      <c r="Q818" s="28">
        <f>ROUNDUP(Table1[[#This Row],[month]]/3,0)</f>
        <v>3</v>
      </c>
      <c r="R818" s="28" t="str">
        <f>_xlfn.CONCAT(Table1[[#This Row],[year]],"-Q",Table1[[#This Row],[Quarter]])</f>
        <v>2019-Q3</v>
      </c>
      <c r="S818" s="28" t="str">
        <f>TEXT(Table1[[#This Row],[dateStr]],"yyyy-mm")</f>
        <v>2019-09</v>
      </c>
      <c r="T818" s="28" t="str">
        <f t="shared" si="105"/>
        <v>September</v>
      </c>
      <c r="U818" s="31">
        <v>193</v>
      </c>
      <c r="V818" s="27" t="s">
        <v>5495</v>
      </c>
      <c r="W818" s="32">
        <f t="shared" si="106"/>
        <v>108249</v>
      </c>
      <c r="X818" s="27" t="s">
        <v>5425</v>
      </c>
      <c r="Y818" s="32">
        <f t="shared" si="107"/>
        <v>1384</v>
      </c>
      <c r="Z81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18" s="27" t="s">
        <v>5496</v>
      </c>
      <c r="AB818" s="33">
        <f>Table1[[#This Row],[secs]]/60 + Table1[[#This Row],[mins]] + Table1[[#This Row],[hours]]*60</f>
        <v>23.766666666666666</v>
      </c>
      <c r="AC818" s="34">
        <f t="shared" si="108"/>
        <v>46</v>
      </c>
      <c r="AD818" s="34">
        <f t="shared" si="109"/>
        <v>23</v>
      </c>
      <c r="AE818" s="35">
        <f t="shared" si="110"/>
        <v>0</v>
      </c>
      <c r="AF818" s="28" t="str">
        <f>IFERROR(VLOOKUP(E818,youtube_playlist!$G:$H,2,FALSE),"Unspecified")</f>
        <v>Unspecified</v>
      </c>
      <c r="AG818" s="28" t="str">
        <f>IFERROR(INDEX(youtube_playlist!$G$2:$H$285,MATCH(E818,youtube_playlist!$G$2:$G$285,0),MATCH("industry",youtube_playlist!$G$1:$H$1,0)),"Unspecified")</f>
        <v>Unspecified</v>
      </c>
      <c r="AH818" s="36">
        <v>41688</v>
      </c>
    </row>
    <row r="819" spans="1:34" ht="15.75" customHeight="1" x14ac:dyDescent="0.3">
      <c r="A819" s="27" t="s">
        <v>5497</v>
      </c>
      <c r="B819" s="27" t="s">
        <v>4376</v>
      </c>
      <c r="C819" s="27" t="s">
        <v>5498</v>
      </c>
      <c r="D819" s="27" t="s">
        <v>5499</v>
      </c>
      <c r="E819" s="28" t="str">
        <f t="shared" si="96"/>
        <v>j11t9U49rSI</v>
      </c>
      <c r="F819" s="28" t="str">
        <f t="shared" si="97"/>
        <v>j11t9U49rSI</v>
      </c>
      <c r="G819" s="27" t="s">
        <v>5498</v>
      </c>
      <c r="H819" s="29" t="str">
        <f t="shared" si="98"/>
        <v>The Secret Sauce</v>
      </c>
      <c r="I819" s="27" t="s">
        <v>1587</v>
      </c>
      <c r="J819" s="27" t="s">
        <v>5500</v>
      </c>
      <c r="K819" s="28" t="str">
        <f t="shared" si="99"/>
        <v>Sep 9, 2019</v>
      </c>
      <c r="L819" s="30">
        <f t="shared" si="100"/>
        <v>43717</v>
      </c>
      <c r="M819" s="28">
        <f t="shared" si="101"/>
        <v>9</v>
      </c>
      <c r="N819" s="28">
        <f t="shared" si="102"/>
        <v>9</v>
      </c>
      <c r="O819" s="28">
        <f t="shared" si="103"/>
        <v>2019</v>
      </c>
      <c r="P819" s="28" t="str">
        <f t="shared" si="104"/>
        <v>9</v>
      </c>
      <c r="Q819" s="28">
        <f>ROUNDUP(Table1[[#This Row],[month]]/3,0)</f>
        <v>3</v>
      </c>
      <c r="R819" s="28" t="str">
        <f>_xlfn.CONCAT(Table1[[#This Row],[year]],"-Q",Table1[[#This Row],[Quarter]])</f>
        <v>2019-Q3</v>
      </c>
      <c r="S819" s="28" t="str">
        <f>TEXT(Table1[[#This Row],[dateStr]],"yyyy-mm")</f>
        <v>2019-09</v>
      </c>
      <c r="T819" s="28" t="str">
        <f t="shared" si="105"/>
        <v>September</v>
      </c>
      <c r="U819" s="31">
        <v>40</v>
      </c>
      <c r="V819" s="27" t="s">
        <v>5501</v>
      </c>
      <c r="W819" s="32">
        <f t="shared" si="106"/>
        <v>23223</v>
      </c>
      <c r="X819" s="27" t="s">
        <v>3465</v>
      </c>
      <c r="Y819" s="32">
        <f t="shared" si="107"/>
        <v>376</v>
      </c>
      <c r="Z81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19" s="27" t="s">
        <v>5502</v>
      </c>
      <c r="AB819" s="33">
        <f>Table1[[#This Row],[secs]]/60 + Table1[[#This Row],[mins]] + Table1[[#This Row],[hours]]*60</f>
        <v>28.75</v>
      </c>
      <c r="AC819" s="34">
        <f t="shared" si="108"/>
        <v>45</v>
      </c>
      <c r="AD819" s="34">
        <f t="shared" si="109"/>
        <v>28</v>
      </c>
      <c r="AE819" s="35">
        <f t="shared" si="110"/>
        <v>0</v>
      </c>
      <c r="AF819" s="28" t="str">
        <f>IFERROR(VLOOKUP(E819,youtube_playlist!$G:$H,2,FALSE),"Unspecified")</f>
        <v>Unspecified</v>
      </c>
      <c r="AG819" s="28" t="str">
        <f>IFERROR(INDEX(youtube_playlist!$G$2:$H$285,MATCH(E819,youtube_playlist!$G$2:$G$285,0),MATCH("industry",youtube_playlist!$G$1:$H$1,0)),"Unspecified")</f>
        <v>Unspecified</v>
      </c>
      <c r="AH819" s="36">
        <v>36494</v>
      </c>
    </row>
    <row r="820" spans="1:34" ht="15.75" customHeight="1" x14ac:dyDescent="0.3">
      <c r="A820" s="27" t="s">
        <v>5503</v>
      </c>
      <c r="B820" s="27" t="s">
        <v>4376</v>
      </c>
      <c r="C820" s="27" t="s">
        <v>5504</v>
      </c>
      <c r="D820" s="27" t="s">
        <v>5505</v>
      </c>
      <c r="E820" s="28" t="str">
        <f t="shared" si="96"/>
        <v>ysRtuMYcDoU</v>
      </c>
      <c r="F820" s="28" t="str">
        <f t="shared" si="97"/>
        <v>ysRtuMYcDoU</v>
      </c>
      <c r="G820" s="27" t="s">
        <v>5504</v>
      </c>
      <c r="H820" s="29" t="str">
        <f t="shared" si="98"/>
        <v>The Secret Sauce</v>
      </c>
      <c r="I820" s="27" t="s">
        <v>1587</v>
      </c>
      <c r="J820" s="27" t="s">
        <v>5506</v>
      </c>
      <c r="K820" s="28" t="str">
        <f t="shared" si="99"/>
        <v>Sep 6, 2019</v>
      </c>
      <c r="L820" s="30">
        <f t="shared" si="100"/>
        <v>43714</v>
      </c>
      <c r="M820" s="28">
        <f t="shared" si="101"/>
        <v>6</v>
      </c>
      <c r="N820" s="28">
        <f t="shared" si="102"/>
        <v>9</v>
      </c>
      <c r="O820" s="28">
        <f t="shared" si="103"/>
        <v>2019</v>
      </c>
      <c r="P820" s="28" t="str">
        <f t="shared" si="104"/>
        <v>6</v>
      </c>
      <c r="Q820" s="28">
        <f>ROUNDUP(Table1[[#This Row],[month]]/3,0)</f>
        <v>3</v>
      </c>
      <c r="R820" s="28" t="str">
        <f>_xlfn.CONCAT(Table1[[#This Row],[year]],"-Q",Table1[[#This Row],[Quarter]])</f>
        <v>2019-Q3</v>
      </c>
      <c r="S820" s="28" t="str">
        <f>TEXT(Table1[[#This Row],[dateStr]],"yyyy-mm")</f>
        <v>2019-09</v>
      </c>
      <c r="T820" s="28" t="str">
        <f t="shared" si="105"/>
        <v>September</v>
      </c>
      <c r="U820" s="31">
        <v>14</v>
      </c>
      <c r="V820" s="27" t="s">
        <v>5507</v>
      </c>
      <c r="W820" s="32">
        <f t="shared" si="106"/>
        <v>19459</v>
      </c>
      <c r="X820" s="27" t="s">
        <v>5508</v>
      </c>
      <c r="Y820" s="32">
        <f t="shared" si="107"/>
        <v>433</v>
      </c>
      <c r="Z82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20" s="27" t="s">
        <v>5509</v>
      </c>
      <c r="AB820" s="33">
        <f>Table1[[#This Row],[secs]]/60 + Table1[[#This Row],[mins]] + Table1[[#This Row],[hours]]*60</f>
        <v>52.983333333333334</v>
      </c>
      <c r="AC820" s="34">
        <f t="shared" si="108"/>
        <v>59</v>
      </c>
      <c r="AD820" s="34">
        <f t="shared" si="109"/>
        <v>52</v>
      </c>
      <c r="AE820" s="35">
        <f t="shared" si="110"/>
        <v>0</v>
      </c>
      <c r="AF820" s="28" t="str">
        <f>IFERROR(VLOOKUP(E820,youtube_playlist!$G:$H,2,FALSE),"Unspecified")</f>
        <v>อาหาร</v>
      </c>
      <c r="AG820" s="28" t="str">
        <f>IFERROR(INDEX(youtube_playlist!$G$2:$H$285,MATCH(E820,youtube_playlist!$G$2:$G$285,0),MATCH("industry",youtube_playlist!$G$1:$H$1,0)),"Unspecified")</f>
        <v>อาหาร</v>
      </c>
      <c r="AH820" s="36">
        <v>38998</v>
      </c>
    </row>
    <row r="821" spans="1:34" ht="15.75" customHeight="1" x14ac:dyDescent="0.3">
      <c r="A821" s="27" t="s">
        <v>5510</v>
      </c>
      <c r="B821" s="27" t="s">
        <v>4376</v>
      </c>
      <c r="C821" s="27" t="s">
        <v>5511</v>
      </c>
      <c r="D821" s="27" t="s">
        <v>5512</v>
      </c>
      <c r="E821" s="28" t="str">
        <f t="shared" si="96"/>
        <v>EtcDlcBJMPA</v>
      </c>
      <c r="F821" s="28" t="str">
        <f t="shared" si="97"/>
        <v>EtcDlcBJMPA</v>
      </c>
      <c r="G821" s="27" t="s">
        <v>5511</v>
      </c>
      <c r="H821" s="29" t="str">
        <f t="shared" si="98"/>
        <v>The Secret Sauce</v>
      </c>
      <c r="I821" s="27" t="s">
        <v>1587</v>
      </c>
      <c r="J821" s="27" t="s">
        <v>5513</v>
      </c>
      <c r="K821" s="28" t="str">
        <f t="shared" si="99"/>
        <v>Sep 3, 2019</v>
      </c>
      <c r="L821" s="30">
        <f t="shared" si="100"/>
        <v>43711</v>
      </c>
      <c r="M821" s="28">
        <f t="shared" si="101"/>
        <v>3</v>
      </c>
      <c r="N821" s="28">
        <f t="shared" si="102"/>
        <v>9</v>
      </c>
      <c r="O821" s="28">
        <f t="shared" si="103"/>
        <v>2019</v>
      </c>
      <c r="P821" s="28" t="str">
        <f t="shared" si="104"/>
        <v>3</v>
      </c>
      <c r="Q821" s="28">
        <f>ROUNDUP(Table1[[#This Row],[month]]/3,0)</f>
        <v>3</v>
      </c>
      <c r="R821" s="28" t="str">
        <f>_xlfn.CONCAT(Table1[[#This Row],[year]],"-Q",Table1[[#This Row],[Quarter]])</f>
        <v>2019-Q3</v>
      </c>
      <c r="S821" s="28" t="str">
        <f>TEXT(Table1[[#This Row],[dateStr]],"yyyy-mm")</f>
        <v>2019-09</v>
      </c>
      <c r="T821" s="28" t="str">
        <f t="shared" si="105"/>
        <v>September</v>
      </c>
      <c r="U821" s="31">
        <v>19</v>
      </c>
      <c r="V821" s="27" t="s">
        <v>5514</v>
      </c>
      <c r="W821" s="32">
        <f t="shared" si="106"/>
        <v>19040</v>
      </c>
      <c r="X821" s="27" t="s">
        <v>3573</v>
      </c>
      <c r="Y821" s="32">
        <f t="shared" si="107"/>
        <v>309</v>
      </c>
      <c r="Z82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21" s="27" t="s">
        <v>5515</v>
      </c>
      <c r="AB821" s="33">
        <f>Table1[[#This Row],[secs]]/60 + Table1[[#This Row],[mins]] + Table1[[#This Row],[hours]]*60</f>
        <v>44.4</v>
      </c>
      <c r="AC821" s="34">
        <f t="shared" si="108"/>
        <v>24</v>
      </c>
      <c r="AD821" s="34">
        <f t="shared" si="109"/>
        <v>44</v>
      </c>
      <c r="AE821" s="35">
        <f t="shared" si="110"/>
        <v>0</v>
      </c>
      <c r="AF821" s="28" t="str">
        <f>IFERROR(VLOOKUP(E821,youtube_playlist!$G:$H,2,FALSE),"Unspecified")</f>
        <v>Unspecified</v>
      </c>
      <c r="AG821" s="28" t="str">
        <f>IFERROR(INDEX(youtube_playlist!$G$2:$H$285,MATCH(E821,youtube_playlist!$G$2:$G$285,0),MATCH("industry",youtube_playlist!$G$1:$H$1,0)),"Unspecified")</f>
        <v>Unspecified</v>
      </c>
      <c r="AH821" s="36">
        <v>40148</v>
      </c>
    </row>
    <row r="822" spans="1:34" ht="15.75" customHeight="1" x14ac:dyDescent="0.3">
      <c r="A822" s="27" t="s">
        <v>5516</v>
      </c>
      <c r="B822" s="27" t="s">
        <v>4376</v>
      </c>
      <c r="C822" s="27" t="s">
        <v>5517</v>
      </c>
      <c r="D822" s="27" t="s">
        <v>5518</v>
      </c>
      <c r="E822" s="28" t="str">
        <f t="shared" si="96"/>
        <v>p4iAkAKURyA</v>
      </c>
      <c r="F822" s="28" t="str">
        <f t="shared" si="97"/>
        <v>p4iAkAKURyA</v>
      </c>
      <c r="G822" s="27" t="s">
        <v>5517</v>
      </c>
      <c r="H822" s="29" t="str">
        <f t="shared" si="98"/>
        <v>The Secret Sauce</v>
      </c>
      <c r="I822" s="27" t="s">
        <v>1587</v>
      </c>
      <c r="J822" s="27" t="s">
        <v>5519</v>
      </c>
      <c r="K822" s="28" t="str">
        <f t="shared" si="99"/>
        <v>Aug 31, 2019</v>
      </c>
      <c r="L822" s="30">
        <f t="shared" si="100"/>
        <v>43708</v>
      </c>
      <c r="M822" s="28">
        <f t="shared" si="101"/>
        <v>31</v>
      </c>
      <c r="N822" s="28">
        <f t="shared" si="102"/>
        <v>8</v>
      </c>
      <c r="O822" s="28">
        <f t="shared" si="103"/>
        <v>2019</v>
      </c>
      <c r="P822" s="28" t="str">
        <f t="shared" si="104"/>
        <v>31</v>
      </c>
      <c r="Q822" s="28">
        <f>ROUNDUP(Table1[[#This Row],[month]]/3,0)</f>
        <v>3</v>
      </c>
      <c r="R822" s="28" t="str">
        <f>_xlfn.CONCAT(Table1[[#This Row],[year]],"-Q",Table1[[#This Row],[Quarter]])</f>
        <v>2019-Q3</v>
      </c>
      <c r="S822" s="28" t="str">
        <f>TEXT(Table1[[#This Row],[dateStr]],"yyyy-mm")</f>
        <v>2019-08</v>
      </c>
      <c r="T822" s="28" t="str">
        <f t="shared" si="105"/>
        <v>August</v>
      </c>
      <c r="U822" s="31">
        <v>3</v>
      </c>
      <c r="V822" s="27" t="s">
        <v>5520</v>
      </c>
      <c r="W822" s="32">
        <f t="shared" si="106"/>
        <v>6815</v>
      </c>
      <c r="X822" s="27" t="s">
        <v>5521</v>
      </c>
      <c r="Y822" s="32">
        <f t="shared" si="107"/>
        <v>136</v>
      </c>
      <c r="Z82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22" s="27" t="s">
        <v>5522</v>
      </c>
      <c r="AB822" s="33">
        <f>Table1[[#This Row],[secs]]/60 + Table1[[#This Row],[mins]] + Table1[[#This Row],[hours]]*60</f>
        <v>18</v>
      </c>
      <c r="AC822" s="34">
        <f t="shared" si="108"/>
        <v>0</v>
      </c>
      <c r="AD822" s="34">
        <f t="shared" si="109"/>
        <v>18</v>
      </c>
      <c r="AE822" s="35">
        <f t="shared" si="110"/>
        <v>0</v>
      </c>
      <c r="AF822" s="28" t="str">
        <f>IFERROR(VLOOKUP(E822,youtube_playlist!$G:$H,2,FALSE),"Unspecified")</f>
        <v>Unspecified</v>
      </c>
      <c r="AG822" s="28" t="str">
        <f>IFERROR(INDEX(youtube_playlist!$G$2:$H$285,MATCH(E822,youtube_playlist!$G$2:$G$285,0),MATCH("industry",youtube_playlist!$G$1:$H$1,0)),"Unspecified")</f>
        <v>Unspecified</v>
      </c>
      <c r="AH822" s="36">
        <v>33599</v>
      </c>
    </row>
    <row r="823" spans="1:34" ht="15.75" customHeight="1" x14ac:dyDescent="0.3">
      <c r="A823" s="27" t="s">
        <v>5523</v>
      </c>
      <c r="B823" s="27" t="s">
        <v>4376</v>
      </c>
      <c r="C823" s="27" t="s">
        <v>5524</v>
      </c>
      <c r="D823" s="27" t="s">
        <v>5525</v>
      </c>
      <c r="E823" s="28" t="str">
        <f t="shared" si="96"/>
        <v>sYfUA6BTEkM</v>
      </c>
      <c r="F823" s="28" t="str">
        <f t="shared" si="97"/>
        <v>sYfUA6BTEkM</v>
      </c>
      <c r="G823" s="27" t="s">
        <v>5524</v>
      </c>
      <c r="H823" s="29" t="str">
        <f t="shared" si="98"/>
        <v>The Secret Sauce</v>
      </c>
      <c r="I823" s="27" t="s">
        <v>1587</v>
      </c>
      <c r="J823" s="27" t="s">
        <v>5526</v>
      </c>
      <c r="K823" s="28" t="str">
        <f t="shared" si="99"/>
        <v>Aug 30, 2019</v>
      </c>
      <c r="L823" s="30">
        <f t="shared" si="100"/>
        <v>43707</v>
      </c>
      <c r="M823" s="28">
        <f t="shared" si="101"/>
        <v>30</v>
      </c>
      <c r="N823" s="28">
        <f t="shared" si="102"/>
        <v>8</v>
      </c>
      <c r="O823" s="28">
        <f t="shared" si="103"/>
        <v>2019</v>
      </c>
      <c r="P823" s="28" t="str">
        <f t="shared" si="104"/>
        <v>30</v>
      </c>
      <c r="Q823" s="28">
        <f>ROUNDUP(Table1[[#This Row],[month]]/3,0)</f>
        <v>3</v>
      </c>
      <c r="R823" s="28" t="str">
        <f>_xlfn.CONCAT(Table1[[#This Row],[year]],"-Q",Table1[[#This Row],[Quarter]])</f>
        <v>2019-Q3</v>
      </c>
      <c r="S823" s="28" t="str">
        <f>TEXT(Table1[[#This Row],[dateStr]],"yyyy-mm")</f>
        <v>2019-08</v>
      </c>
      <c r="T823" s="28" t="str">
        <f t="shared" si="105"/>
        <v>August</v>
      </c>
      <c r="U823" s="31">
        <v>6</v>
      </c>
      <c r="V823" s="27" t="s">
        <v>5527</v>
      </c>
      <c r="W823" s="32">
        <f t="shared" si="106"/>
        <v>16152</v>
      </c>
      <c r="X823" s="27" t="s">
        <v>5528</v>
      </c>
      <c r="Y823" s="32">
        <f t="shared" si="107"/>
        <v>260</v>
      </c>
      <c r="Z82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823" s="27" t="s">
        <v>5529</v>
      </c>
      <c r="AB823" s="33">
        <f>Table1[[#This Row],[secs]]/60 + Table1[[#This Row],[mins]] + Table1[[#This Row],[hours]]*60</f>
        <v>69.7</v>
      </c>
      <c r="AC823" s="34">
        <f t="shared" si="108"/>
        <v>42</v>
      </c>
      <c r="AD823" s="34">
        <f t="shared" si="109"/>
        <v>9</v>
      </c>
      <c r="AE823" s="35">
        <f t="shared" si="110"/>
        <v>1</v>
      </c>
      <c r="AF823" s="28" t="str">
        <f>IFERROR(VLOOKUP(E823,youtube_playlist!$G:$H,2,FALSE),"Unspecified")</f>
        <v>สินค้าอุปโภคบริโภค</v>
      </c>
      <c r="AG823" s="28" t="str">
        <f>IFERROR(INDEX(youtube_playlist!$G$2:$H$285,MATCH(E823,youtube_playlist!$G$2:$G$285,0),MATCH("industry",youtube_playlist!$G$1:$H$1,0)),"Unspecified")</f>
        <v>สินค้าอุปโภคบริโภค</v>
      </c>
      <c r="AH823" s="36">
        <v>39280</v>
      </c>
    </row>
    <row r="824" spans="1:34" ht="15.75" customHeight="1" x14ac:dyDescent="0.3">
      <c r="A824" s="27" t="s">
        <v>5530</v>
      </c>
      <c r="B824" s="27" t="s">
        <v>4376</v>
      </c>
      <c r="C824" s="27" t="s">
        <v>5531</v>
      </c>
      <c r="D824" s="27" t="s">
        <v>5532</v>
      </c>
      <c r="E824" s="28" t="str">
        <f t="shared" si="96"/>
        <v>DQsk3DMVdmA</v>
      </c>
      <c r="F824" s="28" t="str">
        <f t="shared" si="97"/>
        <v>DQsk3DMVdmA</v>
      </c>
      <c r="G824" s="27" t="s">
        <v>5531</v>
      </c>
      <c r="H824" s="29" t="str">
        <f t="shared" si="98"/>
        <v>The Secret Sauce</v>
      </c>
      <c r="I824" s="27" t="s">
        <v>1587</v>
      </c>
      <c r="J824" s="27" t="s">
        <v>5533</v>
      </c>
      <c r="K824" s="28" t="str">
        <f t="shared" si="99"/>
        <v>Aug 28, 2019</v>
      </c>
      <c r="L824" s="30">
        <f t="shared" si="100"/>
        <v>43705</v>
      </c>
      <c r="M824" s="28">
        <f t="shared" si="101"/>
        <v>28</v>
      </c>
      <c r="N824" s="28">
        <f t="shared" si="102"/>
        <v>8</v>
      </c>
      <c r="O824" s="28">
        <f t="shared" si="103"/>
        <v>2019</v>
      </c>
      <c r="P824" s="28" t="str">
        <f t="shared" si="104"/>
        <v>28</v>
      </c>
      <c r="Q824" s="28">
        <f>ROUNDUP(Table1[[#This Row],[month]]/3,0)</f>
        <v>3</v>
      </c>
      <c r="R824" s="28" t="str">
        <f>_xlfn.CONCAT(Table1[[#This Row],[year]],"-Q",Table1[[#This Row],[Quarter]])</f>
        <v>2019-Q3</v>
      </c>
      <c r="S824" s="28" t="str">
        <f>TEXT(Table1[[#This Row],[dateStr]],"yyyy-mm")</f>
        <v>2019-08</v>
      </c>
      <c r="T824" s="28" t="str">
        <f t="shared" si="105"/>
        <v>August</v>
      </c>
      <c r="U824" s="31">
        <v>22</v>
      </c>
      <c r="V824" s="27" t="s">
        <v>5534</v>
      </c>
      <c r="W824" s="32">
        <f t="shared" si="106"/>
        <v>6230</v>
      </c>
      <c r="X824" s="27" t="s">
        <v>1914</v>
      </c>
      <c r="Y824" s="32">
        <f t="shared" si="107"/>
        <v>129</v>
      </c>
      <c r="Z82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24" s="27" t="s">
        <v>5535</v>
      </c>
      <c r="AB824" s="33">
        <f>Table1[[#This Row],[secs]]/60 + Table1[[#This Row],[mins]] + Table1[[#This Row],[hours]]*60</f>
        <v>14.333333333333334</v>
      </c>
      <c r="AC824" s="34">
        <f t="shared" si="108"/>
        <v>20</v>
      </c>
      <c r="AD824" s="34">
        <f t="shared" si="109"/>
        <v>14</v>
      </c>
      <c r="AE824" s="35">
        <f t="shared" si="110"/>
        <v>0</v>
      </c>
      <c r="AF824" s="28" t="str">
        <f>IFERROR(VLOOKUP(E824,youtube_playlist!$G:$H,2,FALSE),"Unspecified")</f>
        <v>Unspecified</v>
      </c>
      <c r="AG824" s="28" t="str">
        <f>IFERROR(INDEX(youtube_playlist!$G$2:$H$285,MATCH(E824,youtube_playlist!$G$2:$G$285,0),MATCH("industry",youtube_playlist!$G$1:$H$1,0)),"Unspecified")</f>
        <v>Unspecified</v>
      </c>
      <c r="AH824" s="36">
        <v>32824</v>
      </c>
    </row>
    <row r="825" spans="1:34" ht="15.75" customHeight="1" x14ac:dyDescent="0.3">
      <c r="A825" s="27" t="s">
        <v>5536</v>
      </c>
      <c r="B825" s="27" t="s">
        <v>4376</v>
      </c>
      <c r="C825" s="27" t="s">
        <v>5537</v>
      </c>
      <c r="D825" s="27" t="s">
        <v>5538</v>
      </c>
      <c r="E825" s="28" t="str">
        <f t="shared" si="96"/>
        <v>ge8n9ba-twE</v>
      </c>
      <c r="F825" s="28" t="str">
        <f t="shared" si="97"/>
        <v>ge8n9ba-twE</v>
      </c>
      <c r="G825" s="27" t="s">
        <v>5537</v>
      </c>
      <c r="H825" s="29" t="str">
        <f t="shared" si="98"/>
        <v>The Secret Sauce</v>
      </c>
      <c r="I825" s="27" t="s">
        <v>1587</v>
      </c>
      <c r="J825" s="27" t="s">
        <v>5539</v>
      </c>
      <c r="K825" s="28" t="str">
        <f t="shared" si="99"/>
        <v>Aug 27, 2019</v>
      </c>
      <c r="L825" s="30">
        <f t="shared" si="100"/>
        <v>43704</v>
      </c>
      <c r="M825" s="28">
        <f t="shared" si="101"/>
        <v>27</v>
      </c>
      <c r="N825" s="28">
        <f t="shared" si="102"/>
        <v>8</v>
      </c>
      <c r="O825" s="28">
        <f t="shared" si="103"/>
        <v>2019</v>
      </c>
      <c r="P825" s="28" t="str">
        <f t="shared" si="104"/>
        <v>27</v>
      </c>
      <c r="Q825" s="28">
        <f>ROUNDUP(Table1[[#This Row],[month]]/3,0)</f>
        <v>3</v>
      </c>
      <c r="R825" s="28" t="str">
        <f>_xlfn.CONCAT(Table1[[#This Row],[year]],"-Q",Table1[[#This Row],[Quarter]])</f>
        <v>2019-Q3</v>
      </c>
      <c r="S825" s="28" t="str">
        <f>TEXT(Table1[[#This Row],[dateStr]],"yyyy-mm")</f>
        <v>2019-08</v>
      </c>
      <c r="T825" s="28" t="str">
        <f t="shared" si="105"/>
        <v>August</v>
      </c>
      <c r="U825" s="31">
        <v>82</v>
      </c>
      <c r="V825" s="27" t="s">
        <v>5540</v>
      </c>
      <c r="W825" s="32">
        <f t="shared" si="106"/>
        <v>137965</v>
      </c>
      <c r="X825" s="27" t="s">
        <v>5541</v>
      </c>
      <c r="Y825" s="32">
        <f t="shared" si="107"/>
        <v>3325</v>
      </c>
      <c r="Z82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25" s="27" t="s">
        <v>5542</v>
      </c>
      <c r="AB825" s="33">
        <f>Table1[[#This Row],[secs]]/60 + Table1[[#This Row],[mins]] + Table1[[#This Row],[hours]]*60</f>
        <v>39.333333333333336</v>
      </c>
      <c r="AC825" s="34">
        <f t="shared" si="108"/>
        <v>20</v>
      </c>
      <c r="AD825" s="34">
        <f t="shared" si="109"/>
        <v>39</v>
      </c>
      <c r="AE825" s="35">
        <f t="shared" si="110"/>
        <v>0</v>
      </c>
      <c r="AF825" s="28" t="str">
        <f>IFERROR(VLOOKUP(E825,youtube_playlist!$G:$H,2,FALSE),"Unspecified")</f>
        <v>Unspecified</v>
      </c>
      <c r="AG825" s="28" t="str">
        <f>IFERROR(INDEX(youtube_playlist!$G$2:$H$285,MATCH(E825,youtube_playlist!$G$2:$G$285,0),MATCH("industry",youtube_playlist!$G$1:$H$1,0)),"Unspecified")</f>
        <v>Unspecified</v>
      </c>
      <c r="AH825" s="36">
        <v>41222</v>
      </c>
    </row>
    <row r="826" spans="1:34" ht="15.75" customHeight="1" x14ac:dyDescent="0.3">
      <c r="A826" s="27" t="s">
        <v>5543</v>
      </c>
      <c r="B826" s="27" t="s">
        <v>4376</v>
      </c>
      <c r="C826" s="27" t="s">
        <v>5544</v>
      </c>
      <c r="D826" s="27" t="s">
        <v>5545</v>
      </c>
      <c r="E826" s="28" t="str">
        <f t="shared" si="96"/>
        <v>BJ2Vue18aTE</v>
      </c>
      <c r="F826" s="28" t="str">
        <f t="shared" si="97"/>
        <v>BJ2Vue18aTE</v>
      </c>
      <c r="G826" s="27" t="s">
        <v>5544</v>
      </c>
      <c r="H826" s="29" t="str">
        <f t="shared" si="98"/>
        <v>The Secret Sauce</v>
      </c>
      <c r="I826" s="27" t="s">
        <v>1587</v>
      </c>
      <c r="J826" s="27" t="s">
        <v>5546</v>
      </c>
      <c r="K826" s="28" t="str">
        <f t="shared" si="99"/>
        <v>Aug 23, 2019</v>
      </c>
      <c r="L826" s="30">
        <f t="shared" si="100"/>
        <v>43700</v>
      </c>
      <c r="M826" s="28">
        <f t="shared" si="101"/>
        <v>23</v>
      </c>
      <c r="N826" s="28">
        <f t="shared" si="102"/>
        <v>8</v>
      </c>
      <c r="O826" s="28">
        <f t="shared" si="103"/>
        <v>2019</v>
      </c>
      <c r="P826" s="28" t="str">
        <f t="shared" si="104"/>
        <v>23</v>
      </c>
      <c r="Q826" s="28">
        <f>ROUNDUP(Table1[[#This Row],[month]]/3,0)</f>
        <v>3</v>
      </c>
      <c r="R826" s="28" t="str">
        <f>_xlfn.CONCAT(Table1[[#This Row],[year]],"-Q",Table1[[#This Row],[Quarter]])</f>
        <v>2019-Q3</v>
      </c>
      <c r="S826" s="28" t="str">
        <f>TEXT(Table1[[#This Row],[dateStr]],"yyyy-mm")</f>
        <v>2019-08</v>
      </c>
      <c r="T826" s="28" t="str">
        <f t="shared" si="105"/>
        <v>August</v>
      </c>
      <c r="U826" s="31">
        <v>79</v>
      </c>
      <c r="V826" s="27" t="s">
        <v>5547</v>
      </c>
      <c r="W826" s="32">
        <f t="shared" si="106"/>
        <v>228386</v>
      </c>
      <c r="X826" s="27" t="s">
        <v>5548</v>
      </c>
      <c r="Y826" s="32">
        <f t="shared" si="107"/>
        <v>5363</v>
      </c>
      <c r="Z82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26" s="27" t="s">
        <v>4717</v>
      </c>
      <c r="AB826" s="33">
        <f>Table1[[#This Row],[secs]]/60 + Table1[[#This Row],[mins]] + Table1[[#This Row],[hours]]*60</f>
        <v>19.733333333333334</v>
      </c>
      <c r="AC826" s="34">
        <f t="shared" si="108"/>
        <v>44</v>
      </c>
      <c r="AD826" s="34">
        <f t="shared" si="109"/>
        <v>19</v>
      </c>
      <c r="AE826" s="35">
        <f t="shared" si="110"/>
        <v>0</v>
      </c>
      <c r="AF826" s="28" t="str">
        <f>IFERROR(VLOOKUP(E826,youtube_playlist!$G:$H,2,FALSE),"Unspecified")</f>
        <v>Unspecified</v>
      </c>
      <c r="AG826" s="28" t="str">
        <f>IFERROR(INDEX(youtube_playlist!$G$2:$H$285,MATCH(E826,youtube_playlist!$G$2:$G$285,0),MATCH("industry",youtube_playlist!$G$1:$H$1,0)),"Unspecified")</f>
        <v>Unspecified</v>
      </c>
      <c r="AH826" s="36">
        <v>43331</v>
      </c>
    </row>
    <row r="827" spans="1:34" ht="15.75" customHeight="1" x14ac:dyDescent="0.3">
      <c r="A827" s="27" t="s">
        <v>5549</v>
      </c>
      <c r="B827" s="27" t="s">
        <v>4376</v>
      </c>
      <c r="C827" s="27" t="s">
        <v>5550</v>
      </c>
      <c r="D827" s="27" t="s">
        <v>5551</v>
      </c>
      <c r="E827" s="28" t="str">
        <f t="shared" si="96"/>
        <v>pCX_zogzbE8</v>
      </c>
      <c r="F827" s="28" t="str">
        <f t="shared" si="97"/>
        <v>pCX_zogzbE8</v>
      </c>
      <c r="G827" s="27" t="s">
        <v>5550</v>
      </c>
      <c r="H827" s="29" t="str">
        <f t="shared" si="98"/>
        <v>The Secret Sauce</v>
      </c>
      <c r="I827" s="27" t="s">
        <v>1587</v>
      </c>
      <c r="J827" s="27" t="s">
        <v>5552</v>
      </c>
      <c r="K827" s="28" t="str">
        <f t="shared" si="99"/>
        <v>Aug 20, 2019</v>
      </c>
      <c r="L827" s="30">
        <f t="shared" si="100"/>
        <v>43697</v>
      </c>
      <c r="M827" s="28">
        <f t="shared" si="101"/>
        <v>20</v>
      </c>
      <c r="N827" s="28">
        <f t="shared" si="102"/>
        <v>8</v>
      </c>
      <c r="O827" s="28">
        <f t="shared" si="103"/>
        <v>2019</v>
      </c>
      <c r="P827" s="28" t="str">
        <f t="shared" si="104"/>
        <v>20</v>
      </c>
      <c r="Q827" s="28">
        <f>ROUNDUP(Table1[[#This Row],[month]]/3,0)</f>
        <v>3</v>
      </c>
      <c r="R827" s="28" t="str">
        <f>_xlfn.CONCAT(Table1[[#This Row],[year]],"-Q",Table1[[#This Row],[Quarter]])</f>
        <v>2019-Q3</v>
      </c>
      <c r="S827" s="28" t="str">
        <f>TEXT(Table1[[#This Row],[dateStr]],"yyyy-mm")</f>
        <v>2019-08</v>
      </c>
      <c r="T827" s="28" t="str">
        <f t="shared" si="105"/>
        <v>August</v>
      </c>
      <c r="U827" s="31">
        <v>230</v>
      </c>
      <c r="V827" s="27" t="s">
        <v>5553</v>
      </c>
      <c r="W827" s="32">
        <f t="shared" si="106"/>
        <v>267237</v>
      </c>
      <c r="X827" s="27" t="s">
        <v>5554</v>
      </c>
      <c r="Y827" s="32">
        <f t="shared" si="107"/>
        <v>5584</v>
      </c>
      <c r="Z82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27" s="27" t="s">
        <v>2314</v>
      </c>
      <c r="AB827" s="33">
        <f>Table1[[#This Row],[secs]]/60 + Table1[[#This Row],[mins]] + Table1[[#This Row],[hours]]*60</f>
        <v>59.31666666666667</v>
      </c>
      <c r="AC827" s="34">
        <f t="shared" si="108"/>
        <v>19</v>
      </c>
      <c r="AD827" s="34">
        <f t="shared" si="109"/>
        <v>59</v>
      </c>
      <c r="AE827" s="35">
        <f t="shared" si="110"/>
        <v>0</v>
      </c>
      <c r="AF827" s="28" t="str">
        <f>IFERROR(VLOOKUP(E827,youtube_playlist!$G:$H,2,FALSE),"Unspecified")</f>
        <v>Innovation &amp; Technology</v>
      </c>
      <c r="AG827" s="28" t="str">
        <f>IFERROR(INDEX(youtube_playlist!$G$2:$H$285,MATCH(E827,youtube_playlist!$G$2:$G$285,0),MATCH("industry",youtube_playlist!$G$1:$H$1,0)),"Unspecified")</f>
        <v>Innovation &amp; Technology</v>
      </c>
      <c r="AH827" s="36">
        <v>53313</v>
      </c>
    </row>
    <row r="828" spans="1:34" ht="15.75" customHeight="1" x14ac:dyDescent="0.3">
      <c r="A828" s="27" t="s">
        <v>5555</v>
      </c>
      <c r="B828" s="27" t="s">
        <v>4376</v>
      </c>
      <c r="C828" s="27" t="s">
        <v>5556</v>
      </c>
      <c r="D828" s="27" t="s">
        <v>5557</v>
      </c>
      <c r="E828" s="28" t="str">
        <f t="shared" si="96"/>
        <v>DndRc2Ft21o</v>
      </c>
      <c r="F828" s="28" t="str">
        <f t="shared" si="97"/>
        <v>DndRc2Ft21o</v>
      </c>
      <c r="G828" s="27" t="s">
        <v>5556</v>
      </c>
      <c r="H828" s="29" t="str">
        <f t="shared" si="98"/>
        <v>The Secret Sauce</v>
      </c>
      <c r="I828" s="27" t="s">
        <v>1587</v>
      </c>
      <c r="J828" s="27" t="s">
        <v>5558</v>
      </c>
      <c r="K828" s="28" t="str">
        <f t="shared" si="99"/>
        <v>Aug 16, 2019</v>
      </c>
      <c r="L828" s="30">
        <f t="shared" si="100"/>
        <v>43693</v>
      </c>
      <c r="M828" s="28">
        <f t="shared" si="101"/>
        <v>16</v>
      </c>
      <c r="N828" s="28">
        <f t="shared" si="102"/>
        <v>8</v>
      </c>
      <c r="O828" s="28">
        <f t="shared" si="103"/>
        <v>2019</v>
      </c>
      <c r="P828" s="28" t="str">
        <f t="shared" si="104"/>
        <v>16</v>
      </c>
      <c r="Q828" s="28">
        <f>ROUNDUP(Table1[[#This Row],[month]]/3,0)</f>
        <v>3</v>
      </c>
      <c r="R828" s="28" t="str">
        <f>_xlfn.CONCAT(Table1[[#This Row],[year]],"-Q",Table1[[#This Row],[Quarter]])</f>
        <v>2019-Q3</v>
      </c>
      <c r="S828" s="28" t="str">
        <f>TEXT(Table1[[#This Row],[dateStr]],"yyyy-mm")</f>
        <v>2019-08</v>
      </c>
      <c r="T828" s="28" t="str">
        <f t="shared" si="105"/>
        <v>August</v>
      </c>
      <c r="U828" s="31">
        <v>29</v>
      </c>
      <c r="V828" s="27" t="s">
        <v>5559</v>
      </c>
      <c r="W828" s="32">
        <f t="shared" si="106"/>
        <v>83994</v>
      </c>
      <c r="X828" s="27" t="s">
        <v>5560</v>
      </c>
      <c r="Y828" s="32">
        <f t="shared" si="107"/>
        <v>2152</v>
      </c>
      <c r="Z82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28" s="27" t="s">
        <v>1087</v>
      </c>
      <c r="AB828" s="33">
        <f>Table1[[#This Row],[secs]]/60 + Table1[[#This Row],[mins]] + Table1[[#This Row],[hours]]*60</f>
        <v>21.35</v>
      </c>
      <c r="AC828" s="34">
        <f t="shared" si="108"/>
        <v>21</v>
      </c>
      <c r="AD828" s="34">
        <f t="shared" si="109"/>
        <v>21</v>
      </c>
      <c r="AE828" s="35">
        <f t="shared" si="110"/>
        <v>0</v>
      </c>
      <c r="AF828" s="28" t="str">
        <f>IFERROR(VLOOKUP(E828,youtube_playlist!$G:$H,2,FALSE),"Unspecified")</f>
        <v>Unspecified</v>
      </c>
      <c r="AG828" s="28" t="str">
        <f>IFERROR(INDEX(youtube_playlist!$G$2:$H$285,MATCH(E828,youtube_playlist!$G$2:$G$285,0),MATCH("industry",youtube_playlist!$G$1:$H$1,0)),"Unspecified")</f>
        <v>Unspecified</v>
      </c>
      <c r="AH828" s="36">
        <v>42939</v>
      </c>
    </row>
    <row r="829" spans="1:34" ht="15.75" customHeight="1" x14ac:dyDescent="0.3">
      <c r="A829" s="27" t="s">
        <v>5561</v>
      </c>
      <c r="B829" s="27" t="s">
        <v>4376</v>
      </c>
      <c r="C829" s="27" t="s">
        <v>5562</v>
      </c>
      <c r="D829" s="27" t="s">
        <v>5563</v>
      </c>
      <c r="E829" s="28" t="str">
        <f t="shared" si="96"/>
        <v>QpfeMbD-eBo</v>
      </c>
      <c r="F829" s="28" t="str">
        <f t="shared" si="97"/>
        <v>QpfeMbD-eBo</v>
      </c>
      <c r="G829" s="27" t="s">
        <v>5562</v>
      </c>
      <c r="H829" s="29" t="str">
        <f t="shared" si="98"/>
        <v>The Secret Sauce</v>
      </c>
      <c r="I829" s="27" t="s">
        <v>1587</v>
      </c>
      <c r="J829" s="27" t="s">
        <v>5564</v>
      </c>
      <c r="K829" s="28" t="str">
        <f t="shared" si="99"/>
        <v>Aug 13, 2019</v>
      </c>
      <c r="L829" s="30">
        <f t="shared" si="100"/>
        <v>43690</v>
      </c>
      <c r="M829" s="28">
        <f t="shared" si="101"/>
        <v>13</v>
      </c>
      <c r="N829" s="28">
        <f t="shared" si="102"/>
        <v>8</v>
      </c>
      <c r="O829" s="28">
        <f t="shared" si="103"/>
        <v>2019</v>
      </c>
      <c r="P829" s="28" t="str">
        <f t="shared" si="104"/>
        <v>13</v>
      </c>
      <c r="Q829" s="28">
        <f>ROUNDUP(Table1[[#This Row],[month]]/3,0)</f>
        <v>3</v>
      </c>
      <c r="R829" s="28" t="str">
        <f>_xlfn.CONCAT(Table1[[#This Row],[year]],"-Q",Table1[[#This Row],[Quarter]])</f>
        <v>2019-Q3</v>
      </c>
      <c r="S829" s="28" t="str">
        <f>TEXT(Table1[[#This Row],[dateStr]],"yyyy-mm")</f>
        <v>2019-08</v>
      </c>
      <c r="T829" s="28" t="str">
        <f t="shared" si="105"/>
        <v>August</v>
      </c>
      <c r="U829" s="31">
        <v>8</v>
      </c>
      <c r="V829" s="27" t="s">
        <v>5565</v>
      </c>
      <c r="W829" s="32">
        <f t="shared" si="106"/>
        <v>17735</v>
      </c>
      <c r="X829" s="27" t="s">
        <v>1686</v>
      </c>
      <c r="Y829" s="32">
        <f t="shared" si="107"/>
        <v>339</v>
      </c>
      <c r="Z82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29" s="27" t="s">
        <v>5566</v>
      </c>
      <c r="AB829" s="33">
        <f>Table1[[#This Row],[secs]]/60 + Table1[[#This Row],[mins]] + Table1[[#This Row],[hours]]*60</f>
        <v>24.233333333333334</v>
      </c>
      <c r="AC829" s="34">
        <f t="shared" si="108"/>
        <v>14</v>
      </c>
      <c r="AD829" s="34">
        <f t="shared" si="109"/>
        <v>24</v>
      </c>
      <c r="AE829" s="35">
        <f t="shared" si="110"/>
        <v>0</v>
      </c>
      <c r="AF829" s="28" t="str">
        <f>IFERROR(VLOOKUP(E829,youtube_playlist!$G:$H,2,FALSE),"Unspecified")</f>
        <v>Unspecified</v>
      </c>
      <c r="AG829" s="28" t="str">
        <f>IFERROR(INDEX(youtube_playlist!$G$2:$H$285,MATCH(E829,youtube_playlist!$G$2:$G$285,0),MATCH("industry",youtube_playlist!$G$1:$H$1,0)),"Unspecified")</f>
        <v>Unspecified</v>
      </c>
      <c r="AH829" s="36">
        <v>36378</v>
      </c>
    </row>
    <row r="830" spans="1:34" ht="15.75" customHeight="1" x14ac:dyDescent="0.3">
      <c r="A830" s="27" t="s">
        <v>5567</v>
      </c>
      <c r="B830" s="27" t="s">
        <v>4376</v>
      </c>
      <c r="C830" s="27" t="s">
        <v>5568</v>
      </c>
      <c r="D830" s="27" t="s">
        <v>5569</v>
      </c>
      <c r="E830" s="28" t="str">
        <f t="shared" si="96"/>
        <v>aShycKgS7xg</v>
      </c>
      <c r="F830" s="28" t="str">
        <f t="shared" si="97"/>
        <v>aShycKgS7xg</v>
      </c>
      <c r="G830" s="27" t="s">
        <v>5568</v>
      </c>
      <c r="H830" s="29" t="str">
        <f t="shared" si="98"/>
        <v>The Secret Sauce</v>
      </c>
      <c r="I830" s="27" t="s">
        <v>1587</v>
      </c>
      <c r="J830" s="27" t="s">
        <v>5570</v>
      </c>
      <c r="K830" s="28" t="str">
        <f t="shared" si="99"/>
        <v>Aug 9, 2019</v>
      </c>
      <c r="L830" s="30">
        <f t="shared" si="100"/>
        <v>43686</v>
      </c>
      <c r="M830" s="28">
        <f t="shared" si="101"/>
        <v>9</v>
      </c>
      <c r="N830" s="28">
        <f t="shared" si="102"/>
        <v>8</v>
      </c>
      <c r="O830" s="28">
        <f t="shared" si="103"/>
        <v>2019</v>
      </c>
      <c r="P830" s="28" t="str">
        <f t="shared" si="104"/>
        <v>9</v>
      </c>
      <c r="Q830" s="28">
        <f>ROUNDUP(Table1[[#This Row],[month]]/3,0)</f>
        <v>3</v>
      </c>
      <c r="R830" s="28" t="str">
        <f>_xlfn.CONCAT(Table1[[#This Row],[year]],"-Q",Table1[[#This Row],[Quarter]])</f>
        <v>2019-Q3</v>
      </c>
      <c r="S830" s="28" t="str">
        <f>TEXT(Table1[[#This Row],[dateStr]],"yyyy-mm")</f>
        <v>2019-08</v>
      </c>
      <c r="T830" s="28" t="str">
        <f t="shared" si="105"/>
        <v>August</v>
      </c>
      <c r="U830" s="31">
        <v>63</v>
      </c>
      <c r="V830" s="27" t="s">
        <v>5571</v>
      </c>
      <c r="W830" s="32">
        <f t="shared" si="106"/>
        <v>120878</v>
      </c>
      <c r="X830" s="27" t="s">
        <v>5572</v>
      </c>
      <c r="Y830" s="32">
        <f t="shared" si="107"/>
        <v>3219</v>
      </c>
      <c r="Z83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30" s="27" t="s">
        <v>5573</v>
      </c>
      <c r="AB830" s="33">
        <f>Table1[[#This Row],[secs]]/60 + Table1[[#This Row],[mins]] + Table1[[#This Row],[hours]]*60</f>
        <v>19.600000000000001</v>
      </c>
      <c r="AC830" s="34">
        <f t="shared" si="108"/>
        <v>36</v>
      </c>
      <c r="AD830" s="34">
        <f t="shared" si="109"/>
        <v>19</v>
      </c>
      <c r="AE830" s="35">
        <f t="shared" si="110"/>
        <v>0</v>
      </c>
      <c r="AF830" s="28" t="str">
        <f>IFERROR(VLOOKUP(E830,youtube_playlist!$G:$H,2,FALSE),"Unspecified")</f>
        <v>Unspecified</v>
      </c>
      <c r="AG830" s="28" t="str">
        <f>IFERROR(INDEX(youtube_playlist!$G$2:$H$285,MATCH(E830,youtube_playlist!$G$2:$G$285,0),MATCH("industry",youtube_playlist!$G$1:$H$1,0)),"Unspecified")</f>
        <v>Unspecified</v>
      </c>
      <c r="AH830" s="36">
        <v>41989</v>
      </c>
    </row>
    <row r="831" spans="1:34" ht="15.75" customHeight="1" x14ac:dyDescent="0.3">
      <c r="A831" s="27" t="s">
        <v>5574</v>
      </c>
      <c r="B831" s="27" t="s">
        <v>4376</v>
      </c>
      <c r="C831" s="27" t="s">
        <v>5575</v>
      </c>
      <c r="D831" s="27" t="s">
        <v>5576</v>
      </c>
      <c r="E831" s="28" t="str">
        <f t="shared" si="96"/>
        <v>NDkVI0XLoXE</v>
      </c>
      <c r="F831" s="28" t="str">
        <f t="shared" si="97"/>
        <v>NDkVI0XLoXE</v>
      </c>
      <c r="G831" s="27" t="s">
        <v>5575</v>
      </c>
      <c r="H831" s="29" t="str">
        <f t="shared" si="98"/>
        <v>The Secret Sauce</v>
      </c>
      <c r="I831" s="27" t="s">
        <v>1587</v>
      </c>
      <c r="J831" s="27" t="s">
        <v>5577</v>
      </c>
      <c r="K831" s="28" t="str">
        <f t="shared" si="99"/>
        <v>Aug 6, 2019</v>
      </c>
      <c r="L831" s="30">
        <f t="shared" si="100"/>
        <v>43683</v>
      </c>
      <c r="M831" s="28">
        <f t="shared" si="101"/>
        <v>6</v>
      </c>
      <c r="N831" s="28">
        <f t="shared" si="102"/>
        <v>8</v>
      </c>
      <c r="O831" s="28">
        <f t="shared" si="103"/>
        <v>2019</v>
      </c>
      <c r="P831" s="28" t="str">
        <f t="shared" si="104"/>
        <v>6</v>
      </c>
      <c r="Q831" s="28">
        <f>ROUNDUP(Table1[[#This Row],[month]]/3,0)</f>
        <v>3</v>
      </c>
      <c r="R831" s="28" t="str">
        <f>_xlfn.CONCAT(Table1[[#This Row],[year]],"-Q",Table1[[#This Row],[Quarter]])</f>
        <v>2019-Q3</v>
      </c>
      <c r="S831" s="28" t="str">
        <f>TEXT(Table1[[#This Row],[dateStr]],"yyyy-mm")</f>
        <v>2019-08</v>
      </c>
      <c r="T831" s="28" t="str">
        <f t="shared" si="105"/>
        <v>August</v>
      </c>
      <c r="U831" s="31">
        <v>18</v>
      </c>
      <c r="V831" s="27" t="s">
        <v>5578</v>
      </c>
      <c r="W831" s="32">
        <f t="shared" si="106"/>
        <v>62407</v>
      </c>
      <c r="X831" s="27" t="s">
        <v>5579</v>
      </c>
      <c r="Y831" s="32">
        <f t="shared" si="107"/>
        <v>1152</v>
      </c>
      <c r="Z83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31" s="27" t="s">
        <v>4790</v>
      </c>
      <c r="AB831" s="33">
        <f>Table1[[#This Row],[secs]]/60 + Table1[[#This Row],[mins]] + Table1[[#This Row],[hours]]*60</f>
        <v>27.25</v>
      </c>
      <c r="AC831" s="34">
        <f t="shared" si="108"/>
        <v>15</v>
      </c>
      <c r="AD831" s="34">
        <f t="shared" si="109"/>
        <v>27</v>
      </c>
      <c r="AE831" s="35">
        <f t="shared" si="110"/>
        <v>0</v>
      </c>
      <c r="AF831" s="28" t="str">
        <f>IFERROR(VLOOKUP(E831,youtube_playlist!$G:$H,2,FALSE),"Unspecified")</f>
        <v>Unspecified</v>
      </c>
      <c r="AG831" s="28" t="str">
        <f>IFERROR(INDEX(youtube_playlist!$G$2:$H$285,MATCH(E831,youtube_playlist!$G$2:$G$285,0),MATCH("industry",youtube_playlist!$G$1:$H$1,0)),"Unspecified")</f>
        <v>Unspecified</v>
      </c>
      <c r="AH831" s="36">
        <v>39998</v>
      </c>
    </row>
    <row r="832" spans="1:34" ht="15.75" customHeight="1" x14ac:dyDescent="0.3">
      <c r="A832" s="27" t="s">
        <v>5580</v>
      </c>
      <c r="B832" s="27" t="s">
        <v>4376</v>
      </c>
      <c r="C832" s="27" t="s">
        <v>5581</v>
      </c>
      <c r="D832" s="27" t="s">
        <v>5582</v>
      </c>
      <c r="E832" s="28" t="str">
        <f t="shared" si="96"/>
        <v>gydUTWxeXDw</v>
      </c>
      <c r="F832" s="28" t="str">
        <f t="shared" si="97"/>
        <v>gydUTWxeXDw</v>
      </c>
      <c r="G832" s="27" t="s">
        <v>5581</v>
      </c>
      <c r="H832" s="29" t="str">
        <f t="shared" si="98"/>
        <v>The Secret Sauce</v>
      </c>
      <c r="I832" s="27" t="s">
        <v>1587</v>
      </c>
      <c r="J832" s="27" t="s">
        <v>5583</v>
      </c>
      <c r="K832" s="28" t="str">
        <f t="shared" si="99"/>
        <v>Aug 2, 2019</v>
      </c>
      <c r="L832" s="30">
        <f t="shared" si="100"/>
        <v>43679</v>
      </c>
      <c r="M832" s="28">
        <f t="shared" si="101"/>
        <v>2</v>
      </c>
      <c r="N832" s="28">
        <f t="shared" si="102"/>
        <v>8</v>
      </c>
      <c r="O832" s="28">
        <f t="shared" si="103"/>
        <v>2019</v>
      </c>
      <c r="P832" s="28" t="str">
        <f t="shared" si="104"/>
        <v>2</v>
      </c>
      <c r="Q832" s="28">
        <f>ROUNDUP(Table1[[#This Row],[month]]/3,0)</f>
        <v>3</v>
      </c>
      <c r="R832" s="28" t="str">
        <f>_xlfn.CONCAT(Table1[[#This Row],[year]],"-Q",Table1[[#This Row],[Quarter]])</f>
        <v>2019-Q3</v>
      </c>
      <c r="S832" s="28" t="str">
        <f>TEXT(Table1[[#This Row],[dateStr]],"yyyy-mm")</f>
        <v>2019-08</v>
      </c>
      <c r="T832" s="28" t="str">
        <f t="shared" si="105"/>
        <v>August</v>
      </c>
      <c r="U832" s="31">
        <v>20</v>
      </c>
      <c r="V832" s="27" t="s">
        <v>5584</v>
      </c>
      <c r="W832" s="32">
        <f t="shared" si="106"/>
        <v>12910</v>
      </c>
      <c r="X832" s="27" t="s">
        <v>2638</v>
      </c>
      <c r="Y832" s="32">
        <f t="shared" si="107"/>
        <v>195</v>
      </c>
      <c r="Z83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32" s="27" t="s">
        <v>5585</v>
      </c>
      <c r="AB832" s="33">
        <f>Table1[[#This Row],[secs]]/60 + Table1[[#This Row],[mins]] + Table1[[#This Row],[hours]]*60</f>
        <v>14</v>
      </c>
      <c r="AC832" s="34">
        <f t="shared" si="108"/>
        <v>0</v>
      </c>
      <c r="AD832" s="34">
        <f t="shared" si="109"/>
        <v>14</v>
      </c>
      <c r="AE832" s="35">
        <f t="shared" si="110"/>
        <v>0</v>
      </c>
      <c r="AF832" s="28" t="str">
        <f>IFERROR(VLOOKUP(E832,youtube_playlist!$G:$H,2,FALSE),"Unspecified")</f>
        <v>ธุรกิจค้าปลีก</v>
      </c>
      <c r="AG832" s="28" t="str">
        <f>IFERROR(INDEX(youtube_playlist!$G$2:$H$285,MATCH(E832,youtube_playlist!$G$2:$G$285,0),MATCH("industry",youtube_playlist!$G$1:$H$1,0)),"Unspecified")</f>
        <v>ธุรกิจค้าปลีก</v>
      </c>
      <c r="AH832" s="36">
        <v>32755</v>
      </c>
    </row>
    <row r="833" spans="1:34" ht="15.75" customHeight="1" x14ac:dyDescent="0.3">
      <c r="A833" s="27" t="s">
        <v>5586</v>
      </c>
      <c r="B833" s="27" t="s">
        <v>4376</v>
      </c>
      <c r="C833" s="27" t="s">
        <v>5587</v>
      </c>
      <c r="D833" s="27" t="s">
        <v>5588</v>
      </c>
      <c r="E833" s="28" t="str">
        <f t="shared" si="96"/>
        <v>9RuP3hNAQaw</v>
      </c>
      <c r="F833" s="28" t="str">
        <f t="shared" si="97"/>
        <v>9RuP3hNAQaw</v>
      </c>
      <c r="G833" s="27" t="s">
        <v>5587</v>
      </c>
      <c r="H833" s="29" t="str">
        <f t="shared" si="98"/>
        <v>The Secret Sauce</v>
      </c>
      <c r="I833" s="27" t="s">
        <v>1587</v>
      </c>
      <c r="J833" s="27" t="s">
        <v>5589</v>
      </c>
      <c r="K833" s="28" t="str">
        <f t="shared" si="99"/>
        <v>Jul 30, 2019</v>
      </c>
      <c r="L833" s="30">
        <f t="shared" si="100"/>
        <v>43676</v>
      </c>
      <c r="M833" s="28">
        <f t="shared" si="101"/>
        <v>30</v>
      </c>
      <c r="N833" s="28">
        <f t="shared" si="102"/>
        <v>7</v>
      </c>
      <c r="O833" s="28">
        <f t="shared" si="103"/>
        <v>2019</v>
      </c>
      <c r="P833" s="28" t="str">
        <f t="shared" si="104"/>
        <v>30</v>
      </c>
      <c r="Q833" s="28">
        <f>ROUNDUP(Table1[[#This Row],[month]]/3,0)</f>
        <v>3</v>
      </c>
      <c r="R833" s="28" t="str">
        <f>_xlfn.CONCAT(Table1[[#This Row],[year]],"-Q",Table1[[#This Row],[Quarter]])</f>
        <v>2019-Q3</v>
      </c>
      <c r="S833" s="28" t="str">
        <f>TEXT(Table1[[#This Row],[dateStr]],"yyyy-mm")</f>
        <v>2019-07</v>
      </c>
      <c r="T833" s="28" t="str">
        <f t="shared" si="105"/>
        <v>July</v>
      </c>
      <c r="U833" s="31">
        <v>4</v>
      </c>
      <c r="V833" s="27" t="s">
        <v>5590</v>
      </c>
      <c r="W833" s="32">
        <f t="shared" si="106"/>
        <v>10318</v>
      </c>
      <c r="X833" s="27" t="s">
        <v>2656</v>
      </c>
      <c r="Y833" s="32">
        <f t="shared" si="107"/>
        <v>152</v>
      </c>
      <c r="Z83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33" s="27" t="s">
        <v>5591</v>
      </c>
      <c r="AB833" s="33">
        <f>Table1[[#This Row],[secs]]/60 + Table1[[#This Row],[mins]] + Table1[[#This Row],[hours]]*60</f>
        <v>21.266666666666666</v>
      </c>
      <c r="AC833" s="34">
        <f t="shared" si="108"/>
        <v>16</v>
      </c>
      <c r="AD833" s="34">
        <f t="shared" si="109"/>
        <v>21</v>
      </c>
      <c r="AE833" s="35">
        <f t="shared" si="110"/>
        <v>0</v>
      </c>
      <c r="AF833" s="28" t="str">
        <f>IFERROR(VLOOKUP(E833,youtube_playlist!$G:$H,2,FALSE),"Unspecified")</f>
        <v>Unspecified</v>
      </c>
      <c r="AG833" s="28" t="str">
        <f>IFERROR(INDEX(youtube_playlist!$G$2:$H$285,MATCH(E833,youtube_playlist!$G$2:$G$285,0),MATCH("industry",youtube_playlist!$G$1:$H$1,0)),"Unspecified")</f>
        <v>Unspecified</v>
      </c>
      <c r="AH833" s="36">
        <v>35449</v>
      </c>
    </row>
    <row r="834" spans="1:34" ht="15.75" customHeight="1" x14ac:dyDescent="0.3">
      <c r="A834" s="27" t="s">
        <v>5592</v>
      </c>
      <c r="B834" s="27" t="s">
        <v>4376</v>
      </c>
      <c r="C834" s="27" t="s">
        <v>5593</v>
      </c>
      <c r="D834" s="27" t="s">
        <v>5594</v>
      </c>
      <c r="E834" s="28" t="str">
        <f t="shared" si="96"/>
        <v>KCvyvT_FnMM</v>
      </c>
      <c r="F834" s="28" t="str">
        <f t="shared" si="97"/>
        <v>KCvyvT_FnMM</v>
      </c>
      <c r="G834" s="27" t="s">
        <v>5593</v>
      </c>
      <c r="H834" s="29" t="str">
        <f t="shared" si="98"/>
        <v>The Secret Sauce</v>
      </c>
      <c r="I834" s="27" t="s">
        <v>1587</v>
      </c>
      <c r="J834" s="27" t="s">
        <v>5595</v>
      </c>
      <c r="K834" s="28" t="str">
        <f t="shared" si="99"/>
        <v>Jul 27, 2019</v>
      </c>
      <c r="L834" s="30">
        <f t="shared" si="100"/>
        <v>43673</v>
      </c>
      <c r="M834" s="28">
        <f t="shared" si="101"/>
        <v>27</v>
      </c>
      <c r="N834" s="28">
        <f t="shared" si="102"/>
        <v>7</v>
      </c>
      <c r="O834" s="28">
        <f t="shared" si="103"/>
        <v>2019</v>
      </c>
      <c r="P834" s="28" t="str">
        <f t="shared" si="104"/>
        <v>27</v>
      </c>
      <c r="Q834" s="28">
        <f>ROUNDUP(Table1[[#This Row],[month]]/3,0)</f>
        <v>3</v>
      </c>
      <c r="R834" s="28" t="str">
        <f>_xlfn.CONCAT(Table1[[#This Row],[year]],"-Q",Table1[[#This Row],[Quarter]])</f>
        <v>2019-Q3</v>
      </c>
      <c r="S834" s="28" t="str">
        <f>TEXT(Table1[[#This Row],[dateStr]],"yyyy-mm")</f>
        <v>2019-07</v>
      </c>
      <c r="T834" s="28" t="str">
        <f t="shared" si="105"/>
        <v>July</v>
      </c>
      <c r="U834" s="31">
        <v>103</v>
      </c>
      <c r="V834" s="27" t="s">
        <v>5596</v>
      </c>
      <c r="W834" s="32">
        <f t="shared" si="106"/>
        <v>150907</v>
      </c>
      <c r="X834" s="27" t="s">
        <v>5597</v>
      </c>
      <c r="Y834" s="32">
        <f t="shared" ref="Y834:Y897" si="111">VALUE(SUBSTITUTE(SUBSTITUTE(X834,"like this video along with ","")," other people",""))</f>
        <v>7961</v>
      </c>
      <c r="Z83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34" s="27" t="s">
        <v>5598</v>
      </c>
      <c r="AB834" s="33">
        <f>Table1[[#This Row],[secs]]/60 + Table1[[#This Row],[mins]] + Table1[[#This Row],[hours]]*60</f>
        <v>11.466666666666667</v>
      </c>
      <c r="AC834" s="34">
        <f t="shared" ref="AC834:AC897" si="112">VALUE(RIGHT(AA834,2))</f>
        <v>28</v>
      </c>
      <c r="AD834" s="34">
        <f t="shared" ref="AD834:AD897" si="113">VALUE(LEFT(RIGHT(AA834,5),SEARCH(":",RIGHT(AA834,5))-1))</f>
        <v>11</v>
      </c>
      <c r="AE834" s="35">
        <f t="shared" ref="AE834:AE897" si="114">VALUE(IF(LEN(AA834)&gt;5,LEFT(AA834,SEARCH(":",AA834)-1),0))</f>
        <v>0</v>
      </c>
      <c r="AF834" s="28" t="str">
        <f>IFERROR(VLOOKUP(E834,youtube_playlist!$G:$H,2,FALSE),"Unspecified")</f>
        <v>Unspecified</v>
      </c>
      <c r="AG834" s="28" t="str">
        <f>IFERROR(INDEX(youtube_playlist!$G$2:$H$285,MATCH(E834,youtube_playlist!$G$2:$G$285,0),MATCH("industry",youtube_playlist!$G$1:$H$1,0)),"Unspecified")</f>
        <v>Unspecified</v>
      </c>
      <c r="AH834" s="36">
        <v>40392</v>
      </c>
    </row>
    <row r="835" spans="1:34" ht="15.75" customHeight="1" x14ac:dyDescent="0.3">
      <c r="A835" s="27" t="s">
        <v>5599</v>
      </c>
      <c r="B835" s="27" t="s">
        <v>4376</v>
      </c>
      <c r="C835" s="27" t="s">
        <v>5600</v>
      </c>
      <c r="D835" s="27" t="s">
        <v>5601</v>
      </c>
      <c r="E835" s="28" t="str">
        <f t="shared" si="96"/>
        <v>_zTcKDf-MDA</v>
      </c>
      <c r="F835" s="28" t="str">
        <f t="shared" si="97"/>
        <v>_zTcKDf-MDA</v>
      </c>
      <c r="G835" s="27" t="s">
        <v>5600</v>
      </c>
      <c r="H835" s="29" t="str">
        <f t="shared" si="98"/>
        <v>The Secret Sauce</v>
      </c>
      <c r="I835" s="27" t="s">
        <v>1587</v>
      </c>
      <c r="J835" s="27" t="s">
        <v>5602</v>
      </c>
      <c r="K835" s="28" t="str">
        <f t="shared" si="99"/>
        <v>Jul 23, 2019</v>
      </c>
      <c r="L835" s="30">
        <f t="shared" si="100"/>
        <v>43669</v>
      </c>
      <c r="M835" s="28">
        <f t="shared" si="101"/>
        <v>23</v>
      </c>
      <c r="N835" s="28">
        <f t="shared" si="102"/>
        <v>7</v>
      </c>
      <c r="O835" s="28">
        <f t="shared" si="103"/>
        <v>2019</v>
      </c>
      <c r="P835" s="28" t="str">
        <f t="shared" si="104"/>
        <v>23</v>
      </c>
      <c r="Q835" s="28">
        <f>ROUNDUP(Table1[[#This Row],[month]]/3,0)</f>
        <v>3</v>
      </c>
      <c r="R835" s="28" t="str">
        <f>_xlfn.CONCAT(Table1[[#This Row],[year]],"-Q",Table1[[#This Row],[Quarter]])</f>
        <v>2019-Q3</v>
      </c>
      <c r="S835" s="28" t="str">
        <f>TEXT(Table1[[#This Row],[dateStr]],"yyyy-mm")</f>
        <v>2019-07</v>
      </c>
      <c r="T835" s="28" t="str">
        <f t="shared" si="105"/>
        <v>July</v>
      </c>
      <c r="U835" s="31">
        <v>61</v>
      </c>
      <c r="V835" s="27" t="s">
        <v>5603</v>
      </c>
      <c r="W835" s="32">
        <f t="shared" si="106"/>
        <v>48995</v>
      </c>
      <c r="X835" s="27" t="s">
        <v>154</v>
      </c>
      <c r="Y835" s="32">
        <f t="shared" si="111"/>
        <v>725</v>
      </c>
      <c r="Z83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35" s="27" t="s">
        <v>5604</v>
      </c>
      <c r="AB835" s="33">
        <f>Table1[[#This Row],[secs]]/60 + Table1[[#This Row],[mins]] + Table1[[#This Row],[hours]]*60</f>
        <v>18.266666666666666</v>
      </c>
      <c r="AC835" s="34">
        <f t="shared" si="112"/>
        <v>16</v>
      </c>
      <c r="AD835" s="34">
        <f t="shared" si="113"/>
        <v>18</v>
      </c>
      <c r="AE835" s="35">
        <f t="shared" si="114"/>
        <v>0</v>
      </c>
      <c r="AF835" s="28" t="str">
        <f>IFERROR(VLOOKUP(E835,youtube_playlist!$G:$H,2,FALSE),"Unspecified")</f>
        <v>Unspecified</v>
      </c>
      <c r="AG835" s="28" t="str">
        <f>IFERROR(INDEX(youtube_playlist!$G$2:$H$285,MATCH(E835,youtube_playlist!$G$2:$G$285,0),MATCH("industry",youtube_playlist!$G$1:$H$1,0)),"Unspecified")</f>
        <v>Unspecified</v>
      </c>
      <c r="AH835" s="36">
        <v>42589</v>
      </c>
    </row>
    <row r="836" spans="1:34" ht="15.75" customHeight="1" x14ac:dyDescent="0.3">
      <c r="A836" s="27" t="s">
        <v>5605</v>
      </c>
      <c r="B836" s="27" t="s">
        <v>4376</v>
      </c>
      <c r="C836" s="27" t="s">
        <v>5606</v>
      </c>
      <c r="D836" s="27" t="s">
        <v>5607</v>
      </c>
      <c r="E836" s="28" t="str">
        <f t="shared" si="96"/>
        <v>Ddrk5MdLmXE</v>
      </c>
      <c r="F836" s="28" t="str">
        <f t="shared" si="97"/>
        <v>Ddrk5MdLmXE</v>
      </c>
      <c r="G836" s="27" t="s">
        <v>5606</v>
      </c>
      <c r="H836" s="29" t="str">
        <f t="shared" si="98"/>
        <v>The Secret Sauce</v>
      </c>
      <c r="I836" s="27" t="s">
        <v>1587</v>
      </c>
      <c r="J836" s="27" t="s">
        <v>5608</v>
      </c>
      <c r="K836" s="28" t="str">
        <f t="shared" si="99"/>
        <v>Jul 20, 2019</v>
      </c>
      <c r="L836" s="30">
        <f t="shared" si="100"/>
        <v>43666</v>
      </c>
      <c r="M836" s="28">
        <f t="shared" si="101"/>
        <v>20</v>
      </c>
      <c r="N836" s="28">
        <f t="shared" si="102"/>
        <v>7</v>
      </c>
      <c r="O836" s="28">
        <f t="shared" si="103"/>
        <v>2019</v>
      </c>
      <c r="P836" s="28" t="str">
        <f t="shared" si="104"/>
        <v>20</v>
      </c>
      <c r="Q836" s="28">
        <f>ROUNDUP(Table1[[#This Row],[month]]/3,0)</f>
        <v>3</v>
      </c>
      <c r="R836" s="28" t="str">
        <f>_xlfn.CONCAT(Table1[[#This Row],[year]],"-Q",Table1[[#This Row],[Quarter]])</f>
        <v>2019-Q3</v>
      </c>
      <c r="S836" s="28" t="str">
        <f>TEXT(Table1[[#This Row],[dateStr]],"yyyy-mm")</f>
        <v>2019-07</v>
      </c>
      <c r="T836" s="28" t="str">
        <f t="shared" si="105"/>
        <v>July</v>
      </c>
      <c r="U836" s="31">
        <v>7</v>
      </c>
      <c r="V836" s="27" t="s">
        <v>5609</v>
      </c>
      <c r="W836" s="32">
        <f t="shared" si="106"/>
        <v>14379</v>
      </c>
      <c r="X836" s="27" t="s">
        <v>5610</v>
      </c>
      <c r="Y836" s="32">
        <f t="shared" si="111"/>
        <v>223</v>
      </c>
      <c r="Z83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36" s="27" t="s">
        <v>5611</v>
      </c>
      <c r="AB836" s="33">
        <f>Table1[[#This Row],[secs]]/60 + Table1[[#This Row],[mins]] + Table1[[#This Row],[hours]]*60</f>
        <v>54.25</v>
      </c>
      <c r="AC836" s="34">
        <f t="shared" si="112"/>
        <v>15</v>
      </c>
      <c r="AD836" s="34">
        <f t="shared" si="113"/>
        <v>54</v>
      </c>
      <c r="AE836" s="35">
        <f t="shared" si="114"/>
        <v>0</v>
      </c>
      <c r="AF836" s="28" t="str">
        <f>IFERROR(VLOOKUP(E836,youtube_playlist!$G:$H,2,FALSE),"Unspecified")</f>
        <v>Fashion</v>
      </c>
      <c r="AG836" s="28" t="str">
        <f>IFERROR(INDEX(youtube_playlist!$G$2:$H$285,MATCH(E836,youtube_playlist!$G$2:$G$285,0),MATCH("industry",youtube_playlist!$G$1:$H$1,0)),"Unspecified")</f>
        <v>Fashion</v>
      </c>
      <c r="AH836" s="36">
        <v>39254</v>
      </c>
    </row>
    <row r="837" spans="1:34" ht="15.75" customHeight="1" x14ac:dyDescent="0.3">
      <c r="A837" s="27" t="s">
        <v>5612</v>
      </c>
      <c r="B837" s="27" t="s">
        <v>4376</v>
      </c>
      <c r="C837" s="27" t="s">
        <v>5613</v>
      </c>
      <c r="D837" s="27" t="s">
        <v>5614</v>
      </c>
      <c r="E837" s="28" t="str">
        <f t="shared" si="96"/>
        <v>HYNtS7APJWw</v>
      </c>
      <c r="F837" s="28" t="str">
        <f t="shared" si="97"/>
        <v>HYNtS7APJWw</v>
      </c>
      <c r="G837" s="27" t="s">
        <v>5613</v>
      </c>
      <c r="H837" s="29" t="str">
        <f t="shared" si="98"/>
        <v>The Secret Sauce</v>
      </c>
      <c r="I837" s="27" t="s">
        <v>1587</v>
      </c>
      <c r="J837" s="27" t="s">
        <v>5615</v>
      </c>
      <c r="K837" s="28" t="str">
        <f t="shared" si="99"/>
        <v>Jul 17, 2019</v>
      </c>
      <c r="L837" s="30">
        <f t="shared" si="100"/>
        <v>43663</v>
      </c>
      <c r="M837" s="28">
        <f t="shared" si="101"/>
        <v>17</v>
      </c>
      <c r="N837" s="28">
        <f t="shared" si="102"/>
        <v>7</v>
      </c>
      <c r="O837" s="28">
        <f t="shared" si="103"/>
        <v>2019</v>
      </c>
      <c r="P837" s="28" t="str">
        <f t="shared" si="104"/>
        <v>17</v>
      </c>
      <c r="Q837" s="28">
        <f>ROUNDUP(Table1[[#This Row],[month]]/3,0)</f>
        <v>3</v>
      </c>
      <c r="R837" s="28" t="str">
        <f>_xlfn.CONCAT(Table1[[#This Row],[year]],"-Q",Table1[[#This Row],[Quarter]])</f>
        <v>2019-Q3</v>
      </c>
      <c r="S837" s="28" t="str">
        <f>TEXT(Table1[[#This Row],[dateStr]],"yyyy-mm")</f>
        <v>2019-07</v>
      </c>
      <c r="T837" s="28" t="str">
        <f t="shared" si="105"/>
        <v>July</v>
      </c>
      <c r="U837" s="31">
        <v>39</v>
      </c>
      <c r="V837" s="27" t="s">
        <v>5616</v>
      </c>
      <c r="W837" s="32">
        <f t="shared" si="106"/>
        <v>27557</v>
      </c>
      <c r="X837" s="27" t="s">
        <v>2537</v>
      </c>
      <c r="Y837" s="32">
        <f t="shared" si="111"/>
        <v>484</v>
      </c>
      <c r="Z83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837" s="27" t="s">
        <v>5617</v>
      </c>
      <c r="AB837" s="33">
        <f>Table1[[#This Row],[secs]]/60 + Table1[[#This Row],[mins]] + Table1[[#This Row],[hours]]*60</f>
        <v>62.45</v>
      </c>
      <c r="AC837" s="34">
        <f t="shared" si="112"/>
        <v>27</v>
      </c>
      <c r="AD837" s="34">
        <f t="shared" si="113"/>
        <v>2</v>
      </c>
      <c r="AE837" s="35">
        <f t="shared" si="114"/>
        <v>1</v>
      </c>
      <c r="AF837" s="28" t="str">
        <f>IFERROR(VLOOKUP(E837,youtube_playlist!$G:$H,2,FALSE),"Unspecified")</f>
        <v>Platform</v>
      </c>
      <c r="AG837" s="28" t="str">
        <f>IFERROR(INDEX(youtube_playlist!$G$2:$H$285,MATCH(E837,youtube_playlist!$G$2:$G$285,0),MATCH("industry",youtube_playlist!$G$1:$H$1,0)),"Unspecified")</f>
        <v>Platform</v>
      </c>
      <c r="AH837" s="36">
        <v>44155</v>
      </c>
    </row>
    <row r="838" spans="1:34" ht="15.75" customHeight="1" x14ac:dyDescent="0.3">
      <c r="A838" s="27" t="s">
        <v>5618</v>
      </c>
      <c r="B838" s="27" t="s">
        <v>4376</v>
      </c>
      <c r="C838" s="27" t="s">
        <v>5619</v>
      </c>
      <c r="D838" s="27" t="s">
        <v>5620</v>
      </c>
      <c r="E838" s="28" t="str">
        <f t="shared" si="96"/>
        <v>6HOaw8rWvwI</v>
      </c>
      <c r="F838" s="28" t="str">
        <f t="shared" si="97"/>
        <v>6HOaw8rWvwI</v>
      </c>
      <c r="G838" s="27" t="s">
        <v>5619</v>
      </c>
      <c r="H838" s="29" t="str">
        <f t="shared" si="98"/>
        <v>The Secret Sauce</v>
      </c>
      <c r="I838" s="27" t="s">
        <v>1587</v>
      </c>
      <c r="J838" s="27" t="s">
        <v>5621</v>
      </c>
      <c r="K838" s="28" t="str">
        <f t="shared" si="99"/>
        <v>Jul 13, 2019</v>
      </c>
      <c r="L838" s="30">
        <f t="shared" si="100"/>
        <v>43659</v>
      </c>
      <c r="M838" s="28">
        <f t="shared" si="101"/>
        <v>13</v>
      </c>
      <c r="N838" s="28">
        <f t="shared" si="102"/>
        <v>7</v>
      </c>
      <c r="O838" s="28">
        <f t="shared" si="103"/>
        <v>2019</v>
      </c>
      <c r="P838" s="28" t="str">
        <f t="shared" si="104"/>
        <v>13</v>
      </c>
      <c r="Q838" s="28">
        <f>ROUNDUP(Table1[[#This Row],[month]]/3,0)</f>
        <v>3</v>
      </c>
      <c r="R838" s="28" t="str">
        <f>_xlfn.CONCAT(Table1[[#This Row],[year]],"-Q",Table1[[#This Row],[Quarter]])</f>
        <v>2019-Q3</v>
      </c>
      <c r="S838" s="28" t="str">
        <f>TEXT(Table1[[#This Row],[dateStr]],"yyyy-mm")</f>
        <v>2019-07</v>
      </c>
      <c r="T838" s="28" t="str">
        <f t="shared" si="105"/>
        <v>July</v>
      </c>
      <c r="U838" s="31">
        <v>34</v>
      </c>
      <c r="V838" s="27" t="s">
        <v>5622</v>
      </c>
      <c r="W838" s="32">
        <f t="shared" si="106"/>
        <v>21578</v>
      </c>
      <c r="X838" s="27" t="s">
        <v>1223</v>
      </c>
      <c r="Y838" s="32">
        <f t="shared" si="111"/>
        <v>534</v>
      </c>
      <c r="Z83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38" s="27" t="s">
        <v>5623</v>
      </c>
      <c r="AB838" s="33">
        <f>Table1[[#This Row],[secs]]/60 + Table1[[#This Row],[mins]] + Table1[[#This Row],[hours]]*60</f>
        <v>32.233333333333334</v>
      </c>
      <c r="AC838" s="34">
        <f t="shared" si="112"/>
        <v>14</v>
      </c>
      <c r="AD838" s="34">
        <f t="shared" si="113"/>
        <v>32</v>
      </c>
      <c r="AE838" s="35">
        <f t="shared" si="114"/>
        <v>0</v>
      </c>
      <c r="AF838" s="28" t="str">
        <f>IFERROR(VLOOKUP(E838,youtube_playlist!$G:$H,2,FALSE),"Unspecified")</f>
        <v>พลังงาน</v>
      </c>
      <c r="AG838" s="28" t="str">
        <f>IFERROR(INDEX(youtube_playlist!$G$2:$H$285,MATCH(E838,youtube_playlist!$G$2:$G$285,0),MATCH("industry",youtube_playlist!$G$1:$H$1,0)),"Unspecified")</f>
        <v>พลังงาน</v>
      </c>
      <c r="AH838" s="36">
        <v>35789</v>
      </c>
    </row>
    <row r="839" spans="1:34" ht="15.75" customHeight="1" x14ac:dyDescent="0.3">
      <c r="A839" s="27" t="s">
        <v>5624</v>
      </c>
      <c r="B839" s="27" t="s">
        <v>4376</v>
      </c>
      <c r="C839" s="27" t="s">
        <v>5625</v>
      </c>
      <c r="D839" s="27" t="s">
        <v>5626</v>
      </c>
      <c r="E839" s="28" t="str">
        <f t="shared" si="96"/>
        <v>-Lqs8HjJF6c</v>
      </c>
      <c r="F839" s="28" t="str">
        <f t="shared" si="97"/>
        <v>-Lqs8HjJF6c</v>
      </c>
      <c r="G839" s="27" t="s">
        <v>5625</v>
      </c>
      <c r="H839" s="29" t="str">
        <f t="shared" si="98"/>
        <v>The Secret Sauce</v>
      </c>
      <c r="I839" s="27" t="s">
        <v>1587</v>
      </c>
      <c r="J839" s="27" t="s">
        <v>5627</v>
      </c>
      <c r="K839" s="28" t="str">
        <f t="shared" si="99"/>
        <v>Jul 10, 2019</v>
      </c>
      <c r="L839" s="30">
        <f t="shared" si="100"/>
        <v>43656</v>
      </c>
      <c r="M839" s="28">
        <f t="shared" si="101"/>
        <v>10</v>
      </c>
      <c r="N839" s="28">
        <f t="shared" si="102"/>
        <v>7</v>
      </c>
      <c r="O839" s="28">
        <f t="shared" si="103"/>
        <v>2019</v>
      </c>
      <c r="P839" s="28" t="str">
        <f t="shared" si="104"/>
        <v>10</v>
      </c>
      <c r="Q839" s="28">
        <f>ROUNDUP(Table1[[#This Row],[month]]/3,0)</f>
        <v>3</v>
      </c>
      <c r="R839" s="28" t="str">
        <f>_xlfn.CONCAT(Table1[[#This Row],[year]],"-Q",Table1[[#This Row],[Quarter]])</f>
        <v>2019-Q3</v>
      </c>
      <c r="S839" s="28" t="str">
        <f>TEXT(Table1[[#This Row],[dateStr]],"yyyy-mm")</f>
        <v>2019-07</v>
      </c>
      <c r="T839" s="28" t="str">
        <f t="shared" si="105"/>
        <v>July</v>
      </c>
      <c r="U839" s="31">
        <v>27</v>
      </c>
      <c r="V839" s="27" t="s">
        <v>5628</v>
      </c>
      <c r="W839" s="32">
        <f t="shared" si="106"/>
        <v>90717</v>
      </c>
      <c r="X839" s="27" t="s">
        <v>5629</v>
      </c>
      <c r="Y839" s="32">
        <f t="shared" si="111"/>
        <v>2358</v>
      </c>
      <c r="Z83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39" s="27" t="s">
        <v>5630</v>
      </c>
      <c r="AB839" s="33">
        <f>Table1[[#This Row],[secs]]/60 + Table1[[#This Row],[mins]] + Table1[[#This Row],[hours]]*60</f>
        <v>22.6</v>
      </c>
      <c r="AC839" s="34">
        <f t="shared" si="112"/>
        <v>36</v>
      </c>
      <c r="AD839" s="34">
        <f t="shared" si="113"/>
        <v>22</v>
      </c>
      <c r="AE839" s="35">
        <f t="shared" si="114"/>
        <v>0</v>
      </c>
      <c r="AF839" s="28" t="str">
        <f>IFERROR(VLOOKUP(E839,youtube_playlist!$G:$H,2,FALSE),"Unspecified")</f>
        <v>Unspecified</v>
      </c>
      <c r="AG839" s="28" t="str">
        <f>IFERROR(INDEX(youtube_playlist!$G$2:$H$285,MATCH(E839,youtube_playlist!$G$2:$G$285,0),MATCH("industry",youtube_playlist!$G$1:$H$1,0)),"Unspecified")</f>
        <v>Unspecified</v>
      </c>
      <c r="AH839" s="36">
        <v>40517</v>
      </c>
    </row>
    <row r="840" spans="1:34" ht="15.75" customHeight="1" x14ac:dyDescent="0.3">
      <c r="A840" s="27" t="s">
        <v>5631</v>
      </c>
      <c r="B840" s="27" t="s">
        <v>4376</v>
      </c>
      <c r="C840" s="27" t="s">
        <v>5632</v>
      </c>
      <c r="D840" s="27" t="s">
        <v>5633</v>
      </c>
      <c r="E840" s="28" t="str">
        <f t="shared" si="96"/>
        <v>2pTe6Tz6WTQ</v>
      </c>
      <c r="F840" s="28" t="str">
        <f t="shared" si="97"/>
        <v>2pTe6Tz6WTQ</v>
      </c>
      <c r="G840" s="27" t="s">
        <v>5632</v>
      </c>
      <c r="H840" s="29" t="str">
        <f t="shared" si="98"/>
        <v>The Secret Sauce</v>
      </c>
      <c r="I840" s="27" t="s">
        <v>1587</v>
      </c>
      <c r="J840" s="27" t="s">
        <v>5634</v>
      </c>
      <c r="K840" s="28" t="str">
        <f t="shared" si="99"/>
        <v>Jul 5, 2019</v>
      </c>
      <c r="L840" s="30">
        <f t="shared" si="100"/>
        <v>43651</v>
      </c>
      <c r="M840" s="28">
        <f t="shared" si="101"/>
        <v>5</v>
      </c>
      <c r="N840" s="28">
        <f t="shared" si="102"/>
        <v>7</v>
      </c>
      <c r="O840" s="28">
        <f t="shared" si="103"/>
        <v>2019</v>
      </c>
      <c r="P840" s="28" t="str">
        <f t="shared" si="104"/>
        <v>5</v>
      </c>
      <c r="Q840" s="28">
        <f>ROUNDUP(Table1[[#This Row],[month]]/3,0)</f>
        <v>3</v>
      </c>
      <c r="R840" s="28" t="str">
        <f>_xlfn.CONCAT(Table1[[#This Row],[year]],"-Q",Table1[[#This Row],[Quarter]])</f>
        <v>2019-Q3</v>
      </c>
      <c r="S840" s="28" t="str">
        <f>TEXT(Table1[[#This Row],[dateStr]],"yyyy-mm")</f>
        <v>2019-07</v>
      </c>
      <c r="T840" s="28" t="str">
        <f t="shared" si="105"/>
        <v>July</v>
      </c>
      <c r="U840" s="31">
        <v>147</v>
      </c>
      <c r="V840" s="27" t="s">
        <v>5635</v>
      </c>
      <c r="W840" s="32">
        <f t="shared" si="106"/>
        <v>318454</v>
      </c>
      <c r="X840" s="27" t="s">
        <v>5636</v>
      </c>
      <c r="Y840" s="32">
        <f t="shared" si="111"/>
        <v>11672</v>
      </c>
      <c r="Z84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40" s="27" t="s">
        <v>5637</v>
      </c>
      <c r="AB840" s="33">
        <f>Table1[[#This Row],[secs]]/60 + Table1[[#This Row],[mins]] + Table1[[#This Row],[hours]]*60</f>
        <v>30.783333333333335</v>
      </c>
      <c r="AC840" s="34">
        <f t="shared" si="112"/>
        <v>47</v>
      </c>
      <c r="AD840" s="34">
        <f t="shared" si="113"/>
        <v>30</v>
      </c>
      <c r="AE840" s="35">
        <f t="shared" si="114"/>
        <v>0</v>
      </c>
      <c r="AF840" s="28" t="str">
        <f>IFERROR(VLOOKUP(E840,youtube_playlist!$G:$H,2,FALSE),"Unspecified")</f>
        <v>Unspecified</v>
      </c>
      <c r="AG840" s="28" t="str">
        <f>IFERROR(INDEX(youtube_playlist!$G$2:$H$285,MATCH(E840,youtube_playlist!$G$2:$G$285,0),MATCH("industry",youtube_playlist!$G$1:$H$1,0)),"Unspecified")</f>
        <v>Unspecified</v>
      </c>
      <c r="AH840" s="36">
        <v>44091</v>
      </c>
    </row>
    <row r="841" spans="1:34" ht="15.75" customHeight="1" x14ac:dyDescent="0.3">
      <c r="A841" s="27" t="s">
        <v>5638</v>
      </c>
      <c r="B841" s="27" t="s">
        <v>4376</v>
      </c>
      <c r="C841" s="27" t="s">
        <v>5639</v>
      </c>
      <c r="D841" s="27" t="s">
        <v>5640</v>
      </c>
      <c r="E841" s="28" t="str">
        <f t="shared" si="96"/>
        <v>VhJMrWxO9k8</v>
      </c>
      <c r="F841" s="28" t="str">
        <f t="shared" si="97"/>
        <v>VhJMrWxO9k8</v>
      </c>
      <c r="G841" s="27" t="s">
        <v>5639</v>
      </c>
      <c r="H841" s="29" t="str">
        <f t="shared" si="98"/>
        <v>The Secret Sauce</v>
      </c>
      <c r="I841" s="27" t="s">
        <v>1587</v>
      </c>
      <c r="J841" s="27" t="s">
        <v>5641</v>
      </c>
      <c r="K841" s="28" t="str">
        <f t="shared" si="99"/>
        <v>Jul 2, 2019</v>
      </c>
      <c r="L841" s="30">
        <f t="shared" si="100"/>
        <v>43648</v>
      </c>
      <c r="M841" s="28">
        <f t="shared" si="101"/>
        <v>2</v>
      </c>
      <c r="N841" s="28">
        <f t="shared" si="102"/>
        <v>7</v>
      </c>
      <c r="O841" s="28">
        <f t="shared" si="103"/>
        <v>2019</v>
      </c>
      <c r="P841" s="28" t="str">
        <f t="shared" si="104"/>
        <v>2</v>
      </c>
      <c r="Q841" s="28">
        <f>ROUNDUP(Table1[[#This Row],[month]]/3,0)</f>
        <v>3</v>
      </c>
      <c r="R841" s="28" t="str">
        <f>_xlfn.CONCAT(Table1[[#This Row],[year]],"-Q",Table1[[#This Row],[Quarter]])</f>
        <v>2019-Q3</v>
      </c>
      <c r="S841" s="28" t="str">
        <f>TEXT(Table1[[#This Row],[dateStr]],"yyyy-mm")</f>
        <v>2019-07</v>
      </c>
      <c r="T841" s="28" t="str">
        <f t="shared" si="105"/>
        <v>July</v>
      </c>
      <c r="U841" s="31">
        <v>32</v>
      </c>
      <c r="V841" s="27" t="s">
        <v>5642</v>
      </c>
      <c r="W841" s="32">
        <f t="shared" si="106"/>
        <v>108440</v>
      </c>
      <c r="X841" s="27" t="s">
        <v>5643</v>
      </c>
      <c r="Y841" s="32">
        <f t="shared" si="111"/>
        <v>1677</v>
      </c>
      <c r="Z841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841" s="27" t="s">
        <v>5644</v>
      </c>
      <c r="AB841" s="33">
        <f>Table1[[#This Row],[secs]]/60 + Table1[[#This Row],[mins]] + Table1[[#This Row],[hours]]*60</f>
        <v>65.883333333333326</v>
      </c>
      <c r="AC841" s="34">
        <f t="shared" si="112"/>
        <v>53</v>
      </c>
      <c r="AD841" s="34">
        <f t="shared" si="113"/>
        <v>5</v>
      </c>
      <c r="AE841" s="35">
        <f t="shared" si="114"/>
        <v>1</v>
      </c>
      <c r="AF841" s="28" t="str">
        <f>IFERROR(VLOOKUP(E841,youtube_playlist!$G:$H,2,FALSE),"Unspecified")</f>
        <v>Unspecified</v>
      </c>
      <c r="AG841" s="28" t="str">
        <f>IFERROR(INDEX(youtube_playlist!$G$2:$H$285,MATCH(E841,youtube_playlist!$G$2:$G$285,0),MATCH("industry",youtube_playlist!$G$1:$H$1,0)),"Unspecified")</f>
        <v>Unspecified</v>
      </c>
      <c r="AH841" s="36">
        <v>45229</v>
      </c>
    </row>
    <row r="842" spans="1:34" ht="15.75" customHeight="1" x14ac:dyDescent="0.3">
      <c r="A842" s="27" t="s">
        <v>5645</v>
      </c>
      <c r="B842" s="27" t="s">
        <v>4376</v>
      </c>
      <c r="C842" s="27" t="s">
        <v>5646</v>
      </c>
      <c r="D842" s="27" t="s">
        <v>5647</v>
      </c>
      <c r="E842" s="28" t="str">
        <f t="shared" si="96"/>
        <v>zm76WMcS1DE</v>
      </c>
      <c r="F842" s="28" t="str">
        <f t="shared" si="97"/>
        <v>zm76WMcS1DE</v>
      </c>
      <c r="G842" s="27" t="s">
        <v>5646</v>
      </c>
      <c r="H842" s="29" t="str">
        <f t="shared" si="98"/>
        <v>The Secret Sauce</v>
      </c>
      <c r="I842" s="27" t="s">
        <v>1587</v>
      </c>
      <c r="J842" s="27" t="s">
        <v>5648</v>
      </c>
      <c r="K842" s="28" t="str">
        <f t="shared" si="99"/>
        <v>Jun 28, 2019</v>
      </c>
      <c r="L842" s="30">
        <f t="shared" si="100"/>
        <v>43644</v>
      </c>
      <c r="M842" s="28">
        <f t="shared" si="101"/>
        <v>28</v>
      </c>
      <c r="N842" s="28">
        <f t="shared" si="102"/>
        <v>6</v>
      </c>
      <c r="O842" s="28">
        <f t="shared" si="103"/>
        <v>2019</v>
      </c>
      <c r="P842" s="28" t="str">
        <f t="shared" si="104"/>
        <v>28</v>
      </c>
      <c r="Q842" s="28">
        <f>ROUNDUP(Table1[[#This Row],[month]]/3,0)</f>
        <v>2</v>
      </c>
      <c r="R842" s="28" t="str">
        <f>_xlfn.CONCAT(Table1[[#This Row],[year]],"-Q",Table1[[#This Row],[Quarter]])</f>
        <v>2019-Q2</v>
      </c>
      <c r="S842" s="28" t="str">
        <f>TEXT(Table1[[#This Row],[dateStr]],"yyyy-mm")</f>
        <v>2019-06</v>
      </c>
      <c r="T842" s="28" t="str">
        <f t="shared" si="105"/>
        <v>June</v>
      </c>
      <c r="U842" s="31">
        <v>32</v>
      </c>
      <c r="V842" s="27" t="s">
        <v>5649</v>
      </c>
      <c r="W842" s="32">
        <f t="shared" si="106"/>
        <v>43870</v>
      </c>
      <c r="X842" s="27" t="s">
        <v>1942</v>
      </c>
      <c r="Y842" s="32">
        <f t="shared" si="111"/>
        <v>846</v>
      </c>
      <c r="Z84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42" s="27" t="s">
        <v>5650</v>
      </c>
      <c r="AB842" s="33">
        <f>Table1[[#This Row],[secs]]/60 + Table1[[#This Row],[mins]] + Table1[[#This Row],[hours]]*60</f>
        <v>37.75</v>
      </c>
      <c r="AC842" s="34">
        <f t="shared" si="112"/>
        <v>45</v>
      </c>
      <c r="AD842" s="34">
        <f t="shared" si="113"/>
        <v>37</v>
      </c>
      <c r="AE842" s="35">
        <f t="shared" si="114"/>
        <v>0</v>
      </c>
      <c r="AF842" s="28" t="str">
        <f>IFERROR(VLOOKUP(E842,youtube_playlist!$G:$H,2,FALSE),"Unspecified")</f>
        <v>Unspecified</v>
      </c>
      <c r="AG842" s="28" t="str">
        <f>IFERROR(INDEX(youtube_playlist!$G$2:$H$285,MATCH(E842,youtube_playlist!$G$2:$G$285,0),MATCH("industry",youtube_playlist!$G$1:$H$1,0)),"Unspecified")</f>
        <v>Unspecified</v>
      </c>
      <c r="AH842" s="36">
        <v>38584</v>
      </c>
    </row>
    <row r="843" spans="1:34" ht="15.75" customHeight="1" x14ac:dyDescent="0.3">
      <c r="A843" s="27" t="s">
        <v>5651</v>
      </c>
      <c r="B843" s="27" t="s">
        <v>4376</v>
      </c>
      <c r="C843" s="27" t="s">
        <v>5652</v>
      </c>
      <c r="D843" s="27" t="s">
        <v>5653</v>
      </c>
      <c r="E843" s="28" t="str">
        <f t="shared" si="96"/>
        <v>jFLynKs-5Nk</v>
      </c>
      <c r="F843" s="28" t="str">
        <f t="shared" si="97"/>
        <v>jFLynKs-5Nk</v>
      </c>
      <c r="G843" s="27" t="s">
        <v>5652</v>
      </c>
      <c r="H843" s="29" t="str">
        <f t="shared" si="98"/>
        <v>The Secret Sauce</v>
      </c>
      <c r="I843" s="27" t="s">
        <v>1587</v>
      </c>
      <c r="J843" s="27" t="s">
        <v>5654</v>
      </c>
      <c r="K843" s="28" t="str">
        <f t="shared" si="99"/>
        <v>Jun 24, 2019</v>
      </c>
      <c r="L843" s="30">
        <f t="shared" si="100"/>
        <v>43640</v>
      </c>
      <c r="M843" s="28">
        <f t="shared" si="101"/>
        <v>24</v>
      </c>
      <c r="N843" s="28">
        <f t="shared" si="102"/>
        <v>6</v>
      </c>
      <c r="O843" s="28">
        <f t="shared" si="103"/>
        <v>2019</v>
      </c>
      <c r="P843" s="28" t="str">
        <f t="shared" si="104"/>
        <v>24</v>
      </c>
      <c r="Q843" s="28">
        <f>ROUNDUP(Table1[[#This Row],[month]]/3,0)</f>
        <v>2</v>
      </c>
      <c r="R843" s="28" t="str">
        <f>_xlfn.CONCAT(Table1[[#This Row],[year]],"-Q",Table1[[#This Row],[Quarter]])</f>
        <v>2019-Q2</v>
      </c>
      <c r="S843" s="28" t="str">
        <f>TEXT(Table1[[#This Row],[dateStr]],"yyyy-mm")</f>
        <v>2019-06</v>
      </c>
      <c r="T843" s="28" t="str">
        <f t="shared" si="105"/>
        <v>June</v>
      </c>
      <c r="U843" s="31">
        <v>56</v>
      </c>
      <c r="V843" s="27" t="s">
        <v>5655</v>
      </c>
      <c r="W843" s="32">
        <f t="shared" si="106"/>
        <v>45798</v>
      </c>
      <c r="X843" s="27" t="s">
        <v>5656</v>
      </c>
      <c r="Y843" s="32">
        <f t="shared" si="111"/>
        <v>891</v>
      </c>
      <c r="Z84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43" s="27" t="s">
        <v>5657</v>
      </c>
      <c r="AB843" s="33">
        <f>Table1[[#This Row],[secs]]/60 + Table1[[#This Row],[mins]] + Table1[[#This Row],[hours]]*60</f>
        <v>24.516666666666666</v>
      </c>
      <c r="AC843" s="34">
        <f t="shared" si="112"/>
        <v>31</v>
      </c>
      <c r="AD843" s="34">
        <f t="shared" si="113"/>
        <v>24</v>
      </c>
      <c r="AE843" s="35">
        <f t="shared" si="114"/>
        <v>0</v>
      </c>
      <c r="AF843" s="28" t="str">
        <f>IFERROR(VLOOKUP(E843,youtube_playlist!$G:$H,2,FALSE),"Unspecified")</f>
        <v>Platform</v>
      </c>
      <c r="AG843" s="28" t="str">
        <f>IFERROR(INDEX(youtube_playlist!$G$2:$H$285,MATCH(E843,youtube_playlist!$G$2:$G$285,0),MATCH("industry",youtube_playlist!$G$1:$H$1,0)),"Unspecified")</f>
        <v>Platform</v>
      </c>
      <c r="AH843" s="36">
        <v>34218</v>
      </c>
    </row>
    <row r="844" spans="1:34" ht="15.75" customHeight="1" x14ac:dyDescent="0.3">
      <c r="A844" s="27" t="s">
        <v>5658</v>
      </c>
      <c r="B844" s="27" t="s">
        <v>4376</v>
      </c>
      <c r="C844" s="27" t="s">
        <v>5659</v>
      </c>
      <c r="D844" s="27" t="s">
        <v>5660</v>
      </c>
      <c r="E844" s="28" t="str">
        <f t="shared" si="96"/>
        <v>9HWQfItJSQQ</v>
      </c>
      <c r="F844" s="28" t="str">
        <f t="shared" si="97"/>
        <v>9HWQfItJSQQ</v>
      </c>
      <c r="G844" s="27" t="s">
        <v>5659</v>
      </c>
      <c r="H844" s="29" t="str">
        <f t="shared" si="98"/>
        <v>The Secret Sauce</v>
      </c>
      <c r="I844" s="27" t="s">
        <v>1587</v>
      </c>
      <c r="J844" s="27" t="s">
        <v>5661</v>
      </c>
      <c r="K844" s="28" t="str">
        <f t="shared" si="99"/>
        <v>Jun 21, 2019</v>
      </c>
      <c r="L844" s="30">
        <f t="shared" si="100"/>
        <v>43637</v>
      </c>
      <c r="M844" s="28">
        <f t="shared" si="101"/>
        <v>21</v>
      </c>
      <c r="N844" s="28">
        <f t="shared" si="102"/>
        <v>6</v>
      </c>
      <c r="O844" s="28">
        <f t="shared" si="103"/>
        <v>2019</v>
      </c>
      <c r="P844" s="28" t="str">
        <f t="shared" si="104"/>
        <v>21</v>
      </c>
      <c r="Q844" s="28">
        <f>ROUNDUP(Table1[[#This Row],[month]]/3,0)</f>
        <v>2</v>
      </c>
      <c r="R844" s="28" t="str">
        <f>_xlfn.CONCAT(Table1[[#This Row],[year]],"-Q",Table1[[#This Row],[Quarter]])</f>
        <v>2019-Q2</v>
      </c>
      <c r="S844" s="28" t="str">
        <f>TEXT(Table1[[#This Row],[dateStr]],"yyyy-mm")</f>
        <v>2019-06</v>
      </c>
      <c r="T844" s="28" t="str">
        <f t="shared" si="105"/>
        <v>June</v>
      </c>
      <c r="U844" s="31">
        <v>37</v>
      </c>
      <c r="V844" s="27" t="s">
        <v>5662</v>
      </c>
      <c r="W844" s="32">
        <f t="shared" si="106"/>
        <v>87242</v>
      </c>
      <c r="X844" s="27" t="s">
        <v>5663</v>
      </c>
      <c r="Y844" s="32">
        <f t="shared" si="111"/>
        <v>2184</v>
      </c>
      <c r="Z84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44" s="27" t="s">
        <v>990</v>
      </c>
      <c r="AB844" s="33">
        <f>Table1[[#This Row],[secs]]/60 + Table1[[#This Row],[mins]] + Table1[[#This Row],[hours]]*60</f>
        <v>47.35</v>
      </c>
      <c r="AC844" s="34">
        <f t="shared" si="112"/>
        <v>21</v>
      </c>
      <c r="AD844" s="34">
        <f t="shared" si="113"/>
        <v>47</v>
      </c>
      <c r="AE844" s="35">
        <f t="shared" si="114"/>
        <v>0</v>
      </c>
      <c r="AF844" s="28" t="str">
        <f>IFERROR(VLOOKUP(E844,youtube_playlist!$G:$H,2,FALSE),"Unspecified")</f>
        <v>Unspecified</v>
      </c>
      <c r="AG844" s="28" t="str">
        <f>IFERROR(INDEX(youtube_playlist!$G$2:$H$285,MATCH(E844,youtube_playlist!$G$2:$G$285,0),MATCH("industry",youtube_playlist!$G$1:$H$1,0)),"Unspecified")</f>
        <v>Unspecified</v>
      </c>
      <c r="AH844" s="36">
        <v>39088</v>
      </c>
    </row>
    <row r="845" spans="1:34" ht="15.75" customHeight="1" x14ac:dyDescent="0.3">
      <c r="A845" s="27" t="s">
        <v>5664</v>
      </c>
      <c r="B845" s="27" t="s">
        <v>4376</v>
      </c>
      <c r="C845" s="27" t="s">
        <v>5665</v>
      </c>
      <c r="D845" s="27" t="s">
        <v>5666</v>
      </c>
      <c r="E845" s="28" t="str">
        <f t="shared" si="96"/>
        <v>R52zaV3fCvE</v>
      </c>
      <c r="F845" s="28" t="str">
        <f t="shared" si="97"/>
        <v>R52zaV3fCvE</v>
      </c>
      <c r="G845" s="27" t="s">
        <v>5665</v>
      </c>
      <c r="H845" s="29" t="str">
        <f t="shared" si="98"/>
        <v>The Secret Sauce</v>
      </c>
      <c r="I845" s="27" t="s">
        <v>1587</v>
      </c>
      <c r="J845" s="27" t="s">
        <v>5667</v>
      </c>
      <c r="K845" s="28" t="str">
        <f t="shared" si="99"/>
        <v>Jun 18, 2019</v>
      </c>
      <c r="L845" s="30">
        <f t="shared" si="100"/>
        <v>43634</v>
      </c>
      <c r="M845" s="28">
        <f t="shared" si="101"/>
        <v>18</v>
      </c>
      <c r="N845" s="28">
        <f t="shared" si="102"/>
        <v>6</v>
      </c>
      <c r="O845" s="28">
        <f t="shared" si="103"/>
        <v>2019</v>
      </c>
      <c r="P845" s="28" t="str">
        <f t="shared" si="104"/>
        <v>18</v>
      </c>
      <c r="Q845" s="28">
        <f>ROUNDUP(Table1[[#This Row],[month]]/3,0)</f>
        <v>2</v>
      </c>
      <c r="R845" s="28" t="str">
        <f>_xlfn.CONCAT(Table1[[#This Row],[year]],"-Q",Table1[[#This Row],[Quarter]])</f>
        <v>2019-Q2</v>
      </c>
      <c r="S845" s="28" t="str">
        <f>TEXT(Table1[[#This Row],[dateStr]],"yyyy-mm")</f>
        <v>2019-06</v>
      </c>
      <c r="T845" s="28" t="str">
        <f t="shared" si="105"/>
        <v>June</v>
      </c>
      <c r="U845" s="31">
        <v>25</v>
      </c>
      <c r="V845" s="27" t="s">
        <v>5668</v>
      </c>
      <c r="W845" s="32">
        <f t="shared" si="106"/>
        <v>40616</v>
      </c>
      <c r="X845" s="27" t="s">
        <v>1023</v>
      </c>
      <c r="Y845" s="32">
        <f t="shared" si="111"/>
        <v>984</v>
      </c>
      <c r="Z8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45" s="27" t="s">
        <v>5669</v>
      </c>
      <c r="AB845" s="33">
        <f>Table1[[#This Row],[secs]]/60 + Table1[[#This Row],[mins]] + Table1[[#This Row],[hours]]*60</f>
        <v>38.116666666666667</v>
      </c>
      <c r="AC845" s="34">
        <f t="shared" si="112"/>
        <v>7</v>
      </c>
      <c r="AD845" s="34">
        <f t="shared" si="113"/>
        <v>38</v>
      </c>
      <c r="AE845" s="35">
        <f t="shared" si="114"/>
        <v>0</v>
      </c>
      <c r="AF845" s="28" t="str">
        <f>IFERROR(VLOOKUP(E845,youtube_playlist!$G:$H,2,FALSE),"Unspecified")</f>
        <v>Unspecified</v>
      </c>
      <c r="AG845" s="28" t="str">
        <f>IFERROR(INDEX(youtube_playlist!$G$2:$H$285,MATCH(E845,youtube_playlist!$G$2:$G$285,0),MATCH("industry",youtube_playlist!$G$1:$H$1,0)),"Unspecified")</f>
        <v>Unspecified</v>
      </c>
      <c r="AH845" s="36">
        <v>36580</v>
      </c>
    </row>
    <row r="846" spans="1:34" ht="15.75" customHeight="1" x14ac:dyDescent="0.3">
      <c r="A846" s="27" t="s">
        <v>5670</v>
      </c>
      <c r="B846" s="27" t="s">
        <v>4376</v>
      </c>
      <c r="C846" s="27" t="s">
        <v>5671</v>
      </c>
      <c r="D846" s="27" t="s">
        <v>5672</v>
      </c>
      <c r="E846" s="28" t="str">
        <f t="shared" si="96"/>
        <v>C78MzGeuK88</v>
      </c>
      <c r="F846" s="28" t="str">
        <f t="shared" si="97"/>
        <v>C78MzGeuK88</v>
      </c>
      <c r="G846" s="27" t="s">
        <v>5671</v>
      </c>
      <c r="H846" s="29" t="str">
        <f t="shared" si="98"/>
        <v>The Secret Sauce</v>
      </c>
      <c r="I846" s="27" t="s">
        <v>1587</v>
      </c>
      <c r="J846" s="27" t="s">
        <v>5673</v>
      </c>
      <c r="K846" s="28" t="str">
        <f t="shared" si="99"/>
        <v>Jun 14, 2019</v>
      </c>
      <c r="L846" s="30">
        <f t="shared" si="100"/>
        <v>43630</v>
      </c>
      <c r="M846" s="28">
        <f t="shared" si="101"/>
        <v>14</v>
      </c>
      <c r="N846" s="28">
        <f t="shared" si="102"/>
        <v>6</v>
      </c>
      <c r="O846" s="28">
        <f t="shared" si="103"/>
        <v>2019</v>
      </c>
      <c r="P846" s="28" t="str">
        <f t="shared" si="104"/>
        <v>14</v>
      </c>
      <c r="Q846" s="28">
        <f>ROUNDUP(Table1[[#This Row],[month]]/3,0)</f>
        <v>2</v>
      </c>
      <c r="R846" s="28" t="str">
        <f>_xlfn.CONCAT(Table1[[#This Row],[year]],"-Q",Table1[[#This Row],[Quarter]])</f>
        <v>2019-Q2</v>
      </c>
      <c r="S846" s="28" t="str">
        <f>TEXT(Table1[[#This Row],[dateStr]],"yyyy-mm")</f>
        <v>2019-06</v>
      </c>
      <c r="T846" s="28" t="str">
        <f t="shared" si="105"/>
        <v>June</v>
      </c>
      <c r="U846" s="31">
        <v>68</v>
      </c>
      <c r="V846" s="27" t="s">
        <v>5674</v>
      </c>
      <c r="W846" s="32">
        <f t="shared" si="106"/>
        <v>114496</v>
      </c>
      <c r="X846" s="27" t="s">
        <v>5675</v>
      </c>
      <c r="Y846" s="32">
        <f t="shared" si="111"/>
        <v>2352</v>
      </c>
      <c r="Z84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46" s="27" t="s">
        <v>5676</v>
      </c>
      <c r="AB846" s="33">
        <f>Table1[[#This Row],[secs]]/60 + Table1[[#This Row],[mins]] + Table1[[#This Row],[hours]]*60</f>
        <v>19.066666666666666</v>
      </c>
      <c r="AC846" s="34">
        <f t="shared" si="112"/>
        <v>4</v>
      </c>
      <c r="AD846" s="34">
        <f t="shared" si="113"/>
        <v>19</v>
      </c>
      <c r="AE846" s="35">
        <f t="shared" si="114"/>
        <v>0</v>
      </c>
      <c r="AF846" s="28" t="str">
        <f>IFERROR(VLOOKUP(E846,youtube_playlist!$G:$H,2,FALSE),"Unspecified")</f>
        <v>Unspecified</v>
      </c>
      <c r="AG846" s="28" t="str">
        <f>IFERROR(INDEX(youtube_playlist!$G$2:$H$285,MATCH(E846,youtube_playlist!$G$2:$G$285,0),MATCH("industry",youtube_playlist!$G$1:$H$1,0)),"Unspecified")</f>
        <v>Unspecified</v>
      </c>
      <c r="AH846" s="36">
        <v>35324</v>
      </c>
    </row>
    <row r="847" spans="1:34" ht="15.75" customHeight="1" x14ac:dyDescent="0.3">
      <c r="A847" s="27" t="s">
        <v>5677</v>
      </c>
      <c r="B847" s="27" t="s">
        <v>4376</v>
      </c>
      <c r="C847" s="27" t="s">
        <v>5678</v>
      </c>
      <c r="D847" s="27" t="s">
        <v>5679</v>
      </c>
      <c r="E847" s="28" t="str">
        <f t="shared" si="96"/>
        <v>mF70Qujd83I</v>
      </c>
      <c r="F847" s="28" t="str">
        <f t="shared" si="97"/>
        <v>mF70Qujd83I</v>
      </c>
      <c r="G847" s="27" t="s">
        <v>5678</v>
      </c>
      <c r="H847" s="29" t="str">
        <f t="shared" si="98"/>
        <v>The Secret Sauce</v>
      </c>
      <c r="I847" s="27" t="s">
        <v>1587</v>
      </c>
      <c r="J847" s="27" t="s">
        <v>5680</v>
      </c>
      <c r="K847" s="28" t="str">
        <f t="shared" si="99"/>
        <v>Jun 10, 2019</v>
      </c>
      <c r="L847" s="30">
        <f t="shared" si="100"/>
        <v>43626</v>
      </c>
      <c r="M847" s="28">
        <f t="shared" si="101"/>
        <v>10</v>
      </c>
      <c r="N847" s="28">
        <f t="shared" si="102"/>
        <v>6</v>
      </c>
      <c r="O847" s="28">
        <f t="shared" si="103"/>
        <v>2019</v>
      </c>
      <c r="P847" s="28" t="str">
        <f t="shared" si="104"/>
        <v>10</v>
      </c>
      <c r="Q847" s="28">
        <f>ROUNDUP(Table1[[#This Row],[month]]/3,0)</f>
        <v>2</v>
      </c>
      <c r="R847" s="28" t="str">
        <f>_xlfn.CONCAT(Table1[[#This Row],[year]],"-Q",Table1[[#This Row],[Quarter]])</f>
        <v>2019-Q2</v>
      </c>
      <c r="S847" s="28" t="str">
        <f>TEXT(Table1[[#This Row],[dateStr]],"yyyy-mm")</f>
        <v>2019-06</v>
      </c>
      <c r="T847" s="28" t="str">
        <f t="shared" si="105"/>
        <v>June</v>
      </c>
      <c r="U847" s="31">
        <v>129</v>
      </c>
      <c r="V847" s="27" t="s">
        <v>5681</v>
      </c>
      <c r="W847" s="32">
        <f t="shared" si="106"/>
        <v>83227</v>
      </c>
      <c r="X847" s="27" t="s">
        <v>5682</v>
      </c>
      <c r="Y847" s="32">
        <f t="shared" si="111"/>
        <v>1232</v>
      </c>
      <c r="Z84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47" s="27" t="s">
        <v>5683</v>
      </c>
      <c r="AB847" s="33">
        <f>Table1[[#This Row],[secs]]/60 + Table1[[#This Row],[mins]] + Table1[[#This Row],[hours]]*60</f>
        <v>53.366666666666667</v>
      </c>
      <c r="AC847" s="34">
        <f t="shared" si="112"/>
        <v>22</v>
      </c>
      <c r="AD847" s="34">
        <f t="shared" si="113"/>
        <v>53</v>
      </c>
      <c r="AE847" s="35">
        <f t="shared" si="114"/>
        <v>0</v>
      </c>
      <c r="AF847" s="28" t="str">
        <f>IFERROR(VLOOKUP(E847,youtube_playlist!$G:$H,2,FALSE),"Unspecified")</f>
        <v>Unspecified</v>
      </c>
      <c r="AG847" s="28" t="str">
        <f>IFERROR(INDEX(youtube_playlist!$G$2:$H$285,MATCH(E847,youtube_playlist!$G$2:$G$285,0),MATCH("industry",youtube_playlist!$G$1:$H$1,0)),"Unspecified")</f>
        <v>Unspecified</v>
      </c>
      <c r="AH847" s="36">
        <v>40189</v>
      </c>
    </row>
    <row r="848" spans="1:34" ht="15.75" customHeight="1" x14ac:dyDescent="0.3">
      <c r="A848" s="27" t="s">
        <v>5684</v>
      </c>
      <c r="B848" s="27" t="s">
        <v>4376</v>
      </c>
      <c r="C848" s="27" t="s">
        <v>5685</v>
      </c>
      <c r="D848" s="27" t="s">
        <v>5686</v>
      </c>
      <c r="E848" s="28" t="str">
        <f t="shared" si="96"/>
        <v>8kkDUhgLxFU</v>
      </c>
      <c r="F848" s="28" t="str">
        <f t="shared" si="97"/>
        <v>8kkDUhgLxFU</v>
      </c>
      <c r="G848" s="27" t="s">
        <v>5685</v>
      </c>
      <c r="H848" s="29" t="str">
        <f t="shared" si="98"/>
        <v>The Secret Sauce</v>
      </c>
      <c r="I848" s="27" t="s">
        <v>1587</v>
      </c>
      <c r="J848" s="27" t="s">
        <v>5687</v>
      </c>
      <c r="K848" s="28" t="str">
        <f t="shared" si="99"/>
        <v>Jun 6, 2019</v>
      </c>
      <c r="L848" s="30">
        <f t="shared" si="100"/>
        <v>43622</v>
      </c>
      <c r="M848" s="28">
        <f t="shared" si="101"/>
        <v>6</v>
      </c>
      <c r="N848" s="28">
        <f t="shared" si="102"/>
        <v>6</v>
      </c>
      <c r="O848" s="28">
        <f t="shared" si="103"/>
        <v>2019</v>
      </c>
      <c r="P848" s="28" t="str">
        <f t="shared" si="104"/>
        <v>6</v>
      </c>
      <c r="Q848" s="28">
        <f>ROUNDUP(Table1[[#This Row],[month]]/3,0)</f>
        <v>2</v>
      </c>
      <c r="R848" s="28" t="str">
        <f>_xlfn.CONCAT(Table1[[#This Row],[year]],"-Q",Table1[[#This Row],[Quarter]])</f>
        <v>2019-Q2</v>
      </c>
      <c r="S848" s="28" t="str">
        <f>TEXT(Table1[[#This Row],[dateStr]],"yyyy-mm")</f>
        <v>2019-06</v>
      </c>
      <c r="T848" s="28" t="str">
        <f t="shared" si="105"/>
        <v>June</v>
      </c>
      <c r="U848" s="31">
        <v>320</v>
      </c>
      <c r="V848" s="27" t="s">
        <v>5688</v>
      </c>
      <c r="W848" s="32">
        <f t="shared" si="106"/>
        <v>376735</v>
      </c>
      <c r="X848" s="27" t="s">
        <v>5689</v>
      </c>
      <c r="Y848" s="32">
        <f t="shared" si="111"/>
        <v>5300</v>
      </c>
      <c r="Z84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48" s="27" t="s">
        <v>5690</v>
      </c>
      <c r="AB848" s="33">
        <f>Table1[[#This Row],[secs]]/60 + Table1[[#This Row],[mins]] + Table1[[#This Row],[hours]]*60</f>
        <v>39.31666666666667</v>
      </c>
      <c r="AC848" s="34">
        <f t="shared" si="112"/>
        <v>19</v>
      </c>
      <c r="AD848" s="34">
        <f t="shared" si="113"/>
        <v>39</v>
      </c>
      <c r="AE848" s="35">
        <f t="shared" si="114"/>
        <v>0</v>
      </c>
      <c r="AF848" s="28" t="str">
        <f>IFERROR(VLOOKUP(E848,youtube_playlist!$G:$H,2,FALSE),"Unspecified")</f>
        <v>Unspecified</v>
      </c>
      <c r="AG848" s="28" t="str">
        <f>IFERROR(INDEX(youtube_playlist!$G$2:$H$285,MATCH(E848,youtube_playlist!$G$2:$G$285,0),MATCH("industry",youtube_playlist!$G$1:$H$1,0)),"Unspecified")</f>
        <v>Unspecified</v>
      </c>
      <c r="AH848" s="36">
        <v>39958</v>
      </c>
    </row>
    <row r="849" spans="1:34" ht="15.75" customHeight="1" x14ac:dyDescent="0.3">
      <c r="A849" s="27" t="s">
        <v>5691</v>
      </c>
      <c r="B849" s="27" t="s">
        <v>4376</v>
      </c>
      <c r="C849" s="27" t="s">
        <v>5692</v>
      </c>
      <c r="D849" s="27" t="s">
        <v>5693</v>
      </c>
      <c r="E849" s="28" t="str">
        <f t="shared" si="96"/>
        <v>OpHR7hNAGMA</v>
      </c>
      <c r="F849" s="28" t="str">
        <f t="shared" si="97"/>
        <v>OpHR7hNAGMA</v>
      </c>
      <c r="G849" s="27" t="s">
        <v>5692</v>
      </c>
      <c r="H849" s="29" t="str">
        <f t="shared" si="98"/>
        <v>The Secret Sauce</v>
      </c>
      <c r="I849" s="27" t="s">
        <v>1587</v>
      </c>
      <c r="J849" s="27" t="s">
        <v>5694</v>
      </c>
      <c r="K849" s="28" t="str">
        <f t="shared" si="99"/>
        <v>Jun 4, 2019</v>
      </c>
      <c r="L849" s="30">
        <f t="shared" si="100"/>
        <v>43620</v>
      </c>
      <c r="M849" s="28">
        <f t="shared" si="101"/>
        <v>4</v>
      </c>
      <c r="N849" s="28">
        <f t="shared" si="102"/>
        <v>6</v>
      </c>
      <c r="O849" s="28">
        <f t="shared" si="103"/>
        <v>2019</v>
      </c>
      <c r="P849" s="28" t="str">
        <f t="shared" si="104"/>
        <v>4</v>
      </c>
      <c r="Q849" s="28">
        <f>ROUNDUP(Table1[[#This Row],[month]]/3,0)</f>
        <v>2</v>
      </c>
      <c r="R849" s="28" t="str">
        <f>_xlfn.CONCAT(Table1[[#This Row],[year]],"-Q",Table1[[#This Row],[Quarter]])</f>
        <v>2019-Q2</v>
      </c>
      <c r="S849" s="28" t="str">
        <f>TEXT(Table1[[#This Row],[dateStr]],"yyyy-mm")</f>
        <v>2019-06</v>
      </c>
      <c r="T849" s="28" t="str">
        <f t="shared" si="105"/>
        <v>June</v>
      </c>
      <c r="U849" s="31">
        <v>15</v>
      </c>
      <c r="V849" s="27" t="s">
        <v>5695</v>
      </c>
      <c r="W849" s="32">
        <f t="shared" si="106"/>
        <v>36381</v>
      </c>
      <c r="X849" s="27" t="s">
        <v>5696</v>
      </c>
      <c r="Y849" s="32">
        <f t="shared" si="111"/>
        <v>525</v>
      </c>
      <c r="Z84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49" s="27" t="s">
        <v>5697</v>
      </c>
      <c r="AB849" s="33">
        <f>Table1[[#This Row],[secs]]/60 + Table1[[#This Row],[mins]] + Table1[[#This Row],[hours]]*60</f>
        <v>48.7</v>
      </c>
      <c r="AC849" s="34">
        <f t="shared" si="112"/>
        <v>42</v>
      </c>
      <c r="AD849" s="34">
        <f t="shared" si="113"/>
        <v>48</v>
      </c>
      <c r="AE849" s="35">
        <f t="shared" si="114"/>
        <v>0</v>
      </c>
      <c r="AF849" s="28" t="str">
        <f>IFERROR(VLOOKUP(E849,youtube_playlist!$G:$H,2,FALSE),"Unspecified")</f>
        <v>Unspecified</v>
      </c>
      <c r="AG849" s="28" t="str">
        <f>IFERROR(INDEX(youtube_playlist!$G$2:$H$285,MATCH(E849,youtube_playlist!$G$2:$G$285,0),MATCH("industry",youtube_playlist!$G$1:$H$1,0)),"Unspecified")</f>
        <v>Unspecified</v>
      </c>
      <c r="AH849" s="36">
        <v>33463</v>
      </c>
    </row>
    <row r="850" spans="1:34" ht="15.75" customHeight="1" x14ac:dyDescent="0.3">
      <c r="A850" s="27" t="s">
        <v>5698</v>
      </c>
      <c r="B850" s="27" t="s">
        <v>4376</v>
      </c>
      <c r="C850" s="27" t="s">
        <v>5699</v>
      </c>
      <c r="D850" s="27" t="s">
        <v>5700</v>
      </c>
      <c r="E850" s="28" t="str">
        <f t="shared" si="96"/>
        <v>c3TROdogUKM</v>
      </c>
      <c r="F850" s="28" t="str">
        <f t="shared" si="97"/>
        <v>c3TROdogUKM</v>
      </c>
      <c r="G850" s="27" t="s">
        <v>5699</v>
      </c>
      <c r="H850" s="29" t="str">
        <f t="shared" si="98"/>
        <v>The Secret Sauce</v>
      </c>
      <c r="I850" s="27" t="s">
        <v>1587</v>
      </c>
      <c r="J850" s="27" t="s">
        <v>5701</v>
      </c>
      <c r="K850" s="28" t="str">
        <f t="shared" si="99"/>
        <v>May 31, 2019</v>
      </c>
      <c r="L850" s="30">
        <f t="shared" si="100"/>
        <v>43616</v>
      </c>
      <c r="M850" s="28">
        <f t="shared" si="101"/>
        <v>31</v>
      </c>
      <c r="N850" s="28">
        <f t="shared" si="102"/>
        <v>5</v>
      </c>
      <c r="O850" s="28">
        <f t="shared" si="103"/>
        <v>2019</v>
      </c>
      <c r="P850" s="28" t="str">
        <f t="shared" si="104"/>
        <v>31</v>
      </c>
      <c r="Q850" s="28">
        <f>ROUNDUP(Table1[[#This Row],[month]]/3,0)</f>
        <v>2</v>
      </c>
      <c r="R850" s="28" t="str">
        <f>_xlfn.CONCAT(Table1[[#This Row],[year]],"-Q",Table1[[#This Row],[Quarter]])</f>
        <v>2019-Q2</v>
      </c>
      <c r="S850" s="28" t="str">
        <f>TEXT(Table1[[#This Row],[dateStr]],"yyyy-mm")</f>
        <v>2019-05</v>
      </c>
      <c r="T850" s="28" t="str">
        <f t="shared" si="105"/>
        <v>May</v>
      </c>
      <c r="U850" s="31">
        <v>21</v>
      </c>
      <c r="V850" s="27" t="s">
        <v>5702</v>
      </c>
      <c r="W850" s="32">
        <f t="shared" si="106"/>
        <v>30767</v>
      </c>
      <c r="X850" s="27" t="s">
        <v>5703</v>
      </c>
      <c r="Y850" s="32">
        <f t="shared" si="111"/>
        <v>509</v>
      </c>
      <c r="Z85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850" s="27" t="s">
        <v>5704</v>
      </c>
      <c r="AB850" s="33">
        <f>Table1[[#This Row],[secs]]/60 + Table1[[#This Row],[mins]] + Table1[[#This Row],[hours]]*60</f>
        <v>65.083333333333329</v>
      </c>
      <c r="AC850" s="34">
        <f t="shared" si="112"/>
        <v>5</v>
      </c>
      <c r="AD850" s="34">
        <f t="shared" si="113"/>
        <v>5</v>
      </c>
      <c r="AE850" s="35">
        <f t="shared" si="114"/>
        <v>1</v>
      </c>
      <c r="AF850" s="28" t="str">
        <f>IFERROR(VLOOKUP(E850,youtube_playlist!$G:$H,2,FALSE),"Unspecified")</f>
        <v>อสังหาริมทรัพย์</v>
      </c>
      <c r="AG850" s="28" t="str">
        <f>IFERROR(INDEX(youtube_playlist!$G$2:$H$285,MATCH(E850,youtube_playlist!$G$2:$G$285,0),MATCH("industry",youtube_playlist!$G$1:$H$1,0)),"Unspecified")</f>
        <v>อสังหาริมทรัพย์</v>
      </c>
      <c r="AH850" s="36">
        <v>37370</v>
      </c>
    </row>
    <row r="851" spans="1:34" ht="15.75" customHeight="1" x14ac:dyDescent="0.3">
      <c r="A851" s="27" t="s">
        <v>5705</v>
      </c>
      <c r="B851" s="27" t="s">
        <v>4376</v>
      </c>
      <c r="C851" s="27" t="s">
        <v>5706</v>
      </c>
      <c r="D851" s="27" t="s">
        <v>5707</v>
      </c>
      <c r="E851" s="28" t="str">
        <f t="shared" si="96"/>
        <v>iXBpOA7aFDY</v>
      </c>
      <c r="F851" s="28" t="str">
        <f t="shared" si="97"/>
        <v>iXBpOA7aFDY</v>
      </c>
      <c r="G851" s="27" t="s">
        <v>5706</v>
      </c>
      <c r="H851" s="29" t="str">
        <f t="shared" si="98"/>
        <v>The Secret Sauce</v>
      </c>
      <c r="I851" s="27" t="s">
        <v>1587</v>
      </c>
      <c r="J851" s="27" t="s">
        <v>5708</v>
      </c>
      <c r="K851" s="28" t="str">
        <f t="shared" si="99"/>
        <v>May 28, 2019</v>
      </c>
      <c r="L851" s="30">
        <f t="shared" si="100"/>
        <v>43613</v>
      </c>
      <c r="M851" s="28">
        <f t="shared" si="101"/>
        <v>28</v>
      </c>
      <c r="N851" s="28">
        <f t="shared" si="102"/>
        <v>5</v>
      </c>
      <c r="O851" s="28">
        <f t="shared" si="103"/>
        <v>2019</v>
      </c>
      <c r="P851" s="28" t="str">
        <f t="shared" si="104"/>
        <v>28</v>
      </c>
      <c r="Q851" s="28">
        <f>ROUNDUP(Table1[[#This Row],[month]]/3,0)</f>
        <v>2</v>
      </c>
      <c r="R851" s="28" t="str">
        <f>_xlfn.CONCAT(Table1[[#This Row],[year]],"-Q",Table1[[#This Row],[Quarter]])</f>
        <v>2019-Q2</v>
      </c>
      <c r="S851" s="28" t="str">
        <f>TEXT(Table1[[#This Row],[dateStr]],"yyyy-mm")</f>
        <v>2019-05</v>
      </c>
      <c r="T851" s="28" t="str">
        <f t="shared" si="105"/>
        <v>May</v>
      </c>
      <c r="U851" s="31">
        <v>16</v>
      </c>
      <c r="V851" s="27" t="s">
        <v>5709</v>
      </c>
      <c r="W851" s="32">
        <f t="shared" si="106"/>
        <v>32482</v>
      </c>
      <c r="X851" s="27" t="s">
        <v>4899</v>
      </c>
      <c r="Y851" s="32">
        <f t="shared" si="111"/>
        <v>512</v>
      </c>
      <c r="Z85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51" s="27" t="s">
        <v>5710</v>
      </c>
      <c r="AB851" s="33">
        <f>Table1[[#This Row],[secs]]/60 + Table1[[#This Row],[mins]] + Table1[[#This Row],[hours]]*60</f>
        <v>36.56666666666667</v>
      </c>
      <c r="AC851" s="34">
        <f t="shared" si="112"/>
        <v>34</v>
      </c>
      <c r="AD851" s="34">
        <f t="shared" si="113"/>
        <v>36</v>
      </c>
      <c r="AE851" s="35">
        <f t="shared" si="114"/>
        <v>0</v>
      </c>
      <c r="AF851" s="28" t="str">
        <f>IFERROR(VLOOKUP(E851,youtube_playlist!$G:$H,2,FALSE),"Unspecified")</f>
        <v>Unspecified</v>
      </c>
      <c r="AG851" s="28" t="str">
        <f>IFERROR(INDEX(youtube_playlist!$G$2:$H$285,MATCH(E851,youtube_playlist!$G$2:$G$285,0),MATCH("industry",youtube_playlist!$G$1:$H$1,0)),"Unspecified")</f>
        <v>Unspecified</v>
      </c>
      <c r="AH851" s="36">
        <v>30238</v>
      </c>
    </row>
    <row r="852" spans="1:34" ht="15.75" customHeight="1" x14ac:dyDescent="0.3">
      <c r="A852" s="27" t="s">
        <v>5711</v>
      </c>
      <c r="B852" s="27" t="s">
        <v>4376</v>
      </c>
      <c r="C852" s="27" t="s">
        <v>5712</v>
      </c>
      <c r="D852" s="27" t="s">
        <v>5713</v>
      </c>
      <c r="E852" s="28" t="str">
        <f t="shared" si="96"/>
        <v>6vTzU0jvff0</v>
      </c>
      <c r="F852" s="28" t="str">
        <f t="shared" si="97"/>
        <v>6vTzU0jvff0</v>
      </c>
      <c r="G852" s="27" t="s">
        <v>5712</v>
      </c>
      <c r="H852" s="29" t="str">
        <f t="shared" si="98"/>
        <v>The Secret Sauce</v>
      </c>
      <c r="I852" s="27" t="s">
        <v>1587</v>
      </c>
      <c r="J852" s="27" t="s">
        <v>5714</v>
      </c>
      <c r="K852" s="28" t="str">
        <f t="shared" si="99"/>
        <v>May 24, 2019</v>
      </c>
      <c r="L852" s="30">
        <f t="shared" si="100"/>
        <v>43609</v>
      </c>
      <c r="M852" s="28">
        <f t="shared" si="101"/>
        <v>24</v>
      </c>
      <c r="N852" s="28">
        <f t="shared" si="102"/>
        <v>5</v>
      </c>
      <c r="O852" s="28">
        <f t="shared" si="103"/>
        <v>2019</v>
      </c>
      <c r="P852" s="28" t="str">
        <f t="shared" si="104"/>
        <v>24</v>
      </c>
      <c r="Q852" s="28">
        <f>ROUNDUP(Table1[[#This Row],[month]]/3,0)</f>
        <v>2</v>
      </c>
      <c r="R852" s="28" t="str">
        <f>_xlfn.CONCAT(Table1[[#This Row],[year]],"-Q",Table1[[#This Row],[Quarter]])</f>
        <v>2019-Q2</v>
      </c>
      <c r="S852" s="28" t="str">
        <f>TEXT(Table1[[#This Row],[dateStr]],"yyyy-mm")</f>
        <v>2019-05</v>
      </c>
      <c r="T852" s="28" t="str">
        <f t="shared" si="105"/>
        <v>May</v>
      </c>
      <c r="U852" s="31">
        <v>33</v>
      </c>
      <c r="V852" s="27" t="s">
        <v>5715</v>
      </c>
      <c r="W852" s="32">
        <f t="shared" si="106"/>
        <v>48302</v>
      </c>
      <c r="X852" s="27" t="s">
        <v>5716</v>
      </c>
      <c r="Y852" s="32">
        <f t="shared" si="111"/>
        <v>910</v>
      </c>
      <c r="Z85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52" s="27" t="s">
        <v>385</v>
      </c>
      <c r="AB852" s="33">
        <f>Table1[[#This Row],[secs]]/60 + Table1[[#This Row],[mins]] + Table1[[#This Row],[hours]]*60</f>
        <v>40.5</v>
      </c>
      <c r="AC852" s="34">
        <f t="shared" si="112"/>
        <v>30</v>
      </c>
      <c r="AD852" s="34">
        <f t="shared" si="113"/>
        <v>40</v>
      </c>
      <c r="AE852" s="35">
        <f t="shared" si="114"/>
        <v>0</v>
      </c>
      <c r="AF852" s="28" t="str">
        <f>IFERROR(VLOOKUP(E852,youtube_playlist!$G:$H,2,FALSE),"Unspecified")</f>
        <v>Fashion</v>
      </c>
      <c r="AG852" s="28" t="str">
        <f>IFERROR(INDEX(youtube_playlist!$G$2:$H$285,MATCH(E852,youtube_playlist!$G$2:$G$285,0),MATCH("industry",youtube_playlist!$G$1:$H$1,0)),"Unspecified")</f>
        <v>Fashion</v>
      </c>
      <c r="AH852" s="36">
        <v>35511</v>
      </c>
    </row>
    <row r="853" spans="1:34" ht="15.75" customHeight="1" x14ac:dyDescent="0.3">
      <c r="A853" s="27" t="s">
        <v>5717</v>
      </c>
      <c r="B853" s="27" t="s">
        <v>4376</v>
      </c>
      <c r="C853" s="27" t="s">
        <v>5718</v>
      </c>
      <c r="D853" s="27" t="s">
        <v>5719</v>
      </c>
      <c r="E853" s="28" t="str">
        <f t="shared" si="96"/>
        <v>h7s6K3KryYs</v>
      </c>
      <c r="F853" s="28" t="str">
        <f t="shared" si="97"/>
        <v>h7s6K3KryYs</v>
      </c>
      <c r="G853" s="27" t="s">
        <v>5718</v>
      </c>
      <c r="H853" s="29" t="str">
        <f t="shared" si="98"/>
        <v>The Secret Sauce</v>
      </c>
      <c r="I853" s="27" t="s">
        <v>1587</v>
      </c>
      <c r="J853" s="27" t="s">
        <v>5720</v>
      </c>
      <c r="K853" s="28" t="str">
        <f t="shared" si="99"/>
        <v>May 21, 2019</v>
      </c>
      <c r="L853" s="30">
        <f t="shared" si="100"/>
        <v>43606</v>
      </c>
      <c r="M853" s="28">
        <f t="shared" si="101"/>
        <v>21</v>
      </c>
      <c r="N853" s="28">
        <f t="shared" si="102"/>
        <v>5</v>
      </c>
      <c r="O853" s="28">
        <f t="shared" si="103"/>
        <v>2019</v>
      </c>
      <c r="P853" s="28" t="str">
        <f t="shared" si="104"/>
        <v>21</v>
      </c>
      <c r="Q853" s="28">
        <f>ROUNDUP(Table1[[#This Row],[month]]/3,0)</f>
        <v>2</v>
      </c>
      <c r="R853" s="28" t="str">
        <f>_xlfn.CONCAT(Table1[[#This Row],[year]],"-Q",Table1[[#This Row],[Quarter]])</f>
        <v>2019-Q2</v>
      </c>
      <c r="S853" s="28" t="str">
        <f>TEXT(Table1[[#This Row],[dateStr]],"yyyy-mm")</f>
        <v>2019-05</v>
      </c>
      <c r="T853" s="28" t="str">
        <f t="shared" si="105"/>
        <v>May</v>
      </c>
      <c r="U853" s="31">
        <v>22</v>
      </c>
      <c r="V853" s="27" t="s">
        <v>5721</v>
      </c>
      <c r="W853" s="32">
        <f t="shared" si="106"/>
        <v>17739</v>
      </c>
      <c r="X853" s="27" t="s">
        <v>3546</v>
      </c>
      <c r="Y853" s="32">
        <f t="shared" si="111"/>
        <v>394</v>
      </c>
      <c r="Z85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53" s="27" t="s">
        <v>5722</v>
      </c>
      <c r="AB853" s="33">
        <f>Table1[[#This Row],[secs]]/60 + Table1[[#This Row],[mins]] + Table1[[#This Row],[hours]]*60</f>
        <v>26.383333333333333</v>
      </c>
      <c r="AC853" s="34">
        <f t="shared" si="112"/>
        <v>23</v>
      </c>
      <c r="AD853" s="34">
        <f t="shared" si="113"/>
        <v>26</v>
      </c>
      <c r="AE853" s="35">
        <f t="shared" si="114"/>
        <v>0</v>
      </c>
      <c r="AF853" s="28" t="str">
        <f>IFERROR(VLOOKUP(E853,youtube_playlist!$G:$H,2,FALSE),"Unspecified")</f>
        <v>Unspecified</v>
      </c>
      <c r="AG853" s="28" t="str">
        <f>IFERROR(INDEX(youtube_playlist!$G$2:$H$285,MATCH(E853,youtube_playlist!$G$2:$G$285,0),MATCH("industry",youtube_playlist!$G$1:$H$1,0)),"Unspecified")</f>
        <v>Unspecified</v>
      </c>
      <c r="AH853" s="36">
        <v>28100</v>
      </c>
    </row>
    <row r="854" spans="1:34" ht="15.75" customHeight="1" x14ac:dyDescent="0.3">
      <c r="A854" s="27" t="s">
        <v>5723</v>
      </c>
      <c r="B854" s="27" t="s">
        <v>4376</v>
      </c>
      <c r="C854" s="27" t="s">
        <v>5724</v>
      </c>
      <c r="D854" s="27" t="s">
        <v>5725</v>
      </c>
      <c r="E854" s="28" t="str">
        <f t="shared" si="96"/>
        <v>GZhXFES3kUI</v>
      </c>
      <c r="F854" s="28" t="str">
        <f t="shared" si="97"/>
        <v>GZhXFES3kUI</v>
      </c>
      <c r="G854" s="27" t="s">
        <v>5724</v>
      </c>
      <c r="H854" s="29" t="str">
        <f t="shared" si="98"/>
        <v>The Secret Sauce</v>
      </c>
      <c r="I854" s="27" t="s">
        <v>1587</v>
      </c>
      <c r="J854" s="27" t="s">
        <v>5726</v>
      </c>
      <c r="K854" s="28" t="str">
        <f t="shared" si="99"/>
        <v>May 17, 2019</v>
      </c>
      <c r="L854" s="30">
        <f t="shared" si="100"/>
        <v>43602</v>
      </c>
      <c r="M854" s="28">
        <f t="shared" si="101"/>
        <v>17</v>
      </c>
      <c r="N854" s="28">
        <f t="shared" si="102"/>
        <v>5</v>
      </c>
      <c r="O854" s="28">
        <f t="shared" si="103"/>
        <v>2019</v>
      </c>
      <c r="P854" s="28" t="str">
        <f t="shared" si="104"/>
        <v>17</v>
      </c>
      <c r="Q854" s="28">
        <f>ROUNDUP(Table1[[#This Row],[month]]/3,0)</f>
        <v>2</v>
      </c>
      <c r="R854" s="28" t="str">
        <f>_xlfn.CONCAT(Table1[[#This Row],[year]],"-Q",Table1[[#This Row],[Quarter]])</f>
        <v>2019-Q2</v>
      </c>
      <c r="S854" s="28" t="str">
        <f>TEXT(Table1[[#This Row],[dateStr]],"yyyy-mm")</f>
        <v>2019-05</v>
      </c>
      <c r="T854" s="28" t="str">
        <f t="shared" si="105"/>
        <v>May</v>
      </c>
      <c r="U854" s="31">
        <v>3</v>
      </c>
      <c r="V854" s="27" t="s">
        <v>5727</v>
      </c>
      <c r="W854" s="32">
        <f t="shared" si="106"/>
        <v>9474</v>
      </c>
      <c r="X854" s="27" t="s">
        <v>5243</v>
      </c>
      <c r="Y854" s="32">
        <f t="shared" si="111"/>
        <v>135</v>
      </c>
      <c r="Z85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54" s="27" t="s">
        <v>2538</v>
      </c>
      <c r="AB854" s="33">
        <f>Table1[[#This Row],[secs]]/60 + Table1[[#This Row],[mins]] + Table1[[#This Row],[hours]]*60</f>
        <v>40.633333333333333</v>
      </c>
      <c r="AC854" s="34">
        <f t="shared" si="112"/>
        <v>38</v>
      </c>
      <c r="AD854" s="34">
        <f t="shared" si="113"/>
        <v>40</v>
      </c>
      <c r="AE854" s="35">
        <f t="shared" si="114"/>
        <v>0</v>
      </c>
      <c r="AF854" s="28" t="str">
        <f>IFERROR(VLOOKUP(E854,youtube_playlist!$G:$H,2,FALSE),"Unspecified")</f>
        <v>Platform</v>
      </c>
      <c r="AG854" s="28" t="str">
        <f>IFERROR(INDEX(youtube_playlist!$G$2:$H$285,MATCH(E854,youtube_playlist!$G$2:$G$285,0),MATCH("industry",youtube_playlist!$G$1:$H$1,0)),"Unspecified")</f>
        <v>Platform</v>
      </c>
      <c r="AH854" s="36">
        <v>31326</v>
      </c>
    </row>
    <row r="855" spans="1:34" ht="15.75" customHeight="1" x14ac:dyDescent="0.3">
      <c r="A855" s="27" t="s">
        <v>5728</v>
      </c>
      <c r="B855" s="27" t="s">
        <v>4376</v>
      </c>
      <c r="C855" s="27" t="s">
        <v>5729</v>
      </c>
      <c r="D855" s="27" t="s">
        <v>5730</v>
      </c>
      <c r="E855" s="28" t="str">
        <f t="shared" si="96"/>
        <v>jVDgg1JO1ZE</v>
      </c>
      <c r="F855" s="28" t="str">
        <f t="shared" si="97"/>
        <v>jVDgg1JO1ZE</v>
      </c>
      <c r="G855" s="27" t="s">
        <v>5729</v>
      </c>
      <c r="H855" s="29" t="str">
        <f t="shared" si="98"/>
        <v>The Secret Sauce</v>
      </c>
      <c r="I855" s="27" t="s">
        <v>1587</v>
      </c>
      <c r="J855" s="27" t="s">
        <v>5731</v>
      </c>
      <c r="K855" s="28" t="str">
        <f t="shared" si="99"/>
        <v>May 15, 2019</v>
      </c>
      <c r="L855" s="30">
        <f t="shared" si="100"/>
        <v>43600</v>
      </c>
      <c r="M855" s="28">
        <f t="shared" si="101"/>
        <v>15</v>
      </c>
      <c r="N855" s="28">
        <f t="shared" si="102"/>
        <v>5</v>
      </c>
      <c r="O855" s="28">
        <f t="shared" si="103"/>
        <v>2019</v>
      </c>
      <c r="P855" s="28" t="str">
        <f t="shared" si="104"/>
        <v>15</v>
      </c>
      <c r="Q855" s="28">
        <f>ROUNDUP(Table1[[#This Row],[month]]/3,0)</f>
        <v>2</v>
      </c>
      <c r="R855" s="28" t="str">
        <f>_xlfn.CONCAT(Table1[[#This Row],[year]],"-Q",Table1[[#This Row],[Quarter]])</f>
        <v>2019-Q2</v>
      </c>
      <c r="S855" s="28" t="str">
        <f>TEXT(Table1[[#This Row],[dateStr]],"yyyy-mm")</f>
        <v>2019-05</v>
      </c>
      <c r="T855" s="28" t="str">
        <f t="shared" si="105"/>
        <v>May</v>
      </c>
      <c r="U855" s="31">
        <v>45</v>
      </c>
      <c r="V855" s="27" t="s">
        <v>5732</v>
      </c>
      <c r="W855" s="32">
        <f t="shared" si="106"/>
        <v>60241</v>
      </c>
      <c r="X855" s="27" t="s">
        <v>2924</v>
      </c>
      <c r="Y855" s="32">
        <f t="shared" si="111"/>
        <v>1261</v>
      </c>
      <c r="Z85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55" s="27" t="s">
        <v>5733</v>
      </c>
      <c r="AB855" s="33">
        <f>Table1[[#This Row],[secs]]/60 + Table1[[#This Row],[mins]] + Table1[[#This Row],[hours]]*60</f>
        <v>23.55</v>
      </c>
      <c r="AC855" s="34">
        <f t="shared" si="112"/>
        <v>33</v>
      </c>
      <c r="AD855" s="34">
        <f t="shared" si="113"/>
        <v>23</v>
      </c>
      <c r="AE855" s="35">
        <f t="shared" si="114"/>
        <v>0</v>
      </c>
      <c r="AF855" s="28" t="str">
        <f>IFERROR(VLOOKUP(E855,youtube_playlist!$G:$H,2,FALSE),"Unspecified")</f>
        <v>Unspecified</v>
      </c>
      <c r="AG855" s="28" t="str">
        <f>IFERROR(INDEX(youtube_playlist!$G$2:$H$285,MATCH(E855,youtube_playlist!$G$2:$G$285,0),MATCH("industry",youtube_playlist!$G$1:$H$1,0)),"Unspecified")</f>
        <v>Unspecified</v>
      </c>
      <c r="AH855" s="36">
        <v>28823</v>
      </c>
    </row>
    <row r="856" spans="1:34" ht="15.75" customHeight="1" x14ac:dyDescent="0.3">
      <c r="A856" s="27" t="s">
        <v>5734</v>
      </c>
      <c r="B856" s="27" t="s">
        <v>4376</v>
      </c>
      <c r="C856" s="27" t="s">
        <v>5735</v>
      </c>
      <c r="D856" s="27" t="s">
        <v>5736</v>
      </c>
      <c r="E856" s="28" t="str">
        <f t="shared" si="96"/>
        <v>HCZLeRm48sE</v>
      </c>
      <c r="F856" s="28" t="str">
        <f t="shared" si="97"/>
        <v>HCZLeRm48sE</v>
      </c>
      <c r="G856" s="27" t="s">
        <v>5735</v>
      </c>
      <c r="H856" s="29" t="str">
        <f t="shared" si="98"/>
        <v>The Secret Sauce</v>
      </c>
      <c r="I856" s="27" t="s">
        <v>1587</v>
      </c>
      <c r="J856" s="27" t="s">
        <v>5737</v>
      </c>
      <c r="K856" s="28" t="str">
        <f t="shared" si="99"/>
        <v>May 10, 2019</v>
      </c>
      <c r="L856" s="30">
        <f t="shared" si="100"/>
        <v>43595</v>
      </c>
      <c r="M856" s="28">
        <f t="shared" si="101"/>
        <v>10</v>
      </c>
      <c r="N856" s="28">
        <f t="shared" si="102"/>
        <v>5</v>
      </c>
      <c r="O856" s="28">
        <f t="shared" si="103"/>
        <v>2019</v>
      </c>
      <c r="P856" s="28" t="str">
        <f t="shared" si="104"/>
        <v>10</v>
      </c>
      <c r="Q856" s="28">
        <f>ROUNDUP(Table1[[#This Row],[month]]/3,0)</f>
        <v>2</v>
      </c>
      <c r="R856" s="28" t="str">
        <f>_xlfn.CONCAT(Table1[[#This Row],[year]],"-Q",Table1[[#This Row],[Quarter]])</f>
        <v>2019-Q2</v>
      </c>
      <c r="S856" s="28" t="str">
        <f>TEXT(Table1[[#This Row],[dateStr]],"yyyy-mm")</f>
        <v>2019-05</v>
      </c>
      <c r="T856" s="28" t="str">
        <f t="shared" si="105"/>
        <v>May</v>
      </c>
      <c r="U856" s="31">
        <v>33</v>
      </c>
      <c r="V856" s="27" t="s">
        <v>5738</v>
      </c>
      <c r="W856" s="32">
        <f t="shared" si="106"/>
        <v>363822</v>
      </c>
      <c r="X856" s="27" t="s">
        <v>5739</v>
      </c>
      <c r="Y856" s="32">
        <f t="shared" si="111"/>
        <v>7613</v>
      </c>
      <c r="Z85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56" s="27" t="s">
        <v>5232</v>
      </c>
      <c r="AB856" s="33">
        <f>Table1[[#This Row],[secs]]/60 + Table1[[#This Row],[mins]] + Table1[[#This Row],[hours]]*60</f>
        <v>32.93333333333333</v>
      </c>
      <c r="AC856" s="34">
        <f t="shared" si="112"/>
        <v>56</v>
      </c>
      <c r="AD856" s="34">
        <f t="shared" si="113"/>
        <v>32</v>
      </c>
      <c r="AE856" s="35">
        <f t="shared" si="114"/>
        <v>0</v>
      </c>
      <c r="AF856" s="28" t="str">
        <f>IFERROR(VLOOKUP(E856,youtube_playlist!$G:$H,2,FALSE),"Unspecified")</f>
        <v>Unspecified</v>
      </c>
      <c r="AG856" s="28" t="str">
        <f>IFERROR(INDEX(youtube_playlist!$G$2:$H$285,MATCH(E856,youtube_playlist!$G$2:$G$285,0),MATCH("industry",youtube_playlist!$G$1:$H$1,0)),"Unspecified")</f>
        <v>Unspecified</v>
      </c>
      <c r="AH856" s="36">
        <v>37353</v>
      </c>
    </row>
    <row r="857" spans="1:34" ht="15.75" customHeight="1" x14ac:dyDescent="0.3">
      <c r="A857" s="27" t="s">
        <v>5740</v>
      </c>
      <c r="B857" s="27" t="s">
        <v>4376</v>
      </c>
      <c r="C857" s="27" t="s">
        <v>5741</v>
      </c>
      <c r="D857" s="27" t="s">
        <v>5742</v>
      </c>
      <c r="E857" s="28" t="str">
        <f t="shared" si="96"/>
        <v>DkBdefs30jE</v>
      </c>
      <c r="F857" s="28" t="str">
        <f t="shared" si="97"/>
        <v>DkBdefs30jE</v>
      </c>
      <c r="G857" s="27" t="s">
        <v>5741</v>
      </c>
      <c r="H857" s="29" t="str">
        <f t="shared" si="98"/>
        <v>The Secret Sauce</v>
      </c>
      <c r="I857" s="27" t="s">
        <v>1587</v>
      </c>
      <c r="J857" s="27" t="s">
        <v>5743</v>
      </c>
      <c r="K857" s="28" t="str">
        <f t="shared" si="99"/>
        <v>May 7, 2019</v>
      </c>
      <c r="L857" s="30">
        <f t="shared" si="100"/>
        <v>43592</v>
      </c>
      <c r="M857" s="28">
        <f t="shared" si="101"/>
        <v>7</v>
      </c>
      <c r="N857" s="28">
        <f t="shared" si="102"/>
        <v>5</v>
      </c>
      <c r="O857" s="28">
        <f t="shared" si="103"/>
        <v>2019</v>
      </c>
      <c r="P857" s="28" t="str">
        <f t="shared" si="104"/>
        <v>7</v>
      </c>
      <c r="Q857" s="28">
        <f>ROUNDUP(Table1[[#This Row],[month]]/3,0)</f>
        <v>2</v>
      </c>
      <c r="R857" s="28" t="str">
        <f>_xlfn.CONCAT(Table1[[#This Row],[year]],"-Q",Table1[[#This Row],[Quarter]])</f>
        <v>2019-Q2</v>
      </c>
      <c r="S857" s="28" t="str">
        <f>TEXT(Table1[[#This Row],[dateStr]],"yyyy-mm")</f>
        <v>2019-05</v>
      </c>
      <c r="T857" s="28" t="str">
        <f t="shared" si="105"/>
        <v>May</v>
      </c>
      <c r="U857" s="31">
        <v>3</v>
      </c>
      <c r="V857" s="27" t="s">
        <v>5744</v>
      </c>
      <c r="W857" s="32">
        <f t="shared" si="106"/>
        <v>19539</v>
      </c>
      <c r="X857" s="27" t="s">
        <v>1976</v>
      </c>
      <c r="Y857" s="32">
        <f t="shared" si="111"/>
        <v>352</v>
      </c>
      <c r="Z85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57" s="27" t="s">
        <v>5745</v>
      </c>
      <c r="AB857" s="33">
        <f>Table1[[#This Row],[secs]]/60 + Table1[[#This Row],[mins]] + Table1[[#This Row],[hours]]*60</f>
        <v>34.916666666666664</v>
      </c>
      <c r="AC857" s="34">
        <f t="shared" si="112"/>
        <v>55</v>
      </c>
      <c r="AD857" s="34">
        <f t="shared" si="113"/>
        <v>34</v>
      </c>
      <c r="AE857" s="35">
        <f t="shared" si="114"/>
        <v>0</v>
      </c>
      <c r="AF857" s="28" t="str">
        <f>IFERROR(VLOOKUP(E857,youtube_playlist!$G:$H,2,FALSE),"Unspecified")</f>
        <v>Innovation &amp; Technology</v>
      </c>
      <c r="AG857" s="28" t="str">
        <f>IFERROR(INDEX(youtube_playlist!$G$2:$H$285,MATCH(E857,youtube_playlist!$G$2:$G$285,0),MATCH("industry",youtube_playlist!$G$1:$H$1,0)),"Unspecified")</f>
        <v>Innovation &amp; Technology</v>
      </c>
      <c r="AH857" s="36">
        <v>27733</v>
      </c>
    </row>
    <row r="858" spans="1:34" ht="15.75" customHeight="1" x14ac:dyDescent="0.3">
      <c r="A858" s="27" t="s">
        <v>5746</v>
      </c>
      <c r="B858" s="27" t="s">
        <v>4376</v>
      </c>
      <c r="C858" s="27" t="s">
        <v>5747</v>
      </c>
      <c r="D858" s="27" t="s">
        <v>5748</v>
      </c>
      <c r="E858" s="28" t="str">
        <f t="shared" si="96"/>
        <v>Pw4UukxcZdQ</v>
      </c>
      <c r="F858" s="28" t="str">
        <f t="shared" si="97"/>
        <v>Pw4UukxcZdQ</v>
      </c>
      <c r="G858" s="27" t="s">
        <v>5747</v>
      </c>
      <c r="H858" s="29" t="str">
        <f t="shared" si="98"/>
        <v>The Secret Sauce</v>
      </c>
      <c r="I858" s="27" t="s">
        <v>1587</v>
      </c>
      <c r="J858" s="27" t="s">
        <v>5749</v>
      </c>
      <c r="K858" s="28" t="str">
        <f t="shared" si="99"/>
        <v>May 3, 2019</v>
      </c>
      <c r="L858" s="30">
        <f t="shared" si="100"/>
        <v>43588</v>
      </c>
      <c r="M858" s="28">
        <f t="shared" si="101"/>
        <v>3</v>
      </c>
      <c r="N858" s="28">
        <f t="shared" si="102"/>
        <v>5</v>
      </c>
      <c r="O858" s="28">
        <f t="shared" si="103"/>
        <v>2019</v>
      </c>
      <c r="P858" s="28" t="str">
        <f t="shared" si="104"/>
        <v>3</v>
      </c>
      <c r="Q858" s="28">
        <f>ROUNDUP(Table1[[#This Row],[month]]/3,0)</f>
        <v>2</v>
      </c>
      <c r="R858" s="28" t="str">
        <f>_xlfn.CONCAT(Table1[[#This Row],[year]],"-Q",Table1[[#This Row],[Quarter]])</f>
        <v>2019-Q2</v>
      </c>
      <c r="S858" s="28" t="str">
        <f>TEXT(Table1[[#This Row],[dateStr]],"yyyy-mm")</f>
        <v>2019-05</v>
      </c>
      <c r="T858" s="28" t="str">
        <f t="shared" si="105"/>
        <v>May</v>
      </c>
      <c r="U858" s="31">
        <v>22</v>
      </c>
      <c r="V858" s="27" t="s">
        <v>5750</v>
      </c>
      <c r="W858" s="32">
        <f t="shared" si="106"/>
        <v>18905</v>
      </c>
      <c r="X858" s="27" t="s">
        <v>280</v>
      </c>
      <c r="Y858" s="32">
        <f t="shared" si="111"/>
        <v>299</v>
      </c>
      <c r="Z85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58" s="27" t="s">
        <v>5751</v>
      </c>
      <c r="AB858" s="33">
        <f>Table1[[#This Row],[secs]]/60 + Table1[[#This Row],[mins]] + Table1[[#This Row],[hours]]*60</f>
        <v>58.1</v>
      </c>
      <c r="AC858" s="34">
        <f t="shared" si="112"/>
        <v>6</v>
      </c>
      <c r="AD858" s="34">
        <f t="shared" si="113"/>
        <v>58</v>
      </c>
      <c r="AE858" s="35">
        <f t="shared" si="114"/>
        <v>0</v>
      </c>
      <c r="AF858" s="28" t="str">
        <f>IFERROR(VLOOKUP(E858,youtube_playlist!$G:$H,2,FALSE),"Unspecified")</f>
        <v>พลังงาน</v>
      </c>
      <c r="AG858" s="28" t="str">
        <f>IFERROR(INDEX(youtube_playlist!$G$2:$H$285,MATCH(E858,youtube_playlist!$G$2:$G$285,0),MATCH("industry",youtube_playlist!$G$1:$H$1,0)),"Unspecified")</f>
        <v>พลังงาน</v>
      </c>
      <c r="AH858" s="36">
        <v>27959</v>
      </c>
    </row>
    <row r="859" spans="1:34" ht="15.75" customHeight="1" x14ac:dyDescent="0.3">
      <c r="A859" s="27" t="s">
        <v>5752</v>
      </c>
      <c r="B859" s="27" t="s">
        <v>4376</v>
      </c>
      <c r="C859" s="27" t="s">
        <v>5753</v>
      </c>
      <c r="D859" s="27" t="s">
        <v>5754</v>
      </c>
      <c r="E859" s="28" t="str">
        <f t="shared" si="96"/>
        <v>6wTLzyF7fcY</v>
      </c>
      <c r="F859" s="28" t="str">
        <f t="shared" si="97"/>
        <v>6wTLzyF7fcY</v>
      </c>
      <c r="G859" s="27" t="s">
        <v>5753</v>
      </c>
      <c r="H859" s="29" t="str">
        <f t="shared" si="98"/>
        <v>The Secret Sauce</v>
      </c>
      <c r="I859" s="27" t="s">
        <v>1587</v>
      </c>
      <c r="J859" s="27" t="s">
        <v>5755</v>
      </c>
      <c r="K859" s="28" t="str">
        <f t="shared" si="99"/>
        <v>Apr 30, 2019</v>
      </c>
      <c r="L859" s="30">
        <f t="shared" si="100"/>
        <v>43585</v>
      </c>
      <c r="M859" s="28">
        <f t="shared" si="101"/>
        <v>30</v>
      </c>
      <c r="N859" s="28">
        <f t="shared" si="102"/>
        <v>4</v>
      </c>
      <c r="O859" s="28">
        <f t="shared" si="103"/>
        <v>2019</v>
      </c>
      <c r="P859" s="28" t="str">
        <f t="shared" si="104"/>
        <v>30</v>
      </c>
      <c r="Q859" s="28">
        <f>ROUNDUP(Table1[[#This Row],[month]]/3,0)</f>
        <v>2</v>
      </c>
      <c r="R859" s="28" t="str">
        <f>_xlfn.CONCAT(Table1[[#This Row],[year]],"-Q",Table1[[#This Row],[Quarter]])</f>
        <v>2019-Q2</v>
      </c>
      <c r="S859" s="28" t="str">
        <f>TEXT(Table1[[#This Row],[dateStr]],"yyyy-mm")</f>
        <v>2019-04</v>
      </c>
      <c r="T859" s="28" t="str">
        <f t="shared" si="105"/>
        <v>April</v>
      </c>
      <c r="U859" s="31">
        <v>70</v>
      </c>
      <c r="V859" s="27" t="s">
        <v>5756</v>
      </c>
      <c r="W859" s="32">
        <f t="shared" si="106"/>
        <v>117095</v>
      </c>
      <c r="X859" s="27" t="s">
        <v>5757</v>
      </c>
      <c r="Y859" s="32">
        <f t="shared" si="111"/>
        <v>2558</v>
      </c>
      <c r="Z85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59" s="27" t="s">
        <v>5758</v>
      </c>
      <c r="AB859" s="33">
        <f>Table1[[#This Row],[secs]]/60 + Table1[[#This Row],[mins]] + Table1[[#This Row],[hours]]*60</f>
        <v>14.816666666666666</v>
      </c>
      <c r="AC859" s="34">
        <f t="shared" si="112"/>
        <v>49</v>
      </c>
      <c r="AD859" s="34">
        <f t="shared" si="113"/>
        <v>14</v>
      </c>
      <c r="AE859" s="35">
        <f t="shared" si="114"/>
        <v>0</v>
      </c>
      <c r="AF859" s="28" t="str">
        <f>IFERROR(VLOOKUP(E859,youtube_playlist!$G:$H,2,FALSE),"Unspecified")</f>
        <v>Unspecified</v>
      </c>
      <c r="AG859" s="28" t="str">
        <f>IFERROR(INDEX(youtube_playlist!$G$2:$H$285,MATCH(E859,youtube_playlist!$G$2:$G$285,0),MATCH("industry",youtube_playlist!$G$1:$H$1,0)),"Unspecified")</f>
        <v>Unspecified</v>
      </c>
      <c r="AH859" s="36">
        <v>34094</v>
      </c>
    </row>
    <row r="860" spans="1:34" ht="15.75" customHeight="1" x14ac:dyDescent="0.3">
      <c r="A860" s="27" t="s">
        <v>5759</v>
      </c>
      <c r="B860" s="27" t="s">
        <v>4376</v>
      </c>
      <c r="C860" s="27" t="s">
        <v>5760</v>
      </c>
      <c r="D860" s="27" t="s">
        <v>5761</v>
      </c>
      <c r="E860" s="28" t="str">
        <f t="shared" si="96"/>
        <v>t_bkPef_U-k</v>
      </c>
      <c r="F860" s="28" t="str">
        <f t="shared" si="97"/>
        <v>t_bkPef_U-k</v>
      </c>
      <c r="G860" s="27" t="s">
        <v>5760</v>
      </c>
      <c r="H860" s="29" t="str">
        <f t="shared" si="98"/>
        <v>The Secret Sauce</v>
      </c>
      <c r="I860" s="27" t="s">
        <v>1587</v>
      </c>
      <c r="J860" s="27" t="s">
        <v>5762</v>
      </c>
      <c r="K860" s="28" t="str">
        <f t="shared" si="99"/>
        <v>Apr 26, 2019</v>
      </c>
      <c r="L860" s="30">
        <f t="shared" si="100"/>
        <v>43581</v>
      </c>
      <c r="M860" s="28">
        <f t="shared" si="101"/>
        <v>26</v>
      </c>
      <c r="N860" s="28">
        <f t="shared" si="102"/>
        <v>4</v>
      </c>
      <c r="O860" s="28">
        <f t="shared" si="103"/>
        <v>2019</v>
      </c>
      <c r="P860" s="28" t="str">
        <f t="shared" si="104"/>
        <v>26</v>
      </c>
      <c r="Q860" s="28">
        <f>ROUNDUP(Table1[[#This Row],[month]]/3,0)</f>
        <v>2</v>
      </c>
      <c r="R860" s="28" t="str">
        <f>_xlfn.CONCAT(Table1[[#This Row],[year]],"-Q",Table1[[#This Row],[Quarter]])</f>
        <v>2019-Q2</v>
      </c>
      <c r="S860" s="28" t="str">
        <f>TEXT(Table1[[#This Row],[dateStr]],"yyyy-mm")</f>
        <v>2019-04</v>
      </c>
      <c r="T860" s="28" t="str">
        <f t="shared" si="105"/>
        <v>April</v>
      </c>
      <c r="U860" s="31">
        <v>12</v>
      </c>
      <c r="V860" s="27" t="s">
        <v>5763</v>
      </c>
      <c r="W860" s="32">
        <f t="shared" si="106"/>
        <v>49099</v>
      </c>
      <c r="X860" s="27" t="s">
        <v>349</v>
      </c>
      <c r="Y860" s="32">
        <f t="shared" si="111"/>
        <v>743</v>
      </c>
      <c r="Z86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60" s="27" t="s">
        <v>5764</v>
      </c>
      <c r="AB860" s="33">
        <f>Table1[[#This Row],[secs]]/60 + Table1[[#This Row],[mins]] + Table1[[#This Row],[hours]]*60</f>
        <v>48.883333333333333</v>
      </c>
      <c r="AC860" s="34">
        <f t="shared" si="112"/>
        <v>53</v>
      </c>
      <c r="AD860" s="34">
        <f t="shared" si="113"/>
        <v>48</v>
      </c>
      <c r="AE860" s="35">
        <f t="shared" si="114"/>
        <v>0</v>
      </c>
      <c r="AF860" s="28" t="str">
        <f>IFERROR(VLOOKUP(E860,youtube_playlist!$G:$H,2,FALSE),"Unspecified")</f>
        <v>Unspecified</v>
      </c>
      <c r="AG860" s="28" t="str">
        <f>IFERROR(INDEX(youtube_playlist!$G$2:$H$285,MATCH(E860,youtube_playlist!$G$2:$G$285,0),MATCH("industry",youtube_playlist!$G$1:$H$1,0)),"Unspecified")</f>
        <v>Unspecified</v>
      </c>
      <c r="AH860" s="36">
        <v>38991</v>
      </c>
    </row>
    <row r="861" spans="1:34" ht="15.75" customHeight="1" x14ac:dyDescent="0.3">
      <c r="A861" s="27" t="s">
        <v>5765</v>
      </c>
      <c r="B861" s="27" t="s">
        <v>4376</v>
      </c>
      <c r="C861" s="27" t="s">
        <v>5766</v>
      </c>
      <c r="D861" s="27" t="s">
        <v>5767</v>
      </c>
      <c r="E861" s="28" t="str">
        <f t="shared" si="96"/>
        <v>4oz-bKkHgxM</v>
      </c>
      <c r="F861" s="28" t="str">
        <f t="shared" si="97"/>
        <v>4oz-bKkHgxM</v>
      </c>
      <c r="G861" s="27" t="s">
        <v>5766</v>
      </c>
      <c r="H861" s="29" t="str">
        <f t="shared" si="98"/>
        <v>The Secret Sauce</v>
      </c>
      <c r="I861" s="27" t="s">
        <v>1587</v>
      </c>
      <c r="J861" s="27" t="s">
        <v>5768</v>
      </c>
      <c r="K861" s="28" t="str">
        <f t="shared" si="99"/>
        <v>Apr 23, 2019</v>
      </c>
      <c r="L861" s="30">
        <f t="shared" si="100"/>
        <v>43578</v>
      </c>
      <c r="M861" s="28">
        <f t="shared" si="101"/>
        <v>23</v>
      </c>
      <c r="N861" s="28">
        <f t="shared" si="102"/>
        <v>4</v>
      </c>
      <c r="O861" s="28">
        <f t="shared" si="103"/>
        <v>2019</v>
      </c>
      <c r="P861" s="28" t="str">
        <f t="shared" si="104"/>
        <v>23</v>
      </c>
      <c r="Q861" s="28">
        <f>ROUNDUP(Table1[[#This Row],[month]]/3,0)</f>
        <v>2</v>
      </c>
      <c r="R861" s="28" t="str">
        <f>_xlfn.CONCAT(Table1[[#This Row],[year]],"-Q",Table1[[#This Row],[Quarter]])</f>
        <v>2019-Q2</v>
      </c>
      <c r="S861" s="28" t="str">
        <f>TEXT(Table1[[#This Row],[dateStr]],"yyyy-mm")</f>
        <v>2019-04</v>
      </c>
      <c r="T861" s="28" t="str">
        <f t="shared" si="105"/>
        <v>April</v>
      </c>
      <c r="U861" s="31">
        <v>455</v>
      </c>
      <c r="V861" s="27" t="s">
        <v>5769</v>
      </c>
      <c r="W861" s="32">
        <f t="shared" si="106"/>
        <v>776075</v>
      </c>
      <c r="X861" s="27" t="s">
        <v>5770</v>
      </c>
      <c r="Y861" s="32">
        <f t="shared" si="111"/>
        <v>16113</v>
      </c>
      <c r="Z86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61" s="27" t="s">
        <v>5771</v>
      </c>
      <c r="AB861" s="33">
        <f>Table1[[#This Row],[secs]]/60 + Table1[[#This Row],[mins]] + Table1[[#This Row],[hours]]*60</f>
        <v>45.06666666666667</v>
      </c>
      <c r="AC861" s="34">
        <f t="shared" si="112"/>
        <v>4</v>
      </c>
      <c r="AD861" s="34">
        <f t="shared" si="113"/>
        <v>45</v>
      </c>
      <c r="AE861" s="35">
        <f t="shared" si="114"/>
        <v>0</v>
      </c>
      <c r="AF861" s="28" t="str">
        <f>IFERROR(VLOOKUP(E861,youtube_playlist!$G:$H,2,FALSE),"Unspecified")</f>
        <v>Unspecified</v>
      </c>
      <c r="AG861" s="28" t="str">
        <f>IFERROR(INDEX(youtube_playlist!$G$2:$H$285,MATCH(E861,youtube_playlist!$G$2:$G$285,0),MATCH("industry",youtube_playlist!$G$1:$H$1,0)),"Unspecified")</f>
        <v>Unspecified</v>
      </c>
      <c r="AH861" s="36">
        <v>52075</v>
      </c>
    </row>
    <row r="862" spans="1:34" ht="15.75" customHeight="1" x14ac:dyDescent="0.3">
      <c r="A862" s="27" t="s">
        <v>5772</v>
      </c>
      <c r="B862" s="27" t="s">
        <v>4376</v>
      </c>
      <c r="C862" s="27" t="s">
        <v>5773</v>
      </c>
      <c r="D862" s="27" t="s">
        <v>5774</v>
      </c>
      <c r="E862" s="28" t="str">
        <f t="shared" si="96"/>
        <v>8p01SDbVmtE</v>
      </c>
      <c r="F862" s="28" t="str">
        <f t="shared" si="97"/>
        <v>8p01SDbVmtE</v>
      </c>
      <c r="G862" s="27" t="s">
        <v>5773</v>
      </c>
      <c r="H862" s="29" t="str">
        <f t="shared" si="98"/>
        <v>The Secret Sauce</v>
      </c>
      <c r="I862" s="27" t="s">
        <v>1587</v>
      </c>
      <c r="J862" s="27" t="s">
        <v>5775</v>
      </c>
      <c r="K862" s="28" t="str">
        <f t="shared" si="99"/>
        <v>Apr 19, 2019</v>
      </c>
      <c r="L862" s="30">
        <f t="shared" si="100"/>
        <v>43574</v>
      </c>
      <c r="M862" s="28">
        <f t="shared" si="101"/>
        <v>19</v>
      </c>
      <c r="N862" s="28">
        <f t="shared" si="102"/>
        <v>4</v>
      </c>
      <c r="O862" s="28">
        <f t="shared" si="103"/>
        <v>2019</v>
      </c>
      <c r="P862" s="28" t="str">
        <f t="shared" si="104"/>
        <v>19</v>
      </c>
      <c r="Q862" s="28">
        <f>ROUNDUP(Table1[[#This Row],[month]]/3,0)</f>
        <v>2</v>
      </c>
      <c r="R862" s="28" t="str">
        <f>_xlfn.CONCAT(Table1[[#This Row],[year]],"-Q",Table1[[#This Row],[Quarter]])</f>
        <v>2019-Q2</v>
      </c>
      <c r="S862" s="28" t="str">
        <f>TEXT(Table1[[#This Row],[dateStr]],"yyyy-mm")</f>
        <v>2019-04</v>
      </c>
      <c r="T862" s="28" t="str">
        <f t="shared" si="105"/>
        <v>April</v>
      </c>
      <c r="U862" s="31">
        <v>31</v>
      </c>
      <c r="V862" s="27" t="s">
        <v>5776</v>
      </c>
      <c r="W862" s="32">
        <f t="shared" si="106"/>
        <v>32983</v>
      </c>
      <c r="X862" s="27" t="s">
        <v>5777</v>
      </c>
      <c r="Y862" s="32">
        <f t="shared" si="111"/>
        <v>527</v>
      </c>
      <c r="Z86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62" s="27" t="s">
        <v>5778</v>
      </c>
      <c r="AB862" s="33">
        <f>Table1[[#This Row],[secs]]/60 + Table1[[#This Row],[mins]] + Table1[[#This Row],[hours]]*60</f>
        <v>31.483333333333334</v>
      </c>
      <c r="AC862" s="34">
        <f t="shared" si="112"/>
        <v>29</v>
      </c>
      <c r="AD862" s="34">
        <f t="shared" si="113"/>
        <v>31</v>
      </c>
      <c r="AE862" s="35">
        <f t="shared" si="114"/>
        <v>0</v>
      </c>
      <c r="AF862" s="28" t="str">
        <f>IFERROR(VLOOKUP(E862,youtube_playlist!$G:$H,2,FALSE),"Unspecified")</f>
        <v>Unspecified</v>
      </c>
      <c r="AG862" s="28" t="str">
        <f>IFERROR(INDEX(youtube_playlist!$G$2:$H$285,MATCH(E862,youtube_playlist!$G$2:$G$285,0),MATCH("industry",youtube_playlist!$G$1:$H$1,0)),"Unspecified")</f>
        <v>Unspecified</v>
      </c>
      <c r="AH862" s="36">
        <v>30961</v>
      </c>
    </row>
    <row r="863" spans="1:34" ht="15.75" customHeight="1" x14ac:dyDescent="0.3">
      <c r="A863" s="27" t="s">
        <v>5779</v>
      </c>
      <c r="B863" s="27" t="s">
        <v>4376</v>
      </c>
      <c r="C863" s="27" t="s">
        <v>5780</v>
      </c>
      <c r="D863" s="27" t="s">
        <v>5781</v>
      </c>
      <c r="E863" s="28" t="str">
        <f t="shared" si="96"/>
        <v>Plo2m93LEnw</v>
      </c>
      <c r="F863" s="28" t="str">
        <f t="shared" si="97"/>
        <v>Plo2m93LEnw</v>
      </c>
      <c r="G863" s="27" t="s">
        <v>5780</v>
      </c>
      <c r="H863" s="29" t="str">
        <f t="shared" si="98"/>
        <v>The Secret Sauce</v>
      </c>
      <c r="I863" s="27" t="s">
        <v>1587</v>
      </c>
      <c r="J863" s="27" t="s">
        <v>5782</v>
      </c>
      <c r="K863" s="28" t="str">
        <f t="shared" si="99"/>
        <v>Apr 16, 2019</v>
      </c>
      <c r="L863" s="30">
        <f t="shared" si="100"/>
        <v>43571</v>
      </c>
      <c r="M863" s="28">
        <f t="shared" si="101"/>
        <v>16</v>
      </c>
      <c r="N863" s="28">
        <f t="shared" si="102"/>
        <v>4</v>
      </c>
      <c r="O863" s="28">
        <f t="shared" si="103"/>
        <v>2019</v>
      </c>
      <c r="P863" s="28" t="str">
        <f t="shared" si="104"/>
        <v>16</v>
      </c>
      <c r="Q863" s="28">
        <f>ROUNDUP(Table1[[#This Row],[month]]/3,0)</f>
        <v>2</v>
      </c>
      <c r="R863" s="28" t="str">
        <f>_xlfn.CONCAT(Table1[[#This Row],[year]],"-Q",Table1[[#This Row],[Quarter]])</f>
        <v>2019-Q2</v>
      </c>
      <c r="S863" s="28" t="str">
        <f>TEXT(Table1[[#This Row],[dateStr]],"yyyy-mm")</f>
        <v>2019-04</v>
      </c>
      <c r="T863" s="28" t="str">
        <f t="shared" si="105"/>
        <v>April</v>
      </c>
      <c r="U863" s="31">
        <v>12</v>
      </c>
      <c r="V863" s="27" t="s">
        <v>5783</v>
      </c>
      <c r="W863" s="32">
        <f t="shared" si="106"/>
        <v>12875</v>
      </c>
      <c r="X863" s="27" t="s">
        <v>5784</v>
      </c>
      <c r="Y863" s="32">
        <f t="shared" si="111"/>
        <v>278</v>
      </c>
      <c r="Z86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63" s="27" t="s">
        <v>5785</v>
      </c>
      <c r="AB863" s="33">
        <f>Table1[[#This Row],[secs]]/60 + Table1[[#This Row],[mins]] + Table1[[#This Row],[hours]]*60</f>
        <v>8.3666666666666671</v>
      </c>
      <c r="AC863" s="34">
        <f t="shared" si="112"/>
        <v>22</v>
      </c>
      <c r="AD863" s="34">
        <f t="shared" si="113"/>
        <v>8</v>
      </c>
      <c r="AE863" s="35">
        <f t="shared" si="114"/>
        <v>0</v>
      </c>
      <c r="AF863" s="28" t="str">
        <f>IFERROR(VLOOKUP(E863,youtube_playlist!$G:$H,2,FALSE),"Unspecified")</f>
        <v>Unspecified</v>
      </c>
      <c r="AG863" s="28" t="str">
        <f>IFERROR(INDEX(youtube_playlist!$G$2:$H$285,MATCH(E863,youtube_playlist!$G$2:$G$285,0),MATCH("industry",youtube_playlist!$G$1:$H$1,0)),"Unspecified")</f>
        <v>Unspecified</v>
      </c>
      <c r="AH863" s="36">
        <v>24727</v>
      </c>
    </row>
    <row r="864" spans="1:34" ht="15.75" customHeight="1" x14ac:dyDescent="0.3">
      <c r="A864" s="27" t="s">
        <v>5786</v>
      </c>
      <c r="B864" s="27" t="s">
        <v>4376</v>
      </c>
      <c r="C864" s="27" t="s">
        <v>5787</v>
      </c>
      <c r="D864" s="27" t="s">
        <v>5788</v>
      </c>
      <c r="E864" s="28" t="str">
        <f t="shared" si="96"/>
        <v>Xni3VMxQchw</v>
      </c>
      <c r="F864" s="28" t="str">
        <f t="shared" si="97"/>
        <v>Xni3VMxQchw</v>
      </c>
      <c r="G864" s="27" t="s">
        <v>5787</v>
      </c>
      <c r="H864" s="29" t="str">
        <f t="shared" si="98"/>
        <v>The Secret Sauce</v>
      </c>
      <c r="I864" s="27" t="s">
        <v>1587</v>
      </c>
      <c r="J864" s="27" t="s">
        <v>5789</v>
      </c>
      <c r="K864" s="28" t="str">
        <f t="shared" si="99"/>
        <v>Apr 15, 2019</v>
      </c>
      <c r="L864" s="30">
        <f t="shared" si="100"/>
        <v>43570</v>
      </c>
      <c r="M864" s="28">
        <f t="shared" si="101"/>
        <v>15</v>
      </c>
      <c r="N864" s="28">
        <f t="shared" si="102"/>
        <v>4</v>
      </c>
      <c r="O864" s="28">
        <f t="shared" si="103"/>
        <v>2019</v>
      </c>
      <c r="P864" s="28" t="str">
        <f t="shared" si="104"/>
        <v>15</v>
      </c>
      <c r="Q864" s="28">
        <f>ROUNDUP(Table1[[#This Row],[month]]/3,0)</f>
        <v>2</v>
      </c>
      <c r="R864" s="28" t="str">
        <f>_xlfn.CONCAT(Table1[[#This Row],[year]],"-Q",Table1[[#This Row],[Quarter]])</f>
        <v>2019-Q2</v>
      </c>
      <c r="S864" s="28" t="str">
        <f>TEXT(Table1[[#This Row],[dateStr]],"yyyy-mm")</f>
        <v>2019-04</v>
      </c>
      <c r="T864" s="28" t="str">
        <f t="shared" si="105"/>
        <v>April</v>
      </c>
      <c r="U864" s="31">
        <v>3</v>
      </c>
      <c r="V864" s="27" t="s">
        <v>5790</v>
      </c>
      <c r="W864" s="32">
        <f t="shared" si="106"/>
        <v>5578</v>
      </c>
      <c r="X864" s="27" t="s">
        <v>5791</v>
      </c>
      <c r="Y864" s="32">
        <f t="shared" si="111"/>
        <v>102</v>
      </c>
      <c r="Z86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64" s="27" t="s">
        <v>5792</v>
      </c>
      <c r="AB864" s="33">
        <f>Table1[[#This Row],[secs]]/60 + Table1[[#This Row],[mins]] + Table1[[#This Row],[hours]]*60</f>
        <v>14.583333333333334</v>
      </c>
      <c r="AC864" s="34">
        <f t="shared" si="112"/>
        <v>35</v>
      </c>
      <c r="AD864" s="34">
        <f t="shared" si="113"/>
        <v>14</v>
      </c>
      <c r="AE864" s="35">
        <f t="shared" si="114"/>
        <v>0</v>
      </c>
      <c r="AF864" s="28" t="str">
        <f>IFERROR(VLOOKUP(E864,youtube_playlist!$G:$H,2,FALSE),"Unspecified")</f>
        <v>Unspecified</v>
      </c>
      <c r="AG864" s="28" t="str">
        <f>IFERROR(INDEX(youtube_playlist!$G$2:$H$285,MATCH(E864,youtube_playlist!$G$2:$G$285,0),MATCH("industry",youtube_playlist!$G$1:$H$1,0)),"Unspecified")</f>
        <v>Unspecified</v>
      </c>
      <c r="AH864" s="36">
        <v>24245</v>
      </c>
    </row>
    <row r="865" spans="1:34" ht="15.75" customHeight="1" x14ac:dyDescent="0.3">
      <c r="A865" s="27" t="s">
        <v>5793</v>
      </c>
      <c r="B865" s="27" t="s">
        <v>4376</v>
      </c>
      <c r="C865" s="27" t="s">
        <v>5794</v>
      </c>
      <c r="D865" s="27" t="s">
        <v>5795</v>
      </c>
      <c r="E865" s="28" t="str">
        <f t="shared" si="96"/>
        <v>LTMm2yAfP3Q</v>
      </c>
      <c r="F865" s="28" t="str">
        <f t="shared" si="97"/>
        <v>LTMm2yAfP3Q</v>
      </c>
      <c r="G865" s="27" t="s">
        <v>5794</v>
      </c>
      <c r="H865" s="29" t="str">
        <f t="shared" si="98"/>
        <v>The Secret Sauce</v>
      </c>
      <c r="I865" s="27" t="s">
        <v>1587</v>
      </c>
      <c r="J865" s="27" t="s">
        <v>5796</v>
      </c>
      <c r="K865" s="28" t="str">
        <f t="shared" si="99"/>
        <v>Apr 14, 2019</v>
      </c>
      <c r="L865" s="30">
        <f t="shared" si="100"/>
        <v>43569</v>
      </c>
      <c r="M865" s="28">
        <f t="shared" si="101"/>
        <v>14</v>
      </c>
      <c r="N865" s="28">
        <f t="shared" si="102"/>
        <v>4</v>
      </c>
      <c r="O865" s="28">
        <f t="shared" si="103"/>
        <v>2019</v>
      </c>
      <c r="P865" s="28" t="str">
        <f t="shared" si="104"/>
        <v>14</v>
      </c>
      <c r="Q865" s="28">
        <f>ROUNDUP(Table1[[#This Row],[month]]/3,0)</f>
        <v>2</v>
      </c>
      <c r="R865" s="28" t="str">
        <f>_xlfn.CONCAT(Table1[[#This Row],[year]],"-Q",Table1[[#This Row],[Quarter]])</f>
        <v>2019-Q2</v>
      </c>
      <c r="S865" s="28" t="str">
        <f>TEXT(Table1[[#This Row],[dateStr]],"yyyy-mm")</f>
        <v>2019-04</v>
      </c>
      <c r="T865" s="28" t="str">
        <f t="shared" si="105"/>
        <v>April</v>
      </c>
      <c r="U865" s="31">
        <v>9</v>
      </c>
      <c r="V865" s="27" t="s">
        <v>5797</v>
      </c>
      <c r="W865" s="32">
        <f t="shared" si="106"/>
        <v>12415</v>
      </c>
      <c r="X865" s="27" t="s">
        <v>5375</v>
      </c>
      <c r="Y865" s="32">
        <f t="shared" si="111"/>
        <v>222</v>
      </c>
      <c r="Z86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65" s="27" t="s">
        <v>5798</v>
      </c>
      <c r="AB865" s="33">
        <f>Table1[[#This Row],[secs]]/60 + Table1[[#This Row],[mins]] + Table1[[#This Row],[hours]]*60</f>
        <v>10.516666666666667</v>
      </c>
      <c r="AC865" s="34">
        <f t="shared" si="112"/>
        <v>31</v>
      </c>
      <c r="AD865" s="34">
        <f t="shared" si="113"/>
        <v>10</v>
      </c>
      <c r="AE865" s="35">
        <f t="shared" si="114"/>
        <v>0</v>
      </c>
      <c r="AF865" s="28" t="str">
        <f>IFERROR(VLOOKUP(E865,youtube_playlist!$G:$H,2,FALSE),"Unspecified")</f>
        <v>Unspecified</v>
      </c>
      <c r="AG865" s="28" t="str">
        <f>IFERROR(INDEX(youtube_playlist!$G$2:$H$285,MATCH(E865,youtube_playlist!$G$2:$G$285,0),MATCH("industry",youtube_playlist!$G$1:$H$1,0)),"Unspecified")</f>
        <v>Unspecified</v>
      </c>
      <c r="AH865" s="36">
        <v>24543</v>
      </c>
    </row>
    <row r="866" spans="1:34" ht="15.75" customHeight="1" x14ac:dyDescent="0.3">
      <c r="A866" s="27" t="s">
        <v>5799</v>
      </c>
      <c r="B866" s="27" t="s">
        <v>4376</v>
      </c>
      <c r="C866" s="27" t="s">
        <v>5800</v>
      </c>
      <c r="D866" s="27" t="s">
        <v>5801</v>
      </c>
      <c r="E866" s="28" t="str">
        <f t="shared" si="96"/>
        <v>EqgCy6nSDBo</v>
      </c>
      <c r="F866" s="28" t="str">
        <f t="shared" si="97"/>
        <v>EqgCy6nSDBo</v>
      </c>
      <c r="G866" s="27" t="s">
        <v>5800</v>
      </c>
      <c r="H866" s="29" t="str">
        <f t="shared" si="98"/>
        <v>The Secret Sauce</v>
      </c>
      <c r="I866" s="27" t="s">
        <v>1587</v>
      </c>
      <c r="J866" s="27" t="s">
        <v>5802</v>
      </c>
      <c r="K866" s="28" t="str">
        <f t="shared" si="99"/>
        <v>Apr 13, 2019</v>
      </c>
      <c r="L866" s="30">
        <f t="shared" si="100"/>
        <v>43568</v>
      </c>
      <c r="M866" s="28">
        <f t="shared" si="101"/>
        <v>13</v>
      </c>
      <c r="N866" s="28">
        <f t="shared" si="102"/>
        <v>4</v>
      </c>
      <c r="O866" s="28">
        <f t="shared" si="103"/>
        <v>2019</v>
      </c>
      <c r="P866" s="28" t="str">
        <f t="shared" si="104"/>
        <v>13</v>
      </c>
      <c r="Q866" s="28">
        <f>ROUNDUP(Table1[[#This Row],[month]]/3,0)</f>
        <v>2</v>
      </c>
      <c r="R866" s="28" t="str">
        <f>_xlfn.CONCAT(Table1[[#This Row],[year]],"-Q",Table1[[#This Row],[Quarter]])</f>
        <v>2019-Q2</v>
      </c>
      <c r="S866" s="28" t="str">
        <f>TEXT(Table1[[#This Row],[dateStr]],"yyyy-mm")</f>
        <v>2019-04</v>
      </c>
      <c r="T866" s="28" t="str">
        <f t="shared" si="105"/>
        <v>April</v>
      </c>
      <c r="U866" s="31">
        <v>10</v>
      </c>
      <c r="V866" s="27" t="s">
        <v>5803</v>
      </c>
      <c r="W866" s="32">
        <f t="shared" si="106"/>
        <v>4962</v>
      </c>
      <c r="X866" s="27" t="s">
        <v>2584</v>
      </c>
      <c r="Y866" s="32">
        <f t="shared" si="111"/>
        <v>123</v>
      </c>
      <c r="Z86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66" s="27" t="s">
        <v>5804</v>
      </c>
      <c r="AB866" s="33">
        <f>Table1[[#This Row],[secs]]/60 + Table1[[#This Row],[mins]] + Table1[[#This Row],[hours]]*60</f>
        <v>8.5833333333333339</v>
      </c>
      <c r="AC866" s="34">
        <f t="shared" si="112"/>
        <v>35</v>
      </c>
      <c r="AD866" s="34">
        <f t="shared" si="113"/>
        <v>8</v>
      </c>
      <c r="AE866" s="35">
        <f t="shared" si="114"/>
        <v>0</v>
      </c>
      <c r="AF866" s="28" t="str">
        <f>IFERROR(VLOOKUP(E866,youtube_playlist!$G:$H,2,FALSE),"Unspecified")</f>
        <v>Unspecified</v>
      </c>
      <c r="AG866" s="28" t="str">
        <f>IFERROR(INDEX(youtube_playlist!$G$2:$H$285,MATCH(E866,youtube_playlist!$G$2:$G$285,0),MATCH("industry",youtube_playlist!$G$1:$H$1,0)),"Unspecified")</f>
        <v>Unspecified</v>
      </c>
      <c r="AH866" s="36">
        <v>21851</v>
      </c>
    </row>
    <row r="867" spans="1:34" ht="15.75" customHeight="1" x14ac:dyDescent="0.3">
      <c r="A867" s="27" t="s">
        <v>5805</v>
      </c>
      <c r="B867" s="27" t="s">
        <v>4376</v>
      </c>
      <c r="C867" s="27" t="s">
        <v>5806</v>
      </c>
      <c r="D867" s="27" t="s">
        <v>5807</v>
      </c>
      <c r="E867" s="28" t="str">
        <f t="shared" si="96"/>
        <v>2sFP0Wu_z2w</v>
      </c>
      <c r="F867" s="28" t="str">
        <f t="shared" si="97"/>
        <v>2sFP0Wu_z2w</v>
      </c>
      <c r="G867" s="27" t="s">
        <v>5806</v>
      </c>
      <c r="H867" s="29" t="str">
        <f t="shared" si="98"/>
        <v>The Secret Sauce</v>
      </c>
      <c r="I867" s="27" t="s">
        <v>1587</v>
      </c>
      <c r="J867" s="27" t="s">
        <v>5808</v>
      </c>
      <c r="K867" s="28" t="str">
        <f t="shared" si="99"/>
        <v>Apr 12, 2019</v>
      </c>
      <c r="L867" s="30">
        <f t="shared" si="100"/>
        <v>43567</v>
      </c>
      <c r="M867" s="28">
        <f t="shared" si="101"/>
        <v>12</v>
      </c>
      <c r="N867" s="28">
        <f t="shared" si="102"/>
        <v>4</v>
      </c>
      <c r="O867" s="28">
        <f t="shared" si="103"/>
        <v>2019</v>
      </c>
      <c r="P867" s="28" t="str">
        <f t="shared" si="104"/>
        <v>12</v>
      </c>
      <c r="Q867" s="28">
        <f>ROUNDUP(Table1[[#This Row],[month]]/3,0)</f>
        <v>2</v>
      </c>
      <c r="R867" s="28" t="str">
        <f>_xlfn.CONCAT(Table1[[#This Row],[year]],"-Q",Table1[[#This Row],[Quarter]])</f>
        <v>2019-Q2</v>
      </c>
      <c r="S867" s="28" t="str">
        <f>TEXT(Table1[[#This Row],[dateStr]],"yyyy-mm")</f>
        <v>2019-04</v>
      </c>
      <c r="T867" s="28" t="str">
        <f t="shared" si="105"/>
        <v>April</v>
      </c>
      <c r="U867" s="31">
        <v>5</v>
      </c>
      <c r="V867" s="27" t="s">
        <v>5809</v>
      </c>
      <c r="W867" s="32">
        <f t="shared" si="106"/>
        <v>6336</v>
      </c>
      <c r="X867" s="27" t="s">
        <v>5810</v>
      </c>
      <c r="Y867" s="32">
        <f t="shared" si="111"/>
        <v>80</v>
      </c>
      <c r="Z867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67" s="27" t="s">
        <v>5604</v>
      </c>
      <c r="AB867" s="33">
        <f>Table1[[#This Row],[secs]]/60 + Table1[[#This Row],[mins]] + Table1[[#This Row],[hours]]*60</f>
        <v>18.266666666666666</v>
      </c>
      <c r="AC867" s="34">
        <f t="shared" si="112"/>
        <v>16</v>
      </c>
      <c r="AD867" s="34">
        <f t="shared" si="113"/>
        <v>18</v>
      </c>
      <c r="AE867" s="35">
        <f t="shared" si="114"/>
        <v>0</v>
      </c>
      <c r="AF867" s="28" t="str">
        <f>IFERROR(VLOOKUP(E867,youtube_playlist!$G:$H,2,FALSE),"Unspecified")</f>
        <v>Unspecified</v>
      </c>
      <c r="AG867" s="28" t="str">
        <f>IFERROR(INDEX(youtube_playlist!$G$2:$H$285,MATCH(E867,youtube_playlist!$G$2:$G$285,0),MATCH("industry",youtube_playlist!$G$1:$H$1,0)),"Unspecified")</f>
        <v>Unspecified</v>
      </c>
      <c r="AH867" s="36">
        <v>22519</v>
      </c>
    </row>
    <row r="868" spans="1:34" ht="15.75" customHeight="1" x14ac:dyDescent="0.3">
      <c r="A868" s="27" t="s">
        <v>5811</v>
      </c>
      <c r="B868" s="27" t="s">
        <v>4376</v>
      </c>
      <c r="C868" s="27" t="s">
        <v>5812</v>
      </c>
      <c r="D868" s="27" t="s">
        <v>5813</v>
      </c>
      <c r="E868" s="28" t="str">
        <f t="shared" si="96"/>
        <v>K9tBXbPvDSo</v>
      </c>
      <c r="F868" s="28" t="str">
        <f t="shared" si="97"/>
        <v>K9tBXbPvDSo</v>
      </c>
      <c r="G868" s="27" t="s">
        <v>5812</v>
      </c>
      <c r="H868" s="29" t="str">
        <f t="shared" si="98"/>
        <v>The Secret Sauce</v>
      </c>
      <c r="I868" s="27" t="s">
        <v>1587</v>
      </c>
      <c r="J868" s="27" t="s">
        <v>5814</v>
      </c>
      <c r="K868" s="28" t="str">
        <f t="shared" si="99"/>
        <v>Apr 9, 2019</v>
      </c>
      <c r="L868" s="30">
        <f t="shared" si="100"/>
        <v>43564</v>
      </c>
      <c r="M868" s="28">
        <f t="shared" si="101"/>
        <v>9</v>
      </c>
      <c r="N868" s="28">
        <f t="shared" si="102"/>
        <v>4</v>
      </c>
      <c r="O868" s="28">
        <f t="shared" si="103"/>
        <v>2019</v>
      </c>
      <c r="P868" s="28" t="str">
        <f t="shared" si="104"/>
        <v>9</v>
      </c>
      <c r="Q868" s="28">
        <f>ROUNDUP(Table1[[#This Row],[month]]/3,0)</f>
        <v>2</v>
      </c>
      <c r="R868" s="28" t="str">
        <f>_xlfn.CONCAT(Table1[[#This Row],[year]],"-Q",Table1[[#This Row],[Quarter]])</f>
        <v>2019-Q2</v>
      </c>
      <c r="S868" s="28" t="str">
        <f>TEXT(Table1[[#This Row],[dateStr]],"yyyy-mm")</f>
        <v>2019-04</v>
      </c>
      <c r="T868" s="28" t="str">
        <f t="shared" si="105"/>
        <v>April</v>
      </c>
      <c r="U868" s="31">
        <v>15</v>
      </c>
      <c r="V868" s="27" t="s">
        <v>5815</v>
      </c>
      <c r="W868" s="32">
        <f t="shared" si="106"/>
        <v>9017</v>
      </c>
      <c r="X868" s="27" t="s">
        <v>5816</v>
      </c>
      <c r="Y868" s="32">
        <f t="shared" si="111"/>
        <v>150</v>
      </c>
      <c r="Z86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68" s="27" t="s">
        <v>5817</v>
      </c>
      <c r="AB868" s="33">
        <f>Table1[[#This Row],[secs]]/60 + Table1[[#This Row],[mins]] + Table1[[#This Row],[hours]]*60</f>
        <v>36.700000000000003</v>
      </c>
      <c r="AC868" s="34">
        <f t="shared" si="112"/>
        <v>42</v>
      </c>
      <c r="AD868" s="34">
        <f t="shared" si="113"/>
        <v>36</v>
      </c>
      <c r="AE868" s="35">
        <f t="shared" si="114"/>
        <v>0</v>
      </c>
      <c r="AF868" s="28" t="str">
        <f>IFERROR(VLOOKUP(E868,youtube_playlist!$G:$H,2,FALSE),"Unspecified")</f>
        <v>Unspecified</v>
      </c>
      <c r="AG868" s="28" t="str">
        <f>IFERROR(INDEX(youtube_playlist!$G$2:$H$285,MATCH(E868,youtube_playlist!$G$2:$G$285,0),MATCH("industry",youtube_playlist!$G$1:$H$1,0)),"Unspecified")</f>
        <v>Unspecified</v>
      </c>
      <c r="AH868" s="36">
        <v>27188</v>
      </c>
    </row>
    <row r="869" spans="1:34" ht="15.75" customHeight="1" x14ac:dyDescent="0.3">
      <c r="A869" s="27" t="s">
        <v>5818</v>
      </c>
      <c r="B869" s="27" t="s">
        <v>4376</v>
      </c>
      <c r="C869" s="27" t="s">
        <v>5819</v>
      </c>
      <c r="D869" s="27" t="s">
        <v>5820</v>
      </c>
      <c r="E869" s="28" t="str">
        <f t="shared" si="96"/>
        <v>f6BybPMSlo8</v>
      </c>
      <c r="F869" s="28" t="str">
        <f t="shared" si="97"/>
        <v>f6BybPMSlo8</v>
      </c>
      <c r="G869" s="27" t="s">
        <v>5819</v>
      </c>
      <c r="H869" s="29" t="str">
        <f t="shared" si="98"/>
        <v>The Secret Sauce</v>
      </c>
      <c r="I869" s="27" t="s">
        <v>1587</v>
      </c>
      <c r="J869" s="27" t="s">
        <v>5821</v>
      </c>
      <c r="K869" s="28" t="str">
        <f t="shared" si="99"/>
        <v>Apr 5, 2019</v>
      </c>
      <c r="L869" s="30">
        <f t="shared" si="100"/>
        <v>43560</v>
      </c>
      <c r="M869" s="28">
        <f t="shared" si="101"/>
        <v>5</v>
      </c>
      <c r="N869" s="28">
        <f t="shared" si="102"/>
        <v>4</v>
      </c>
      <c r="O869" s="28">
        <f t="shared" si="103"/>
        <v>2019</v>
      </c>
      <c r="P869" s="28" t="str">
        <f t="shared" si="104"/>
        <v>5</v>
      </c>
      <c r="Q869" s="28">
        <f>ROUNDUP(Table1[[#This Row],[month]]/3,0)</f>
        <v>2</v>
      </c>
      <c r="R869" s="28" t="str">
        <f>_xlfn.CONCAT(Table1[[#This Row],[year]],"-Q",Table1[[#This Row],[Quarter]])</f>
        <v>2019-Q2</v>
      </c>
      <c r="S869" s="28" t="str">
        <f>TEXT(Table1[[#This Row],[dateStr]],"yyyy-mm")</f>
        <v>2019-04</v>
      </c>
      <c r="T869" s="28" t="str">
        <f t="shared" si="105"/>
        <v>April</v>
      </c>
      <c r="U869" s="31">
        <v>2</v>
      </c>
      <c r="V869" s="27" t="s">
        <v>5822</v>
      </c>
      <c r="W869" s="32">
        <f t="shared" si="106"/>
        <v>5709</v>
      </c>
      <c r="X869" s="27" t="s">
        <v>210</v>
      </c>
      <c r="Y869" s="32">
        <f t="shared" si="111"/>
        <v>92</v>
      </c>
      <c r="Z86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69" s="27" t="s">
        <v>5823</v>
      </c>
      <c r="AB869" s="33">
        <f>Table1[[#This Row],[secs]]/60 + Table1[[#This Row],[mins]] + Table1[[#This Row],[hours]]*60</f>
        <v>27.783333333333335</v>
      </c>
      <c r="AC869" s="34">
        <f t="shared" si="112"/>
        <v>47</v>
      </c>
      <c r="AD869" s="34">
        <f t="shared" si="113"/>
        <v>27</v>
      </c>
      <c r="AE869" s="35">
        <f t="shared" si="114"/>
        <v>0</v>
      </c>
      <c r="AF869" s="28" t="str">
        <f>IFERROR(VLOOKUP(E869,youtube_playlist!$G:$H,2,FALSE),"Unspecified")</f>
        <v>สินค้าอุปโภคบริโภค</v>
      </c>
      <c r="AG869" s="28" t="str">
        <f>IFERROR(INDEX(youtube_playlist!$G$2:$H$285,MATCH(E869,youtube_playlist!$G$2:$G$285,0),MATCH("industry",youtube_playlist!$G$1:$H$1,0)),"Unspecified")</f>
        <v>สินค้าอุปโภคบริโภค</v>
      </c>
      <c r="AH869" s="36">
        <v>26503</v>
      </c>
    </row>
    <row r="870" spans="1:34" ht="15.75" customHeight="1" x14ac:dyDescent="0.3">
      <c r="A870" s="27" t="s">
        <v>5824</v>
      </c>
      <c r="B870" s="27" t="s">
        <v>4376</v>
      </c>
      <c r="C870" s="27" t="s">
        <v>5825</v>
      </c>
      <c r="D870" s="27" t="s">
        <v>5826</v>
      </c>
      <c r="E870" s="28" t="str">
        <f t="shared" si="96"/>
        <v>hneqGzXiqZ8</v>
      </c>
      <c r="F870" s="28" t="str">
        <f t="shared" si="97"/>
        <v>hneqGzXiqZ8</v>
      </c>
      <c r="G870" s="27" t="s">
        <v>5825</v>
      </c>
      <c r="H870" s="29" t="str">
        <f t="shared" si="98"/>
        <v>The Secret Sauce</v>
      </c>
      <c r="I870" s="27" t="s">
        <v>1587</v>
      </c>
      <c r="J870" s="27" t="s">
        <v>5827</v>
      </c>
      <c r="K870" s="28" t="str">
        <f t="shared" si="99"/>
        <v>Apr 2, 2019</v>
      </c>
      <c r="L870" s="30">
        <f t="shared" si="100"/>
        <v>43557</v>
      </c>
      <c r="M870" s="28">
        <f t="shared" si="101"/>
        <v>2</v>
      </c>
      <c r="N870" s="28">
        <f t="shared" si="102"/>
        <v>4</v>
      </c>
      <c r="O870" s="28">
        <f t="shared" si="103"/>
        <v>2019</v>
      </c>
      <c r="P870" s="28" t="str">
        <f t="shared" si="104"/>
        <v>2</v>
      </c>
      <c r="Q870" s="28">
        <f>ROUNDUP(Table1[[#This Row],[month]]/3,0)</f>
        <v>2</v>
      </c>
      <c r="R870" s="28" t="str">
        <f>_xlfn.CONCAT(Table1[[#This Row],[year]],"-Q",Table1[[#This Row],[Quarter]])</f>
        <v>2019-Q2</v>
      </c>
      <c r="S870" s="28" t="str">
        <f>TEXT(Table1[[#This Row],[dateStr]],"yyyy-mm")</f>
        <v>2019-04</v>
      </c>
      <c r="T870" s="28" t="str">
        <f t="shared" si="105"/>
        <v>April</v>
      </c>
      <c r="U870" s="31">
        <v>127</v>
      </c>
      <c r="V870" s="27" t="s">
        <v>5828</v>
      </c>
      <c r="W870" s="32">
        <f t="shared" si="106"/>
        <v>357714</v>
      </c>
      <c r="X870" s="27" t="s">
        <v>5829</v>
      </c>
      <c r="Y870" s="32">
        <f t="shared" si="111"/>
        <v>9927</v>
      </c>
      <c r="Z87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70" s="27" t="s">
        <v>5830</v>
      </c>
      <c r="AB870" s="33">
        <f>Table1[[#This Row],[secs]]/60 + Table1[[#This Row],[mins]] + Table1[[#This Row],[hours]]*60</f>
        <v>26.583333333333332</v>
      </c>
      <c r="AC870" s="34">
        <f t="shared" si="112"/>
        <v>35</v>
      </c>
      <c r="AD870" s="34">
        <f t="shared" si="113"/>
        <v>26</v>
      </c>
      <c r="AE870" s="35">
        <f t="shared" si="114"/>
        <v>0</v>
      </c>
      <c r="AF870" s="28" t="str">
        <f>IFERROR(VLOOKUP(E870,youtube_playlist!$G:$H,2,FALSE),"Unspecified")</f>
        <v>Unspecified</v>
      </c>
      <c r="AG870" s="28" t="str">
        <f>IFERROR(INDEX(youtube_playlist!$G$2:$H$285,MATCH(E870,youtube_playlist!$G$2:$G$285,0),MATCH("industry",youtube_playlist!$G$1:$H$1,0)),"Unspecified")</f>
        <v>Unspecified</v>
      </c>
      <c r="AH870" s="36">
        <v>38430</v>
      </c>
    </row>
    <row r="871" spans="1:34" ht="15.75" customHeight="1" x14ac:dyDescent="0.3">
      <c r="A871" s="27" t="s">
        <v>5831</v>
      </c>
      <c r="B871" s="27" t="s">
        <v>4376</v>
      </c>
      <c r="C871" s="27" t="s">
        <v>5832</v>
      </c>
      <c r="D871" s="27" t="s">
        <v>5833</v>
      </c>
      <c r="E871" s="28" t="str">
        <f t="shared" si="96"/>
        <v>28_UcgPlKL8</v>
      </c>
      <c r="F871" s="28" t="str">
        <f t="shared" si="97"/>
        <v>28_UcgPlKL8</v>
      </c>
      <c r="G871" s="27" t="s">
        <v>5832</v>
      </c>
      <c r="H871" s="29" t="str">
        <f t="shared" si="98"/>
        <v>The Secret Sauce</v>
      </c>
      <c r="I871" s="27" t="s">
        <v>1587</v>
      </c>
      <c r="J871" s="27" t="s">
        <v>5834</v>
      </c>
      <c r="K871" s="28" t="str">
        <f t="shared" si="99"/>
        <v>Mar 29, 2019</v>
      </c>
      <c r="L871" s="30">
        <f t="shared" si="100"/>
        <v>43553</v>
      </c>
      <c r="M871" s="28">
        <f t="shared" si="101"/>
        <v>29</v>
      </c>
      <c r="N871" s="28">
        <f t="shared" si="102"/>
        <v>3</v>
      </c>
      <c r="O871" s="28">
        <f t="shared" si="103"/>
        <v>2019</v>
      </c>
      <c r="P871" s="28" t="str">
        <f t="shared" si="104"/>
        <v>29</v>
      </c>
      <c r="Q871" s="28">
        <f>ROUNDUP(Table1[[#This Row],[month]]/3,0)</f>
        <v>1</v>
      </c>
      <c r="R871" s="28" t="str">
        <f>_xlfn.CONCAT(Table1[[#This Row],[year]],"-Q",Table1[[#This Row],[Quarter]])</f>
        <v>2019-Q1</v>
      </c>
      <c r="S871" s="28" t="str">
        <f>TEXT(Table1[[#This Row],[dateStr]],"yyyy-mm")</f>
        <v>2019-03</v>
      </c>
      <c r="T871" s="28" t="str">
        <f t="shared" si="105"/>
        <v>March</v>
      </c>
      <c r="U871" s="31">
        <v>142</v>
      </c>
      <c r="V871" s="27" t="s">
        <v>5835</v>
      </c>
      <c r="W871" s="32">
        <f t="shared" si="106"/>
        <v>353776</v>
      </c>
      <c r="X871" s="27" t="s">
        <v>5836</v>
      </c>
      <c r="Y871" s="32">
        <f t="shared" si="111"/>
        <v>8442</v>
      </c>
      <c r="Z87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71" s="27" t="s">
        <v>5837</v>
      </c>
      <c r="AB871" s="33">
        <f>Table1[[#This Row],[secs]]/60 + Table1[[#This Row],[mins]] + Table1[[#This Row],[hours]]*60</f>
        <v>26.65</v>
      </c>
      <c r="AC871" s="34">
        <f t="shared" si="112"/>
        <v>39</v>
      </c>
      <c r="AD871" s="34">
        <f t="shared" si="113"/>
        <v>26</v>
      </c>
      <c r="AE871" s="35">
        <f t="shared" si="114"/>
        <v>0</v>
      </c>
      <c r="AF871" s="28" t="str">
        <f>IFERROR(VLOOKUP(E871,youtube_playlist!$G:$H,2,FALSE),"Unspecified")</f>
        <v>Unspecified</v>
      </c>
      <c r="AG871" s="28" t="str">
        <f>IFERROR(INDEX(youtube_playlist!$G$2:$H$285,MATCH(E871,youtube_playlist!$G$2:$G$285,0),MATCH("industry",youtube_playlist!$G$1:$H$1,0)),"Unspecified")</f>
        <v>Unspecified</v>
      </c>
      <c r="AH871" s="36">
        <v>43127</v>
      </c>
    </row>
    <row r="872" spans="1:34" ht="15.75" customHeight="1" x14ac:dyDescent="0.3">
      <c r="A872" s="27" t="s">
        <v>5838</v>
      </c>
      <c r="B872" s="27" t="s">
        <v>4376</v>
      </c>
      <c r="C872" s="27" t="s">
        <v>5839</v>
      </c>
      <c r="D872" s="27" t="s">
        <v>5840</v>
      </c>
      <c r="E872" s="28" t="str">
        <f t="shared" si="96"/>
        <v>LgTCu2snwEs</v>
      </c>
      <c r="F872" s="28" t="str">
        <f t="shared" si="97"/>
        <v>LgTCu2snwEs</v>
      </c>
      <c r="G872" s="27" t="s">
        <v>5839</v>
      </c>
      <c r="H872" s="29" t="str">
        <f t="shared" si="98"/>
        <v>The Secret Sauce</v>
      </c>
      <c r="I872" s="27" t="s">
        <v>1587</v>
      </c>
      <c r="J872" s="27" t="s">
        <v>5841</v>
      </c>
      <c r="K872" s="28" t="str">
        <f t="shared" si="99"/>
        <v>Mar 28, 2019</v>
      </c>
      <c r="L872" s="30">
        <f t="shared" si="100"/>
        <v>43552</v>
      </c>
      <c r="M872" s="28">
        <f t="shared" si="101"/>
        <v>28</v>
      </c>
      <c r="N872" s="28">
        <f t="shared" si="102"/>
        <v>3</v>
      </c>
      <c r="O872" s="28">
        <f t="shared" si="103"/>
        <v>2019</v>
      </c>
      <c r="P872" s="28" t="str">
        <f t="shared" si="104"/>
        <v>28</v>
      </c>
      <c r="Q872" s="28">
        <f>ROUNDUP(Table1[[#This Row],[month]]/3,0)</f>
        <v>1</v>
      </c>
      <c r="R872" s="28" t="str">
        <f>_xlfn.CONCAT(Table1[[#This Row],[year]],"-Q",Table1[[#This Row],[Quarter]])</f>
        <v>2019-Q1</v>
      </c>
      <c r="S872" s="28" t="str">
        <f>TEXT(Table1[[#This Row],[dateStr]],"yyyy-mm")</f>
        <v>2019-03</v>
      </c>
      <c r="T872" s="28" t="str">
        <f t="shared" si="105"/>
        <v>March</v>
      </c>
      <c r="U872" s="31">
        <v>21</v>
      </c>
      <c r="V872" s="27" t="s">
        <v>5842</v>
      </c>
      <c r="W872" s="32">
        <f t="shared" si="106"/>
        <v>57070</v>
      </c>
      <c r="X872" s="27" t="s">
        <v>5843</v>
      </c>
      <c r="Y872" s="32">
        <f t="shared" si="111"/>
        <v>1010</v>
      </c>
      <c r="Z87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72" s="27" t="s">
        <v>5844</v>
      </c>
      <c r="AB872" s="33">
        <f>Table1[[#This Row],[secs]]/60 + Table1[[#This Row],[mins]] + Table1[[#This Row],[hours]]*60</f>
        <v>37.966666666666669</v>
      </c>
      <c r="AC872" s="34">
        <f t="shared" si="112"/>
        <v>58</v>
      </c>
      <c r="AD872" s="34">
        <f t="shared" si="113"/>
        <v>37</v>
      </c>
      <c r="AE872" s="35">
        <f t="shared" si="114"/>
        <v>0</v>
      </c>
      <c r="AF872" s="28" t="str">
        <f>IFERROR(VLOOKUP(E872,youtube_playlist!$G:$H,2,FALSE),"Unspecified")</f>
        <v>Unspecified</v>
      </c>
      <c r="AG872" s="28" t="str">
        <f>IFERROR(INDEX(youtube_playlist!$G$2:$H$285,MATCH(E872,youtube_playlist!$G$2:$G$285,0),MATCH("industry",youtube_playlist!$G$1:$H$1,0)),"Unspecified")</f>
        <v>Unspecified</v>
      </c>
      <c r="AH872" s="36">
        <v>17605</v>
      </c>
    </row>
    <row r="873" spans="1:34" ht="15.75" customHeight="1" x14ac:dyDescent="0.3">
      <c r="A873" s="27" t="s">
        <v>5845</v>
      </c>
      <c r="B873" s="27" t="s">
        <v>4376</v>
      </c>
      <c r="C873" s="27" t="s">
        <v>5846</v>
      </c>
      <c r="D873" s="27" t="s">
        <v>5847</v>
      </c>
      <c r="E873" s="28" t="str">
        <f t="shared" si="96"/>
        <v>a688-qeq5YY</v>
      </c>
      <c r="F873" s="28" t="str">
        <f t="shared" si="97"/>
        <v>a688-qeq5YY</v>
      </c>
      <c r="G873" s="27" t="s">
        <v>5846</v>
      </c>
      <c r="H873" s="29" t="str">
        <f t="shared" si="98"/>
        <v>The Secret Sauce</v>
      </c>
      <c r="I873" s="27" t="s">
        <v>1587</v>
      </c>
      <c r="J873" s="27" t="s">
        <v>5848</v>
      </c>
      <c r="K873" s="28" t="str">
        <f t="shared" si="99"/>
        <v>Mar 27, 2019</v>
      </c>
      <c r="L873" s="30">
        <f t="shared" si="100"/>
        <v>43551</v>
      </c>
      <c r="M873" s="28">
        <f t="shared" si="101"/>
        <v>27</v>
      </c>
      <c r="N873" s="28">
        <f t="shared" si="102"/>
        <v>3</v>
      </c>
      <c r="O873" s="28">
        <f t="shared" si="103"/>
        <v>2019</v>
      </c>
      <c r="P873" s="28" t="str">
        <f t="shared" si="104"/>
        <v>27</v>
      </c>
      <c r="Q873" s="28">
        <f>ROUNDUP(Table1[[#This Row],[month]]/3,0)</f>
        <v>1</v>
      </c>
      <c r="R873" s="28" t="str">
        <f>_xlfn.CONCAT(Table1[[#This Row],[year]],"-Q",Table1[[#This Row],[Quarter]])</f>
        <v>2019-Q1</v>
      </c>
      <c r="S873" s="28" t="str">
        <f>TEXT(Table1[[#This Row],[dateStr]],"yyyy-mm")</f>
        <v>2019-03</v>
      </c>
      <c r="T873" s="28" t="str">
        <f t="shared" si="105"/>
        <v>March</v>
      </c>
      <c r="U873" s="31">
        <v>32</v>
      </c>
      <c r="V873" s="27" t="s">
        <v>5849</v>
      </c>
      <c r="W873" s="32">
        <f t="shared" si="106"/>
        <v>40540</v>
      </c>
      <c r="X873" s="27" t="s">
        <v>5850</v>
      </c>
      <c r="Y873" s="32">
        <f t="shared" si="111"/>
        <v>559</v>
      </c>
      <c r="Z87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73" s="27" t="s">
        <v>5851</v>
      </c>
      <c r="AB873" s="33">
        <f>Table1[[#This Row],[secs]]/60 + Table1[[#This Row],[mins]] + Table1[[#This Row],[hours]]*60</f>
        <v>48.266666666666666</v>
      </c>
      <c r="AC873" s="34">
        <f t="shared" si="112"/>
        <v>16</v>
      </c>
      <c r="AD873" s="34">
        <f t="shared" si="113"/>
        <v>48</v>
      </c>
      <c r="AE873" s="35">
        <f t="shared" si="114"/>
        <v>0</v>
      </c>
      <c r="AF873" s="28" t="str">
        <f>IFERROR(VLOOKUP(E873,youtube_playlist!$G:$H,2,FALSE),"Unspecified")</f>
        <v>Unspecified</v>
      </c>
      <c r="AG873" s="28" t="str">
        <f>IFERROR(INDEX(youtube_playlist!$G$2:$H$285,MATCH(E873,youtube_playlist!$G$2:$G$285,0),MATCH("industry",youtube_playlist!$G$1:$H$1,0)),"Unspecified")</f>
        <v>Unspecified</v>
      </c>
      <c r="AH873" s="36">
        <v>32296</v>
      </c>
    </row>
    <row r="874" spans="1:34" ht="15.75" customHeight="1" x14ac:dyDescent="0.3">
      <c r="A874" s="27" t="s">
        <v>5852</v>
      </c>
      <c r="B874" s="27" t="s">
        <v>4376</v>
      </c>
      <c r="C874" s="27" t="s">
        <v>5853</v>
      </c>
      <c r="D874" s="27" t="s">
        <v>5854</v>
      </c>
      <c r="E874" s="28" t="str">
        <f t="shared" si="96"/>
        <v>c8qTz9uAdAA</v>
      </c>
      <c r="F874" s="28" t="str">
        <f t="shared" si="97"/>
        <v>c8qTz9uAdAA</v>
      </c>
      <c r="G874" s="27" t="s">
        <v>5853</v>
      </c>
      <c r="H874" s="29" t="str">
        <f t="shared" si="98"/>
        <v>The Secret Sauce</v>
      </c>
      <c r="I874" s="27" t="s">
        <v>1587</v>
      </c>
      <c r="J874" s="27" t="s">
        <v>5855</v>
      </c>
      <c r="K874" s="28" t="str">
        <f t="shared" si="99"/>
        <v>Mar 19, 2019</v>
      </c>
      <c r="L874" s="30">
        <f t="shared" si="100"/>
        <v>43543</v>
      </c>
      <c r="M874" s="28">
        <f t="shared" si="101"/>
        <v>19</v>
      </c>
      <c r="N874" s="28">
        <f t="shared" si="102"/>
        <v>3</v>
      </c>
      <c r="O874" s="28">
        <f t="shared" si="103"/>
        <v>2019</v>
      </c>
      <c r="P874" s="28" t="str">
        <f t="shared" si="104"/>
        <v>19</v>
      </c>
      <c r="Q874" s="28">
        <f>ROUNDUP(Table1[[#This Row],[month]]/3,0)</f>
        <v>1</v>
      </c>
      <c r="R874" s="28" t="str">
        <f>_xlfn.CONCAT(Table1[[#This Row],[year]],"-Q",Table1[[#This Row],[Quarter]])</f>
        <v>2019-Q1</v>
      </c>
      <c r="S874" s="28" t="str">
        <f>TEXT(Table1[[#This Row],[dateStr]],"yyyy-mm")</f>
        <v>2019-03</v>
      </c>
      <c r="T874" s="28" t="str">
        <f t="shared" si="105"/>
        <v>March</v>
      </c>
      <c r="U874" s="31">
        <v>226</v>
      </c>
      <c r="V874" s="27" t="s">
        <v>5856</v>
      </c>
      <c r="W874" s="32">
        <f t="shared" si="106"/>
        <v>124214</v>
      </c>
      <c r="X874" s="27" t="s">
        <v>5857</v>
      </c>
      <c r="Y874" s="32">
        <f t="shared" si="111"/>
        <v>2142</v>
      </c>
      <c r="Z87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74" s="27" t="s">
        <v>5858</v>
      </c>
      <c r="AB874" s="33">
        <f>Table1[[#This Row],[secs]]/60 + Table1[[#This Row],[mins]] + Table1[[#This Row],[hours]]*60</f>
        <v>50.516666666666666</v>
      </c>
      <c r="AC874" s="34">
        <f t="shared" si="112"/>
        <v>31</v>
      </c>
      <c r="AD874" s="34">
        <f t="shared" si="113"/>
        <v>50</v>
      </c>
      <c r="AE874" s="35">
        <f t="shared" si="114"/>
        <v>0</v>
      </c>
      <c r="AF874" s="28" t="str">
        <f>IFERROR(VLOOKUP(E874,youtube_playlist!$G:$H,2,FALSE),"Unspecified")</f>
        <v>Unspecified</v>
      </c>
      <c r="AG874" s="28" t="str">
        <f>IFERROR(INDEX(youtube_playlist!$G$2:$H$285,MATCH(E874,youtube_playlist!$G$2:$G$285,0),MATCH("industry",youtube_playlist!$G$1:$H$1,0)),"Unspecified")</f>
        <v>Unspecified</v>
      </c>
      <c r="AH874" s="36">
        <v>40026</v>
      </c>
    </row>
    <row r="875" spans="1:34" ht="15.75" customHeight="1" x14ac:dyDescent="0.3">
      <c r="A875" s="27" t="s">
        <v>5859</v>
      </c>
      <c r="B875" s="27" t="s">
        <v>4376</v>
      </c>
      <c r="C875" s="27" t="s">
        <v>5860</v>
      </c>
      <c r="D875" s="27" t="s">
        <v>5861</v>
      </c>
      <c r="E875" s="28" t="str">
        <f t="shared" si="96"/>
        <v>jp9ZFaxrLN0</v>
      </c>
      <c r="F875" s="28" t="str">
        <f t="shared" si="97"/>
        <v>jp9ZFaxrLN0</v>
      </c>
      <c r="G875" s="27" t="s">
        <v>5860</v>
      </c>
      <c r="H875" s="29" t="str">
        <f t="shared" si="98"/>
        <v>The Secret Sauce</v>
      </c>
      <c r="I875" s="27" t="s">
        <v>1587</v>
      </c>
      <c r="J875" s="27" t="s">
        <v>5862</v>
      </c>
      <c r="K875" s="28" t="str">
        <f t="shared" si="99"/>
        <v>Mar 15, 2019</v>
      </c>
      <c r="L875" s="30">
        <f t="shared" si="100"/>
        <v>43539</v>
      </c>
      <c r="M875" s="28">
        <f t="shared" si="101"/>
        <v>15</v>
      </c>
      <c r="N875" s="28">
        <f t="shared" si="102"/>
        <v>3</v>
      </c>
      <c r="O875" s="28">
        <f t="shared" si="103"/>
        <v>2019</v>
      </c>
      <c r="P875" s="28" t="str">
        <f t="shared" si="104"/>
        <v>15</v>
      </c>
      <c r="Q875" s="28">
        <f>ROUNDUP(Table1[[#This Row],[month]]/3,0)</f>
        <v>1</v>
      </c>
      <c r="R875" s="28" t="str">
        <f>_xlfn.CONCAT(Table1[[#This Row],[year]],"-Q",Table1[[#This Row],[Quarter]])</f>
        <v>2019-Q1</v>
      </c>
      <c r="S875" s="28" t="str">
        <f>TEXT(Table1[[#This Row],[dateStr]],"yyyy-mm")</f>
        <v>2019-03</v>
      </c>
      <c r="T875" s="28" t="str">
        <f t="shared" si="105"/>
        <v>March</v>
      </c>
      <c r="U875" s="31">
        <v>5</v>
      </c>
      <c r="V875" s="27" t="s">
        <v>5863</v>
      </c>
      <c r="W875" s="32">
        <f t="shared" si="106"/>
        <v>6988</v>
      </c>
      <c r="X875" s="27" t="s">
        <v>5864</v>
      </c>
      <c r="Y875" s="32">
        <f t="shared" si="111"/>
        <v>112</v>
      </c>
      <c r="Z87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75" s="27" t="s">
        <v>5865</v>
      </c>
      <c r="AB875" s="33">
        <f>Table1[[#This Row],[secs]]/60 + Table1[[#This Row],[mins]] + Table1[[#This Row],[hours]]*60</f>
        <v>56.516666666666666</v>
      </c>
      <c r="AC875" s="34">
        <f t="shared" si="112"/>
        <v>31</v>
      </c>
      <c r="AD875" s="34">
        <f t="shared" si="113"/>
        <v>56</v>
      </c>
      <c r="AE875" s="35">
        <f t="shared" si="114"/>
        <v>0</v>
      </c>
      <c r="AF875" s="28" t="str">
        <f>IFERROR(VLOOKUP(E875,youtube_playlist!$G:$H,2,FALSE),"Unspecified")</f>
        <v>Unspecified</v>
      </c>
      <c r="AG875" s="28" t="str">
        <f>IFERROR(INDEX(youtube_playlist!$G$2:$H$285,MATCH(E875,youtube_playlist!$G$2:$G$285,0),MATCH("industry",youtube_playlist!$G$1:$H$1,0)),"Unspecified")</f>
        <v>Unspecified</v>
      </c>
      <c r="AH875" s="36">
        <v>28919</v>
      </c>
    </row>
    <row r="876" spans="1:34" ht="15.75" customHeight="1" x14ac:dyDescent="0.3">
      <c r="A876" s="27" t="s">
        <v>5866</v>
      </c>
      <c r="B876" s="27" t="s">
        <v>4376</v>
      </c>
      <c r="C876" s="27" t="s">
        <v>5867</v>
      </c>
      <c r="D876" s="27" t="s">
        <v>5868</v>
      </c>
      <c r="E876" s="28" t="str">
        <f t="shared" si="96"/>
        <v>7caKQw7uukg</v>
      </c>
      <c r="F876" s="28" t="str">
        <f t="shared" si="97"/>
        <v>7caKQw7uukg</v>
      </c>
      <c r="G876" s="27" t="s">
        <v>5867</v>
      </c>
      <c r="H876" s="29" t="str">
        <f t="shared" si="98"/>
        <v>The Secret Sauce</v>
      </c>
      <c r="I876" s="27" t="s">
        <v>1587</v>
      </c>
      <c r="J876" s="27" t="s">
        <v>5869</v>
      </c>
      <c r="K876" s="28" t="str">
        <f t="shared" si="99"/>
        <v>Mar 12, 2019</v>
      </c>
      <c r="L876" s="30">
        <f t="shared" si="100"/>
        <v>43536</v>
      </c>
      <c r="M876" s="28">
        <f t="shared" si="101"/>
        <v>12</v>
      </c>
      <c r="N876" s="28">
        <f t="shared" si="102"/>
        <v>3</v>
      </c>
      <c r="O876" s="28">
        <f t="shared" si="103"/>
        <v>2019</v>
      </c>
      <c r="P876" s="28" t="str">
        <f t="shared" si="104"/>
        <v>12</v>
      </c>
      <c r="Q876" s="28">
        <f>ROUNDUP(Table1[[#This Row],[month]]/3,0)</f>
        <v>1</v>
      </c>
      <c r="R876" s="28" t="str">
        <f>_xlfn.CONCAT(Table1[[#This Row],[year]],"-Q",Table1[[#This Row],[Quarter]])</f>
        <v>2019-Q1</v>
      </c>
      <c r="S876" s="28" t="str">
        <f>TEXT(Table1[[#This Row],[dateStr]],"yyyy-mm")</f>
        <v>2019-03</v>
      </c>
      <c r="T876" s="28" t="str">
        <f t="shared" si="105"/>
        <v>March</v>
      </c>
      <c r="U876" s="31">
        <v>17</v>
      </c>
      <c r="V876" s="27" t="s">
        <v>5870</v>
      </c>
      <c r="W876" s="32">
        <f t="shared" si="106"/>
        <v>23842</v>
      </c>
      <c r="X876" s="27" t="s">
        <v>1858</v>
      </c>
      <c r="Y876" s="32">
        <f t="shared" si="111"/>
        <v>470</v>
      </c>
      <c r="Z87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76" s="27" t="s">
        <v>5871</v>
      </c>
      <c r="AB876" s="33">
        <f>Table1[[#This Row],[secs]]/60 + Table1[[#This Row],[mins]] + Table1[[#This Row],[hours]]*60</f>
        <v>17.083333333333332</v>
      </c>
      <c r="AC876" s="34">
        <f t="shared" si="112"/>
        <v>5</v>
      </c>
      <c r="AD876" s="34">
        <f t="shared" si="113"/>
        <v>17</v>
      </c>
      <c r="AE876" s="35">
        <f t="shared" si="114"/>
        <v>0</v>
      </c>
      <c r="AF876" s="28" t="str">
        <f>IFERROR(VLOOKUP(E876,youtube_playlist!$G:$H,2,FALSE),"Unspecified")</f>
        <v>Unspecified</v>
      </c>
      <c r="AG876" s="28" t="str">
        <f>IFERROR(INDEX(youtube_playlist!$G$2:$H$285,MATCH(E876,youtube_playlist!$G$2:$G$285,0),MATCH("industry",youtube_playlist!$G$1:$H$1,0)),"Unspecified")</f>
        <v>Unspecified</v>
      </c>
      <c r="AH876" s="36">
        <v>24756</v>
      </c>
    </row>
    <row r="877" spans="1:34" ht="15.75" customHeight="1" x14ac:dyDescent="0.3">
      <c r="A877" s="27" t="s">
        <v>5872</v>
      </c>
      <c r="B877" s="27" t="s">
        <v>4376</v>
      </c>
      <c r="C877" s="27" t="s">
        <v>5873</v>
      </c>
      <c r="D877" s="27" t="s">
        <v>5874</v>
      </c>
      <c r="E877" s="28" t="str">
        <f t="shared" si="96"/>
        <v>Mza4NPPQcEM</v>
      </c>
      <c r="F877" s="28" t="str">
        <f t="shared" si="97"/>
        <v>Mza4NPPQcEM</v>
      </c>
      <c r="G877" s="27" t="s">
        <v>5873</v>
      </c>
      <c r="H877" s="29" t="str">
        <f t="shared" si="98"/>
        <v>The Secret Sauce</v>
      </c>
      <c r="I877" s="27" t="s">
        <v>1587</v>
      </c>
      <c r="J877" s="27" t="s">
        <v>5875</v>
      </c>
      <c r="K877" s="28" t="str">
        <f t="shared" si="99"/>
        <v>Mar 8, 2019</v>
      </c>
      <c r="L877" s="30">
        <f t="shared" si="100"/>
        <v>43532</v>
      </c>
      <c r="M877" s="28">
        <f t="shared" si="101"/>
        <v>8</v>
      </c>
      <c r="N877" s="28">
        <f t="shared" si="102"/>
        <v>3</v>
      </c>
      <c r="O877" s="28">
        <f t="shared" si="103"/>
        <v>2019</v>
      </c>
      <c r="P877" s="28" t="str">
        <f t="shared" si="104"/>
        <v>8</v>
      </c>
      <c r="Q877" s="28">
        <f>ROUNDUP(Table1[[#This Row],[month]]/3,0)</f>
        <v>1</v>
      </c>
      <c r="R877" s="28" t="str">
        <f>_xlfn.CONCAT(Table1[[#This Row],[year]],"-Q",Table1[[#This Row],[Quarter]])</f>
        <v>2019-Q1</v>
      </c>
      <c r="S877" s="28" t="str">
        <f>TEXT(Table1[[#This Row],[dateStr]],"yyyy-mm")</f>
        <v>2019-03</v>
      </c>
      <c r="T877" s="28" t="str">
        <f t="shared" si="105"/>
        <v>March</v>
      </c>
      <c r="U877" s="31">
        <v>19</v>
      </c>
      <c r="V877" s="27" t="s">
        <v>5876</v>
      </c>
      <c r="W877" s="32">
        <f t="shared" si="106"/>
        <v>12170</v>
      </c>
      <c r="X877" s="27" t="s">
        <v>5877</v>
      </c>
      <c r="Y877" s="32">
        <f t="shared" si="111"/>
        <v>242</v>
      </c>
      <c r="Z87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77" s="27" t="s">
        <v>5878</v>
      </c>
      <c r="AB877" s="33">
        <f>Table1[[#This Row],[secs]]/60 + Table1[[#This Row],[mins]] + Table1[[#This Row],[hours]]*60</f>
        <v>40.083333333333336</v>
      </c>
      <c r="AC877" s="34">
        <f t="shared" si="112"/>
        <v>5</v>
      </c>
      <c r="AD877" s="34">
        <f t="shared" si="113"/>
        <v>40</v>
      </c>
      <c r="AE877" s="35">
        <f t="shared" si="114"/>
        <v>0</v>
      </c>
      <c r="AF877" s="28" t="str">
        <f>IFERROR(VLOOKUP(E877,youtube_playlist!$G:$H,2,FALSE),"Unspecified")</f>
        <v>ธุรกิจค้าปลีก</v>
      </c>
      <c r="AG877" s="28" t="str">
        <f>IFERROR(INDEX(youtube_playlist!$G$2:$H$285,MATCH(E877,youtube_playlist!$G$2:$G$285,0),MATCH("industry",youtube_playlist!$G$1:$H$1,0)),"Unspecified")</f>
        <v>ธุรกิจค้าปลีก</v>
      </c>
      <c r="AH877" s="36">
        <v>32712</v>
      </c>
    </row>
    <row r="878" spans="1:34" ht="15.75" customHeight="1" x14ac:dyDescent="0.3">
      <c r="A878" s="27" t="s">
        <v>5879</v>
      </c>
      <c r="B878" s="27" t="s">
        <v>4376</v>
      </c>
      <c r="C878" s="27" t="s">
        <v>5880</v>
      </c>
      <c r="D878" s="27" t="s">
        <v>5881</v>
      </c>
      <c r="E878" s="28" t="str">
        <f t="shared" si="96"/>
        <v>9uKCAt7VW-A</v>
      </c>
      <c r="F878" s="28" t="str">
        <f t="shared" si="97"/>
        <v>9uKCAt7VW-A</v>
      </c>
      <c r="G878" s="27" t="s">
        <v>5880</v>
      </c>
      <c r="H878" s="29" t="str">
        <f t="shared" si="98"/>
        <v>The Secret Sauce</v>
      </c>
      <c r="I878" s="27" t="s">
        <v>1587</v>
      </c>
      <c r="J878" s="27" t="s">
        <v>5882</v>
      </c>
      <c r="K878" s="28" t="str">
        <f t="shared" si="99"/>
        <v>Mar 6, 2019</v>
      </c>
      <c r="L878" s="30">
        <f t="shared" si="100"/>
        <v>43530</v>
      </c>
      <c r="M878" s="28">
        <f t="shared" si="101"/>
        <v>6</v>
      </c>
      <c r="N878" s="28">
        <f t="shared" si="102"/>
        <v>3</v>
      </c>
      <c r="O878" s="28">
        <f t="shared" si="103"/>
        <v>2019</v>
      </c>
      <c r="P878" s="28" t="str">
        <f t="shared" si="104"/>
        <v>6</v>
      </c>
      <c r="Q878" s="28">
        <f>ROUNDUP(Table1[[#This Row],[month]]/3,0)</f>
        <v>1</v>
      </c>
      <c r="R878" s="28" t="str">
        <f>_xlfn.CONCAT(Table1[[#This Row],[year]],"-Q",Table1[[#This Row],[Quarter]])</f>
        <v>2019-Q1</v>
      </c>
      <c r="S878" s="28" t="str">
        <f>TEXT(Table1[[#This Row],[dateStr]],"yyyy-mm")</f>
        <v>2019-03</v>
      </c>
      <c r="T878" s="28" t="str">
        <f t="shared" si="105"/>
        <v>March</v>
      </c>
      <c r="U878" s="31">
        <v>61</v>
      </c>
      <c r="V878" s="27" t="s">
        <v>5883</v>
      </c>
      <c r="W878" s="32">
        <f t="shared" si="106"/>
        <v>189846</v>
      </c>
      <c r="X878" s="27" t="s">
        <v>5884</v>
      </c>
      <c r="Y878" s="32">
        <f t="shared" si="111"/>
        <v>4172</v>
      </c>
      <c r="Z87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78" s="27" t="s">
        <v>1156</v>
      </c>
      <c r="AB878" s="33">
        <f>Table1[[#This Row],[secs]]/60 + Table1[[#This Row],[mins]] + Table1[[#This Row],[hours]]*60</f>
        <v>34.25</v>
      </c>
      <c r="AC878" s="34">
        <f t="shared" si="112"/>
        <v>15</v>
      </c>
      <c r="AD878" s="34">
        <f t="shared" si="113"/>
        <v>34</v>
      </c>
      <c r="AE878" s="35">
        <f t="shared" si="114"/>
        <v>0</v>
      </c>
      <c r="AF878" s="28" t="str">
        <f>IFERROR(VLOOKUP(E878,youtube_playlist!$G:$H,2,FALSE),"Unspecified")</f>
        <v>Unspecified</v>
      </c>
      <c r="AG878" s="28" t="str">
        <f>IFERROR(INDEX(youtube_playlist!$G$2:$H$285,MATCH(E878,youtube_playlist!$G$2:$G$285,0),MATCH("industry",youtube_playlist!$G$1:$H$1,0)),"Unspecified")</f>
        <v>Unspecified</v>
      </c>
      <c r="AH878" s="36">
        <v>35250</v>
      </c>
    </row>
    <row r="879" spans="1:34" ht="15.75" customHeight="1" x14ac:dyDescent="0.3">
      <c r="A879" s="27" t="s">
        <v>5885</v>
      </c>
      <c r="B879" s="27" t="s">
        <v>4376</v>
      </c>
      <c r="C879" s="27" t="s">
        <v>5886</v>
      </c>
      <c r="D879" s="27" t="s">
        <v>5887</v>
      </c>
      <c r="E879" s="28" t="str">
        <f t="shared" si="96"/>
        <v>AUy2c6ea2Pg</v>
      </c>
      <c r="F879" s="28" t="str">
        <f t="shared" si="97"/>
        <v>AUy2c6ea2Pg</v>
      </c>
      <c r="G879" s="27" t="s">
        <v>5886</v>
      </c>
      <c r="H879" s="29" t="str">
        <f t="shared" si="98"/>
        <v>The Secret Sauce</v>
      </c>
      <c r="I879" s="27" t="s">
        <v>1587</v>
      </c>
      <c r="J879" s="27" t="s">
        <v>5888</v>
      </c>
      <c r="K879" s="28" t="str">
        <f t="shared" si="99"/>
        <v>Mar 1, 2019</v>
      </c>
      <c r="L879" s="30">
        <f t="shared" si="100"/>
        <v>43525</v>
      </c>
      <c r="M879" s="28">
        <f t="shared" si="101"/>
        <v>1</v>
      </c>
      <c r="N879" s="28">
        <f t="shared" si="102"/>
        <v>3</v>
      </c>
      <c r="O879" s="28">
        <f t="shared" si="103"/>
        <v>2019</v>
      </c>
      <c r="P879" s="28" t="str">
        <f t="shared" si="104"/>
        <v>1</v>
      </c>
      <c r="Q879" s="28">
        <f>ROUNDUP(Table1[[#This Row],[month]]/3,0)</f>
        <v>1</v>
      </c>
      <c r="R879" s="28" t="str">
        <f>_xlfn.CONCAT(Table1[[#This Row],[year]],"-Q",Table1[[#This Row],[Quarter]])</f>
        <v>2019-Q1</v>
      </c>
      <c r="S879" s="28" t="str">
        <f>TEXT(Table1[[#This Row],[dateStr]],"yyyy-mm")</f>
        <v>2019-03</v>
      </c>
      <c r="T879" s="28" t="str">
        <f t="shared" si="105"/>
        <v>March</v>
      </c>
      <c r="U879" s="31">
        <v>74</v>
      </c>
      <c r="V879" s="27" t="s">
        <v>5889</v>
      </c>
      <c r="W879" s="32">
        <f t="shared" si="106"/>
        <v>165287</v>
      </c>
      <c r="X879" s="27" t="s">
        <v>5890</v>
      </c>
      <c r="Y879" s="32">
        <f t="shared" si="111"/>
        <v>3155</v>
      </c>
      <c r="Z87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79" s="27" t="s">
        <v>5891</v>
      </c>
      <c r="AB879" s="33">
        <f>Table1[[#This Row],[secs]]/60 + Table1[[#This Row],[mins]] + Table1[[#This Row],[hours]]*60</f>
        <v>29.8</v>
      </c>
      <c r="AC879" s="34">
        <f t="shared" si="112"/>
        <v>48</v>
      </c>
      <c r="AD879" s="34">
        <f t="shared" si="113"/>
        <v>29</v>
      </c>
      <c r="AE879" s="35">
        <f t="shared" si="114"/>
        <v>0</v>
      </c>
      <c r="AF879" s="28" t="str">
        <f>IFERROR(VLOOKUP(E879,youtube_playlist!$G:$H,2,FALSE),"Unspecified")</f>
        <v>Unspecified</v>
      </c>
      <c r="AG879" s="28" t="str">
        <f>IFERROR(INDEX(youtube_playlist!$G$2:$H$285,MATCH(E879,youtube_playlist!$G$2:$G$285,0),MATCH("industry",youtube_playlist!$G$1:$H$1,0)),"Unspecified")</f>
        <v>Unspecified</v>
      </c>
      <c r="AH879" s="36">
        <v>36324</v>
      </c>
    </row>
    <row r="880" spans="1:34" ht="15.75" customHeight="1" x14ac:dyDescent="0.3">
      <c r="A880" s="27" t="s">
        <v>5892</v>
      </c>
      <c r="B880" s="27" t="s">
        <v>4376</v>
      </c>
      <c r="C880" s="27" t="s">
        <v>5893</v>
      </c>
      <c r="D880" s="27" t="s">
        <v>5894</v>
      </c>
      <c r="E880" s="28" t="str">
        <f t="shared" si="96"/>
        <v>w9gFBipsXF8</v>
      </c>
      <c r="F880" s="28" t="str">
        <f t="shared" si="97"/>
        <v>w9gFBipsXF8</v>
      </c>
      <c r="G880" s="27" t="s">
        <v>5893</v>
      </c>
      <c r="H880" s="29" t="str">
        <f t="shared" si="98"/>
        <v>The Secret Sauce</v>
      </c>
      <c r="I880" s="27" t="s">
        <v>1587</v>
      </c>
      <c r="J880" s="27" t="s">
        <v>5895</v>
      </c>
      <c r="K880" s="28" t="str">
        <f t="shared" si="99"/>
        <v>Feb 26, 2019</v>
      </c>
      <c r="L880" s="30">
        <f t="shared" si="100"/>
        <v>43522</v>
      </c>
      <c r="M880" s="28">
        <f t="shared" si="101"/>
        <v>26</v>
      </c>
      <c r="N880" s="28">
        <f t="shared" si="102"/>
        <v>2</v>
      </c>
      <c r="O880" s="28">
        <f t="shared" si="103"/>
        <v>2019</v>
      </c>
      <c r="P880" s="28" t="str">
        <f t="shared" si="104"/>
        <v>26</v>
      </c>
      <c r="Q880" s="28">
        <f>ROUNDUP(Table1[[#This Row],[month]]/3,0)</f>
        <v>1</v>
      </c>
      <c r="R880" s="28" t="str">
        <f>_xlfn.CONCAT(Table1[[#This Row],[year]],"-Q",Table1[[#This Row],[Quarter]])</f>
        <v>2019-Q1</v>
      </c>
      <c r="S880" s="28" t="str">
        <f>TEXT(Table1[[#This Row],[dateStr]],"yyyy-mm")</f>
        <v>2019-02</v>
      </c>
      <c r="T880" s="28" t="str">
        <f t="shared" si="105"/>
        <v>February</v>
      </c>
      <c r="U880" s="31">
        <v>39</v>
      </c>
      <c r="V880" s="27" t="s">
        <v>5896</v>
      </c>
      <c r="W880" s="32">
        <f t="shared" si="106"/>
        <v>173462</v>
      </c>
      <c r="X880" s="27" t="s">
        <v>5897</v>
      </c>
      <c r="Y880" s="32">
        <f t="shared" si="111"/>
        <v>4574</v>
      </c>
      <c r="Z88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80" s="27" t="s">
        <v>5898</v>
      </c>
      <c r="AB880" s="33">
        <f>Table1[[#This Row],[secs]]/60 + Table1[[#This Row],[mins]] + Table1[[#This Row],[hours]]*60</f>
        <v>33.583333333333336</v>
      </c>
      <c r="AC880" s="34">
        <f t="shared" si="112"/>
        <v>35</v>
      </c>
      <c r="AD880" s="34">
        <f t="shared" si="113"/>
        <v>33</v>
      </c>
      <c r="AE880" s="35">
        <f t="shared" si="114"/>
        <v>0</v>
      </c>
      <c r="AF880" s="28" t="str">
        <f>IFERROR(VLOOKUP(E880,youtube_playlist!$G:$H,2,FALSE),"Unspecified")</f>
        <v>Unspecified</v>
      </c>
      <c r="AG880" s="28" t="str">
        <f>IFERROR(INDEX(youtube_playlist!$G$2:$H$285,MATCH(E880,youtube_playlist!$G$2:$G$285,0),MATCH("industry",youtube_playlist!$G$1:$H$1,0)),"Unspecified")</f>
        <v>Unspecified</v>
      </c>
      <c r="AH880" s="36">
        <v>38228</v>
      </c>
    </row>
    <row r="881" spans="1:34" ht="15.75" customHeight="1" x14ac:dyDescent="0.3">
      <c r="A881" s="27" t="s">
        <v>5899</v>
      </c>
      <c r="B881" s="27" t="s">
        <v>4376</v>
      </c>
      <c r="C881" s="27" t="s">
        <v>5900</v>
      </c>
      <c r="D881" s="27" t="s">
        <v>5901</v>
      </c>
      <c r="E881" s="28" t="str">
        <f t="shared" si="96"/>
        <v>PzGZomwDHYQ</v>
      </c>
      <c r="F881" s="28" t="str">
        <f t="shared" si="97"/>
        <v>PzGZomwDHYQ</v>
      </c>
      <c r="G881" s="27" t="s">
        <v>5900</v>
      </c>
      <c r="H881" s="29" t="str">
        <f t="shared" si="98"/>
        <v>The Secret Sauce</v>
      </c>
      <c r="I881" s="27" t="s">
        <v>1587</v>
      </c>
      <c r="J881" s="27" t="s">
        <v>5902</v>
      </c>
      <c r="K881" s="28" t="str">
        <f t="shared" si="99"/>
        <v>Feb 22, 2019</v>
      </c>
      <c r="L881" s="30">
        <f t="shared" si="100"/>
        <v>43518</v>
      </c>
      <c r="M881" s="28">
        <f t="shared" si="101"/>
        <v>22</v>
      </c>
      <c r="N881" s="28">
        <f t="shared" si="102"/>
        <v>2</v>
      </c>
      <c r="O881" s="28">
        <f t="shared" si="103"/>
        <v>2019</v>
      </c>
      <c r="P881" s="28" t="str">
        <f t="shared" si="104"/>
        <v>22</v>
      </c>
      <c r="Q881" s="28">
        <f>ROUNDUP(Table1[[#This Row],[month]]/3,0)</f>
        <v>1</v>
      </c>
      <c r="R881" s="28" t="str">
        <f>_xlfn.CONCAT(Table1[[#This Row],[year]],"-Q",Table1[[#This Row],[Quarter]])</f>
        <v>2019-Q1</v>
      </c>
      <c r="S881" s="28" t="str">
        <f>TEXT(Table1[[#This Row],[dateStr]],"yyyy-mm")</f>
        <v>2019-02</v>
      </c>
      <c r="T881" s="28" t="str">
        <f t="shared" si="105"/>
        <v>February</v>
      </c>
      <c r="U881" s="31">
        <v>11</v>
      </c>
      <c r="V881" s="27" t="s">
        <v>5903</v>
      </c>
      <c r="W881" s="32">
        <f t="shared" si="106"/>
        <v>26756</v>
      </c>
      <c r="X881" s="27" t="s">
        <v>5904</v>
      </c>
      <c r="Y881" s="32">
        <f t="shared" si="111"/>
        <v>508</v>
      </c>
      <c r="Z88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81" s="27" t="s">
        <v>5905</v>
      </c>
      <c r="AB881" s="33">
        <f>Table1[[#This Row],[secs]]/60 + Table1[[#This Row],[mins]] + Table1[[#This Row],[hours]]*60</f>
        <v>26.416666666666668</v>
      </c>
      <c r="AC881" s="34">
        <f t="shared" si="112"/>
        <v>25</v>
      </c>
      <c r="AD881" s="34">
        <f t="shared" si="113"/>
        <v>26</v>
      </c>
      <c r="AE881" s="35">
        <f t="shared" si="114"/>
        <v>0</v>
      </c>
      <c r="AF881" s="28" t="str">
        <f>IFERROR(VLOOKUP(E881,youtube_playlist!$G:$H,2,FALSE),"Unspecified")</f>
        <v>Design</v>
      </c>
      <c r="AG881" s="28" t="str">
        <f>IFERROR(INDEX(youtube_playlist!$G$2:$H$285,MATCH(E881,youtube_playlist!$G$2:$G$285,0),MATCH("industry",youtube_playlist!$G$1:$H$1,0)),"Unspecified")</f>
        <v>Design</v>
      </c>
      <c r="AH881" s="36">
        <v>28325</v>
      </c>
    </row>
    <row r="882" spans="1:34" ht="15.75" customHeight="1" x14ac:dyDescent="0.3">
      <c r="A882" s="27" t="s">
        <v>5906</v>
      </c>
      <c r="B882" s="27" t="s">
        <v>4376</v>
      </c>
      <c r="C882" s="27" t="s">
        <v>5907</v>
      </c>
      <c r="D882" s="27" t="s">
        <v>5908</v>
      </c>
      <c r="E882" s="28" t="str">
        <f t="shared" si="96"/>
        <v>P_Jea6ixCv0</v>
      </c>
      <c r="F882" s="28" t="str">
        <f t="shared" si="97"/>
        <v>P_Jea6ixCv0</v>
      </c>
      <c r="G882" s="27" t="s">
        <v>5907</v>
      </c>
      <c r="H882" s="29" t="str">
        <f t="shared" si="98"/>
        <v>The Secret Sauce</v>
      </c>
      <c r="I882" s="27" t="s">
        <v>1587</v>
      </c>
      <c r="J882" s="27" t="s">
        <v>5909</v>
      </c>
      <c r="K882" s="28" t="str">
        <f t="shared" si="99"/>
        <v>Feb 20, 2019</v>
      </c>
      <c r="L882" s="30">
        <f t="shared" si="100"/>
        <v>43516</v>
      </c>
      <c r="M882" s="28">
        <f t="shared" si="101"/>
        <v>20</v>
      </c>
      <c r="N882" s="28">
        <f t="shared" si="102"/>
        <v>2</v>
      </c>
      <c r="O882" s="28">
        <f t="shared" si="103"/>
        <v>2019</v>
      </c>
      <c r="P882" s="28" t="str">
        <f t="shared" si="104"/>
        <v>20</v>
      </c>
      <c r="Q882" s="28">
        <f>ROUNDUP(Table1[[#This Row],[month]]/3,0)</f>
        <v>1</v>
      </c>
      <c r="R882" s="28" t="str">
        <f>_xlfn.CONCAT(Table1[[#This Row],[year]],"-Q",Table1[[#This Row],[Quarter]])</f>
        <v>2019-Q1</v>
      </c>
      <c r="S882" s="28" t="str">
        <f>TEXT(Table1[[#This Row],[dateStr]],"yyyy-mm")</f>
        <v>2019-02</v>
      </c>
      <c r="T882" s="28" t="str">
        <f t="shared" si="105"/>
        <v>February</v>
      </c>
      <c r="U882" s="31">
        <v>11</v>
      </c>
      <c r="V882" s="27" t="s">
        <v>5910</v>
      </c>
      <c r="W882" s="32">
        <f t="shared" si="106"/>
        <v>19967</v>
      </c>
      <c r="X882" s="27" t="s">
        <v>744</v>
      </c>
      <c r="Y882" s="32">
        <f t="shared" si="111"/>
        <v>513</v>
      </c>
      <c r="Z88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82" s="27" t="s">
        <v>5911</v>
      </c>
      <c r="AB882" s="33">
        <f>Table1[[#This Row],[secs]]/60 + Table1[[#This Row],[mins]] + Table1[[#This Row],[hours]]*60</f>
        <v>19.399999999999999</v>
      </c>
      <c r="AC882" s="34">
        <f t="shared" si="112"/>
        <v>24</v>
      </c>
      <c r="AD882" s="34">
        <f t="shared" si="113"/>
        <v>19</v>
      </c>
      <c r="AE882" s="35">
        <f t="shared" si="114"/>
        <v>0</v>
      </c>
      <c r="AF882" s="28" t="str">
        <f>IFERROR(VLOOKUP(E882,youtube_playlist!$G:$H,2,FALSE),"Unspecified")</f>
        <v>Unspecified</v>
      </c>
      <c r="AG882" s="28" t="str">
        <f>IFERROR(INDEX(youtube_playlist!$G$2:$H$285,MATCH(E882,youtube_playlist!$G$2:$G$285,0),MATCH("industry",youtube_playlist!$G$1:$H$1,0)),"Unspecified")</f>
        <v>Unspecified</v>
      </c>
      <c r="AH882" s="36">
        <v>22688</v>
      </c>
    </row>
    <row r="883" spans="1:34" ht="15.75" customHeight="1" x14ac:dyDescent="0.3">
      <c r="A883" s="27" t="s">
        <v>5912</v>
      </c>
      <c r="B883" s="27" t="s">
        <v>4376</v>
      </c>
      <c r="C883" s="27" t="s">
        <v>5913</v>
      </c>
      <c r="D883" s="27" t="s">
        <v>5914</v>
      </c>
      <c r="E883" s="28" t="str">
        <f t="shared" si="96"/>
        <v>cNqDff4TriM</v>
      </c>
      <c r="F883" s="28" t="str">
        <f t="shared" si="97"/>
        <v>cNqDff4TriM</v>
      </c>
      <c r="G883" s="27" t="s">
        <v>5913</v>
      </c>
      <c r="H883" s="29" t="str">
        <f t="shared" si="98"/>
        <v>The Secret Sauce</v>
      </c>
      <c r="I883" s="27" t="s">
        <v>1587</v>
      </c>
      <c r="J883" s="27" t="s">
        <v>5909</v>
      </c>
      <c r="K883" s="28" t="str">
        <f t="shared" si="99"/>
        <v>Feb 20, 2019</v>
      </c>
      <c r="L883" s="30">
        <f t="shared" si="100"/>
        <v>43516</v>
      </c>
      <c r="M883" s="28">
        <f t="shared" si="101"/>
        <v>20</v>
      </c>
      <c r="N883" s="28">
        <f t="shared" si="102"/>
        <v>2</v>
      </c>
      <c r="O883" s="28">
        <f t="shared" si="103"/>
        <v>2019</v>
      </c>
      <c r="P883" s="28" t="str">
        <f t="shared" si="104"/>
        <v>20</v>
      </c>
      <c r="Q883" s="28">
        <f>ROUNDUP(Table1[[#This Row],[month]]/3,0)</f>
        <v>1</v>
      </c>
      <c r="R883" s="28" t="str">
        <f>_xlfn.CONCAT(Table1[[#This Row],[year]],"-Q",Table1[[#This Row],[Quarter]])</f>
        <v>2019-Q1</v>
      </c>
      <c r="S883" s="28" t="str">
        <f>TEXT(Table1[[#This Row],[dateStr]],"yyyy-mm")</f>
        <v>2019-02</v>
      </c>
      <c r="T883" s="28" t="str">
        <f t="shared" si="105"/>
        <v>February</v>
      </c>
      <c r="U883" s="31">
        <v>15</v>
      </c>
      <c r="V883" s="27" t="s">
        <v>5915</v>
      </c>
      <c r="W883" s="32">
        <f t="shared" si="106"/>
        <v>24821</v>
      </c>
      <c r="X883" s="27" t="s">
        <v>5916</v>
      </c>
      <c r="Y883" s="32">
        <f t="shared" si="111"/>
        <v>566</v>
      </c>
      <c r="Z88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83" s="27" t="s">
        <v>3215</v>
      </c>
      <c r="AB883" s="33">
        <f>Table1[[#This Row],[secs]]/60 + Table1[[#This Row],[mins]] + Table1[[#This Row],[hours]]*60</f>
        <v>37.483333333333334</v>
      </c>
      <c r="AC883" s="34">
        <f t="shared" si="112"/>
        <v>29</v>
      </c>
      <c r="AD883" s="34">
        <f t="shared" si="113"/>
        <v>37</v>
      </c>
      <c r="AE883" s="35">
        <f t="shared" si="114"/>
        <v>0</v>
      </c>
      <c r="AF883" s="28" t="str">
        <f>IFERROR(VLOOKUP(E883,youtube_playlist!$G:$H,2,FALSE),"Unspecified")</f>
        <v>Design</v>
      </c>
      <c r="AG883" s="28" t="str">
        <f>IFERROR(INDEX(youtube_playlist!$G$2:$H$285,MATCH(E883,youtube_playlist!$G$2:$G$285,0),MATCH("industry",youtube_playlist!$G$1:$H$1,0)),"Unspecified")</f>
        <v>Design</v>
      </c>
      <c r="AH883" s="36">
        <v>26452</v>
      </c>
    </row>
    <row r="884" spans="1:34" ht="15.75" customHeight="1" x14ac:dyDescent="0.3">
      <c r="A884" s="27" t="s">
        <v>5917</v>
      </c>
      <c r="B884" s="27" t="s">
        <v>4376</v>
      </c>
      <c r="C884" s="27" t="s">
        <v>5918</v>
      </c>
      <c r="D884" s="27" t="s">
        <v>5919</v>
      </c>
      <c r="E884" s="28" t="str">
        <f t="shared" si="96"/>
        <v>CSBWbnPQFiM</v>
      </c>
      <c r="F884" s="28" t="str">
        <f t="shared" si="97"/>
        <v>CSBWbnPQFiM</v>
      </c>
      <c r="G884" s="27" t="s">
        <v>5918</v>
      </c>
      <c r="H884" s="29" t="str">
        <f t="shared" si="98"/>
        <v>The Secret Sauce</v>
      </c>
      <c r="I884" s="27" t="s">
        <v>1587</v>
      </c>
      <c r="J884" s="27" t="s">
        <v>5920</v>
      </c>
      <c r="K884" s="28" t="str">
        <f t="shared" si="99"/>
        <v>Feb 15, 2019</v>
      </c>
      <c r="L884" s="30">
        <f t="shared" si="100"/>
        <v>43511</v>
      </c>
      <c r="M884" s="28">
        <f t="shared" si="101"/>
        <v>15</v>
      </c>
      <c r="N884" s="28">
        <f t="shared" si="102"/>
        <v>2</v>
      </c>
      <c r="O884" s="28">
        <f t="shared" si="103"/>
        <v>2019</v>
      </c>
      <c r="P884" s="28" t="str">
        <f t="shared" si="104"/>
        <v>15</v>
      </c>
      <c r="Q884" s="28">
        <f>ROUNDUP(Table1[[#This Row],[month]]/3,0)</f>
        <v>1</v>
      </c>
      <c r="R884" s="28" t="str">
        <f>_xlfn.CONCAT(Table1[[#This Row],[year]],"-Q",Table1[[#This Row],[Quarter]])</f>
        <v>2019-Q1</v>
      </c>
      <c r="S884" s="28" t="str">
        <f>TEXT(Table1[[#This Row],[dateStr]],"yyyy-mm")</f>
        <v>2019-02</v>
      </c>
      <c r="T884" s="28" t="str">
        <f t="shared" si="105"/>
        <v>February</v>
      </c>
      <c r="U884" s="31">
        <v>14</v>
      </c>
      <c r="V884" s="27" t="s">
        <v>2597</v>
      </c>
      <c r="W884" s="32">
        <f t="shared" si="106"/>
        <v>7701</v>
      </c>
      <c r="X884" s="27" t="s">
        <v>5921</v>
      </c>
      <c r="Y884" s="32">
        <f t="shared" si="111"/>
        <v>118</v>
      </c>
      <c r="Z88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84" s="27" t="s">
        <v>5922</v>
      </c>
      <c r="AB884" s="33">
        <f>Table1[[#This Row],[secs]]/60 + Table1[[#This Row],[mins]] + Table1[[#This Row],[hours]]*60</f>
        <v>52.7</v>
      </c>
      <c r="AC884" s="34">
        <f t="shared" si="112"/>
        <v>42</v>
      </c>
      <c r="AD884" s="34">
        <f t="shared" si="113"/>
        <v>52</v>
      </c>
      <c r="AE884" s="35">
        <f t="shared" si="114"/>
        <v>0</v>
      </c>
      <c r="AF884" s="28" t="str">
        <f>IFERROR(VLOOKUP(E884,youtube_playlist!$G:$H,2,FALSE),"Unspecified")</f>
        <v>Unspecified</v>
      </c>
      <c r="AG884" s="28" t="str">
        <f>IFERROR(INDEX(youtube_playlist!$G$2:$H$285,MATCH(E884,youtube_playlist!$G$2:$G$285,0),MATCH("industry",youtube_playlist!$G$1:$H$1,0)),"Unspecified")</f>
        <v>Unspecified</v>
      </c>
      <c r="AH884" s="36">
        <v>28208</v>
      </c>
    </row>
    <row r="885" spans="1:34" ht="15.75" customHeight="1" x14ac:dyDescent="0.3">
      <c r="A885" s="27" t="s">
        <v>5923</v>
      </c>
      <c r="B885" s="27" t="s">
        <v>4376</v>
      </c>
      <c r="C885" s="27" t="s">
        <v>5924</v>
      </c>
      <c r="D885" s="27" t="s">
        <v>5925</v>
      </c>
      <c r="E885" s="28" t="str">
        <f t="shared" si="96"/>
        <v>fmx8cCw74hI</v>
      </c>
      <c r="F885" s="28" t="str">
        <f t="shared" si="97"/>
        <v>fmx8cCw74hI</v>
      </c>
      <c r="G885" s="27" t="s">
        <v>5924</v>
      </c>
      <c r="H885" s="29" t="str">
        <f t="shared" si="98"/>
        <v>The Secret Sauce</v>
      </c>
      <c r="I885" s="27" t="s">
        <v>1587</v>
      </c>
      <c r="J885" s="27" t="s">
        <v>5926</v>
      </c>
      <c r="K885" s="28" t="str">
        <f t="shared" si="99"/>
        <v>Feb 12, 2019</v>
      </c>
      <c r="L885" s="30">
        <f t="shared" si="100"/>
        <v>43508</v>
      </c>
      <c r="M885" s="28">
        <f t="shared" si="101"/>
        <v>12</v>
      </c>
      <c r="N885" s="28">
        <f t="shared" si="102"/>
        <v>2</v>
      </c>
      <c r="O885" s="28">
        <f t="shared" si="103"/>
        <v>2019</v>
      </c>
      <c r="P885" s="28" t="str">
        <f t="shared" si="104"/>
        <v>12</v>
      </c>
      <c r="Q885" s="28">
        <f>ROUNDUP(Table1[[#This Row],[month]]/3,0)</f>
        <v>1</v>
      </c>
      <c r="R885" s="28" t="str">
        <f>_xlfn.CONCAT(Table1[[#This Row],[year]],"-Q",Table1[[#This Row],[Quarter]])</f>
        <v>2019-Q1</v>
      </c>
      <c r="S885" s="28" t="str">
        <f>TEXT(Table1[[#This Row],[dateStr]],"yyyy-mm")</f>
        <v>2019-02</v>
      </c>
      <c r="T885" s="28" t="str">
        <f t="shared" si="105"/>
        <v>February</v>
      </c>
      <c r="U885" s="31">
        <v>95</v>
      </c>
      <c r="V885" s="27" t="s">
        <v>5927</v>
      </c>
      <c r="W885" s="32">
        <f t="shared" si="106"/>
        <v>65433</v>
      </c>
      <c r="X885" s="27" t="s">
        <v>577</v>
      </c>
      <c r="Y885" s="32">
        <f t="shared" si="111"/>
        <v>1372</v>
      </c>
      <c r="Z88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85" s="27" t="s">
        <v>5928</v>
      </c>
      <c r="AB885" s="33">
        <f>Table1[[#This Row],[secs]]/60 + Table1[[#This Row],[mins]] + Table1[[#This Row],[hours]]*60</f>
        <v>30.666666666666668</v>
      </c>
      <c r="AC885" s="34">
        <f t="shared" si="112"/>
        <v>40</v>
      </c>
      <c r="AD885" s="34">
        <f t="shared" si="113"/>
        <v>30</v>
      </c>
      <c r="AE885" s="35">
        <f t="shared" si="114"/>
        <v>0</v>
      </c>
      <c r="AF885" s="28" t="str">
        <f>IFERROR(VLOOKUP(E885,youtube_playlist!$G:$H,2,FALSE),"Unspecified")</f>
        <v>Unspecified</v>
      </c>
      <c r="AG885" s="28" t="str">
        <f>IFERROR(INDEX(youtube_playlist!$G$2:$H$285,MATCH(E885,youtube_playlist!$G$2:$G$285,0),MATCH("industry",youtube_playlist!$G$1:$H$1,0)),"Unspecified")</f>
        <v>Unspecified</v>
      </c>
      <c r="AH885" s="36">
        <v>52649</v>
      </c>
    </row>
    <row r="886" spans="1:34" ht="15.75" customHeight="1" x14ac:dyDescent="0.3">
      <c r="A886" s="27" t="s">
        <v>5929</v>
      </c>
      <c r="B886" s="27" t="s">
        <v>4376</v>
      </c>
      <c r="C886" s="27" t="s">
        <v>5930</v>
      </c>
      <c r="D886" s="27" t="s">
        <v>5931</v>
      </c>
      <c r="E886" s="28" t="str">
        <f t="shared" si="96"/>
        <v>GRUrZictJ8s</v>
      </c>
      <c r="F886" s="28" t="str">
        <f t="shared" si="97"/>
        <v>GRUrZictJ8s</v>
      </c>
      <c r="G886" s="27" t="s">
        <v>5930</v>
      </c>
      <c r="H886" s="29" t="str">
        <f t="shared" si="98"/>
        <v>The Secret Sauce</v>
      </c>
      <c r="I886" s="27" t="s">
        <v>1587</v>
      </c>
      <c r="J886" s="27" t="s">
        <v>5932</v>
      </c>
      <c r="K886" s="28" t="str">
        <f t="shared" si="99"/>
        <v>Feb 8, 2019</v>
      </c>
      <c r="L886" s="30">
        <f t="shared" si="100"/>
        <v>43504</v>
      </c>
      <c r="M886" s="28">
        <f t="shared" si="101"/>
        <v>8</v>
      </c>
      <c r="N886" s="28">
        <f t="shared" si="102"/>
        <v>2</v>
      </c>
      <c r="O886" s="28">
        <f t="shared" si="103"/>
        <v>2019</v>
      </c>
      <c r="P886" s="28" t="str">
        <f t="shared" si="104"/>
        <v>8</v>
      </c>
      <c r="Q886" s="28">
        <f>ROUNDUP(Table1[[#This Row],[month]]/3,0)</f>
        <v>1</v>
      </c>
      <c r="R886" s="28" t="str">
        <f>_xlfn.CONCAT(Table1[[#This Row],[year]],"-Q",Table1[[#This Row],[Quarter]])</f>
        <v>2019-Q1</v>
      </c>
      <c r="S886" s="28" t="str">
        <f>TEXT(Table1[[#This Row],[dateStr]],"yyyy-mm")</f>
        <v>2019-02</v>
      </c>
      <c r="T886" s="28" t="str">
        <f t="shared" si="105"/>
        <v>February</v>
      </c>
      <c r="U886" s="31">
        <v>67</v>
      </c>
      <c r="V886" s="27" t="s">
        <v>5933</v>
      </c>
      <c r="W886" s="32">
        <f t="shared" si="106"/>
        <v>65830</v>
      </c>
      <c r="X886" s="27" t="s">
        <v>5934</v>
      </c>
      <c r="Y886" s="32">
        <f t="shared" si="111"/>
        <v>1437</v>
      </c>
      <c r="Z88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86" s="27" t="s">
        <v>5935</v>
      </c>
      <c r="AB886" s="33">
        <f>Table1[[#This Row],[secs]]/60 + Table1[[#This Row],[mins]] + Table1[[#This Row],[hours]]*60</f>
        <v>25.266666666666666</v>
      </c>
      <c r="AC886" s="34">
        <f t="shared" si="112"/>
        <v>16</v>
      </c>
      <c r="AD886" s="34">
        <f t="shared" si="113"/>
        <v>25</v>
      </c>
      <c r="AE886" s="35">
        <f t="shared" si="114"/>
        <v>0</v>
      </c>
      <c r="AF886" s="28" t="str">
        <f>IFERROR(VLOOKUP(E886,youtube_playlist!$G:$H,2,FALSE),"Unspecified")</f>
        <v>Unspecified</v>
      </c>
      <c r="AG886" s="28" t="str">
        <f>IFERROR(INDEX(youtube_playlist!$G$2:$H$285,MATCH(E886,youtube_playlist!$G$2:$G$285,0),MATCH("industry",youtube_playlist!$G$1:$H$1,0)),"Unspecified")</f>
        <v>Unspecified</v>
      </c>
      <c r="AH886" s="36">
        <v>52402</v>
      </c>
    </row>
    <row r="887" spans="1:34" ht="15.75" customHeight="1" x14ac:dyDescent="0.3">
      <c r="A887" s="27" t="s">
        <v>5936</v>
      </c>
      <c r="B887" s="27" t="s">
        <v>4376</v>
      </c>
      <c r="C887" s="27" t="s">
        <v>5937</v>
      </c>
      <c r="D887" s="27" t="s">
        <v>5938</v>
      </c>
      <c r="E887" s="28" t="str">
        <f t="shared" si="96"/>
        <v>SBznk0LNHlc</v>
      </c>
      <c r="F887" s="28" t="str">
        <f t="shared" si="97"/>
        <v>SBznk0LNHlc</v>
      </c>
      <c r="G887" s="27" t="s">
        <v>5937</v>
      </c>
      <c r="H887" s="29" t="str">
        <f t="shared" si="98"/>
        <v>The Secret Sauce</v>
      </c>
      <c r="I887" s="27" t="s">
        <v>1587</v>
      </c>
      <c r="J887" s="27" t="s">
        <v>5939</v>
      </c>
      <c r="K887" s="28" t="str">
        <f t="shared" si="99"/>
        <v>Feb 5, 2019</v>
      </c>
      <c r="L887" s="30">
        <f t="shared" si="100"/>
        <v>43501</v>
      </c>
      <c r="M887" s="28">
        <f t="shared" si="101"/>
        <v>5</v>
      </c>
      <c r="N887" s="28">
        <f t="shared" si="102"/>
        <v>2</v>
      </c>
      <c r="O887" s="28">
        <f t="shared" si="103"/>
        <v>2019</v>
      </c>
      <c r="P887" s="28" t="str">
        <f t="shared" si="104"/>
        <v>5</v>
      </c>
      <c r="Q887" s="28">
        <f>ROUNDUP(Table1[[#This Row],[month]]/3,0)</f>
        <v>1</v>
      </c>
      <c r="R887" s="28" t="str">
        <f>_xlfn.CONCAT(Table1[[#This Row],[year]],"-Q",Table1[[#This Row],[Quarter]])</f>
        <v>2019-Q1</v>
      </c>
      <c r="S887" s="28" t="str">
        <f>TEXT(Table1[[#This Row],[dateStr]],"yyyy-mm")</f>
        <v>2019-02</v>
      </c>
      <c r="T887" s="28" t="str">
        <f t="shared" si="105"/>
        <v>February</v>
      </c>
      <c r="U887" s="31">
        <v>6</v>
      </c>
      <c r="V887" s="27" t="s">
        <v>5940</v>
      </c>
      <c r="W887" s="32">
        <f t="shared" si="106"/>
        <v>13516</v>
      </c>
      <c r="X887" s="27" t="s">
        <v>5941</v>
      </c>
      <c r="Y887" s="32">
        <f t="shared" si="111"/>
        <v>234</v>
      </c>
      <c r="Z88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87" s="27" t="s">
        <v>2891</v>
      </c>
      <c r="AB887" s="33">
        <f>Table1[[#This Row],[secs]]/60 + Table1[[#This Row],[mins]] + Table1[[#This Row],[hours]]*60</f>
        <v>44.866666666666667</v>
      </c>
      <c r="AC887" s="34">
        <f t="shared" si="112"/>
        <v>52</v>
      </c>
      <c r="AD887" s="34">
        <f t="shared" si="113"/>
        <v>44</v>
      </c>
      <c r="AE887" s="35">
        <f t="shared" si="114"/>
        <v>0</v>
      </c>
      <c r="AF887" s="28" t="str">
        <f>IFERROR(VLOOKUP(E887,youtube_playlist!$G:$H,2,FALSE),"Unspecified")</f>
        <v>Design</v>
      </c>
      <c r="AG887" s="28" t="str">
        <f>IFERROR(INDEX(youtube_playlist!$G$2:$H$285,MATCH(E887,youtube_playlist!$G$2:$G$285,0),MATCH("industry",youtube_playlist!$G$1:$H$1,0)),"Unspecified")</f>
        <v>Design</v>
      </c>
      <c r="AH887" s="36">
        <v>27321</v>
      </c>
    </row>
    <row r="888" spans="1:34" ht="15.75" customHeight="1" x14ac:dyDescent="0.3">
      <c r="A888" s="27" t="s">
        <v>5942</v>
      </c>
      <c r="B888" s="27" t="s">
        <v>4376</v>
      </c>
      <c r="C888" s="27" t="s">
        <v>5943</v>
      </c>
      <c r="D888" s="27" t="s">
        <v>5944</v>
      </c>
      <c r="E888" s="28" t="str">
        <f t="shared" si="96"/>
        <v>iFsCOYyjMHs</v>
      </c>
      <c r="F888" s="28" t="str">
        <f t="shared" si="97"/>
        <v>iFsCOYyjMHs</v>
      </c>
      <c r="G888" s="27" t="s">
        <v>5943</v>
      </c>
      <c r="H888" s="29" t="str">
        <f t="shared" si="98"/>
        <v>The Secret Sauce</v>
      </c>
      <c r="I888" s="27" t="s">
        <v>1587</v>
      </c>
      <c r="J888" s="27" t="s">
        <v>5945</v>
      </c>
      <c r="K888" s="28" t="str">
        <f t="shared" si="99"/>
        <v>Feb 1, 2019</v>
      </c>
      <c r="L888" s="30">
        <f t="shared" si="100"/>
        <v>43497</v>
      </c>
      <c r="M888" s="28">
        <f t="shared" si="101"/>
        <v>1</v>
      </c>
      <c r="N888" s="28">
        <f t="shared" si="102"/>
        <v>2</v>
      </c>
      <c r="O888" s="28">
        <f t="shared" si="103"/>
        <v>2019</v>
      </c>
      <c r="P888" s="28" t="str">
        <f t="shared" si="104"/>
        <v>1</v>
      </c>
      <c r="Q888" s="28">
        <f>ROUNDUP(Table1[[#This Row],[month]]/3,0)</f>
        <v>1</v>
      </c>
      <c r="R888" s="28" t="str">
        <f>_xlfn.CONCAT(Table1[[#This Row],[year]],"-Q",Table1[[#This Row],[Quarter]])</f>
        <v>2019-Q1</v>
      </c>
      <c r="S888" s="28" t="str">
        <f>TEXT(Table1[[#This Row],[dateStr]],"yyyy-mm")</f>
        <v>2019-02</v>
      </c>
      <c r="T888" s="28" t="str">
        <f t="shared" si="105"/>
        <v>February</v>
      </c>
      <c r="U888" s="31">
        <v>9</v>
      </c>
      <c r="V888" s="27" t="s">
        <v>5946</v>
      </c>
      <c r="W888" s="32">
        <f t="shared" si="106"/>
        <v>16080</v>
      </c>
      <c r="X888" s="27" t="s">
        <v>4544</v>
      </c>
      <c r="Y888" s="32">
        <f t="shared" si="111"/>
        <v>276</v>
      </c>
      <c r="Z88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88" s="27" t="s">
        <v>5947</v>
      </c>
      <c r="AB888" s="33">
        <f>Table1[[#This Row],[secs]]/60 + Table1[[#This Row],[mins]] + Table1[[#This Row],[hours]]*60</f>
        <v>40.616666666666667</v>
      </c>
      <c r="AC888" s="34">
        <f t="shared" si="112"/>
        <v>37</v>
      </c>
      <c r="AD888" s="34">
        <f t="shared" si="113"/>
        <v>40</v>
      </c>
      <c r="AE888" s="35">
        <f t="shared" si="114"/>
        <v>0</v>
      </c>
      <c r="AF888" s="28" t="str">
        <f>IFERROR(VLOOKUP(E888,youtube_playlist!$G:$H,2,FALSE),"Unspecified")</f>
        <v>Innovation &amp; Technology</v>
      </c>
      <c r="AG888" s="28" t="str">
        <f>IFERROR(INDEX(youtube_playlist!$G$2:$H$285,MATCH(E888,youtube_playlist!$G$2:$G$285,0),MATCH("industry",youtube_playlist!$G$1:$H$1,0)),"Unspecified")</f>
        <v>Innovation &amp; Technology</v>
      </c>
      <c r="AH888" s="36">
        <v>25089</v>
      </c>
    </row>
    <row r="889" spans="1:34" ht="15.75" customHeight="1" x14ac:dyDescent="0.3">
      <c r="A889" s="27" t="s">
        <v>5948</v>
      </c>
      <c r="B889" s="27" t="s">
        <v>4376</v>
      </c>
      <c r="C889" s="27" t="s">
        <v>5949</v>
      </c>
      <c r="D889" s="27" t="s">
        <v>5950</v>
      </c>
      <c r="E889" s="28" t="str">
        <f t="shared" si="96"/>
        <v>JKD2iROagx4</v>
      </c>
      <c r="F889" s="28" t="str">
        <f t="shared" si="97"/>
        <v>JKD2iROagx4</v>
      </c>
      <c r="G889" s="27" t="s">
        <v>5949</v>
      </c>
      <c r="H889" s="29" t="str">
        <f t="shared" si="98"/>
        <v>The Secret Sauce</v>
      </c>
      <c r="I889" s="27" t="s">
        <v>1587</v>
      </c>
      <c r="J889" s="27" t="s">
        <v>5951</v>
      </c>
      <c r="K889" s="28" t="str">
        <f t="shared" si="99"/>
        <v>Jan 30, 2019</v>
      </c>
      <c r="L889" s="30">
        <f t="shared" si="100"/>
        <v>43495</v>
      </c>
      <c r="M889" s="28">
        <f t="shared" si="101"/>
        <v>30</v>
      </c>
      <c r="N889" s="28">
        <f t="shared" si="102"/>
        <v>1</v>
      </c>
      <c r="O889" s="28">
        <f t="shared" si="103"/>
        <v>2019</v>
      </c>
      <c r="P889" s="28" t="str">
        <f t="shared" si="104"/>
        <v>30</v>
      </c>
      <c r="Q889" s="28">
        <f>ROUNDUP(Table1[[#This Row],[month]]/3,0)</f>
        <v>1</v>
      </c>
      <c r="R889" s="28" t="str">
        <f>_xlfn.CONCAT(Table1[[#This Row],[year]],"-Q",Table1[[#This Row],[Quarter]])</f>
        <v>2019-Q1</v>
      </c>
      <c r="S889" s="28" t="str">
        <f>TEXT(Table1[[#This Row],[dateStr]],"yyyy-mm")</f>
        <v>2019-01</v>
      </c>
      <c r="T889" s="28" t="str">
        <f t="shared" si="105"/>
        <v>January</v>
      </c>
      <c r="U889" s="31">
        <v>14</v>
      </c>
      <c r="V889" s="27" t="s">
        <v>5952</v>
      </c>
      <c r="W889" s="32">
        <f t="shared" si="106"/>
        <v>21217</v>
      </c>
      <c r="X889" s="27" t="s">
        <v>5953</v>
      </c>
      <c r="Y889" s="32">
        <f t="shared" si="111"/>
        <v>415</v>
      </c>
      <c r="Z88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89" s="27" t="s">
        <v>5954</v>
      </c>
      <c r="AB889" s="33">
        <f>Table1[[#This Row],[secs]]/60 + Table1[[#This Row],[mins]] + Table1[[#This Row],[hours]]*60</f>
        <v>35.6</v>
      </c>
      <c r="AC889" s="34">
        <f t="shared" si="112"/>
        <v>36</v>
      </c>
      <c r="AD889" s="34">
        <f t="shared" si="113"/>
        <v>35</v>
      </c>
      <c r="AE889" s="35">
        <f t="shared" si="114"/>
        <v>0</v>
      </c>
      <c r="AF889" s="28" t="str">
        <f>IFERROR(VLOOKUP(E889,youtube_playlist!$G:$H,2,FALSE),"Unspecified")</f>
        <v>Fashion</v>
      </c>
      <c r="AG889" s="28" t="str">
        <f>IFERROR(INDEX(youtube_playlist!$G$2:$H$285,MATCH(E889,youtube_playlist!$G$2:$G$285,0),MATCH("industry",youtube_playlist!$G$1:$H$1,0)),"Unspecified")</f>
        <v>Fashion</v>
      </c>
      <c r="AH889" s="36">
        <v>27590</v>
      </c>
    </row>
    <row r="890" spans="1:34" ht="15.75" customHeight="1" x14ac:dyDescent="0.3">
      <c r="A890" s="27" t="s">
        <v>5955</v>
      </c>
      <c r="B890" s="27" t="s">
        <v>4376</v>
      </c>
      <c r="C890" s="27" t="s">
        <v>5956</v>
      </c>
      <c r="D890" s="27" t="s">
        <v>5957</v>
      </c>
      <c r="E890" s="28" t="str">
        <f t="shared" si="96"/>
        <v>3qiZiEP54FU</v>
      </c>
      <c r="F890" s="28" t="str">
        <f t="shared" si="97"/>
        <v>3qiZiEP54FU</v>
      </c>
      <c r="G890" s="27" t="s">
        <v>5956</v>
      </c>
      <c r="H890" s="29" t="str">
        <f t="shared" si="98"/>
        <v>The Secret Sauce</v>
      </c>
      <c r="I890" s="27" t="s">
        <v>1587</v>
      </c>
      <c r="J890" s="27" t="s">
        <v>5958</v>
      </c>
      <c r="K890" s="28" t="str">
        <f t="shared" si="99"/>
        <v>Jan 25, 2019</v>
      </c>
      <c r="L890" s="30">
        <f t="shared" si="100"/>
        <v>43490</v>
      </c>
      <c r="M890" s="28">
        <f t="shared" si="101"/>
        <v>25</v>
      </c>
      <c r="N890" s="28">
        <f t="shared" si="102"/>
        <v>1</v>
      </c>
      <c r="O890" s="28">
        <f t="shared" si="103"/>
        <v>2019</v>
      </c>
      <c r="P890" s="28" t="str">
        <f t="shared" si="104"/>
        <v>25</v>
      </c>
      <c r="Q890" s="28">
        <f>ROUNDUP(Table1[[#This Row],[month]]/3,0)</f>
        <v>1</v>
      </c>
      <c r="R890" s="28" t="str">
        <f>_xlfn.CONCAT(Table1[[#This Row],[year]],"-Q",Table1[[#This Row],[Quarter]])</f>
        <v>2019-Q1</v>
      </c>
      <c r="S890" s="28" t="str">
        <f>TEXT(Table1[[#This Row],[dateStr]],"yyyy-mm")</f>
        <v>2019-01</v>
      </c>
      <c r="T890" s="28" t="str">
        <f t="shared" si="105"/>
        <v>January</v>
      </c>
      <c r="U890" s="31">
        <v>41</v>
      </c>
      <c r="V890" s="27" t="s">
        <v>5959</v>
      </c>
      <c r="W890" s="32">
        <f t="shared" si="106"/>
        <v>131804</v>
      </c>
      <c r="X890" s="27" t="s">
        <v>5960</v>
      </c>
      <c r="Y890" s="32">
        <f t="shared" si="111"/>
        <v>2197</v>
      </c>
      <c r="Z89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90" s="27" t="s">
        <v>3051</v>
      </c>
      <c r="AB890" s="33">
        <f>Table1[[#This Row],[secs]]/60 + Table1[[#This Row],[mins]] + Table1[[#This Row],[hours]]*60</f>
        <v>40.700000000000003</v>
      </c>
      <c r="AC890" s="34">
        <f t="shared" si="112"/>
        <v>42</v>
      </c>
      <c r="AD890" s="34">
        <f t="shared" si="113"/>
        <v>40</v>
      </c>
      <c r="AE890" s="35">
        <f t="shared" si="114"/>
        <v>0</v>
      </c>
      <c r="AF890" s="28" t="str">
        <f>IFERROR(VLOOKUP(E890,youtube_playlist!$G:$H,2,FALSE),"Unspecified")</f>
        <v>Unspecified</v>
      </c>
      <c r="AG890" s="28" t="str">
        <f>IFERROR(INDEX(youtube_playlist!$G$2:$H$285,MATCH(E890,youtube_playlist!$G$2:$G$285,0),MATCH("industry",youtube_playlist!$G$1:$H$1,0)),"Unspecified")</f>
        <v>Unspecified</v>
      </c>
      <c r="AH890" s="36">
        <v>33429</v>
      </c>
    </row>
    <row r="891" spans="1:34" ht="15.75" customHeight="1" x14ac:dyDescent="0.3">
      <c r="A891" s="27" t="s">
        <v>5961</v>
      </c>
      <c r="B891" s="27" t="s">
        <v>4376</v>
      </c>
      <c r="C891" s="27" t="s">
        <v>5962</v>
      </c>
      <c r="D891" s="27" t="s">
        <v>5963</v>
      </c>
      <c r="E891" s="28" t="str">
        <f t="shared" si="96"/>
        <v>a-jqWthNlck</v>
      </c>
      <c r="F891" s="28" t="str">
        <f t="shared" si="97"/>
        <v>a-jqWthNlck</v>
      </c>
      <c r="G891" s="27" t="s">
        <v>5962</v>
      </c>
      <c r="H891" s="29" t="str">
        <f t="shared" si="98"/>
        <v>The Secret Sauce</v>
      </c>
      <c r="I891" s="27" t="s">
        <v>1587</v>
      </c>
      <c r="J891" s="27" t="s">
        <v>5964</v>
      </c>
      <c r="K891" s="28" t="str">
        <f t="shared" si="99"/>
        <v>Jan 24, 2019</v>
      </c>
      <c r="L891" s="30">
        <f t="shared" si="100"/>
        <v>43489</v>
      </c>
      <c r="M891" s="28">
        <f t="shared" si="101"/>
        <v>24</v>
      </c>
      <c r="N891" s="28">
        <f t="shared" si="102"/>
        <v>1</v>
      </c>
      <c r="O891" s="28">
        <f t="shared" si="103"/>
        <v>2019</v>
      </c>
      <c r="P891" s="28" t="str">
        <f t="shared" si="104"/>
        <v>24</v>
      </c>
      <c r="Q891" s="28">
        <f>ROUNDUP(Table1[[#This Row],[month]]/3,0)</f>
        <v>1</v>
      </c>
      <c r="R891" s="28" t="str">
        <f>_xlfn.CONCAT(Table1[[#This Row],[year]],"-Q",Table1[[#This Row],[Quarter]])</f>
        <v>2019-Q1</v>
      </c>
      <c r="S891" s="28" t="str">
        <f>TEXT(Table1[[#This Row],[dateStr]],"yyyy-mm")</f>
        <v>2019-01</v>
      </c>
      <c r="T891" s="28" t="str">
        <f t="shared" si="105"/>
        <v>January</v>
      </c>
      <c r="U891" s="31">
        <v>21</v>
      </c>
      <c r="V891" s="27" t="s">
        <v>5965</v>
      </c>
      <c r="W891" s="32">
        <f t="shared" si="106"/>
        <v>33850</v>
      </c>
      <c r="X891" s="27" t="s">
        <v>5966</v>
      </c>
      <c r="Y891" s="32">
        <f t="shared" si="111"/>
        <v>665</v>
      </c>
      <c r="Z89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91" s="27" t="s">
        <v>5967</v>
      </c>
      <c r="AB891" s="33">
        <f>Table1[[#This Row],[secs]]/60 + Table1[[#This Row],[mins]] + Table1[[#This Row],[hours]]*60</f>
        <v>33.299999999999997</v>
      </c>
      <c r="AC891" s="34">
        <f t="shared" si="112"/>
        <v>18</v>
      </c>
      <c r="AD891" s="34">
        <f t="shared" si="113"/>
        <v>33</v>
      </c>
      <c r="AE891" s="35">
        <f t="shared" si="114"/>
        <v>0</v>
      </c>
      <c r="AF891" s="28" t="str">
        <f>IFERROR(VLOOKUP(E891,youtube_playlist!$G:$H,2,FALSE),"Unspecified")</f>
        <v>อาหาร</v>
      </c>
      <c r="AG891" s="28" t="str">
        <f>IFERROR(INDEX(youtube_playlist!$G$2:$H$285,MATCH(E891,youtube_playlist!$G$2:$G$285,0),MATCH("industry",youtube_playlist!$G$1:$H$1,0)),"Unspecified")</f>
        <v>อาหาร</v>
      </c>
      <c r="AH891" s="36">
        <v>26546</v>
      </c>
    </row>
    <row r="892" spans="1:34" ht="15.75" customHeight="1" x14ac:dyDescent="0.3">
      <c r="A892" s="27" t="s">
        <v>5968</v>
      </c>
      <c r="B892" s="27" t="s">
        <v>4376</v>
      </c>
      <c r="C892" s="27" t="s">
        <v>5969</v>
      </c>
      <c r="D892" s="27" t="s">
        <v>5970</v>
      </c>
      <c r="E892" s="28" t="str">
        <f t="shared" si="96"/>
        <v>DMRMu17i4h0</v>
      </c>
      <c r="F892" s="28" t="str">
        <f t="shared" si="97"/>
        <v>DMRMu17i4h0</v>
      </c>
      <c r="G892" s="27" t="s">
        <v>5969</v>
      </c>
      <c r="H892" s="29" t="str">
        <f t="shared" si="98"/>
        <v>The Secret Sauce</v>
      </c>
      <c r="I892" s="27" t="s">
        <v>1587</v>
      </c>
      <c r="J892" s="27" t="s">
        <v>5971</v>
      </c>
      <c r="K892" s="28" t="str">
        <f t="shared" si="99"/>
        <v>Jan 17, 2019</v>
      </c>
      <c r="L892" s="30">
        <f t="shared" si="100"/>
        <v>43482</v>
      </c>
      <c r="M892" s="28">
        <f t="shared" si="101"/>
        <v>17</v>
      </c>
      <c r="N892" s="28">
        <f t="shared" si="102"/>
        <v>1</v>
      </c>
      <c r="O892" s="28">
        <f t="shared" si="103"/>
        <v>2019</v>
      </c>
      <c r="P892" s="28" t="str">
        <f t="shared" si="104"/>
        <v>17</v>
      </c>
      <c r="Q892" s="28">
        <f>ROUNDUP(Table1[[#This Row],[month]]/3,0)</f>
        <v>1</v>
      </c>
      <c r="R892" s="28" t="str">
        <f>_xlfn.CONCAT(Table1[[#This Row],[year]],"-Q",Table1[[#This Row],[Quarter]])</f>
        <v>2019-Q1</v>
      </c>
      <c r="S892" s="28" t="str">
        <f>TEXT(Table1[[#This Row],[dateStr]],"yyyy-mm")</f>
        <v>2019-01</v>
      </c>
      <c r="T892" s="28" t="str">
        <f t="shared" si="105"/>
        <v>January</v>
      </c>
      <c r="U892" s="31">
        <v>10</v>
      </c>
      <c r="V892" s="27" t="s">
        <v>5972</v>
      </c>
      <c r="W892" s="32">
        <f t="shared" si="106"/>
        <v>10993</v>
      </c>
      <c r="X892" s="27" t="s">
        <v>5973</v>
      </c>
      <c r="Y892" s="32">
        <f t="shared" si="111"/>
        <v>198</v>
      </c>
      <c r="Z89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92" s="27" t="s">
        <v>5974</v>
      </c>
      <c r="AB892" s="33">
        <f>Table1[[#This Row],[secs]]/60 + Table1[[#This Row],[mins]] + Table1[[#This Row],[hours]]*60</f>
        <v>19.45</v>
      </c>
      <c r="AC892" s="34">
        <f t="shared" si="112"/>
        <v>27</v>
      </c>
      <c r="AD892" s="34">
        <f t="shared" si="113"/>
        <v>19</v>
      </c>
      <c r="AE892" s="35">
        <f t="shared" si="114"/>
        <v>0</v>
      </c>
      <c r="AF892" s="28" t="str">
        <f>IFERROR(VLOOKUP(E892,youtube_playlist!$G:$H,2,FALSE),"Unspecified")</f>
        <v>Unspecified</v>
      </c>
      <c r="AG892" s="28" t="str">
        <f>IFERROR(INDEX(youtube_playlist!$G$2:$H$285,MATCH(E892,youtube_playlist!$G$2:$G$285,0),MATCH("industry",youtube_playlist!$G$1:$H$1,0)),"Unspecified")</f>
        <v>Unspecified</v>
      </c>
      <c r="AH892" s="36">
        <v>23289</v>
      </c>
    </row>
    <row r="893" spans="1:34" ht="15.75" customHeight="1" x14ac:dyDescent="0.3">
      <c r="A893" s="27" t="s">
        <v>5975</v>
      </c>
      <c r="B893" s="27" t="s">
        <v>4376</v>
      </c>
      <c r="C893" s="27" t="s">
        <v>5976</v>
      </c>
      <c r="D893" s="27" t="s">
        <v>5977</v>
      </c>
      <c r="E893" s="28" t="str">
        <f t="shared" si="96"/>
        <v>uG0lqskmSd8</v>
      </c>
      <c r="F893" s="28" t="str">
        <f t="shared" si="97"/>
        <v>uG0lqskmSd8</v>
      </c>
      <c r="G893" s="27" t="s">
        <v>5976</v>
      </c>
      <c r="H893" s="29" t="str">
        <f t="shared" si="98"/>
        <v>The Secret Sauce</v>
      </c>
      <c r="I893" s="27" t="s">
        <v>1587</v>
      </c>
      <c r="J893" s="27" t="s">
        <v>5978</v>
      </c>
      <c r="K893" s="28" t="str">
        <f t="shared" si="99"/>
        <v>Jan 12, 2019</v>
      </c>
      <c r="L893" s="30">
        <f t="shared" si="100"/>
        <v>43477</v>
      </c>
      <c r="M893" s="28">
        <f t="shared" si="101"/>
        <v>12</v>
      </c>
      <c r="N893" s="28">
        <f t="shared" si="102"/>
        <v>1</v>
      </c>
      <c r="O893" s="28">
        <f t="shared" si="103"/>
        <v>2019</v>
      </c>
      <c r="P893" s="28" t="str">
        <f t="shared" si="104"/>
        <v>12</v>
      </c>
      <c r="Q893" s="28">
        <f>ROUNDUP(Table1[[#This Row],[month]]/3,0)</f>
        <v>1</v>
      </c>
      <c r="R893" s="28" t="str">
        <f>_xlfn.CONCAT(Table1[[#This Row],[year]],"-Q",Table1[[#This Row],[Quarter]])</f>
        <v>2019-Q1</v>
      </c>
      <c r="S893" s="28" t="str">
        <f>TEXT(Table1[[#This Row],[dateStr]],"yyyy-mm")</f>
        <v>2019-01</v>
      </c>
      <c r="T893" s="28" t="str">
        <f t="shared" si="105"/>
        <v>January</v>
      </c>
      <c r="U893" s="31">
        <v>11</v>
      </c>
      <c r="V893" s="27" t="s">
        <v>5979</v>
      </c>
      <c r="W893" s="32">
        <f t="shared" si="106"/>
        <v>23767</v>
      </c>
      <c r="X893" s="27" t="s">
        <v>5980</v>
      </c>
      <c r="Y893" s="32">
        <f t="shared" si="111"/>
        <v>528</v>
      </c>
      <c r="Z89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93" s="27" t="s">
        <v>5981</v>
      </c>
      <c r="AB893" s="33">
        <f>Table1[[#This Row],[secs]]/60 + Table1[[#This Row],[mins]] + Table1[[#This Row],[hours]]*60</f>
        <v>16.166666666666668</v>
      </c>
      <c r="AC893" s="34">
        <f t="shared" si="112"/>
        <v>10</v>
      </c>
      <c r="AD893" s="34">
        <f t="shared" si="113"/>
        <v>16</v>
      </c>
      <c r="AE893" s="35">
        <f t="shared" si="114"/>
        <v>0</v>
      </c>
      <c r="AF893" s="28" t="str">
        <f>IFERROR(VLOOKUP(E893,youtube_playlist!$G:$H,2,FALSE),"Unspecified")</f>
        <v>Entertainment</v>
      </c>
      <c r="AG893" s="28" t="str">
        <f>IFERROR(INDEX(youtube_playlist!$G$2:$H$285,MATCH(E893,youtube_playlist!$G$2:$G$285,0),MATCH("industry",youtube_playlist!$G$1:$H$1,0)),"Unspecified")</f>
        <v>Entertainment</v>
      </c>
      <c r="AH893" s="36">
        <v>21592</v>
      </c>
    </row>
    <row r="894" spans="1:34" ht="15.75" customHeight="1" x14ac:dyDescent="0.3">
      <c r="A894" s="27" t="s">
        <v>5982</v>
      </c>
      <c r="B894" s="27" t="s">
        <v>4376</v>
      </c>
      <c r="C894" s="27" t="s">
        <v>5983</v>
      </c>
      <c r="D894" s="27" t="s">
        <v>5984</v>
      </c>
      <c r="E894" s="28" t="str">
        <f t="shared" si="96"/>
        <v>FpaK4hFzWOs</v>
      </c>
      <c r="F894" s="28" t="str">
        <f t="shared" si="97"/>
        <v>FpaK4hFzWOs</v>
      </c>
      <c r="G894" s="27" t="s">
        <v>5983</v>
      </c>
      <c r="H894" s="29" t="str">
        <f t="shared" si="98"/>
        <v>The Secret Sauce</v>
      </c>
      <c r="I894" s="27" t="s">
        <v>1587</v>
      </c>
      <c r="J894" s="27" t="s">
        <v>5985</v>
      </c>
      <c r="K894" s="28" t="str">
        <f t="shared" si="99"/>
        <v>Jan 10, 2019</v>
      </c>
      <c r="L894" s="30">
        <f t="shared" si="100"/>
        <v>43475</v>
      </c>
      <c r="M894" s="28">
        <f t="shared" si="101"/>
        <v>10</v>
      </c>
      <c r="N894" s="28">
        <f t="shared" si="102"/>
        <v>1</v>
      </c>
      <c r="O894" s="28">
        <f t="shared" si="103"/>
        <v>2019</v>
      </c>
      <c r="P894" s="28" t="str">
        <f t="shared" si="104"/>
        <v>10</v>
      </c>
      <c r="Q894" s="28">
        <f>ROUNDUP(Table1[[#This Row],[month]]/3,0)</f>
        <v>1</v>
      </c>
      <c r="R894" s="28" t="str">
        <f>_xlfn.CONCAT(Table1[[#This Row],[year]],"-Q",Table1[[#This Row],[Quarter]])</f>
        <v>2019-Q1</v>
      </c>
      <c r="S894" s="28" t="str">
        <f>TEXT(Table1[[#This Row],[dateStr]],"yyyy-mm")</f>
        <v>2019-01</v>
      </c>
      <c r="T894" s="28" t="str">
        <f t="shared" si="105"/>
        <v>January</v>
      </c>
      <c r="U894" s="31">
        <v>86</v>
      </c>
      <c r="V894" s="27" t="s">
        <v>5986</v>
      </c>
      <c r="W894" s="32">
        <f t="shared" si="106"/>
        <v>100665</v>
      </c>
      <c r="X894" s="27" t="s">
        <v>5987</v>
      </c>
      <c r="Y894" s="32">
        <f t="shared" si="111"/>
        <v>2284</v>
      </c>
      <c r="Z89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94" s="27" t="s">
        <v>5988</v>
      </c>
      <c r="AB894" s="33">
        <f>Table1[[#This Row],[secs]]/60 + Table1[[#This Row],[mins]] + Table1[[#This Row],[hours]]*60</f>
        <v>33.950000000000003</v>
      </c>
      <c r="AC894" s="34">
        <f t="shared" si="112"/>
        <v>57</v>
      </c>
      <c r="AD894" s="34">
        <f t="shared" si="113"/>
        <v>33</v>
      </c>
      <c r="AE894" s="35">
        <f t="shared" si="114"/>
        <v>0</v>
      </c>
      <c r="AF894" s="28" t="str">
        <f>IFERROR(VLOOKUP(E894,youtube_playlist!$G:$H,2,FALSE),"Unspecified")</f>
        <v>Unspecified</v>
      </c>
      <c r="AG894" s="28" t="str">
        <f>IFERROR(INDEX(youtube_playlist!$G$2:$H$285,MATCH(E894,youtube_playlist!$G$2:$G$285,0),MATCH("industry",youtube_playlist!$G$1:$H$1,0)),"Unspecified")</f>
        <v>Unspecified</v>
      </c>
      <c r="AH894" s="36">
        <v>24940</v>
      </c>
    </row>
    <row r="895" spans="1:34" ht="15.75" customHeight="1" x14ac:dyDescent="0.3">
      <c r="A895" s="27" t="s">
        <v>5989</v>
      </c>
      <c r="B895" s="27" t="s">
        <v>4376</v>
      </c>
      <c r="C895" s="27" t="s">
        <v>5990</v>
      </c>
      <c r="D895" s="27" t="s">
        <v>5991</v>
      </c>
      <c r="E895" s="28" t="str">
        <f t="shared" si="96"/>
        <v>KSx7BrsHG5g</v>
      </c>
      <c r="F895" s="28" t="str">
        <f t="shared" si="97"/>
        <v>KSx7BrsHG5g</v>
      </c>
      <c r="G895" s="27" t="s">
        <v>5990</v>
      </c>
      <c r="H895" s="29" t="str">
        <f t="shared" si="98"/>
        <v>The Secret Sauce</v>
      </c>
      <c r="I895" s="27" t="s">
        <v>1587</v>
      </c>
      <c r="J895" s="27" t="s">
        <v>5992</v>
      </c>
      <c r="K895" s="28" t="str">
        <f t="shared" si="99"/>
        <v>Jan 1, 2019</v>
      </c>
      <c r="L895" s="30">
        <f t="shared" si="100"/>
        <v>43466</v>
      </c>
      <c r="M895" s="28">
        <f t="shared" si="101"/>
        <v>1</v>
      </c>
      <c r="N895" s="28">
        <f t="shared" si="102"/>
        <v>1</v>
      </c>
      <c r="O895" s="28">
        <f t="shared" si="103"/>
        <v>2019</v>
      </c>
      <c r="P895" s="28" t="str">
        <f t="shared" si="104"/>
        <v>1</v>
      </c>
      <c r="Q895" s="28">
        <f>ROUNDUP(Table1[[#This Row],[month]]/3,0)</f>
        <v>1</v>
      </c>
      <c r="R895" s="28" t="str">
        <f>_xlfn.CONCAT(Table1[[#This Row],[year]],"-Q",Table1[[#This Row],[Quarter]])</f>
        <v>2019-Q1</v>
      </c>
      <c r="S895" s="28" t="str">
        <f>TEXT(Table1[[#This Row],[dateStr]],"yyyy-mm")</f>
        <v>2019-01</v>
      </c>
      <c r="T895" s="28" t="str">
        <f t="shared" si="105"/>
        <v>January</v>
      </c>
      <c r="U895" s="31">
        <v>52</v>
      </c>
      <c r="V895" s="27" t="s">
        <v>5993</v>
      </c>
      <c r="W895" s="32">
        <f t="shared" si="106"/>
        <v>189824</v>
      </c>
      <c r="X895" s="27" t="s">
        <v>5994</v>
      </c>
      <c r="Y895" s="32">
        <f t="shared" si="111"/>
        <v>3186</v>
      </c>
      <c r="Z89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895" s="27" t="s">
        <v>5995</v>
      </c>
      <c r="AB895" s="33">
        <f>Table1[[#This Row],[secs]]/60 + Table1[[#This Row],[mins]] + Table1[[#This Row],[hours]]*60</f>
        <v>29.566666666666666</v>
      </c>
      <c r="AC895" s="34">
        <f t="shared" si="112"/>
        <v>34</v>
      </c>
      <c r="AD895" s="34">
        <f t="shared" si="113"/>
        <v>29</v>
      </c>
      <c r="AE895" s="35">
        <f t="shared" si="114"/>
        <v>0</v>
      </c>
      <c r="AF895" s="28" t="str">
        <f>IFERROR(VLOOKUP(E895,youtube_playlist!$G:$H,2,FALSE),"Unspecified")</f>
        <v>Unspecified</v>
      </c>
      <c r="AG895" s="28" t="str">
        <f>IFERROR(INDEX(youtube_playlist!$G$2:$H$285,MATCH(E895,youtube_playlist!$G$2:$G$285,0),MATCH("industry",youtube_playlist!$G$1:$H$1,0)),"Unspecified")</f>
        <v>Unspecified</v>
      </c>
      <c r="AH895" s="36">
        <v>30764</v>
      </c>
    </row>
    <row r="896" spans="1:34" ht="15.75" customHeight="1" x14ac:dyDescent="0.3">
      <c r="A896" s="27" t="s">
        <v>5996</v>
      </c>
      <c r="B896" s="27" t="s">
        <v>4376</v>
      </c>
      <c r="C896" s="27" t="s">
        <v>5997</v>
      </c>
      <c r="D896" s="27" t="s">
        <v>5998</v>
      </c>
      <c r="E896" s="28" t="str">
        <f t="shared" si="96"/>
        <v>LaKqC1wxqzo</v>
      </c>
      <c r="F896" s="28" t="str">
        <f t="shared" si="97"/>
        <v>LaKqC1wxqzo</v>
      </c>
      <c r="G896" s="27" t="s">
        <v>5997</v>
      </c>
      <c r="H896" s="29" t="str">
        <f t="shared" si="98"/>
        <v>The Secret Sauce</v>
      </c>
      <c r="I896" s="27" t="s">
        <v>1587</v>
      </c>
      <c r="J896" s="27" t="s">
        <v>5999</v>
      </c>
      <c r="K896" s="28" t="str">
        <f t="shared" si="99"/>
        <v>Dec 27, 2018</v>
      </c>
      <c r="L896" s="30">
        <f t="shared" si="100"/>
        <v>43461</v>
      </c>
      <c r="M896" s="28">
        <f t="shared" si="101"/>
        <v>27</v>
      </c>
      <c r="N896" s="28">
        <f t="shared" si="102"/>
        <v>12</v>
      </c>
      <c r="O896" s="28">
        <f t="shared" si="103"/>
        <v>2018</v>
      </c>
      <c r="P896" s="28" t="str">
        <f t="shared" si="104"/>
        <v>27</v>
      </c>
      <c r="Q896" s="28">
        <f>ROUNDUP(Table1[[#This Row],[month]]/3,0)</f>
        <v>4</v>
      </c>
      <c r="R896" s="28" t="str">
        <f>_xlfn.CONCAT(Table1[[#This Row],[year]],"-Q",Table1[[#This Row],[Quarter]])</f>
        <v>2018-Q4</v>
      </c>
      <c r="S896" s="28" t="str">
        <f>TEXT(Table1[[#This Row],[dateStr]],"yyyy-mm")</f>
        <v>2018-12</v>
      </c>
      <c r="T896" s="28" t="str">
        <f t="shared" si="105"/>
        <v>December</v>
      </c>
      <c r="U896" s="31">
        <v>134</v>
      </c>
      <c r="V896" s="27" t="s">
        <v>6000</v>
      </c>
      <c r="W896" s="32">
        <f t="shared" si="106"/>
        <v>23799</v>
      </c>
      <c r="X896" s="27" t="s">
        <v>5328</v>
      </c>
      <c r="Y896" s="32">
        <f t="shared" si="111"/>
        <v>584</v>
      </c>
      <c r="Z89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96" s="27" t="s">
        <v>4907</v>
      </c>
      <c r="AB896" s="33">
        <f>Table1[[#This Row],[secs]]/60 + Table1[[#This Row],[mins]] + Table1[[#This Row],[hours]]*60</f>
        <v>48.766666666666666</v>
      </c>
      <c r="AC896" s="34">
        <f t="shared" si="112"/>
        <v>46</v>
      </c>
      <c r="AD896" s="34">
        <f t="shared" si="113"/>
        <v>48</v>
      </c>
      <c r="AE896" s="35">
        <f t="shared" si="114"/>
        <v>0</v>
      </c>
      <c r="AF896" s="28" t="str">
        <f>IFERROR(VLOOKUP(E896,youtube_playlist!$G:$H,2,FALSE),"Unspecified")</f>
        <v>Unspecified</v>
      </c>
      <c r="AG896" s="28" t="str">
        <f>IFERROR(INDEX(youtube_playlist!$G$2:$H$285,MATCH(E896,youtube_playlist!$G$2:$G$285,0),MATCH("industry",youtube_playlist!$G$1:$H$1,0)),"Unspecified")</f>
        <v>Unspecified</v>
      </c>
      <c r="AH896" s="36">
        <v>27727</v>
      </c>
    </row>
    <row r="897" spans="1:34" ht="15.75" customHeight="1" x14ac:dyDescent="0.3">
      <c r="A897" s="27" t="s">
        <v>6001</v>
      </c>
      <c r="B897" s="27" t="s">
        <v>4376</v>
      </c>
      <c r="C897" s="27" t="s">
        <v>6002</v>
      </c>
      <c r="D897" s="27" t="s">
        <v>6003</v>
      </c>
      <c r="E897" s="28" t="str">
        <f t="shared" si="96"/>
        <v>AV8ljlzJvw0</v>
      </c>
      <c r="F897" s="28" t="str">
        <f t="shared" si="97"/>
        <v>AV8ljlzJvw0</v>
      </c>
      <c r="G897" s="27" t="s">
        <v>6002</v>
      </c>
      <c r="H897" s="29" t="str">
        <f t="shared" si="98"/>
        <v>The Secret Sauce</v>
      </c>
      <c r="I897" s="27" t="s">
        <v>1587</v>
      </c>
      <c r="J897" s="27" t="s">
        <v>6004</v>
      </c>
      <c r="K897" s="28" t="str">
        <f t="shared" si="99"/>
        <v>Dec 26, 2018</v>
      </c>
      <c r="L897" s="30">
        <f t="shared" si="100"/>
        <v>43460</v>
      </c>
      <c r="M897" s="28">
        <f t="shared" si="101"/>
        <v>26</v>
      </c>
      <c r="N897" s="28">
        <f t="shared" si="102"/>
        <v>12</v>
      </c>
      <c r="O897" s="28">
        <f t="shared" si="103"/>
        <v>2018</v>
      </c>
      <c r="P897" s="28" t="str">
        <f t="shared" si="104"/>
        <v>26</v>
      </c>
      <c r="Q897" s="28">
        <f>ROUNDUP(Table1[[#This Row],[month]]/3,0)</f>
        <v>4</v>
      </c>
      <c r="R897" s="28" t="str">
        <f>_xlfn.CONCAT(Table1[[#This Row],[year]],"-Q",Table1[[#This Row],[Quarter]])</f>
        <v>2018-Q4</v>
      </c>
      <c r="S897" s="28" t="str">
        <f>TEXT(Table1[[#This Row],[dateStr]],"yyyy-mm")</f>
        <v>2018-12</v>
      </c>
      <c r="T897" s="28" t="str">
        <f t="shared" si="105"/>
        <v>December</v>
      </c>
      <c r="U897" s="31">
        <v>20</v>
      </c>
      <c r="V897" s="27" t="s">
        <v>6005</v>
      </c>
      <c r="W897" s="32">
        <f t="shared" si="106"/>
        <v>35190</v>
      </c>
      <c r="X897" s="27" t="s">
        <v>6006</v>
      </c>
      <c r="Y897" s="32">
        <f t="shared" si="111"/>
        <v>615</v>
      </c>
      <c r="Z89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97" s="27" t="s">
        <v>4374</v>
      </c>
      <c r="AB897" s="33">
        <f>Table1[[#This Row],[secs]]/60 + Table1[[#This Row],[mins]] + Table1[[#This Row],[hours]]*60</f>
        <v>42.31666666666667</v>
      </c>
      <c r="AC897" s="34">
        <f t="shared" si="112"/>
        <v>19</v>
      </c>
      <c r="AD897" s="34">
        <f t="shared" si="113"/>
        <v>42</v>
      </c>
      <c r="AE897" s="35">
        <f t="shared" si="114"/>
        <v>0</v>
      </c>
      <c r="AF897" s="28" t="str">
        <f>IFERROR(VLOOKUP(E897,youtube_playlist!$G:$H,2,FALSE),"Unspecified")</f>
        <v>Unspecified</v>
      </c>
      <c r="AG897" s="28" t="str">
        <f>IFERROR(INDEX(youtube_playlist!$G$2:$H$285,MATCH(E897,youtube_playlist!$G$2:$G$285,0),MATCH("industry",youtube_playlist!$G$1:$H$1,0)),"Unspecified")</f>
        <v>Unspecified</v>
      </c>
      <c r="AH897" s="36">
        <v>19178</v>
      </c>
    </row>
    <row r="898" spans="1:34" ht="15.75" customHeight="1" x14ac:dyDescent="0.3">
      <c r="A898" s="27" t="s">
        <v>6007</v>
      </c>
      <c r="B898" s="27" t="s">
        <v>4376</v>
      </c>
      <c r="C898" s="27" t="s">
        <v>6008</v>
      </c>
      <c r="D898" s="27" t="s">
        <v>6009</v>
      </c>
      <c r="E898" s="28" t="str">
        <f t="shared" si="96"/>
        <v>-OPCcoWyXrA</v>
      </c>
      <c r="F898" s="28" t="str">
        <f t="shared" si="97"/>
        <v>-OPCcoWyXrA</v>
      </c>
      <c r="G898" s="27" t="s">
        <v>6008</v>
      </c>
      <c r="H898" s="29" t="str">
        <f t="shared" si="98"/>
        <v>The Secret Sauce</v>
      </c>
      <c r="I898" s="27" t="s">
        <v>1587</v>
      </c>
      <c r="J898" s="27" t="s">
        <v>6010</v>
      </c>
      <c r="K898" s="28" t="str">
        <f t="shared" si="99"/>
        <v>Dec 21, 2018</v>
      </c>
      <c r="L898" s="30">
        <f t="shared" si="100"/>
        <v>43455</v>
      </c>
      <c r="M898" s="28">
        <f t="shared" si="101"/>
        <v>21</v>
      </c>
      <c r="N898" s="28">
        <f t="shared" si="102"/>
        <v>12</v>
      </c>
      <c r="O898" s="28">
        <f t="shared" si="103"/>
        <v>2018</v>
      </c>
      <c r="P898" s="28" t="str">
        <f t="shared" si="104"/>
        <v>21</v>
      </c>
      <c r="Q898" s="28">
        <f>ROUNDUP(Table1[[#This Row],[month]]/3,0)</f>
        <v>4</v>
      </c>
      <c r="R898" s="28" t="str">
        <f>_xlfn.CONCAT(Table1[[#This Row],[year]],"-Q",Table1[[#This Row],[Quarter]])</f>
        <v>2018-Q4</v>
      </c>
      <c r="S898" s="28" t="str">
        <f>TEXT(Table1[[#This Row],[dateStr]],"yyyy-mm")</f>
        <v>2018-12</v>
      </c>
      <c r="T898" s="28" t="str">
        <f t="shared" si="105"/>
        <v>December</v>
      </c>
      <c r="U898" s="31">
        <v>26</v>
      </c>
      <c r="V898" s="27" t="s">
        <v>6011</v>
      </c>
      <c r="W898" s="32">
        <f t="shared" si="106"/>
        <v>69886</v>
      </c>
      <c r="X898" s="27" t="s">
        <v>4222</v>
      </c>
      <c r="Y898" s="32">
        <f t="shared" ref="Y898:Y961" si="115">VALUE(SUBSTITUTE(SUBSTITUTE(X898,"like this video along with ","")," other people",""))</f>
        <v>1009</v>
      </c>
      <c r="Z89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98" s="27" t="s">
        <v>6012</v>
      </c>
      <c r="AB898" s="33">
        <f>Table1[[#This Row],[secs]]/60 + Table1[[#This Row],[mins]] + Table1[[#This Row],[hours]]*60</f>
        <v>43.75</v>
      </c>
      <c r="AC898" s="34">
        <f t="shared" ref="AC898:AC961" si="116">VALUE(RIGHT(AA898,2))</f>
        <v>45</v>
      </c>
      <c r="AD898" s="34">
        <f t="shared" ref="AD898:AD961" si="117">VALUE(LEFT(RIGHT(AA898,5),SEARCH(":",RIGHT(AA898,5))-1))</f>
        <v>43</v>
      </c>
      <c r="AE898" s="35">
        <f t="shared" ref="AE898:AE961" si="118">VALUE(IF(LEN(AA898)&gt;5,LEFT(AA898,SEARCH(":",AA898)-1),0))</f>
        <v>0</v>
      </c>
      <c r="AF898" s="28" t="str">
        <f>IFERROR(VLOOKUP(E898,youtube_playlist!$G:$H,2,FALSE),"Unspecified")</f>
        <v>Unspecified</v>
      </c>
      <c r="AG898" s="28" t="str">
        <f>IFERROR(INDEX(youtube_playlist!$G$2:$H$285,MATCH(E898,youtube_playlist!$G$2:$G$285,0),MATCH("industry",youtube_playlist!$G$1:$H$1,0)),"Unspecified")</f>
        <v>Unspecified</v>
      </c>
      <c r="AH898" s="36">
        <v>26959</v>
      </c>
    </row>
    <row r="899" spans="1:34" ht="15.75" customHeight="1" x14ac:dyDescent="0.3">
      <c r="A899" s="27" t="s">
        <v>6013</v>
      </c>
      <c r="B899" s="27" t="s">
        <v>4376</v>
      </c>
      <c r="C899" s="27" t="s">
        <v>6014</v>
      </c>
      <c r="D899" s="27" t="s">
        <v>6015</v>
      </c>
      <c r="E899" s="28" t="str">
        <f t="shared" si="96"/>
        <v>2XQ6ZU_nQvA</v>
      </c>
      <c r="F899" s="28" t="str">
        <f t="shared" si="97"/>
        <v>2XQ6ZU_nQvA</v>
      </c>
      <c r="G899" s="27" t="s">
        <v>6014</v>
      </c>
      <c r="H899" s="29" t="str">
        <f t="shared" si="98"/>
        <v>The Secret Sauce</v>
      </c>
      <c r="I899" s="27" t="s">
        <v>1587</v>
      </c>
      <c r="J899" s="27" t="s">
        <v>6016</v>
      </c>
      <c r="K899" s="28" t="str">
        <f t="shared" si="99"/>
        <v>Dec 18, 2018</v>
      </c>
      <c r="L899" s="30">
        <f t="shared" si="100"/>
        <v>43452</v>
      </c>
      <c r="M899" s="28">
        <f t="shared" si="101"/>
        <v>18</v>
      </c>
      <c r="N899" s="28">
        <f t="shared" si="102"/>
        <v>12</v>
      </c>
      <c r="O899" s="28">
        <f t="shared" si="103"/>
        <v>2018</v>
      </c>
      <c r="P899" s="28" t="str">
        <f t="shared" si="104"/>
        <v>18</v>
      </c>
      <c r="Q899" s="28">
        <f>ROUNDUP(Table1[[#This Row],[month]]/3,0)</f>
        <v>4</v>
      </c>
      <c r="R899" s="28" t="str">
        <f>_xlfn.CONCAT(Table1[[#This Row],[year]],"-Q",Table1[[#This Row],[Quarter]])</f>
        <v>2018-Q4</v>
      </c>
      <c r="S899" s="28" t="str">
        <f>TEXT(Table1[[#This Row],[dateStr]],"yyyy-mm")</f>
        <v>2018-12</v>
      </c>
      <c r="T899" s="28" t="str">
        <f t="shared" si="105"/>
        <v>December</v>
      </c>
      <c r="U899" s="31">
        <v>9</v>
      </c>
      <c r="V899" s="27" t="s">
        <v>6017</v>
      </c>
      <c r="W899" s="32">
        <f t="shared" si="106"/>
        <v>16217</v>
      </c>
      <c r="X899" s="27" t="s">
        <v>1658</v>
      </c>
      <c r="Y899" s="32">
        <f t="shared" si="115"/>
        <v>381</v>
      </c>
      <c r="Z89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899" s="27" t="s">
        <v>6018</v>
      </c>
      <c r="AB899" s="33">
        <f>Table1[[#This Row],[secs]]/60 + Table1[[#This Row],[mins]] + Table1[[#This Row],[hours]]*60</f>
        <v>41.966666666666669</v>
      </c>
      <c r="AC899" s="34">
        <f t="shared" si="116"/>
        <v>58</v>
      </c>
      <c r="AD899" s="34">
        <f t="shared" si="117"/>
        <v>41</v>
      </c>
      <c r="AE899" s="35">
        <f t="shared" si="118"/>
        <v>0</v>
      </c>
      <c r="AF899" s="28" t="str">
        <f>IFERROR(VLOOKUP(E899,youtube_playlist!$G:$H,2,FALSE),"Unspecified")</f>
        <v>Unspecified</v>
      </c>
      <c r="AG899" s="28" t="str">
        <f>IFERROR(INDEX(youtube_playlist!$G$2:$H$285,MATCH(E899,youtube_playlist!$G$2:$G$285,0),MATCH("industry",youtube_playlist!$G$1:$H$1,0)),"Unspecified")</f>
        <v>Unspecified</v>
      </c>
      <c r="AH899" s="36">
        <v>25866</v>
      </c>
    </row>
    <row r="900" spans="1:34" ht="15.75" customHeight="1" x14ac:dyDescent="0.3">
      <c r="A900" s="27" t="s">
        <v>6019</v>
      </c>
      <c r="B900" s="27" t="s">
        <v>4376</v>
      </c>
      <c r="C900" s="27" t="s">
        <v>6020</v>
      </c>
      <c r="D900" s="27" t="s">
        <v>6021</v>
      </c>
      <c r="E900" s="28" t="str">
        <f t="shared" si="96"/>
        <v>kMTf3G0Oet4</v>
      </c>
      <c r="F900" s="28" t="str">
        <f t="shared" si="97"/>
        <v>kMTf3G0Oet4</v>
      </c>
      <c r="G900" s="27" t="s">
        <v>6020</v>
      </c>
      <c r="H900" s="29" t="str">
        <f t="shared" si="98"/>
        <v>The Secret Sauce</v>
      </c>
      <c r="I900" s="27" t="s">
        <v>1587</v>
      </c>
      <c r="J900" s="27" t="s">
        <v>6022</v>
      </c>
      <c r="K900" s="28" t="str">
        <f t="shared" si="99"/>
        <v>Dec 15, 2018</v>
      </c>
      <c r="L900" s="30">
        <f t="shared" si="100"/>
        <v>43449</v>
      </c>
      <c r="M900" s="28">
        <f t="shared" si="101"/>
        <v>15</v>
      </c>
      <c r="N900" s="28">
        <f t="shared" si="102"/>
        <v>12</v>
      </c>
      <c r="O900" s="28">
        <f t="shared" si="103"/>
        <v>2018</v>
      </c>
      <c r="P900" s="28" t="str">
        <f t="shared" si="104"/>
        <v>15</v>
      </c>
      <c r="Q900" s="28">
        <f>ROUNDUP(Table1[[#This Row],[month]]/3,0)</f>
        <v>4</v>
      </c>
      <c r="R900" s="28" t="str">
        <f>_xlfn.CONCAT(Table1[[#This Row],[year]],"-Q",Table1[[#This Row],[Quarter]])</f>
        <v>2018-Q4</v>
      </c>
      <c r="S900" s="28" t="str">
        <f>TEXT(Table1[[#This Row],[dateStr]],"yyyy-mm")</f>
        <v>2018-12</v>
      </c>
      <c r="T900" s="28" t="str">
        <f t="shared" si="105"/>
        <v>December</v>
      </c>
      <c r="U900" s="31">
        <v>11</v>
      </c>
      <c r="V900" s="27" t="s">
        <v>6023</v>
      </c>
      <c r="W900" s="32">
        <f t="shared" si="106"/>
        <v>11874</v>
      </c>
      <c r="X900" s="27" t="s">
        <v>6024</v>
      </c>
      <c r="Y900" s="32">
        <f t="shared" si="115"/>
        <v>199</v>
      </c>
      <c r="Z90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00" s="27" t="s">
        <v>6025</v>
      </c>
      <c r="AB900" s="33">
        <f>Table1[[#This Row],[secs]]/60 + Table1[[#This Row],[mins]] + Table1[[#This Row],[hours]]*60</f>
        <v>37.916666666666664</v>
      </c>
      <c r="AC900" s="34">
        <f t="shared" si="116"/>
        <v>55</v>
      </c>
      <c r="AD900" s="34">
        <f t="shared" si="117"/>
        <v>37</v>
      </c>
      <c r="AE900" s="35">
        <f t="shared" si="118"/>
        <v>0</v>
      </c>
      <c r="AF900" s="28" t="str">
        <f>IFERROR(VLOOKUP(E900,youtube_playlist!$G:$H,2,FALSE),"Unspecified")</f>
        <v>Unspecified</v>
      </c>
      <c r="AG900" s="28" t="str">
        <f>IFERROR(INDEX(youtube_playlist!$G$2:$H$285,MATCH(E900,youtube_playlist!$G$2:$G$285,0),MATCH("industry",youtube_playlist!$G$1:$H$1,0)),"Unspecified")</f>
        <v>Unspecified</v>
      </c>
      <c r="AH900" s="36">
        <v>20906</v>
      </c>
    </row>
    <row r="901" spans="1:34" ht="15.75" customHeight="1" x14ac:dyDescent="0.3">
      <c r="A901" s="27" t="s">
        <v>6026</v>
      </c>
      <c r="B901" s="27" t="s">
        <v>4376</v>
      </c>
      <c r="C901" s="27" t="s">
        <v>6027</v>
      </c>
      <c r="D901" s="27" t="s">
        <v>6028</v>
      </c>
      <c r="E901" s="28" t="str">
        <f t="shared" si="96"/>
        <v>LJVwi4t99LM</v>
      </c>
      <c r="F901" s="28" t="str">
        <f t="shared" si="97"/>
        <v>LJVwi4t99LM</v>
      </c>
      <c r="G901" s="27" t="s">
        <v>6027</v>
      </c>
      <c r="H901" s="29" t="str">
        <f t="shared" si="98"/>
        <v>The Secret Sauce</v>
      </c>
      <c r="I901" s="27" t="s">
        <v>1587</v>
      </c>
      <c r="J901" s="27" t="s">
        <v>6029</v>
      </c>
      <c r="K901" s="28" t="str">
        <f t="shared" si="99"/>
        <v>Dec 12, 2018</v>
      </c>
      <c r="L901" s="30">
        <f t="shared" si="100"/>
        <v>43446</v>
      </c>
      <c r="M901" s="28">
        <f t="shared" si="101"/>
        <v>12</v>
      </c>
      <c r="N901" s="28">
        <f t="shared" si="102"/>
        <v>12</v>
      </c>
      <c r="O901" s="28">
        <f t="shared" si="103"/>
        <v>2018</v>
      </c>
      <c r="P901" s="28" t="str">
        <f t="shared" si="104"/>
        <v>12</v>
      </c>
      <c r="Q901" s="28">
        <f>ROUNDUP(Table1[[#This Row],[month]]/3,0)</f>
        <v>4</v>
      </c>
      <c r="R901" s="28" t="str">
        <f>_xlfn.CONCAT(Table1[[#This Row],[year]],"-Q",Table1[[#This Row],[Quarter]])</f>
        <v>2018-Q4</v>
      </c>
      <c r="S901" s="28" t="str">
        <f>TEXT(Table1[[#This Row],[dateStr]],"yyyy-mm")</f>
        <v>2018-12</v>
      </c>
      <c r="T901" s="28" t="str">
        <f t="shared" si="105"/>
        <v>December</v>
      </c>
      <c r="U901" s="31">
        <v>94</v>
      </c>
      <c r="V901" s="27" t="s">
        <v>6030</v>
      </c>
      <c r="W901" s="32">
        <f t="shared" si="106"/>
        <v>93485</v>
      </c>
      <c r="X901" s="27" t="s">
        <v>6031</v>
      </c>
      <c r="Y901" s="32">
        <f t="shared" si="115"/>
        <v>2574</v>
      </c>
      <c r="Z90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01" s="27" t="s">
        <v>5974</v>
      </c>
      <c r="AB901" s="33">
        <f>Table1[[#This Row],[secs]]/60 + Table1[[#This Row],[mins]] + Table1[[#This Row],[hours]]*60</f>
        <v>19.45</v>
      </c>
      <c r="AC901" s="34">
        <f t="shared" si="116"/>
        <v>27</v>
      </c>
      <c r="AD901" s="34">
        <f t="shared" si="117"/>
        <v>19</v>
      </c>
      <c r="AE901" s="35">
        <f t="shared" si="118"/>
        <v>0</v>
      </c>
      <c r="AF901" s="28" t="str">
        <f>IFERROR(VLOOKUP(E901,youtube_playlist!$G:$H,2,FALSE),"Unspecified")</f>
        <v>Unspecified</v>
      </c>
      <c r="AG901" s="28" t="str">
        <f>IFERROR(INDEX(youtube_playlist!$G$2:$H$285,MATCH(E901,youtube_playlist!$G$2:$G$285,0),MATCH("industry",youtube_playlist!$G$1:$H$1,0)),"Unspecified")</f>
        <v>Unspecified</v>
      </c>
      <c r="AH901" s="36">
        <v>19907</v>
      </c>
    </row>
    <row r="902" spans="1:34" ht="15.75" customHeight="1" x14ac:dyDescent="0.3">
      <c r="A902" s="27" t="s">
        <v>6032</v>
      </c>
      <c r="B902" s="27" t="s">
        <v>4376</v>
      </c>
      <c r="C902" s="27" t="s">
        <v>6033</v>
      </c>
      <c r="D902" s="27" t="s">
        <v>6034</v>
      </c>
      <c r="E902" s="28" t="str">
        <f t="shared" si="96"/>
        <v>LAwePKkQC6Y</v>
      </c>
      <c r="F902" s="28" t="str">
        <f t="shared" si="97"/>
        <v>LAwePKkQC6Y</v>
      </c>
      <c r="G902" s="27" t="s">
        <v>6033</v>
      </c>
      <c r="H902" s="29" t="str">
        <f t="shared" si="98"/>
        <v>The Secret Sauce</v>
      </c>
      <c r="I902" s="27" t="s">
        <v>1587</v>
      </c>
      <c r="J902" s="27" t="s">
        <v>6035</v>
      </c>
      <c r="K902" s="28" t="str">
        <f t="shared" si="99"/>
        <v>Dec 7, 2018</v>
      </c>
      <c r="L902" s="30">
        <f t="shared" si="100"/>
        <v>43441</v>
      </c>
      <c r="M902" s="28">
        <f t="shared" si="101"/>
        <v>7</v>
      </c>
      <c r="N902" s="28">
        <f t="shared" si="102"/>
        <v>12</v>
      </c>
      <c r="O902" s="28">
        <f t="shared" si="103"/>
        <v>2018</v>
      </c>
      <c r="P902" s="28" t="str">
        <f t="shared" si="104"/>
        <v>7</v>
      </c>
      <c r="Q902" s="28">
        <f>ROUNDUP(Table1[[#This Row],[month]]/3,0)</f>
        <v>4</v>
      </c>
      <c r="R902" s="28" t="str">
        <f>_xlfn.CONCAT(Table1[[#This Row],[year]],"-Q",Table1[[#This Row],[Quarter]])</f>
        <v>2018-Q4</v>
      </c>
      <c r="S902" s="28" t="str">
        <f>TEXT(Table1[[#This Row],[dateStr]],"yyyy-mm")</f>
        <v>2018-12</v>
      </c>
      <c r="T902" s="28" t="str">
        <f t="shared" si="105"/>
        <v>December</v>
      </c>
      <c r="U902" s="31">
        <v>26</v>
      </c>
      <c r="V902" s="27" t="s">
        <v>6036</v>
      </c>
      <c r="W902" s="32">
        <f t="shared" si="106"/>
        <v>24267</v>
      </c>
      <c r="X902" s="27" t="s">
        <v>6037</v>
      </c>
      <c r="Y902" s="32">
        <f t="shared" si="115"/>
        <v>422</v>
      </c>
      <c r="Z90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02" s="27" t="s">
        <v>6038</v>
      </c>
      <c r="AB902" s="33">
        <f>Table1[[#This Row],[secs]]/60 + Table1[[#This Row],[mins]] + Table1[[#This Row],[hours]]*60</f>
        <v>16.833333333333332</v>
      </c>
      <c r="AC902" s="34">
        <f t="shared" si="116"/>
        <v>50</v>
      </c>
      <c r="AD902" s="34">
        <f t="shared" si="117"/>
        <v>16</v>
      </c>
      <c r="AE902" s="35">
        <f t="shared" si="118"/>
        <v>0</v>
      </c>
      <c r="AF902" s="28" t="str">
        <f>IFERROR(VLOOKUP(E902,youtube_playlist!$G:$H,2,FALSE),"Unspecified")</f>
        <v>Unspecified</v>
      </c>
      <c r="AG902" s="28" t="str">
        <f>IFERROR(INDEX(youtube_playlist!$G$2:$H$285,MATCH(E902,youtube_playlist!$G$2:$G$285,0),MATCH("industry",youtube_playlist!$G$1:$H$1,0)),"Unspecified")</f>
        <v>Unspecified</v>
      </c>
      <c r="AH902" s="36">
        <v>18177</v>
      </c>
    </row>
    <row r="903" spans="1:34" ht="15.75" customHeight="1" x14ac:dyDescent="0.3">
      <c r="A903" s="27" t="s">
        <v>6039</v>
      </c>
      <c r="B903" s="27" t="s">
        <v>4376</v>
      </c>
      <c r="C903" s="27" t="s">
        <v>6040</v>
      </c>
      <c r="D903" s="27" t="s">
        <v>6041</v>
      </c>
      <c r="E903" s="28" t="str">
        <f t="shared" si="96"/>
        <v>Z5XLzmtumqo</v>
      </c>
      <c r="F903" s="28" t="str">
        <f t="shared" si="97"/>
        <v>Z5XLzmtumqo</v>
      </c>
      <c r="G903" s="27" t="s">
        <v>6040</v>
      </c>
      <c r="H903" s="29" t="str">
        <f t="shared" si="98"/>
        <v>The Secret Sauce</v>
      </c>
      <c r="I903" s="27" t="s">
        <v>1587</v>
      </c>
      <c r="J903" s="27" t="s">
        <v>6042</v>
      </c>
      <c r="K903" s="28" t="str">
        <f t="shared" si="99"/>
        <v>Dec 5, 2018</v>
      </c>
      <c r="L903" s="30">
        <f t="shared" si="100"/>
        <v>43439</v>
      </c>
      <c r="M903" s="28">
        <f t="shared" si="101"/>
        <v>5</v>
      </c>
      <c r="N903" s="28">
        <f t="shared" si="102"/>
        <v>12</v>
      </c>
      <c r="O903" s="28">
        <f t="shared" si="103"/>
        <v>2018</v>
      </c>
      <c r="P903" s="28" t="str">
        <f t="shared" si="104"/>
        <v>5</v>
      </c>
      <c r="Q903" s="28">
        <f>ROUNDUP(Table1[[#This Row],[month]]/3,0)</f>
        <v>4</v>
      </c>
      <c r="R903" s="28" t="str">
        <f>_xlfn.CONCAT(Table1[[#This Row],[year]],"-Q",Table1[[#This Row],[Quarter]])</f>
        <v>2018-Q4</v>
      </c>
      <c r="S903" s="28" t="str">
        <f>TEXT(Table1[[#This Row],[dateStr]],"yyyy-mm")</f>
        <v>2018-12</v>
      </c>
      <c r="T903" s="28" t="str">
        <f t="shared" si="105"/>
        <v>December</v>
      </c>
      <c r="U903" s="31">
        <v>10</v>
      </c>
      <c r="V903" s="27" t="s">
        <v>6043</v>
      </c>
      <c r="W903" s="32">
        <f t="shared" si="106"/>
        <v>24507</v>
      </c>
      <c r="X903" s="27" t="s">
        <v>2004</v>
      </c>
      <c r="Y903" s="32">
        <f t="shared" si="115"/>
        <v>467</v>
      </c>
      <c r="Z90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03" s="27" t="s">
        <v>6044</v>
      </c>
      <c r="AB903" s="33">
        <f>Table1[[#This Row],[secs]]/60 + Table1[[#This Row],[mins]] + Table1[[#This Row],[hours]]*60</f>
        <v>26.55</v>
      </c>
      <c r="AC903" s="34">
        <f t="shared" si="116"/>
        <v>33</v>
      </c>
      <c r="AD903" s="34">
        <f t="shared" si="117"/>
        <v>26</v>
      </c>
      <c r="AE903" s="35">
        <f t="shared" si="118"/>
        <v>0</v>
      </c>
      <c r="AF903" s="28" t="str">
        <f>IFERROR(VLOOKUP(E903,youtube_playlist!$G:$H,2,FALSE),"Unspecified")</f>
        <v>Unspecified</v>
      </c>
      <c r="AG903" s="28" t="str">
        <f>IFERROR(INDEX(youtube_playlist!$G$2:$H$285,MATCH(E903,youtube_playlist!$G$2:$G$285,0),MATCH("industry",youtube_playlist!$G$1:$H$1,0)),"Unspecified")</f>
        <v>Unspecified</v>
      </c>
      <c r="AH903" s="36">
        <v>20897</v>
      </c>
    </row>
    <row r="904" spans="1:34" ht="15.75" customHeight="1" x14ac:dyDescent="0.3">
      <c r="A904" s="27" t="s">
        <v>6045</v>
      </c>
      <c r="B904" s="27" t="s">
        <v>4376</v>
      </c>
      <c r="C904" s="27" t="s">
        <v>6046</v>
      </c>
      <c r="D904" s="27" t="s">
        <v>6047</v>
      </c>
      <c r="E904" s="28" t="str">
        <f t="shared" si="96"/>
        <v>qUr_3WXL4z0</v>
      </c>
      <c r="F904" s="28" t="str">
        <f t="shared" si="97"/>
        <v>qUr_3WXL4z0</v>
      </c>
      <c r="G904" s="27" t="s">
        <v>6046</v>
      </c>
      <c r="H904" s="29" t="str">
        <f t="shared" si="98"/>
        <v>The Secret Sauce</v>
      </c>
      <c r="I904" s="27" t="s">
        <v>1587</v>
      </c>
      <c r="J904" s="27" t="s">
        <v>6048</v>
      </c>
      <c r="K904" s="28" t="str">
        <f t="shared" si="99"/>
        <v>Nov 30, 2018</v>
      </c>
      <c r="L904" s="30">
        <f t="shared" si="100"/>
        <v>43434</v>
      </c>
      <c r="M904" s="28">
        <f t="shared" si="101"/>
        <v>30</v>
      </c>
      <c r="N904" s="28">
        <f t="shared" si="102"/>
        <v>11</v>
      </c>
      <c r="O904" s="28">
        <f t="shared" si="103"/>
        <v>2018</v>
      </c>
      <c r="P904" s="28" t="str">
        <f t="shared" si="104"/>
        <v>30</v>
      </c>
      <c r="Q904" s="28">
        <f>ROUNDUP(Table1[[#This Row],[month]]/3,0)</f>
        <v>4</v>
      </c>
      <c r="R904" s="28" t="str">
        <f>_xlfn.CONCAT(Table1[[#This Row],[year]],"-Q",Table1[[#This Row],[Quarter]])</f>
        <v>2018-Q4</v>
      </c>
      <c r="S904" s="28" t="str">
        <f>TEXT(Table1[[#This Row],[dateStr]],"yyyy-mm")</f>
        <v>2018-11</v>
      </c>
      <c r="T904" s="28" t="str">
        <f t="shared" si="105"/>
        <v>November</v>
      </c>
      <c r="U904" s="31">
        <v>514</v>
      </c>
      <c r="V904" s="27" t="s">
        <v>6049</v>
      </c>
      <c r="W904" s="32">
        <f t="shared" si="106"/>
        <v>322203</v>
      </c>
      <c r="X904" s="27" t="s">
        <v>6050</v>
      </c>
      <c r="Y904" s="32">
        <f t="shared" si="115"/>
        <v>6829</v>
      </c>
      <c r="Z90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04" s="27" t="s">
        <v>6051</v>
      </c>
      <c r="AB904" s="33">
        <f>Table1[[#This Row],[secs]]/60 + Table1[[#This Row],[mins]] + Table1[[#This Row],[hours]]*60</f>
        <v>56.033333333333331</v>
      </c>
      <c r="AC904" s="34">
        <f t="shared" si="116"/>
        <v>2</v>
      </c>
      <c r="AD904" s="34">
        <f t="shared" si="117"/>
        <v>56</v>
      </c>
      <c r="AE904" s="35">
        <f t="shared" si="118"/>
        <v>0</v>
      </c>
      <c r="AF904" s="28" t="str">
        <f>IFERROR(VLOOKUP(E904,youtube_playlist!$G:$H,2,FALSE),"Unspecified")</f>
        <v>Unspecified</v>
      </c>
      <c r="AG904" s="28" t="str">
        <f>IFERROR(INDEX(youtube_playlist!$G$2:$H$285,MATCH(E904,youtube_playlist!$G$2:$G$285,0),MATCH("industry",youtube_playlist!$G$1:$H$1,0)),"Unspecified")</f>
        <v>Unspecified</v>
      </c>
      <c r="AH904" s="36">
        <v>68030</v>
      </c>
    </row>
    <row r="905" spans="1:34" ht="15.75" customHeight="1" x14ac:dyDescent="0.3">
      <c r="A905" s="27" t="s">
        <v>6052</v>
      </c>
      <c r="B905" s="27" t="s">
        <v>4376</v>
      </c>
      <c r="C905" s="27" t="s">
        <v>6053</v>
      </c>
      <c r="D905" s="27" t="s">
        <v>6054</v>
      </c>
      <c r="E905" s="28" t="str">
        <f t="shared" si="96"/>
        <v>fnQeiKjNasI</v>
      </c>
      <c r="F905" s="28" t="str">
        <f t="shared" si="97"/>
        <v>fnQeiKjNasI</v>
      </c>
      <c r="G905" s="27" t="s">
        <v>6053</v>
      </c>
      <c r="H905" s="29" t="str">
        <f t="shared" si="98"/>
        <v>The Secret Sauce</v>
      </c>
      <c r="I905" s="27" t="s">
        <v>1587</v>
      </c>
      <c r="J905" s="27" t="s">
        <v>6055</v>
      </c>
      <c r="K905" s="28" t="str">
        <f t="shared" si="99"/>
        <v>Nov 28, 2018</v>
      </c>
      <c r="L905" s="30">
        <f t="shared" si="100"/>
        <v>43432</v>
      </c>
      <c r="M905" s="28">
        <f t="shared" si="101"/>
        <v>28</v>
      </c>
      <c r="N905" s="28">
        <f t="shared" si="102"/>
        <v>11</v>
      </c>
      <c r="O905" s="28">
        <f t="shared" si="103"/>
        <v>2018</v>
      </c>
      <c r="P905" s="28" t="str">
        <f t="shared" si="104"/>
        <v>28</v>
      </c>
      <c r="Q905" s="28">
        <f>ROUNDUP(Table1[[#This Row],[month]]/3,0)</f>
        <v>4</v>
      </c>
      <c r="R905" s="28" t="str">
        <f>_xlfn.CONCAT(Table1[[#This Row],[year]],"-Q",Table1[[#This Row],[Quarter]])</f>
        <v>2018-Q4</v>
      </c>
      <c r="S905" s="28" t="str">
        <f>TEXT(Table1[[#This Row],[dateStr]],"yyyy-mm")</f>
        <v>2018-11</v>
      </c>
      <c r="T905" s="28" t="str">
        <f t="shared" si="105"/>
        <v>November</v>
      </c>
      <c r="U905" s="31">
        <v>26</v>
      </c>
      <c r="V905" s="27" t="s">
        <v>6056</v>
      </c>
      <c r="W905" s="32">
        <f t="shared" si="106"/>
        <v>89069</v>
      </c>
      <c r="X905" s="27" t="s">
        <v>2202</v>
      </c>
      <c r="Y905" s="32">
        <f t="shared" si="115"/>
        <v>1413</v>
      </c>
      <c r="Z90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05" s="27" t="s">
        <v>6057</v>
      </c>
      <c r="AB905" s="33">
        <f>Table1[[#This Row],[secs]]/60 + Table1[[#This Row],[mins]] + Table1[[#This Row],[hours]]*60</f>
        <v>28.45</v>
      </c>
      <c r="AC905" s="34">
        <f t="shared" si="116"/>
        <v>27</v>
      </c>
      <c r="AD905" s="34">
        <f t="shared" si="117"/>
        <v>28</v>
      </c>
      <c r="AE905" s="35">
        <f t="shared" si="118"/>
        <v>0</v>
      </c>
      <c r="AF905" s="28" t="str">
        <f>IFERROR(VLOOKUP(E905,youtube_playlist!$G:$H,2,FALSE),"Unspecified")</f>
        <v>Unspecified</v>
      </c>
      <c r="AG905" s="28" t="str">
        <f>IFERROR(INDEX(youtube_playlist!$G$2:$H$285,MATCH(E905,youtube_playlist!$G$2:$G$285,0),MATCH("industry",youtube_playlist!$G$1:$H$1,0)),"Unspecified")</f>
        <v>Unspecified</v>
      </c>
      <c r="AH905" s="36">
        <v>22049</v>
      </c>
    </row>
    <row r="906" spans="1:34" ht="15.75" customHeight="1" x14ac:dyDescent="0.3">
      <c r="A906" s="27" t="s">
        <v>6058</v>
      </c>
      <c r="B906" s="27" t="s">
        <v>4376</v>
      </c>
      <c r="C906" s="27" t="s">
        <v>6059</v>
      </c>
      <c r="D906" s="27" t="s">
        <v>6060</v>
      </c>
      <c r="E906" s="28" t="str">
        <f t="shared" si="96"/>
        <v>ApZ_6DW9dNg</v>
      </c>
      <c r="F906" s="28" t="str">
        <f t="shared" si="97"/>
        <v>ApZ_6DW9dNg</v>
      </c>
      <c r="G906" s="27" t="s">
        <v>6059</v>
      </c>
      <c r="H906" s="29" t="str">
        <f t="shared" si="98"/>
        <v>The Secret Sauce</v>
      </c>
      <c r="I906" s="27" t="s">
        <v>1587</v>
      </c>
      <c r="J906" s="27" t="s">
        <v>6061</v>
      </c>
      <c r="K906" s="28" t="str">
        <f t="shared" si="99"/>
        <v>Nov 23, 2018</v>
      </c>
      <c r="L906" s="30">
        <f t="shared" si="100"/>
        <v>43427</v>
      </c>
      <c r="M906" s="28">
        <f t="shared" si="101"/>
        <v>23</v>
      </c>
      <c r="N906" s="28">
        <f t="shared" si="102"/>
        <v>11</v>
      </c>
      <c r="O906" s="28">
        <f t="shared" si="103"/>
        <v>2018</v>
      </c>
      <c r="P906" s="28" t="str">
        <f t="shared" si="104"/>
        <v>23</v>
      </c>
      <c r="Q906" s="28">
        <f>ROUNDUP(Table1[[#This Row],[month]]/3,0)</f>
        <v>4</v>
      </c>
      <c r="R906" s="28" t="str">
        <f>_xlfn.CONCAT(Table1[[#This Row],[year]],"-Q",Table1[[#This Row],[Quarter]])</f>
        <v>2018-Q4</v>
      </c>
      <c r="S906" s="28" t="str">
        <f>TEXT(Table1[[#This Row],[dateStr]],"yyyy-mm")</f>
        <v>2018-11</v>
      </c>
      <c r="T906" s="28" t="str">
        <f t="shared" si="105"/>
        <v>November</v>
      </c>
      <c r="U906" s="31">
        <v>63</v>
      </c>
      <c r="V906" s="27" t="s">
        <v>6062</v>
      </c>
      <c r="W906" s="32">
        <f t="shared" si="106"/>
        <v>264322</v>
      </c>
      <c r="X906" s="27" t="s">
        <v>6063</v>
      </c>
      <c r="Y906" s="32">
        <f t="shared" si="115"/>
        <v>5427</v>
      </c>
      <c r="Z90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06" s="27" t="s">
        <v>6064</v>
      </c>
      <c r="AB906" s="33">
        <f>Table1[[#This Row],[secs]]/60 + Table1[[#This Row],[mins]] + Table1[[#This Row],[hours]]*60</f>
        <v>17.55</v>
      </c>
      <c r="AC906" s="34">
        <f t="shared" si="116"/>
        <v>33</v>
      </c>
      <c r="AD906" s="34">
        <f t="shared" si="117"/>
        <v>17</v>
      </c>
      <c r="AE906" s="35">
        <f t="shared" si="118"/>
        <v>0</v>
      </c>
      <c r="AF906" s="28" t="str">
        <f>IFERROR(VLOOKUP(E906,youtube_playlist!$G:$H,2,FALSE),"Unspecified")</f>
        <v>Unspecified</v>
      </c>
      <c r="AG906" s="28" t="str">
        <f>IFERROR(INDEX(youtube_playlist!$G$2:$H$285,MATCH(E906,youtube_playlist!$G$2:$G$285,0),MATCH("industry",youtube_playlist!$G$1:$H$1,0)),"Unspecified")</f>
        <v>Unspecified</v>
      </c>
      <c r="AH906" s="36">
        <v>25313</v>
      </c>
    </row>
    <row r="907" spans="1:34" ht="15.75" customHeight="1" x14ac:dyDescent="0.3">
      <c r="A907" s="27" t="s">
        <v>6065</v>
      </c>
      <c r="B907" s="27" t="s">
        <v>4376</v>
      </c>
      <c r="C907" s="27" t="s">
        <v>6066</v>
      </c>
      <c r="D907" s="27" t="s">
        <v>6067</v>
      </c>
      <c r="E907" s="28" t="str">
        <f t="shared" si="96"/>
        <v>HMDe8L5Vk_4</v>
      </c>
      <c r="F907" s="28" t="str">
        <f t="shared" si="97"/>
        <v>HMDe8L5Vk_4</v>
      </c>
      <c r="G907" s="27" t="s">
        <v>6066</v>
      </c>
      <c r="H907" s="29" t="str">
        <f t="shared" si="98"/>
        <v>The Secret Sauce</v>
      </c>
      <c r="I907" s="27" t="s">
        <v>1587</v>
      </c>
      <c r="J907" s="27" t="s">
        <v>6068</v>
      </c>
      <c r="K907" s="28" t="str">
        <f t="shared" si="99"/>
        <v>Nov 21, 2018</v>
      </c>
      <c r="L907" s="30">
        <f t="shared" si="100"/>
        <v>43425</v>
      </c>
      <c r="M907" s="28">
        <f t="shared" si="101"/>
        <v>21</v>
      </c>
      <c r="N907" s="28">
        <f t="shared" si="102"/>
        <v>11</v>
      </c>
      <c r="O907" s="28">
        <f t="shared" si="103"/>
        <v>2018</v>
      </c>
      <c r="P907" s="28" t="str">
        <f t="shared" si="104"/>
        <v>21</v>
      </c>
      <c r="Q907" s="28">
        <f>ROUNDUP(Table1[[#This Row],[month]]/3,0)</f>
        <v>4</v>
      </c>
      <c r="R907" s="28" t="str">
        <f>_xlfn.CONCAT(Table1[[#This Row],[year]],"-Q",Table1[[#This Row],[Quarter]])</f>
        <v>2018-Q4</v>
      </c>
      <c r="S907" s="28" t="str">
        <f>TEXT(Table1[[#This Row],[dateStr]],"yyyy-mm")</f>
        <v>2018-11</v>
      </c>
      <c r="T907" s="28" t="str">
        <f t="shared" si="105"/>
        <v>November</v>
      </c>
      <c r="U907" s="31">
        <v>9</v>
      </c>
      <c r="V907" s="27" t="s">
        <v>6069</v>
      </c>
      <c r="W907" s="32">
        <f t="shared" si="106"/>
        <v>9689</v>
      </c>
      <c r="X907" s="27" t="s">
        <v>6070</v>
      </c>
      <c r="Y907" s="32">
        <f t="shared" si="115"/>
        <v>126</v>
      </c>
      <c r="Z90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07" s="27" t="s">
        <v>6071</v>
      </c>
      <c r="AB907" s="33">
        <f>Table1[[#This Row],[secs]]/60 + Table1[[#This Row],[mins]] + Table1[[#This Row],[hours]]*60</f>
        <v>43.166666666666664</v>
      </c>
      <c r="AC907" s="34">
        <f t="shared" si="116"/>
        <v>10</v>
      </c>
      <c r="AD907" s="34">
        <f t="shared" si="117"/>
        <v>43</v>
      </c>
      <c r="AE907" s="35">
        <f t="shared" si="118"/>
        <v>0</v>
      </c>
      <c r="AF907" s="28" t="str">
        <f>IFERROR(VLOOKUP(E907,youtube_playlist!$G:$H,2,FALSE),"Unspecified")</f>
        <v>เอเจนซี่ โฆษณา</v>
      </c>
      <c r="AG907" s="28" t="str">
        <f>IFERROR(INDEX(youtube_playlist!$G$2:$H$285,MATCH(E907,youtube_playlist!$G$2:$G$285,0),MATCH("industry",youtube_playlist!$G$1:$H$1,0)),"Unspecified")</f>
        <v>เอเจนซี่ โฆษณา</v>
      </c>
      <c r="AH907" s="36">
        <v>23579</v>
      </c>
    </row>
    <row r="908" spans="1:34" ht="15.75" customHeight="1" x14ac:dyDescent="0.3">
      <c r="A908" s="27" t="s">
        <v>6072</v>
      </c>
      <c r="B908" s="27" t="s">
        <v>4376</v>
      </c>
      <c r="C908" s="27" t="s">
        <v>6073</v>
      </c>
      <c r="D908" s="27" t="s">
        <v>6074</v>
      </c>
      <c r="E908" s="28" t="str">
        <f t="shared" si="96"/>
        <v>si2M3HGt-KM</v>
      </c>
      <c r="F908" s="28" t="str">
        <f t="shared" si="97"/>
        <v>si2M3HGt-KM</v>
      </c>
      <c r="G908" s="27" t="s">
        <v>6073</v>
      </c>
      <c r="H908" s="29" t="str">
        <f t="shared" si="98"/>
        <v>The Secret Sauce</v>
      </c>
      <c r="I908" s="27" t="s">
        <v>1587</v>
      </c>
      <c r="J908" s="27" t="s">
        <v>6075</v>
      </c>
      <c r="K908" s="28" t="str">
        <f t="shared" si="99"/>
        <v>Nov 16, 2018</v>
      </c>
      <c r="L908" s="30">
        <f t="shared" si="100"/>
        <v>43420</v>
      </c>
      <c r="M908" s="28">
        <f t="shared" si="101"/>
        <v>16</v>
      </c>
      <c r="N908" s="28">
        <f t="shared" si="102"/>
        <v>11</v>
      </c>
      <c r="O908" s="28">
        <f t="shared" si="103"/>
        <v>2018</v>
      </c>
      <c r="P908" s="28" t="str">
        <f t="shared" si="104"/>
        <v>16</v>
      </c>
      <c r="Q908" s="28">
        <f>ROUNDUP(Table1[[#This Row],[month]]/3,0)</f>
        <v>4</v>
      </c>
      <c r="R908" s="28" t="str">
        <f>_xlfn.CONCAT(Table1[[#This Row],[year]],"-Q",Table1[[#This Row],[Quarter]])</f>
        <v>2018-Q4</v>
      </c>
      <c r="S908" s="28" t="str">
        <f>TEXT(Table1[[#This Row],[dateStr]],"yyyy-mm")</f>
        <v>2018-11</v>
      </c>
      <c r="T908" s="28" t="str">
        <f t="shared" si="105"/>
        <v>November</v>
      </c>
      <c r="U908" s="31">
        <v>21</v>
      </c>
      <c r="V908" s="27" t="s">
        <v>6076</v>
      </c>
      <c r="W908" s="32">
        <f t="shared" si="106"/>
        <v>40404</v>
      </c>
      <c r="X908" s="27" t="s">
        <v>1079</v>
      </c>
      <c r="Y908" s="32">
        <f t="shared" si="115"/>
        <v>630</v>
      </c>
      <c r="Z90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08" s="27" t="s">
        <v>6077</v>
      </c>
      <c r="AB908" s="33">
        <f>Table1[[#This Row],[secs]]/60 + Table1[[#This Row],[mins]] + Table1[[#This Row],[hours]]*60</f>
        <v>20.05</v>
      </c>
      <c r="AC908" s="34">
        <f t="shared" si="116"/>
        <v>3</v>
      </c>
      <c r="AD908" s="34">
        <f t="shared" si="117"/>
        <v>20</v>
      </c>
      <c r="AE908" s="35">
        <f t="shared" si="118"/>
        <v>0</v>
      </c>
      <c r="AF908" s="28" t="str">
        <f>IFERROR(VLOOKUP(E908,youtube_playlist!$G:$H,2,FALSE),"Unspecified")</f>
        <v>Unspecified</v>
      </c>
      <c r="AG908" s="28" t="str">
        <f>IFERROR(INDEX(youtube_playlist!$G$2:$H$285,MATCH(E908,youtube_playlist!$G$2:$G$285,0),MATCH("industry",youtube_playlist!$G$1:$H$1,0)),"Unspecified")</f>
        <v>Unspecified</v>
      </c>
      <c r="AH908" s="36">
        <v>18999</v>
      </c>
    </row>
    <row r="909" spans="1:34" ht="15.75" customHeight="1" x14ac:dyDescent="0.3">
      <c r="A909" s="27" t="s">
        <v>6078</v>
      </c>
      <c r="B909" s="27" t="s">
        <v>4376</v>
      </c>
      <c r="C909" s="27" t="s">
        <v>6079</v>
      </c>
      <c r="D909" s="27" t="s">
        <v>6080</v>
      </c>
      <c r="E909" s="28" t="str">
        <f t="shared" si="96"/>
        <v>P-I5a3cLYpc</v>
      </c>
      <c r="F909" s="28" t="str">
        <f t="shared" si="97"/>
        <v>P-I5a3cLYpc</v>
      </c>
      <c r="G909" s="27" t="s">
        <v>6079</v>
      </c>
      <c r="H909" s="29" t="str">
        <f t="shared" si="98"/>
        <v>The Secret Sauce</v>
      </c>
      <c r="I909" s="27" t="s">
        <v>1587</v>
      </c>
      <c r="J909" s="27" t="s">
        <v>6081</v>
      </c>
      <c r="K909" s="28" t="str">
        <f t="shared" si="99"/>
        <v>Nov 14, 2018</v>
      </c>
      <c r="L909" s="30">
        <f t="shared" si="100"/>
        <v>43418</v>
      </c>
      <c r="M909" s="28">
        <f t="shared" si="101"/>
        <v>14</v>
      </c>
      <c r="N909" s="28">
        <f t="shared" si="102"/>
        <v>11</v>
      </c>
      <c r="O909" s="28">
        <f t="shared" si="103"/>
        <v>2018</v>
      </c>
      <c r="P909" s="28" t="str">
        <f t="shared" si="104"/>
        <v>14</v>
      </c>
      <c r="Q909" s="28">
        <f>ROUNDUP(Table1[[#This Row],[month]]/3,0)</f>
        <v>4</v>
      </c>
      <c r="R909" s="28" t="str">
        <f>_xlfn.CONCAT(Table1[[#This Row],[year]],"-Q",Table1[[#This Row],[Quarter]])</f>
        <v>2018-Q4</v>
      </c>
      <c r="S909" s="28" t="str">
        <f>TEXT(Table1[[#This Row],[dateStr]],"yyyy-mm")</f>
        <v>2018-11</v>
      </c>
      <c r="T909" s="28" t="str">
        <f t="shared" si="105"/>
        <v>November</v>
      </c>
      <c r="U909" s="31">
        <v>42</v>
      </c>
      <c r="V909" s="27" t="s">
        <v>6082</v>
      </c>
      <c r="W909" s="32">
        <f t="shared" si="106"/>
        <v>87464</v>
      </c>
      <c r="X909" s="27" t="s">
        <v>6083</v>
      </c>
      <c r="Y909" s="32">
        <f t="shared" si="115"/>
        <v>1472</v>
      </c>
      <c r="Z90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09" s="27" t="s">
        <v>6084</v>
      </c>
      <c r="AB909" s="33">
        <f>Table1[[#This Row],[secs]]/60 + Table1[[#This Row],[mins]] + Table1[[#This Row],[hours]]*60</f>
        <v>32.016666666666666</v>
      </c>
      <c r="AC909" s="34">
        <f t="shared" si="116"/>
        <v>1</v>
      </c>
      <c r="AD909" s="34">
        <f t="shared" si="117"/>
        <v>32</v>
      </c>
      <c r="AE909" s="35">
        <f t="shared" si="118"/>
        <v>0</v>
      </c>
      <c r="AF909" s="28" t="str">
        <f>IFERROR(VLOOKUP(E909,youtube_playlist!$G:$H,2,FALSE),"Unspecified")</f>
        <v>Unspecified</v>
      </c>
      <c r="AG909" s="28" t="str">
        <f>IFERROR(INDEX(youtube_playlist!$G$2:$H$285,MATCH(E909,youtube_playlist!$G$2:$G$285,0),MATCH("industry",youtube_playlist!$G$1:$H$1,0)),"Unspecified")</f>
        <v>Unspecified</v>
      </c>
      <c r="AH909" s="36">
        <v>25362</v>
      </c>
    </row>
    <row r="910" spans="1:34" ht="15.75" customHeight="1" x14ac:dyDescent="0.3">
      <c r="A910" s="27" t="s">
        <v>6085</v>
      </c>
      <c r="B910" s="27" t="s">
        <v>4376</v>
      </c>
      <c r="C910" s="27" t="s">
        <v>6086</v>
      </c>
      <c r="D910" s="27" t="s">
        <v>6087</v>
      </c>
      <c r="E910" s="28" t="str">
        <f t="shared" si="96"/>
        <v>XAi6haJ0a2w</v>
      </c>
      <c r="F910" s="28" t="str">
        <f t="shared" si="97"/>
        <v>XAi6haJ0a2w</v>
      </c>
      <c r="G910" s="27" t="s">
        <v>6086</v>
      </c>
      <c r="H910" s="29" t="str">
        <f t="shared" si="98"/>
        <v>The Secret Sauce</v>
      </c>
      <c r="I910" s="27" t="s">
        <v>1587</v>
      </c>
      <c r="J910" s="27" t="s">
        <v>6088</v>
      </c>
      <c r="K910" s="28" t="str">
        <f t="shared" si="99"/>
        <v>Nov 9, 2018</v>
      </c>
      <c r="L910" s="30">
        <f t="shared" si="100"/>
        <v>43413</v>
      </c>
      <c r="M910" s="28">
        <f t="shared" si="101"/>
        <v>9</v>
      </c>
      <c r="N910" s="28">
        <f t="shared" si="102"/>
        <v>11</v>
      </c>
      <c r="O910" s="28">
        <f t="shared" si="103"/>
        <v>2018</v>
      </c>
      <c r="P910" s="28" t="str">
        <f t="shared" si="104"/>
        <v>9</v>
      </c>
      <c r="Q910" s="28">
        <f>ROUNDUP(Table1[[#This Row],[month]]/3,0)</f>
        <v>4</v>
      </c>
      <c r="R910" s="28" t="str">
        <f>_xlfn.CONCAT(Table1[[#This Row],[year]],"-Q",Table1[[#This Row],[Quarter]])</f>
        <v>2018-Q4</v>
      </c>
      <c r="S910" s="28" t="str">
        <f>TEXT(Table1[[#This Row],[dateStr]],"yyyy-mm")</f>
        <v>2018-11</v>
      </c>
      <c r="T910" s="28" t="str">
        <f t="shared" si="105"/>
        <v>November</v>
      </c>
      <c r="U910" s="31">
        <v>7</v>
      </c>
      <c r="V910" s="27" t="s">
        <v>6089</v>
      </c>
      <c r="W910" s="32">
        <f t="shared" si="106"/>
        <v>9033</v>
      </c>
      <c r="X910" s="27" t="s">
        <v>5243</v>
      </c>
      <c r="Y910" s="32">
        <f t="shared" si="115"/>
        <v>135</v>
      </c>
      <c r="Z91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10" s="27" t="s">
        <v>5012</v>
      </c>
      <c r="AB910" s="33">
        <f>Table1[[#This Row],[secs]]/60 + Table1[[#This Row],[mins]] + Table1[[#This Row],[hours]]*60</f>
        <v>48.15</v>
      </c>
      <c r="AC910" s="34">
        <f t="shared" si="116"/>
        <v>9</v>
      </c>
      <c r="AD910" s="34">
        <f t="shared" si="117"/>
        <v>48</v>
      </c>
      <c r="AE910" s="35">
        <f t="shared" si="118"/>
        <v>0</v>
      </c>
      <c r="AF910" s="28" t="str">
        <f>IFERROR(VLOOKUP(E910,youtube_playlist!$G:$H,2,FALSE),"Unspecified")</f>
        <v>เอเจนซี่ โฆษณา</v>
      </c>
      <c r="AG910" s="28" t="str">
        <f>IFERROR(INDEX(youtube_playlist!$G$2:$H$285,MATCH(E910,youtube_playlist!$G$2:$G$285,0),MATCH("industry",youtube_playlist!$G$1:$H$1,0)),"Unspecified")</f>
        <v>เอเจนซี่ โฆษณา</v>
      </c>
      <c r="AH910" s="36">
        <v>18898</v>
      </c>
    </row>
    <row r="911" spans="1:34" ht="15.75" customHeight="1" x14ac:dyDescent="0.3">
      <c r="A911" s="27" t="s">
        <v>6090</v>
      </c>
      <c r="B911" s="27" t="s">
        <v>4376</v>
      </c>
      <c r="C911" s="27" t="s">
        <v>6091</v>
      </c>
      <c r="D911" s="27" t="s">
        <v>6092</v>
      </c>
      <c r="E911" s="28" t="str">
        <f t="shared" si="96"/>
        <v>WTvIdp-3Hbk</v>
      </c>
      <c r="F911" s="28" t="str">
        <f t="shared" si="97"/>
        <v>WTvIdp-3Hbk</v>
      </c>
      <c r="G911" s="27" t="s">
        <v>6091</v>
      </c>
      <c r="H911" s="29" t="str">
        <f t="shared" si="98"/>
        <v>The Secret Sauce</v>
      </c>
      <c r="I911" s="27" t="s">
        <v>1587</v>
      </c>
      <c r="J911" s="27" t="s">
        <v>6093</v>
      </c>
      <c r="K911" s="28" t="str">
        <f t="shared" si="99"/>
        <v>Nov 6, 2018</v>
      </c>
      <c r="L911" s="30">
        <f t="shared" si="100"/>
        <v>43410</v>
      </c>
      <c r="M911" s="28">
        <f t="shared" si="101"/>
        <v>6</v>
      </c>
      <c r="N911" s="28">
        <f t="shared" si="102"/>
        <v>11</v>
      </c>
      <c r="O911" s="28">
        <f t="shared" si="103"/>
        <v>2018</v>
      </c>
      <c r="P911" s="28" t="str">
        <f t="shared" si="104"/>
        <v>6</v>
      </c>
      <c r="Q911" s="28">
        <f>ROUNDUP(Table1[[#This Row],[month]]/3,0)</f>
        <v>4</v>
      </c>
      <c r="R911" s="28" t="str">
        <f>_xlfn.CONCAT(Table1[[#This Row],[year]],"-Q",Table1[[#This Row],[Quarter]])</f>
        <v>2018-Q4</v>
      </c>
      <c r="S911" s="28" t="str">
        <f>TEXT(Table1[[#This Row],[dateStr]],"yyyy-mm")</f>
        <v>2018-11</v>
      </c>
      <c r="T911" s="28" t="str">
        <f t="shared" si="105"/>
        <v>November</v>
      </c>
      <c r="U911" s="31">
        <v>299</v>
      </c>
      <c r="V911" s="27" t="s">
        <v>6094</v>
      </c>
      <c r="W911" s="32">
        <f t="shared" si="106"/>
        <v>436292</v>
      </c>
      <c r="X911" s="27" t="s">
        <v>6095</v>
      </c>
      <c r="Y911" s="32">
        <f t="shared" si="115"/>
        <v>8058</v>
      </c>
      <c r="Z91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11" s="27" t="s">
        <v>2258</v>
      </c>
      <c r="AB911" s="33">
        <f>Table1[[#This Row],[secs]]/60 + Table1[[#This Row],[mins]] + Table1[[#This Row],[hours]]*60</f>
        <v>27.733333333333334</v>
      </c>
      <c r="AC911" s="34">
        <f t="shared" si="116"/>
        <v>44</v>
      </c>
      <c r="AD911" s="34">
        <f t="shared" si="117"/>
        <v>27</v>
      </c>
      <c r="AE911" s="35">
        <f t="shared" si="118"/>
        <v>0</v>
      </c>
      <c r="AF911" s="28" t="str">
        <f>IFERROR(VLOOKUP(E911,youtube_playlist!$G:$H,2,FALSE),"Unspecified")</f>
        <v>Unspecified</v>
      </c>
      <c r="AG911" s="28" t="str">
        <f>IFERROR(INDEX(youtube_playlist!$G$2:$H$285,MATCH(E911,youtube_playlist!$G$2:$G$285,0),MATCH("industry",youtube_playlist!$G$1:$H$1,0)),"Unspecified")</f>
        <v>Unspecified</v>
      </c>
      <c r="AH911" s="36">
        <v>26392</v>
      </c>
    </row>
    <row r="912" spans="1:34" ht="15.75" customHeight="1" x14ac:dyDescent="0.3">
      <c r="A912" s="27" t="s">
        <v>6096</v>
      </c>
      <c r="B912" s="27" t="s">
        <v>4376</v>
      </c>
      <c r="C912" s="27" t="s">
        <v>6097</v>
      </c>
      <c r="D912" s="27" t="s">
        <v>6098</v>
      </c>
      <c r="E912" s="28" t="str">
        <f t="shared" si="96"/>
        <v>iR6hHXyI8qA</v>
      </c>
      <c r="F912" s="28" t="str">
        <f t="shared" si="97"/>
        <v>iR6hHXyI8qA</v>
      </c>
      <c r="G912" s="27" t="s">
        <v>6097</v>
      </c>
      <c r="H912" s="29" t="str">
        <f t="shared" si="98"/>
        <v>The Secret Sauce</v>
      </c>
      <c r="I912" s="27" t="s">
        <v>1587</v>
      </c>
      <c r="J912" s="27" t="s">
        <v>6099</v>
      </c>
      <c r="K912" s="28" t="str">
        <f t="shared" si="99"/>
        <v>Oct 31, 2018</v>
      </c>
      <c r="L912" s="30">
        <f t="shared" si="100"/>
        <v>43404</v>
      </c>
      <c r="M912" s="28">
        <f t="shared" si="101"/>
        <v>31</v>
      </c>
      <c r="N912" s="28">
        <f t="shared" si="102"/>
        <v>10</v>
      </c>
      <c r="O912" s="28">
        <f t="shared" si="103"/>
        <v>2018</v>
      </c>
      <c r="P912" s="28" t="str">
        <f t="shared" si="104"/>
        <v>31</v>
      </c>
      <c r="Q912" s="28">
        <f>ROUNDUP(Table1[[#This Row],[month]]/3,0)</f>
        <v>4</v>
      </c>
      <c r="R912" s="28" t="str">
        <f>_xlfn.CONCAT(Table1[[#This Row],[year]],"-Q",Table1[[#This Row],[Quarter]])</f>
        <v>2018-Q4</v>
      </c>
      <c r="S912" s="28" t="str">
        <f>TEXT(Table1[[#This Row],[dateStr]],"yyyy-mm")</f>
        <v>2018-10</v>
      </c>
      <c r="T912" s="28" t="str">
        <f t="shared" si="105"/>
        <v>October</v>
      </c>
      <c r="U912" s="31">
        <v>9</v>
      </c>
      <c r="V912" s="27" t="s">
        <v>6100</v>
      </c>
      <c r="W912" s="32">
        <f t="shared" si="106"/>
        <v>29370</v>
      </c>
      <c r="X912" s="27" t="s">
        <v>5328</v>
      </c>
      <c r="Y912" s="32">
        <f t="shared" si="115"/>
        <v>584</v>
      </c>
      <c r="Z91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12" s="27" t="s">
        <v>6101</v>
      </c>
      <c r="AB912" s="33">
        <f>Table1[[#This Row],[secs]]/60 + Table1[[#This Row],[mins]] + Table1[[#This Row],[hours]]*60</f>
        <v>41.466666666666669</v>
      </c>
      <c r="AC912" s="34">
        <f t="shared" si="116"/>
        <v>28</v>
      </c>
      <c r="AD912" s="34">
        <f t="shared" si="117"/>
        <v>41</v>
      </c>
      <c r="AE912" s="35">
        <f t="shared" si="118"/>
        <v>0</v>
      </c>
      <c r="AF912" s="28" t="str">
        <f>IFERROR(VLOOKUP(E912,youtube_playlist!$G:$H,2,FALSE),"Unspecified")</f>
        <v>Platform</v>
      </c>
      <c r="AG912" s="28" t="str">
        <f>IFERROR(INDEX(youtube_playlist!$G$2:$H$285,MATCH(E912,youtube_playlist!$G$2:$G$285,0),MATCH("industry",youtube_playlist!$G$1:$H$1,0)),"Unspecified")</f>
        <v>Platform</v>
      </c>
      <c r="AH912" s="36">
        <v>18441</v>
      </c>
    </row>
    <row r="913" spans="1:34" ht="15.75" customHeight="1" x14ac:dyDescent="0.3">
      <c r="A913" s="27" t="s">
        <v>6102</v>
      </c>
      <c r="B913" s="27" t="s">
        <v>4376</v>
      </c>
      <c r="C913" s="27" t="s">
        <v>6103</v>
      </c>
      <c r="D913" s="27" t="s">
        <v>6104</v>
      </c>
      <c r="E913" s="28" t="str">
        <f t="shared" si="96"/>
        <v>qMM-7f4VgNE</v>
      </c>
      <c r="F913" s="28" t="str">
        <f t="shared" si="97"/>
        <v>qMM-7f4VgNE</v>
      </c>
      <c r="G913" s="27" t="s">
        <v>6103</v>
      </c>
      <c r="H913" s="29" t="str">
        <f t="shared" si="98"/>
        <v>The Secret Sauce</v>
      </c>
      <c r="I913" s="27" t="s">
        <v>1587</v>
      </c>
      <c r="J913" s="27" t="s">
        <v>6105</v>
      </c>
      <c r="K913" s="28" t="str">
        <f t="shared" si="99"/>
        <v>Oct 29, 2018</v>
      </c>
      <c r="L913" s="30">
        <f t="shared" si="100"/>
        <v>43402</v>
      </c>
      <c r="M913" s="28">
        <f t="shared" si="101"/>
        <v>29</v>
      </c>
      <c r="N913" s="28">
        <f t="shared" si="102"/>
        <v>10</v>
      </c>
      <c r="O913" s="28">
        <f t="shared" si="103"/>
        <v>2018</v>
      </c>
      <c r="P913" s="28" t="str">
        <f t="shared" si="104"/>
        <v>29</v>
      </c>
      <c r="Q913" s="28">
        <f>ROUNDUP(Table1[[#This Row],[month]]/3,0)</f>
        <v>4</v>
      </c>
      <c r="R913" s="28" t="str">
        <f>_xlfn.CONCAT(Table1[[#This Row],[year]],"-Q",Table1[[#This Row],[Quarter]])</f>
        <v>2018-Q4</v>
      </c>
      <c r="S913" s="28" t="str">
        <f>TEXT(Table1[[#This Row],[dateStr]],"yyyy-mm")</f>
        <v>2018-10</v>
      </c>
      <c r="T913" s="28" t="str">
        <f t="shared" si="105"/>
        <v>October</v>
      </c>
      <c r="U913" s="31">
        <v>73</v>
      </c>
      <c r="V913" s="27" t="s">
        <v>6106</v>
      </c>
      <c r="W913" s="32">
        <f t="shared" si="106"/>
        <v>86705</v>
      </c>
      <c r="X913" s="27" t="s">
        <v>6107</v>
      </c>
      <c r="Y913" s="32">
        <f t="shared" si="115"/>
        <v>1784</v>
      </c>
      <c r="Z91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13" s="27" t="s">
        <v>6108</v>
      </c>
      <c r="AB913" s="33">
        <f>Table1[[#This Row],[secs]]/60 + Table1[[#This Row],[mins]] + Table1[[#This Row],[hours]]*60</f>
        <v>22.383333333333333</v>
      </c>
      <c r="AC913" s="34">
        <f t="shared" si="116"/>
        <v>23</v>
      </c>
      <c r="AD913" s="34">
        <f t="shared" si="117"/>
        <v>22</v>
      </c>
      <c r="AE913" s="35">
        <f t="shared" si="118"/>
        <v>0</v>
      </c>
      <c r="AF913" s="28" t="str">
        <f>IFERROR(VLOOKUP(E913,youtube_playlist!$G:$H,2,FALSE),"Unspecified")</f>
        <v>Unspecified</v>
      </c>
      <c r="AG913" s="28" t="str">
        <f>IFERROR(INDEX(youtube_playlist!$G$2:$H$285,MATCH(E913,youtube_playlist!$G$2:$G$285,0),MATCH("industry",youtube_playlist!$G$1:$H$1,0)),"Unspecified")</f>
        <v>Unspecified</v>
      </c>
      <c r="AH913" s="36">
        <v>53823</v>
      </c>
    </row>
    <row r="914" spans="1:34" ht="15.75" customHeight="1" x14ac:dyDescent="0.3">
      <c r="A914" s="27" t="s">
        <v>6109</v>
      </c>
      <c r="B914" s="27" t="s">
        <v>4376</v>
      </c>
      <c r="C914" s="27" t="s">
        <v>6110</v>
      </c>
      <c r="D914" s="27" t="s">
        <v>6111</v>
      </c>
      <c r="E914" s="28" t="str">
        <f t="shared" si="96"/>
        <v>3pTGTOB2QU0</v>
      </c>
      <c r="F914" s="28" t="str">
        <f t="shared" si="97"/>
        <v>3pTGTOB2QU0</v>
      </c>
      <c r="G914" s="27" t="s">
        <v>6110</v>
      </c>
      <c r="H914" s="29" t="str">
        <f t="shared" si="98"/>
        <v>The Secret Sauce</v>
      </c>
      <c r="I914" s="27" t="s">
        <v>1587</v>
      </c>
      <c r="J914" s="27" t="s">
        <v>6112</v>
      </c>
      <c r="K914" s="28" t="str">
        <f t="shared" si="99"/>
        <v>Oct 27, 2018</v>
      </c>
      <c r="L914" s="30">
        <f t="shared" si="100"/>
        <v>43400</v>
      </c>
      <c r="M914" s="28">
        <f t="shared" si="101"/>
        <v>27</v>
      </c>
      <c r="N914" s="28">
        <f t="shared" si="102"/>
        <v>10</v>
      </c>
      <c r="O914" s="28">
        <f t="shared" si="103"/>
        <v>2018</v>
      </c>
      <c r="P914" s="28" t="str">
        <f t="shared" si="104"/>
        <v>27</v>
      </c>
      <c r="Q914" s="28">
        <f>ROUNDUP(Table1[[#This Row],[month]]/3,0)</f>
        <v>4</v>
      </c>
      <c r="R914" s="28" t="str">
        <f>_xlfn.CONCAT(Table1[[#This Row],[year]],"-Q",Table1[[#This Row],[Quarter]])</f>
        <v>2018-Q4</v>
      </c>
      <c r="S914" s="28" t="str">
        <f>TEXT(Table1[[#This Row],[dateStr]],"yyyy-mm")</f>
        <v>2018-10</v>
      </c>
      <c r="T914" s="28" t="str">
        <f t="shared" si="105"/>
        <v>October</v>
      </c>
      <c r="U914" s="31">
        <v>31</v>
      </c>
      <c r="V914" s="27" t="s">
        <v>6113</v>
      </c>
      <c r="W914" s="32">
        <f t="shared" si="106"/>
        <v>31922</v>
      </c>
      <c r="X914" s="27" t="s">
        <v>6114</v>
      </c>
      <c r="Y914" s="32">
        <f t="shared" si="115"/>
        <v>538</v>
      </c>
      <c r="Z91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14" s="27" t="s">
        <v>6115</v>
      </c>
      <c r="AB914" s="33">
        <f>Table1[[#This Row],[secs]]/60 + Table1[[#This Row],[mins]] + Table1[[#This Row],[hours]]*60</f>
        <v>27.95</v>
      </c>
      <c r="AC914" s="34">
        <f t="shared" si="116"/>
        <v>57</v>
      </c>
      <c r="AD914" s="34">
        <f t="shared" si="117"/>
        <v>27</v>
      </c>
      <c r="AE914" s="35">
        <f t="shared" si="118"/>
        <v>0</v>
      </c>
      <c r="AF914" s="28" t="str">
        <f>IFERROR(VLOOKUP(E914,youtube_playlist!$G:$H,2,FALSE),"Unspecified")</f>
        <v>Design</v>
      </c>
      <c r="AG914" s="28" t="str">
        <f>IFERROR(INDEX(youtube_playlist!$G$2:$H$285,MATCH(E914,youtube_playlist!$G$2:$G$285,0),MATCH("industry",youtube_playlist!$G$1:$H$1,0)),"Unspecified")</f>
        <v>Design</v>
      </c>
      <c r="AH914" s="36">
        <v>17036</v>
      </c>
    </row>
    <row r="915" spans="1:34" ht="15.75" customHeight="1" x14ac:dyDescent="0.3">
      <c r="A915" s="27" t="s">
        <v>6116</v>
      </c>
      <c r="B915" s="27" t="s">
        <v>4376</v>
      </c>
      <c r="C915" s="27" t="s">
        <v>6117</v>
      </c>
      <c r="D915" s="27" t="s">
        <v>6118</v>
      </c>
      <c r="E915" s="28" t="str">
        <f t="shared" si="96"/>
        <v>zliPq00AblI</v>
      </c>
      <c r="F915" s="28" t="str">
        <f t="shared" si="97"/>
        <v>zliPq00AblI</v>
      </c>
      <c r="G915" s="27" t="s">
        <v>6117</v>
      </c>
      <c r="H915" s="29" t="str">
        <f t="shared" si="98"/>
        <v>The Secret Sauce</v>
      </c>
      <c r="I915" s="27" t="s">
        <v>1587</v>
      </c>
      <c r="J915" s="27" t="s">
        <v>6119</v>
      </c>
      <c r="K915" s="28" t="str">
        <f t="shared" si="99"/>
        <v>Oct 24, 2018</v>
      </c>
      <c r="L915" s="30">
        <f t="shared" si="100"/>
        <v>43397</v>
      </c>
      <c r="M915" s="28">
        <f t="shared" si="101"/>
        <v>24</v>
      </c>
      <c r="N915" s="28">
        <f t="shared" si="102"/>
        <v>10</v>
      </c>
      <c r="O915" s="28">
        <f t="shared" si="103"/>
        <v>2018</v>
      </c>
      <c r="P915" s="28" t="str">
        <f t="shared" si="104"/>
        <v>24</v>
      </c>
      <c r="Q915" s="28">
        <f>ROUNDUP(Table1[[#This Row],[month]]/3,0)</f>
        <v>4</v>
      </c>
      <c r="R915" s="28" t="str">
        <f>_xlfn.CONCAT(Table1[[#This Row],[year]],"-Q",Table1[[#This Row],[Quarter]])</f>
        <v>2018-Q4</v>
      </c>
      <c r="S915" s="28" t="str">
        <f>TEXT(Table1[[#This Row],[dateStr]],"yyyy-mm")</f>
        <v>2018-10</v>
      </c>
      <c r="T915" s="28" t="str">
        <f t="shared" si="105"/>
        <v>October</v>
      </c>
      <c r="U915" s="31">
        <v>14</v>
      </c>
      <c r="V915" s="27" t="s">
        <v>6120</v>
      </c>
      <c r="W915" s="32">
        <f t="shared" si="106"/>
        <v>37667</v>
      </c>
      <c r="X915" s="27" t="s">
        <v>6121</v>
      </c>
      <c r="Y915" s="32">
        <f t="shared" si="115"/>
        <v>656</v>
      </c>
      <c r="Z91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15" s="27" t="s">
        <v>5697</v>
      </c>
      <c r="AB915" s="33">
        <f>Table1[[#This Row],[secs]]/60 + Table1[[#This Row],[mins]] + Table1[[#This Row],[hours]]*60</f>
        <v>48.7</v>
      </c>
      <c r="AC915" s="34">
        <f t="shared" si="116"/>
        <v>42</v>
      </c>
      <c r="AD915" s="34">
        <f t="shared" si="117"/>
        <v>48</v>
      </c>
      <c r="AE915" s="35">
        <f t="shared" si="118"/>
        <v>0</v>
      </c>
      <c r="AF915" s="28" t="str">
        <f>IFERROR(VLOOKUP(E915,youtube_playlist!$G:$H,2,FALSE),"Unspecified")</f>
        <v>Platform</v>
      </c>
      <c r="AG915" s="28" t="str">
        <f>IFERROR(INDEX(youtube_playlist!$G$2:$H$285,MATCH(E915,youtube_playlist!$G$2:$G$285,0),MATCH("industry",youtube_playlist!$G$1:$H$1,0)),"Unspecified")</f>
        <v>Platform</v>
      </c>
      <c r="AH915" s="36">
        <v>16325</v>
      </c>
    </row>
    <row r="916" spans="1:34" ht="15.75" customHeight="1" x14ac:dyDescent="0.3">
      <c r="A916" s="27" t="s">
        <v>6122</v>
      </c>
      <c r="B916" s="27" t="s">
        <v>4376</v>
      </c>
      <c r="C916" s="27" t="s">
        <v>6123</v>
      </c>
      <c r="D916" s="27" t="s">
        <v>6124</v>
      </c>
      <c r="E916" s="28" t="str">
        <f t="shared" si="96"/>
        <v>vKhc7Mntl7Q</v>
      </c>
      <c r="F916" s="28" t="str">
        <f t="shared" si="97"/>
        <v>vKhc7Mntl7Q</v>
      </c>
      <c r="G916" s="27" t="s">
        <v>6123</v>
      </c>
      <c r="H916" s="29" t="str">
        <f t="shared" si="98"/>
        <v>The Secret Sauce</v>
      </c>
      <c r="I916" s="27" t="s">
        <v>1587</v>
      </c>
      <c r="J916" s="27" t="s">
        <v>6125</v>
      </c>
      <c r="K916" s="28" t="str">
        <f t="shared" si="99"/>
        <v>Oct 19, 2018</v>
      </c>
      <c r="L916" s="30">
        <f t="shared" si="100"/>
        <v>43392</v>
      </c>
      <c r="M916" s="28">
        <f t="shared" si="101"/>
        <v>19</v>
      </c>
      <c r="N916" s="28">
        <f t="shared" si="102"/>
        <v>10</v>
      </c>
      <c r="O916" s="28">
        <f t="shared" si="103"/>
        <v>2018</v>
      </c>
      <c r="P916" s="28" t="str">
        <f t="shared" si="104"/>
        <v>19</v>
      </c>
      <c r="Q916" s="28">
        <f>ROUNDUP(Table1[[#This Row],[month]]/3,0)</f>
        <v>4</v>
      </c>
      <c r="R916" s="28" t="str">
        <f>_xlfn.CONCAT(Table1[[#This Row],[year]],"-Q",Table1[[#This Row],[Quarter]])</f>
        <v>2018-Q4</v>
      </c>
      <c r="S916" s="28" t="str">
        <f>TEXT(Table1[[#This Row],[dateStr]],"yyyy-mm")</f>
        <v>2018-10</v>
      </c>
      <c r="T916" s="28" t="str">
        <f t="shared" si="105"/>
        <v>October</v>
      </c>
      <c r="U916" s="31">
        <v>224</v>
      </c>
      <c r="V916" s="27" t="s">
        <v>6126</v>
      </c>
      <c r="W916" s="32">
        <f t="shared" si="106"/>
        <v>954093</v>
      </c>
      <c r="X916" s="27" t="s">
        <v>6127</v>
      </c>
      <c r="Y916" s="32">
        <f t="shared" si="115"/>
        <v>18796</v>
      </c>
      <c r="Z91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16" s="27" t="s">
        <v>6128</v>
      </c>
      <c r="AB916" s="33">
        <f>Table1[[#This Row],[secs]]/60 + Table1[[#This Row],[mins]] + Table1[[#This Row],[hours]]*60</f>
        <v>23.2</v>
      </c>
      <c r="AC916" s="34">
        <f t="shared" si="116"/>
        <v>12</v>
      </c>
      <c r="AD916" s="34">
        <f t="shared" si="117"/>
        <v>23</v>
      </c>
      <c r="AE916" s="35">
        <f t="shared" si="118"/>
        <v>0</v>
      </c>
      <c r="AF916" s="28" t="str">
        <f>IFERROR(VLOOKUP(E916,youtube_playlist!$G:$H,2,FALSE),"Unspecified")</f>
        <v>Unspecified</v>
      </c>
      <c r="AG916" s="28" t="str">
        <f>IFERROR(INDEX(youtube_playlist!$G$2:$H$285,MATCH(E916,youtube_playlist!$G$2:$G$285,0),MATCH("industry",youtube_playlist!$G$1:$H$1,0)),"Unspecified")</f>
        <v>Unspecified</v>
      </c>
      <c r="AH916" s="36">
        <v>21152</v>
      </c>
    </row>
    <row r="917" spans="1:34" ht="15.75" customHeight="1" x14ac:dyDescent="0.3">
      <c r="A917" s="27" t="s">
        <v>6129</v>
      </c>
      <c r="B917" s="27" t="s">
        <v>4376</v>
      </c>
      <c r="C917" s="27" t="s">
        <v>6130</v>
      </c>
      <c r="D917" s="27" t="s">
        <v>6131</v>
      </c>
      <c r="E917" s="28" t="str">
        <f t="shared" si="96"/>
        <v>FZNVQFMcTfI</v>
      </c>
      <c r="F917" s="28" t="str">
        <f t="shared" si="97"/>
        <v>FZNVQFMcTfI</v>
      </c>
      <c r="G917" s="27" t="s">
        <v>6130</v>
      </c>
      <c r="H917" s="29" t="str">
        <f t="shared" si="98"/>
        <v>The Secret Sauce</v>
      </c>
      <c r="I917" s="27" t="s">
        <v>1587</v>
      </c>
      <c r="J917" s="27" t="s">
        <v>6132</v>
      </c>
      <c r="K917" s="28" t="str">
        <f t="shared" si="99"/>
        <v>Oct 16, 2018</v>
      </c>
      <c r="L917" s="30">
        <f t="shared" si="100"/>
        <v>43389</v>
      </c>
      <c r="M917" s="28">
        <f t="shared" si="101"/>
        <v>16</v>
      </c>
      <c r="N917" s="28">
        <f t="shared" si="102"/>
        <v>10</v>
      </c>
      <c r="O917" s="28">
        <f t="shared" si="103"/>
        <v>2018</v>
      </c>
      <c r="P917" s="28" t="str">
        <f t="shared" si="104"/>
        <v>16</v>
      </c>
      <c r="Q917" s="28">
        <f>ROUNDUP(Table1[[#This Row],[month]]/3,0)</f>
        <v>4</v>
      </c>
      <c r="R917" s="28" t="str">
        <f>_xlfn.CONCAT(Table1[[#This Row],[year]],"-Q",Table1[[#This Row],[Quarter]])</f>
        <v>2018-Q4</v>
      </c>
      <c r="S917" s="28" t="str">
        <f>TEXT(Table1[[#This Row],[dateStr]],"yyyy-mm")</f>
        <v>2018-10</v>
      </c>
      <c r="T917" s="28" t="str">
        <f t="shared" si="105"/>
        <v>October</v>
      </c>
      <c r="U917" s="31">
        <v>11</v>
      </c>
      <c r="V917" s="27" t="s">
        <v>6133</v>
      </c>
      <c r="W917" s="32">
        <f t="shared" si="106"/>
        <v>27374</v>
      </c>
      <c r="X917" s="27" t="s">
        <v>4005</v>
      </c>
      <c r="Y917" s="32">
        <f t="shared" si="115"/>
        <v>563</v>
      </c>
      <c r="Z91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17" s="27" t="s">
        <v>6134</v>
      </c>
      <c r="AB917" s="33">
        <f>Table1[[#This Row],[secs]]/60 + Table1[[#This Row],[mins]] + Table1[[#This Row],[hours]]*60</f>
        <v>31.15</v>
      </c>
      <c r="AC917" s="34">
        <f t="shared" si="116"/>
        <v>9</v>
      </c>
      <c r="AD917" s="34">
        <f t="shared" si="117"/>
        <v>31</v>
      </c>
      <c r="AE917" s="35">
        <f t="shared" si="118"/>
        <v>0</v>
      </c>
      <c r="AF917" s="28" t="str">
        <f>IFERROR(VLOOKUP(E917,youtube_playlist!$G:$H,2,FALSE),"Unspecified")</f>
        <v>Health &amp; Wellness</v>
      </c>
      <c r="AG917" s="28" t="str">
        <f>IFERROR(INDEX(youtube_playlist!$G$2:$H$285,MATCH(E917,youtube_playlist!$G$2:$G$285,0),MATCH("industry",youtube_playlist!$G$1:$H$1,0)),"Unspecified")</f>
        <v>Health &amp; Wellness</v>
      </c>
      <c r="AH917" s="36">
        <v>16975</v>
      </c>
    </row>
    <row r="918" spans="1:34" ht="15.75" customHeight="1" x14ac:dyDescent="0.3">
      <c r="A918" s="27" t="s">
        <v>6135</v>
      </c>
      <c r="B918" s="27" t="s">
        <v>4376</v>
      </c>
      <c r="C918" s="27" t="s">
        <v>6136</v>
      </c>
      <c r="D918" s="27" t="s">
        <v>6137</v>
      </c>
      <c r="E918" s="28" t="str">
        <f t="shared" si="96"/>
        <v>_mm8tCq3a5U</v>
      </c>
      <c r="F918" s="28" t="str">
        <f t="shared" si="97"/>
        <v>_mm8tCq3a5U</v>
      </c>
      <c r="G918" s="27" t="s">
        <v>6136</v>
      </c>
      <c r="H918" s="29" t="str">
        <f t="shared" si="98"/>
        <v>The Secret Sauce</v>
      </c>
      <c r="I918" s="27" t="s">
        <v>1587</v>
      </c>
      <c r="J918" s="27" t="s">
        <v>6138</v>
      </c>
      <c r="K918" s="28" t="str">
        <f t="shared" si="99"/>
        <v>Oct 13, 2018</v>
      </c>
      <c r="L918" s="30">
        <f t="shared" si="100"/>
        <v>43386</v>
      </c>
      <c r="M918" s="28">
        <f t="shared" si="101"/>
        <v>13</v>
      </c>
      <c r="N918" s="28">
        <f t="shared" si="102"/>
        <v>10</v>
      </c>
      <c r="O918" s="28">
        <f t="shared" si="103"/>
        <v>2018</v>
      </c>
      <c r="P918" s="28" t="str">
        <f t="shared" si="104"/>
        <v>13</v>
      </c>
      <c r="Q918" s="28">
        <f>ROUNDUP(Table1[[#This Row],[month]]/3,0)</f>
        <v>4</v>
      </c>
      <c r="R918" s="28" t="str">
        <f>_xlfn.CONCAT(Table1[[#This Row],[year]],"-Q",Table1[[#This Row],[Quarter]])</f>
        <v>2018-Q4</v>
      </c>
      <c r="S918" s="28" t="str">
        <f>TEXT(Table1[[#This Row],[dateStr]],"yyyy-mm")</f>
        <v>2018-10</v>
      </c>
      <c r="T918" s="28" t="str">
        <f t="shared" si="105"/>
        <v>October</v>
      </c>
      <c r="U918" s="31">
        <v>18</v>
      </c>
      <c r="V918" s="27" t="s">
        <v>6139</v>
      </c>
      <c r="W918" s="32">
        <f t="shared" si="106"/>
        <v>120603</v>
      </c>
      <c r="X918" s="27" t="s">
        <v>6140</v>
      </c>
      <c r="Y918" s="32">
        <f t="shared" si="115"/>
        <v>2172</v>
      </c>
      <c r="Z91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18" s="27" t="s">
        <v>6141</v>
      </c>
      <c r="AB918" s="33">
        <f>Table1[[#This Row],[secs]]/60 + Table1[[#This Row],[mins]] + Table1[[#This Row],[hours]]*60</f>
        <v>30.183333333333334</v>
      </c>
      <c r="AC918" s="34">
        <f t="shared" si="116"/>
        <v>11</v>
      </c>
      <c r="AD918" s="34">
        <f t="shared" si="117"/>
        <v>30</v>
      </c>
      <c r="AE918" s="35">
        <f t="shared" si="118"/>
        <v>0</v>
      </c>
      <c r="AF918" s="28" t="str">
        <f>IFERROR(VLOOKUP(E918,youtube_playlist!$G:$H,2,FALSE),"Unspecified")</f>
        <v>Unspecified</v>
      </c>
      <c r="AG918" s="28" t="str">
        <f>IFERROR(INDEX(youtube_playlist!$G$2:$H$285,MATCH(E918,youtube_playlist!$G$2:$G$285,0),MATCH("industry",youtube_playlist!$G$1:$H$1,0)),"Unspecified")</f>
        <v>Unspecified</v>
      </c>
      <c r="AH918" s="36">
        <v>18385</v>
      </c>
    </row>
    <row r="919" spans="1:34" ht="15.75" customHeight="1" x14ac:dyDescent="0.3">
      <c r="A919" s="27" t="s">
        <v>6142</v>
      </c>
      <c r="B919" s="27" t="s">
        <v>4376</v>
      </c>
      <c r="C919" s="27" t="s">
        <v>6143</v>
      </c>
      <c r="D919" s="27" t="s">
        <v>6144</v>
      </c>
      <c r="E919" s="28" t="str">
        <f t="shared" si="96"/>
        <v>PEV9S-xooVE</v>
      </c>
      <c r="F919" s="28" t="str">
        <f t="shared" si="97"/>
        <v>PEV9S-xooVE</v>
      </c>
      <c r="G919" s="27" t="s">
        <v>6143</v>
      </c>
      <c r="H919" s="29" t="str">
        <f t="shared" si="98"/>
        <v>The Secret Sauce</v>
      </c>
      <c r="I919" s="27" t="s">
        <v>1587</v>
      </c>
      <c r="J919" s="27" t="s">
        <v>6145</v>
      </c>
      <c r="K919" s="28" t="str">
        <f t="shared" si="99"/>
        <v>Oct 9, 2018</v>
      </c>
      <c r="L919" s="30">
        <f t="shared" si="100"/>
        <v>43382</v>
      </c>
      <c r="M919" s="28">
        <f t="shared" si="101"/>
        <v>9</v>
      </c>
      <c r="N919" s="28">
        <f t="shared" si="102"/>
        <v>10</v>
      </c>
      <c r="O919" s="28">
        <f t="shared" si="103"/>
        <v>2018</v>
      </c>
      <c r="P919" s="28" t="str">
        <f t="shared" si="104"/>
        <v>9</v>
      </c>
      <c r="Q919" s="28">
        <f>ROUNDUP(Table1[[#This Row],[month]]/3,0)</f>
        <v>4</v>
      </c>
      <c r="R919" s="28" t="str">
        <f>_xlfn.CONCAT(Table1[[#This Row],[year]],"-Q",Table1[[#This Row],[Quarter]])</f>
        <v>2018-Q4</v>
      </c>
      <c r="S919" s="28" t="str">
        <f>TEXT(Table1[[#This Row],[dateStr]],"yyyy-mm")</f>
        <v>2018-10</v>
      </c>
      <c r="T919" s="28" t="str">
        <f t="shared" si="105"/>
        <v>October</v>
      </c>
      <c r="U919" s="31">
        <v>10</v>
      </c>
      <c r="V919" s="27" t="s">
        <v>6146</v>
      </c>
      <c r="W919" s="32">
        <f t="shared" si="106"/>
        <v>21506</v>
      </c>
      <c r="X919" s="27" t="s">
        <v>6147</v>
      </c>
      <c r="Y919" s="32">
        <f t="shared" si="115"/>
        <v>336</v>
      </c>
      <c r="Z91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19" s="27" t="s">
        <v>5402</v>
      </c>
      <c r="AB919" s="33">
        <f>Table1[[#This Row],[secs]]/60 + Table1[[#This Row],[mins]] + Table1[[#This Row],[hours]]*60</f>
        <v>31.416666666666668</v>
      </c>
      <c r="AC919" s="34">
        <f t="shared" si="116"/>
        <v>25</v>
      </c>
      <c r="AD919" s="34">
        <f t="shared" si="117"/>
        <v>31</v>
      </c>
      <c r="AE919" s="35">
        <f t="shared" si="118"/>
        <v>0</v>
      </c>
      <c r="AF919" s="28" t="str">
        <f>IFERROR(VLOOKUP(E919,youtube_playlist!$G:$H,2,FALSE),"Unspecified")</f>
        <v>ธุรกิจค้าปลีก</v>
      </c>
      <c r="AG919" s="28" t="str">
        <f>IFERROR(INDEX(youtube_playlist!$G$2:$H$285,MATCH(E919,youtube_playlist!$G$2:$G$285,0),MATCH("industry",youtube_playlist!$G$1:$H$1,0)),"Unspecified")</f>
        <v>ธุรกิจค้าปลีก</v>
      </c>
      <c r="AH919" s="36">
        <v>16491</v>
      </c>
    </row>
    <row r="920" spans="1:34" ht="15.75" customHeight="1" x14ac:dyDescent="0.3">
      <c r="A920" s="27" t="s">
        <v>6148</v>
      </c>
      <c r="B920" s="27" t="s">
        <v>4376</v>
      </c>
      <c r="C920" s="27" t="s">
        <v>6149</v>
      </c>
      <c r="D920" s="27" t="s">
        <v>6150</v>
      </c>
      <c r="E920" s="28" t="str">
        <f t="shared" si="96"/>
        <v>iLPqq-8YptY</v>
      </c>
      <c r="F920" s="28" t="str">
        <f t="shared" si="97"/>
        <v>iLPqq-8YptY</v>
      </c>
      <c r="G920" s="27" t="s">
        <v>6149</v>
      </c>
      <c r="H920" s="29" t="str">
        <f t="shared" si="98"/>
        <v>The Secret Sauce</v>
      </c>
      <c r="I920" s="27" t="s">
        <v>1587</v>
      </c>
      <c r="J920" s="27" t="s">
        <v>6151</v>
      </c>
      <c r="K920" s="28" t="str">
        <f t="shared" si="99"/>
        <v>Oct 6, 2018</v>
      </c>
      <c r="L920" s="30">
        <f t="shared" si="100"/>
        <v>43379</v>
      </c>
      <c r="M920" s="28">
        <f t="shared" si="101"/>
        <v>6</v>
      </c>
      <c r="N920" s="28">
        <f t="shared" si="102"/>
        <v>10</v>
      </c>
      <c r="O920" s="28">
        <f t="shared" si="103"/>
        <v>2018</v>
      </c>
      <c r="P920" s="28" t="str">
        <f t="shared" si="104"/>
        <v>6</v>
      </c>
      <c r="Q920" s="28">
        <f>ROUNDUP(Table1[[#This Row],[month]]/3,0)</f>
        <v>4</v>
      </c>
      <c r="R920" s="28" t="str">
        <f>_xlfn.CONCAT(Table1[[#This Row],[year]],"-Q",Table1[[#This Row],[Quarter]])</f>
        <v>2018-Q4</v>
      </c>
      <c r="S920" s="28" t="str">
        <f>TEXT(Table1[[#This Row],[dateStr]],"yyyy-mm")</f>
        <v>2018-10</v>
      </c>
      <c r="T920" s="28" t="str">
        <f t="shared" si="105"/>
        <v>October</v>
      </c>
      <c r="U920" s="31">
        <v>583</v>
      </c>
      <c r="V920" s="27" t="s">
        <v>6152</v>
      </c>
      <c r="W920" s="32">
        <f t="shared" si="106"/>
        <v>424176</v>
      </c>
      <c r="X920" s="27" t="s">
        <v>6153</v>
      </c>
      <c r="Y920" s="32">
        <f t="shared" si="115"/>
        <v>7563</v>
      </c>
      <c r="Z920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20" s="27" t="s">
        <v>6154</v>
      </c>
      <c r="AB920" s="33">
        <f>Table1[[#This Row],[secs]]/60 + Table1[[#This Row],[mins]] + Table1[[#This Row],[hours]]*60</f>
        <v>20.383333333333333</v>
      </c>
      <c r="AC920" s="34">
        <f t="shared" si="116"/>
        <v>23</v>
      </c>
      <c r="AD920" s="34">
        <f t="shared" si="117"/>
        <v>20</v>
      </c>
      <c r="AE920" s="35">
        <f t="shared" si="118"/>
        <v>0</v>
      </c>
      <c r="AF920" s="28" t="str">
        <f>IFERROR(VLOOKUP(E920,youtube_playlist!$G:$H,2,FALSE),"Unspecified")</f>
        <v>Unspecified</v>
      </c>
      <c r="AG920" s="28" t="str">
        <f>IFERROR(INDEX(youtube_playlist!$G$2:$H$285,MATCH(E920,youtube_playlist!$G$2:$G$285,0),MATCH("industry",youtube_playlist!$G$1:$H$1,0)),"Unspecified")</f>
        <v>Unspecified</v>
      </c>
      <c r="AH920" s="36">
        <v>16219</v>
      </c>
    </row>
    <row r="921" spans="1:34" ht="15.75" customHeight="1" x14ac:dyDescent="0.3">
      <c r="A921" s="27" t="s">
        <v>6155</v>
      </c>
      <c r="B921" s="27" t="s">
        <v>4376</v>
      </c>
      <c r="C921" s="27" t="s">
        <v>6156</v>
      </c>
      <c r="D921" s="27" t="s">
        <v>6157</v>
      </c>
      <c r="E921" s="28" t="str">
        <f t="shared" si="96"/>
        <v>3u30puj_JSI</v>
      </c>
      <c r="F921" s="28" t="str">
        <f t="shared" si="97"/>
        <v>3u30puj_JSI</v>
      </c>
      <c r="G921" s="27" t="s">
        <v>6156</v>
      </c>
      <c r="H921" s="29" t="str">
        <f t="shared" si="98"/>
        <v>The Secret Sauce</v>
      </c>
      <c r="I921" s="27" t="s">
        <v>1587</v>
      </c>
      <c r="J921" s="27" t="s">
        <v>6158</v>
      </c>
      <c r="K921" s="28" t="str">
        <f t="shared" si="99"/>
        <v>Oct 2, 2018</v>
      </c>
      <c r="L921" s="30">
        <f t="shared" si="100"/>
        <v>43375</v>
      </c>
      <c r="M921" s="28">
        <f t="shared" si="101"/>
        <v>2</v>
      </c>
      <c r="N921" s="28">
        <f t="shared" si="102"/>
        <v>10</v>
      </c>
      <c r="O921" s="28">
        <f t="shared" si="103"/>
        <v>2018</v>
      </c>
      <c r="P921" s="28" t="str">
        <f t="shared" si="104"/>
        <v>2</v>
      </c>
      <c r="Q921" s="28">
        <f>ROUNDUP(Table1[[#This Row],[month]]/3,0)</f>
        <v>4</v>
      </c>
      <c r="R921" s="28" t="str">
        <f>_xlfn.CONCAT(Table1[[#This Row],[year]],"-Q",Table1[[#This Row],[Quarter]])</f>
        <v>2018-Q4</v>
      </c>
      <c r="S921" s="28" t="str">
        <f>TEXT(Table1[[#This Row],[dateStr]],"yyyy-mm")</f>
        <v>2018-10</v>
      </c>
      <c r="T921" s="28" t="str">
        <f t="shared" si="105"/>
        <v>October</v>
      </c>
      <c r="U921" s="31">
        <v>50</v>
      </c>
      <c r="V921" s="27" t="s">
        <v>6159</v>
      </c>
      <c r="W921" s="32">
        <f t="shared" si="106"/>
        <v>38517</v>
      </c>
      <c r="X921" s="27" t="s">
        <v>6160</v>
      </c>
      <c r="Y921" s="32">
        <f t="shared" si="115"/>
        <v>763</v>
      </c>
      <c r="Z92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21" s="27" t="s">
        <v>6161</v>
      </c>
      <c r="AB921" s="33">
        <f>Table1[[#This Row],[secs]]/60 + Table1[[#This Row],[mins]] + Table1[[#This Row],[hours]]*60</f>
        <v>18.833333333333332</v>
      </c>
      <c r="AC921" s="34">
        <f t="shared" si="116"/>
        <v>50</v>
      </c>
      <c r="AD921" s="34">
        <f t="shared" si="117"/>
        <v>18</v>
      </c>
      <c r="AE921" s="35">
        <f t="shared" si="118"/>
        <v>0</v>
      </c>
      <c r="AF921" s="28" t="str">
        <f>IFERROR(VLOOKUP(E921,youtube_playlist!$G:$H,2,FALSE),"Unspecified")</f>
        <v>Unspecified</v>
      </c>
      <c r="AG921" s="28" t="str">
        <f>IFERROR(INDEX(youtube_playlist!$G$2:$H$285,MATCH(E921,youtube_playlist!$G$2:$G$285,0),MATCH("industry",youtube_playlist!$G$1:$H$1,0)),"Unspecified")</f>
        <v>Unspecified</v>
      </c>
      <c r="AH921" s="36">
        <v>38689</v>
      </c>
    </row>
    <row r="922" spans="1:34" ht="15.75" customHeight="1" x14ac:dyDescent="0.3">
      <c r="A922" s="27" t="s">
        <v>6162</v>
      </c>
      <c r="B922" s="27" t="s">
        <v>4376</v>
      </c>
      <c r="C922" s="27" t="s">
        <v>6163</v>
      </c>
      <c r="D922" s="27" t="s">
        <v>6164</v>
      </c>
      <c r="E922" s="28" t="str">
        <f t="shared" si="96"/>
        <v>bbT0s7rIO-Q</v>
      </c>
      <c r="F922" s="28" t="str">
        <f t="shared" si="97"/>
        <v>bbT0s7rIO-Q</v>
      </c>
      <c r="G922" s="27" t="s">
        <v>6163</v>
      </c>
      <c r="H922" s="29" t="str">
        <f t="shared" si="98"/>
        <v>The Secret Sauce</v>
      </c>
      <c r="I922" s="27" t="s">
        <v>1587</v>
      </c>
      <c r="J922" s="27" t="s">
        <v>6165</v>
      </c>
      <c r="K922" s="28" t="str">
        <f t="shared" si="99"/>
        <v>Sep 28, 2018</v>
      </c>
      <c r="L922" s="30">
        <f t="shared" si="100"/>
        <v>43371</v>
      </c>
      <c r="M922" s="28">
        <f t="shared" si="101"/>
        <v>28</v>
      </c>
      <c r="N922" s="28">
        <f t="shared" si="102"/>
        <v>9</v>
      </c>
      <c r="O922" s="28">
        <f t="shared" si="103"/>
        <v>2018</v>
      </c>
      <c r="P922" s="28" t="str">
        <f t="shared" si="104"/>
        <v>28</v>
      </c>
      <c r="Q922" s="28">
        <f>ROUNDUP(Table1[[#This Row],[month]]/3,0)</f>
        <v>3</v>
      </c>
      <c r="R922" s="28" t="str">
        <f>_xlfn.CONCAT(Table1[[#This Row],[year]],"-Q",Table1[[#This Row],[Quarter]])</f>
        <v>2018-Q3</v>
      </c>
      <c r="S922" s="28" t="str">
        <f>TEXT(Table1[[#This Row],[dateStr]],"yyyy-mm")</f>
        <v>2018-09</v>
      </c>
      <c r="T922" s="28" t="str">
        <f t="shared" si="105"/>
        <v>September</v>
      </c>
      <c r="U922" s="31">
        <v>16</v>
      </c>
      <c r="V922" s="27" t="s">
        <v>6166</v>
      </c>
      <c r="W922" s="32">
        <f t="shared" si="106"/>
        <v>25787</v>
      </c>
      <c r="X922" s="27" t="s">
        <v>6167</v>
      </c>
      <c r="Y922" s="32">
        <f t="shared" si="115"/>
        <v>547</v>
      </c>
      <c r="Z922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22" s="27" t="s">
        <v>6168</v>
      </c>
      <c r="AB922" s="33">
        <f>Table1[[#This Row],[secs]]/60 + Table1[[#This Row],[mins]] + Table1[[#This Row],[hours]]*60</f>
        <v>20.316666666666666</v>
      </c>
      <c r="AC922" s="34">
        <f t="shared" si="116"/>
        <v>19</v>
      </c>
      <c r="AD922" s="34">
        <f t="shared" si="117"/>
        <v>20</v>
      </c>
      <c r="AE922" s="35">
        <f t="shared" si="118"/>
        <v>0</v>
      </c>
      <c r="AF922" s="28" t="str">
        <f>IFERROR(VLOOKUP(E922,youtube_playlist!$G:$H,2,FALSE),"Unspecified")</f>
        <v>Fashion</v>
      </c>
      <c r="AG922" s="28" t="str">
        <f>IFERROR(INDEX(youtube_playlist!$G$2:$H$285,MATCH(E922,youtube_playlist!$G$2:$G$285,0),MATCH("industry",youtube_playlist!$G$1:$H$1,0)),"Unspecified")</f>
        <v>Fashion</v>
      </c>
      <c r="AH922" s="36">
        <v>15549</v>
      </c>
    </row>
    <row r="923" spans="1:34" ht="15.75" customHeight="1" x14ac:dyDescent="0.3">
      <c r="A923" s="27" t="s">
        <v>6169</v>
      </c>
      <c r="B923" s="27" t="s">
        <v>4376</v>
      </c>
      <c r="C923" s="27" t="s">
        <v>6170</v>
      </c>
      <c r="D923" s="27" t="s">
        <v>6171</v>
      </c>
      <c r="E923" s="28" t="str">
        <f t="shared" si="96"/>
        <v>JB1GP38d3g8</v>
      </c>
      <c r="F923" s="28" t="str">
        <f t="shared" si="97"/>
        <v>JB1GP38d3g8</v>
      </c>
      <c r="G923" s="27" t="s">
        <v>6170</v>
      </c>
      <c r="H923" s="29" t="str">
        <f t="shared" si="98"/>
        <v>The Secret Sauce</v>
      </c>
      <c r="I923" s="27" t="s">
        <v>1587</v>
      </c>
      <c r="J923" s="27" t="s">
        <v>6172</v>
      </c>
      <c r="K923" s="28" t="str">
        <f t="shared" si="99"/>
        <v>Sep 25, 2018</v>
      </c>
      <c r="L923" s="30">
        <f t="shared" si="100"/>
        <v>43368</v>
      </c>
      <c r="M923" s="28">
        <f t="shared" si="101"/>
        <v>25</v>
      </c>
      <c r="N923" s="28">
        <f t="shared" si="102"/>
        <v>9</v>
      </c>
      <c r="O923" s="28">
        <f t="shared" si="103"/>
        <v>2018</v>
      </c>
      <c r="P923" s="28" t="str">
        <f t="shared" si="104"/>
        <v>25</v>
      </c>
      <c r="Q923" s="28">
        <f>ROUNDUP(Table1[[#This Row],[month]]/3,0)</f>
        <v>3</v>
      </c>
      <c r="R923" s="28" t="str">
        <f>_xlfn.CONCAT(Table1[[#This Row],[year]],"-Q",Table1[[#This Row],[Quarter]])</f>
        <v>2018-Q3</v>
      </c>
      <c r="S923" s="28" t="str">
        <f>TEXT(Table1[[#This Row],[dateStr]],"yyyy-mm")</f>
        <v>2018-09</v>
      </c>
      <c r="T923" s="28" t="str">
        <f t="shared" si="105"/>
        <v>September</v>
      </c>
      <c r="U923" s="31">
        <v>4</v>
      </c>
      <c r="V923" s="27" t="s">
        <v>6173</v>
      </c>
      <c r="W923" s="32">
        <f t="shared" si="106"/>
        <v>7498</v>
      </c>
      <c r="X923" s="27" t="s">
        <v>6174</v>
      </c>
      <c r="Y923" s="32">
        <f t="shared" si="115"/>
        <v>137</v>
      </c>
      <c r="Z923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23" s="27" t="s">
        <v>6175</v>
      </c>
      <c r="AB923" s="33">
        <f>Table1[[#This Row],[secs]]/60 + Table1[[#This Row],[mins]] + Table1[[#This Row],[hours]]*60</f>
        <v>20.6</v>
      </c>
      <c r="AC923" s="34">
        <f t="shared" si="116"/>
        <v>36</v>
      </c>
      <c r="AD923" s="34">
        <f t="shared" si="117"/>
        <v>20</v>
      </c>
      <c r="AE923" s="35">
        <f t="shared" si="118"/>
        <v>0</v>
      </c>
      <c r="AF923" s="28" t="str">
        <f>IFERROR(VLOOKUP(E923,youtube_playlist!$G:$H,2,FALSE),"Unspecified")</f>
        <v>Unspecified</v>
      </c>
      <c r="AG923" s="28" t="str">
        <f>IFERROR(INDEX(youtube_playlist!$G$2:$H$285,MATCH(E923,youtube_playlist!$G$2:$G$285,0),MATCH("industry",youtube_playlist!$G$1:$H$1,0)),"Unspecified")</f>
        <v>Unspecified</v>
      </c>
      <c r="AH923" s="36">
        <v>16756</v>
      </c>
    </row>
    <row r="924" spans="1:34" ht="15.75" customHeight="1" x14ac:dyDescent="0.3">
      <c r="A924" s="27" t="s">
        <v>6176</v>
      </c>
      <c r="B924" s="27" t="s">
        <v>4376</v>
      </c>
      <c r="C924" s="27" t="s">
        <v>6177</v>
      </c>
      <c r="D924" s="27" t="s">
        <v>6178</v>
      </c>
      <c r="E924" s="28" t="str">
        <f t="shared" si="96"/>
        <v>DH0Kx-eR-b8</v>
      </c>
      <c r="F924" s="28" t="str">
        <f t="shared" si="97"/>
        <v>DH0Kx-eR-b8</v>
      </c>
      <c r="G924" s="27" t="s">
        <v>6177</v>
      </c>
      <c r="H924" s="29" t="str">
        <f t="shared" si="98"/>
        <v>The Secret Sauce</v>
      </c>
      <c r="I924" s="27" t="s">
        <v>1587</v>
      </c>
      <c r="J924" s="27" t="s">
        <v>6179</v>
      </c>
      <c r="K924" s="28" t="str">
        <f t="shared" si="99"/>
        <v>Sep 21, 2018</v>
      </c>
      <c r="L924" s="30">
        <f t="shared" si="100"/>
        <v>43364</v>
      </c>
      <c r="M924" s="28">
        <f t="shared" si="101"/>
        <v>21</v>
      </c>
      <c r="N924" s="28">
        <f t="shared" si="102"/>
        <v>9</v>
      </c>
      <c r="O924" s="28">
        <f t="shared" si="103"/>
        <v>2018</v>
      </c>
      <c r="P924" s="28" t="str">
        <f t="shared" si="104"/>
        <v>21</v>
      </c>
      <c r="Q924" s="28">
        <f>ROUNDUP(Table1[[#This Row],[month]]/3,0)</f>
        <v>3</v>
      </c>
      <c r="R924" s="28" t="str">
        <f>_xlfn.CONCAT(Table1[[#This Row],[year]],"-Q",Table1[[#This Row],[Quarter]])</f>
        <v>2018-Q3</v>
      </c>
      <c r="S924" s="28" t="str">
        <f>TEXT(Table1[[#This Row],[dateStr]],"yyyy-mm")</f>
        <v>2018-09</v>
      </c>
      <c r="T924" s="28" t="str">
        <f t="shared" si="105"/>
        <v>September</v>
      </c>
      <c r="U924" s="31">
        <v>79</v>
      </c>
      <c r="V924" s="27" t="s">
        <v>6180</v>
      </c>
      <c r="W924" s="32">
        <f t="shared" si="106"/>
        <v>234057</v>
      </c>
      <c r="X924" s="27" t="s">
        <v>6181</v>
      </c>
      <c r="Y924" s="32">
        <f t="shared" si="115"/>
        <v>5107</v>
      </c>
      <c r="Z924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24" s="27" t="s">
        <v>6182</v>
      </c>
      <c r="AB924" s="33">
        <f>Table1[[#This Row],[secs]]/60 + Table1[[#This Row],[mins]] + Table1[[#This Row],[hours]]*60</f>
        <v>14.066666666666666</v>
      </c>
      <c r="AC924" s="34">
        <f t="shared" si="116"/>
        <v>4</v>
      </c>
      <c r="AD924" s="34">
        <f t="shared" si="117"/>
        <v>14</v>
      </c>
      <c r="AE924" s="35">
        <f t="shared" si="118"/>
        <v>0</v>
      </c>
      <c r="AF924" s="28" t="str">
        <f>IFERROR(VLOOKUP(E924,youtube_playlist!$G:$H,2,FALSE),"Unspecified")</f>
        <v>Unspecified</v>
      </c>
      <c r="AG924" s="28" t="str">
        <f>IFERROR(INDEX(youtube_playlist!$G$2:$H$285,MATCH(E924,youtube_playlist!$G$2:$G$285,0),MATCH("industry",youtube_playlist!$G$1:$H$1,0)),"Unspecified")</f>
        <v>Unspecified</v>
      </c>
      <c r="AH924" s="36">
        <v>19990</v>
      </c>
    </row>
    <row r="925" spans="1:34" ht="15.75" customHeight="1" x14ac:dyDescent="0.3">
      <c r="A925" s="27" t="s">
        <v>6183</v>
      </c>
      <c r="B925" s="27" t="s">
        <v>4376</v>
      </c>
      <c r="C925" s="27" t="s">
        <v>6184</v>
      </c>
      <c r="D925" s="27" t="s">
        <v>6185</v>
      </c>
      <c r="E925" s="28" t="str">
        <f t="shared" si="96"/>
        <v>kr4mdrKZR_M</v>
      </c>
      <c r="F925" s="28" t="str">
        <f t="shared" si="97"/>
        <v>kr4mdrKZR_M</v>
      </c>
      <c r="G925" s="27" t="s">
        <v>6184</v>
      </c>
      <c r="H925" s="29" t="str">
        <f t="shared" si="98"/>
        <v>The Secret Sauce</v>
      </c>
      <c r="I925" s="27" t="s">
        <v>1587</v>
      </c>
      <c r="J925" s="27" t="s">
        <v>6186</v>
      </c>
      <c r="K925" s="28" t="str">
        <f t="shared" si="99"/>
        <v>Sep 18, 2018</v>
      </c>
      <c r="L925" s="30">
        <f t="shared" si="100"/>
        <v>43361</v>
      </c>
      <c r="M925" s="28">
        <f t="shared" si="101"/>
        <v>18</v>
      </c>
      <c r="N925" s="28">
        <f t="shared" si="102"/>
        <v>9</v>
      </c>
      <c r="O925" s="28">
        <f t="shared" si="103"/>
        <v>2018</v>
      </c>
      <c r="P925" s="28" t="str">
        <f t="shared" si="104"/>
        <v>18</v>
      </c>
      <c r="Q925" s="28">
        <f>ROUNDUP(Table1[[#This Row],[month]]/3,0)</f>
        <v>3</v>
      </c>
      <c r="R925" s="28" t="str">
        <f>_xlfn.CONCAT(Table1[[#This Row],[year]],"-Q",Table1[[#This Row],[Quarter]])</f>
        <v>2018-Q3</v>
      </c>
      <c r="S925" s="28" t="str">
        <f>TEXT(Table1[[#This Row],[dateStr]],"yyyy-mm")</f>
        <v>2018-09</v>
      </c>
      <c r="T925" s="28" t="str">
        <f t="shared" si="105"/>
        <v>September</v>
      </c>
      <c r="U925" s="31">
        <v>68</v>
      </c>
      <c r="V925" s="27" t="s">
        <v>6187</v>
      </c>
      <c r="W925" s="32">
        <f t="shared" si="106"/>
        <v>106555</v>
      </c>
      <c r="X925" s="27" t="s">
        <v>6188</v>
      </c>
      <c r="Y925" s="32">
        <f t="shared" si="115"/>
        <v>2336</v>
      </c>
      <c r="Z92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25" s="27" t="s">
        <v>6189</v>
      </c>
      <c r="AB925" s="33">
        <f>Table1[[#This Row],[secs]]/60 + Table1[[#This Row],[mins]] + Table1[[#This Row],[hours]]*60</f>
        <v>19.8</v>
      </c>
      <c r="AC925" s="34">
        <f t="shared" si="116"/>
        <v>48</v>
      </c>
      <c r="AD925" s="34">
        <f t="shared" si="117"/>
        <v>19</v>
      </c>
      <c r="AE925" s="35">
        <f t="shared" si="118"/>
        <v>0</v>
      </c>
      <c r="AF925" s="28" t="str">
        <f>IFERROR(VLOOKUP(E925,youtube_playlist!$G:$H,2,FALSE),"Unspecified")</f>
        <v>Unspecified</v>
      </c>
      <c r="AG925" s="28" t="str">
        <f>IFERROR(INDEX(youtube_playlist!$G$2:$H$285,MATCH(E925,youtube_playlist!$G$2:$G$285,0),MATCH("industry",youtube_playlist!$G$1:$H$1,0)),"Unspecified")</f>
        <v>Unspecified</v>
      </c>
      <c r="AH925" s="36">
        <v>58894</v>
      </c>
    </row>
    <row r="926" spans="1:34" ht="15.75" customHeight="1" x14ac:dyDescent="0.3">
      <c r="A926" s="27" t="s">
        <v>6190</v>
      </c>
      <c r="B926" s="27" t="s">
        <v>4376</v>
      </c>
      <c r="C926" s="27" t="s">
        <v>6191</v>
      </c>
      <c r="D926" s="27" t="s">
        <v>6192</v>
      </c>
      <c r="E926" s="28" t="str">
        <f t="shared" si="96"/>
        <v>YRb8oy5jW0A</v>
      </c>
      <c r="F926" s="28" t="str">
        <f t="shared" si="97"/>
        <v>YRb8oy5jW0A</v>
      </c>
      <c r="G926" s="27" t="s">
        <v>6191</v>
      </c>
      <c r="H926" s="29" t="str">
        <f t="shared" si="98"/>
        <v>The Secret Sauce</v>
      </c>
      <c r="I926" s="27" t="s">
        <v>1587</v>
      </c>
      <c r="J926" s="27" t="s">
        <v>6193</v>
      </c>
      <c r="K926" s="28" t="str">
        <f t="shared" si="99"/>
        <v>Sep 14, 2018</v>
      </c>
      <c r="L926" s="30">
        <f t="shared" si="100"/>
        <v>43357</v>
      </c>
      <c r="M926" s="28">
        <f t="shared" si="101"/>
        <v>14</v>
      </c>
      <c r="N926" s="28">
        <f t="shared" si="102"/>
        <v>9</v>
      </c>
      <c r="O926" s="28">
        <f t="shared" si="103"/>
        <v>2018</v>
      </c>
      <c r="P926" s="28" t="str">
        <f t="shared" si="104"/>
        <v>14</v>
      </c>
      <c r="Q926" s="28">
        <f>ROUNDUP(Table1[[#This Row],[month]]/3,0)</f>
        <v>3</v>
      </c>
      <c r="R926" s="28" t="str">
        <f>_xlfn.CONCAT(Table1[[#This Row],[year]],"-Q",Table1[[#This Row],[Quarter]])</f>
        <v>2018-Q3</v>
      </c>
      <c r="S926" s="28" t="str">
        <f>TEXT(Table1[[#This Row],[dateStr]],"yyyy-mm")</f>
        <v>2018-09</v>
      </c>
      <c r="T926" s="28" t="str">
        <f t="shared" si="105"/>
        <v>September</v>
      </c>
      <c r="U926" s="31">
        <v>160</v>
      </c>
      <c r="V926" s="27" t="s">
        <v>6194</v>
      </c>
      <c r="W926" s="32">
        <f t="shared" si="106"/>
        <v>403801</v>
      </c>
      <c r="X926" s="27" t="s">
        <v>6195</v>
      </c>
      <c r="Y926" s="32">
        <f t="shared" si="115"/>
        <v>8217</v>
      </c>
      <c r="Z926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26" s="27" t="s">
        <v>6196</v>
      </c>
      <c r="AB926" s="33">
        <f>Table1[[#This Row],[secs]]/60 + Table1[[#This Row],[mins]] + Table1[[#This Row],[hours]]*60</f>
        <v>19.3</v>
      </c>
      <c r="AC926" s="34">
        <f t="shared" si="116"/>
        <v>18</v>
      </c>
      <c r="AD926" s="34">
        <f t="shared" si="117"/>
        <v>19</v>
      </c>
      <c r="AE926" s="35">
        <f t="shared" si="118"/>
        <v>0</v>
      </c>
      <c r="AF926" s="28" t="str">
        <f>IFERROR(VLOOKUP(E926,youtube_playlist!$G:$H,2,FALSE),"Unspecified")</f>
        <v>Unspecified</v>
      </c>
      <c r="AG926" s="28" t="str">
        <f>IFERROR(INDEX(youtube_playlist!$G$2:$H$285,MATCH(E926,youtube_playlist!$G$2:$G$285,0),MATCH("industry",youtube_playlist!$G$1:$H$1,0)),"Unspecified")</f>
        <v>Unspecified</v>
      </c>
      <c r="AH926" s="36">
        <v>54359</v>
      </c>
    </row>
    <row r="927" spans="1:34" ht="15.75" customHeight="1" x14ac:dyDescent="0.3">
      <c r="A927" s="27" t="s">
        <v>6197</v>
      </c>
      <c r="B927" s="27" t="s">
        <v>4376</v>
      </c>
      <c r="C927" s="27" t="s">
        <v>6198</v>
      </c>
      <c r="D927" s="27" t="s">
        <v>6199</v>
      </c>
      <c r="E927" s="28" t="str">
        <f t="shared" si="96"/>
        <v>Ggfnw0Ypnmg</v>
      </c>
      <c r="F927" s="28" t="str">
        <f t="shared" si="97"/>
        <v>Ggfnw0Ypnmg</v>
      </c>
      <c r="G927" s="27" t="s">
        <v>6198</v>
      </c>
      <c r="H927" s="29" t="str">
        <f t="shared" si="98"/>
        <v>The Secret Sauce</v>
      </c>
      <c r="I927" s="27" t="s">
        <v>1587</v>
      </c>
      <c r="J927" s="27" t="s">
        <v>6200</v>
      </c>
      <c r="K927" s="28" t="str">
        <f t="shared" si="99"/>
        <v>Sep 11, 2018</v>
      </c>
      <c r="L927" s="30">
        <f t="shared" si="100"/>
        <v>43354</v>
      </c>
      <c r="M927" s="28">
        <f t="shared" si="101"/>
        <v>11</v>
      </c>
      <c r="N927" s="28">
        <f t="shared" si="102"/>
        <v>9</v>
      </c>
      <c r="O927" s="28">
        <f t="shared" si="103"/>
        <v>2018</v>
      </c>
      <c r="P927" s="28" t="str">
        <f t="shared" si="104"/>
        <v>11</v>
      </c>
      <c r="Q927" s="28">
        <f>ROUNDUP(Table1[[#This Row],[month]]/3,0)</f>
        <v>3</v>
      </c>
      <c r="R927" s="28" t="str">
        <f>_xlfn.CONCAT(Table1[[#This Row],[year]],"-Q",Table1[[#This Row],[Quarter]])</f>
        <v>2018-Q3</v>
      </c>
      <c r="S927" s="28" t="str">
        <f>TEXT(Table1[[#This Row],[dateStr]],"yyyy-mm")</f>
        <v>2018-09</v>
      </c>
      <c r="T927" s="28" t="str">
        <f t="shared" si="105"/>
        <v>September</v>
      </c>
      <c r="U927" s="31">
        <v>42</v>
      </c>
      <c r="V927" s="27" t="s">
        <v>6201</v>
      </c>
      <c r="W927" s="32">
        <f t="shared" si="106"/>
        <v>76522</v>
      </c>
      <c r="X927" s="27" t="s">
        <v>6202</v>
      </c>
      <c r="Y927" s="32">
        <f t="shared" si="115"/>
        <v>1559</v>
      </c>
      <c r="Z92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27" s="27" t="s">
        <v>6203</v>
      </c>
      <c r="AB927" s="33">
        <f>Table1[[#This Row],[secs]]/60 + Table1[[#This Row],[mins]] + Table1[[#This Row],[hours]]*60</f>
        <v>30.316666666666666</v>
      </c>
      <c r="AC927" s="34">
        <f t="shared" si="116"/>
        <v>19</v>
      </c>
      <c r="AD927" s="34">
        <f t="shared" si="117"/>
        <v>30</v>
      </c>
      <c r="AE927" s="35">
        <f t="shared" si="118"/>
        <v>0</v>
      </c>
      <c r="AF927" s="28" t="str">
        <f>IFERROR(VLOOKUP(E927,youtube_playlist!$G:$H,2,FALSE),"Unspecified")</f>
        <v>Unspecified</v>
      </c>
      <c r="AG927" s="28" t="str">
        <f>IFERROR(INDEX(youtube_playlist!$G$2:$H$285,MATCH(E927,youtube_playlist!$G$2:$G$285,0),MATCH("industry",youtube_playlist!$G$1:$H$1,0)),"Unspecified")</f>
        <v>Unspecified</v>
      </c>
      <c r="AH927" s="36">
        <v>23118</v>
      </c>
    </row>
    <row r="928" spans="1:34" ht="15.75" customHeight="1" x14ac:dyDescent="0.3">
      <c r="A928" s="27" t="s">
        <v>6204</v>
      </c>
      <c r="B928" s="27" t="s">
        <v>4376</v>
      </c>
      <c r="C928" s="27" t="s">
        <v>6205</v>
      </c>
      <c r="D928" s="27" t="s">
        <v>6206</v>
      </c>
      <c r="E928" s="28" t="str">
        <f t="shared" si="96"/>
        <v>so8N3a5Wh0s</v>
      </c>
      <c r="F928" s="28" t="str">
        <f t="shared" si="97"/>
        <v>so8N3a5Wh0s</v>
      </c>
      <c r="G928" s="27" t="s">
        <v>6205</v>
      </c>
      <c r="H928" s="29" t="str">
        <f t="shared" si="98"/>
        <v>The Secret Sauce</v>
      </c>
      <c r="I928" s="27" t="s">
        <v>1587</v>
      </c>
      <c r="J928" s="27" t="s">
        <v>6207</v>
      </c>
      <c r="K928" s="28" t="str">
        <f t="shared" si="99"/>
        <v>Sep 4, 2018</v>
      </c>
      <c r="L928" s="30">
        <f t="shared" si="100"/>
        <v>43347</v>
      </c>
      <c r="M928" s="28">
        <f t="shared" si="101"/>
        <v>4</v>
      </c>
      <c r="N928" s="28">
        <f t="shared" si="102"/>
        <v>9</v>
      </c>
      <c r="O928" s="28">
        <f t="shared" si="103"/>
        <v>2018</v>
      </c>
      <c r="P928" s="28" t="str">
        <f t="shared" si="104"/>
        <v>4</v>
      </c>
      <c r="Q928" s="28">
        <f>ROUNDUP(Table1[[#This Row],[month]]/3,0)</f>
        <v>3</v>
      </c>
      <c r="R928" s="28" t="str">
        <f>_xlfn.CONCAT(Table1[[#This Row],[year]],"-Q",Table1[[#This Row],[Quarter]])</f>
        <v>2018-Q3</v>
      </c>
      <c r="S928" s="28" t="str">
        <f>TEXT(Table1[[#This Row],[dateStr]],"yyyy-mm")</f>
        <v>2018-09</v>
      </c>
      <c r="T928" s="28" t="str">
        <f t="shared" si="105"/>
        <v>September</v>
      </c>
      <c r="U928" s="31">
        <v>7</v>
      </c>
      <c r="V928" s="27" t="s">
        <v>6208</v>
      </c>
      <c r="W928" s="32">
        <f t="shared" si="106"/>
        <v>17445</v>
      </c>
      <c r="X928" s="27" t="s">
        <v>3720</v>
      </c>
      <c r="Y928" s="32">
        <f t="shared" si="115"/>
        <v>259</v>
      </c>
      <c r="Z92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28" s="27" t="s">
        <v>6209</v>
      </c>
      <c r="AB928" s="33">
        <f>Table1[[#This Row],[secs]]/60 + Table1[[#This Row],[mins]] + Table1[[#This Row],[hours]]*60</f>
        <v>41.516666666666666</v>
      </c>
      <c r="AC928" s="34">
        <f t="shared" si="116"/>
        <v>31</v>
      </c>
      <c r="AD928" s="34">
        <f t="shared" si="117"/>
        <v>41</v>
      </c>
      <c r="AE928" s="35">
        <f t="shared" si="118"/>
        <v>0</v>
      </c>
      <c r="AF928" s="28" t="str">
        <f>IFERROR(VLOOKUP(E928,youtube_playlist!$G:$H,2,FALSE),"Unspecified")</f>
        <v>อสังหาริมทรัพย์</v>
      </c>
      <c r="AG928" s="28" t="str">
        <f>IFERROR(INDEX(youtube_playlist!$G$2:$H$285,MATCH(E928,youtube_playlist!$G$2:$G$285,0),MATCH("industry",youtube_playlist!$G$1:$H$1,0)),"Unspecified")</f>
        <v>อสังหาริมทรัพย์</v>
      </c>
      <c r="AH928" s="36">
        <v>17877</v>
      </c>
    </row>
    <row r="929" spans="1:34" ht="15.75" customHeight="1" x14ac:dyDescent="0.3">
      <c r="A929" s="27" t="s">
        <v>6210</v>
      </c>
      <c r="B929" s="27" t="s">
        <v>4376</v>
      </c>
      <c r="C929" s="27" t="s">
        <v>6211</v>
      </c>
      <c r="D929" s="27" t="s">
        <v>6212</v>
      </c>
      <c r="E929" s="28" t="str">
        <f t="shared" si="96"/>
        <v>rXqdl8tjP70</v>
      </c>
      <c r="F929" s="28" t="str">
        <f t="shared" si="97"/>
        <v>rXqdl8tjP70</v>
      </c>
      <c r="G929" s="27" t="s">
        <v>6211</v>
      </c>
      <c r="H929" s="29" t="str">
        <f t="shared" si="98"/>
        <v>The Secret Sauce</v>
      </c>
      <c r="I929" s="27" t="s">
        <v>1587</v>
      </c>
      <c r="J929" s="27" t="s">
        <v>6213</v>
      </c>
      <c r="K929" s="28" t="str">
        <f t="shared" si="99"/>
        <v>Aug 28, 2018</v>
      </c>
      <c r="L929" s="30">
        <f t="shared" si="100"/>
        <v>43340</v>
      </c>
      <c r="M929" s="28">
        <f t="shared" si="101"/>
        <v>28</v>
      </c>
      <c r="N929" s="28">
        <f t="shared" si="102"/>
        <v>8</v>
      </c>
      <c r="O929" s="28">
        <f t="shared" si="103"/>
        <v>2018</v>
      </c>
      <c r="P929" s="28" t="str">
        <f t="shared" si="104"/>
        <v>28</v>
      </c>
      <c r="Q929" s="28">
        <f>ROUNDUP(Table1[[#This Row],[month]]/3,0)</f>
        <v>3</v>
      </c>
      <c r="R929" s="28" t="str">
        <f>_xlfn.CONCAT(Table1[[#This Row],[year]],"-Q",Table1[[#This Row],[Quarter]])</f>
        <v>2018-Q3</v>
      </c>
      <c r="S929" s="28" t="str">
        <f>TEXT(Table1[[#This Row],[dateStr]],"yyyy-mm")</f>
        <v>2018-08</v>
      </c>
      <c r="T929" s="28" t="str">
        <f t="shared" si="105"/>
        <v>August</v>
      </c>
      <c r="U929" s="31">
        <v>67</v>
      </c>
      <c r="V929" s="27" t="s">
        <v>6214</v>
      </c>
      <c r="W929" s="32">
        <f t="shared" si="106"/>
        <v>172482</v>
      </c>
      <c r="X929" s="27" t="s">
        <v>6215</v>
      </c>
      <c r="Y929" s="32">
        <f t="shared" si="115"/>
        <v>3464</v>
      </c>
      <c r="Z929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29" s="27" t="s">
        <v>6216</v>
      </c>
      <c r="AB929" s="33">
        <f>Table1[[#This Row],[secs]]/60 + Table1[[#This Row],[mins]] + Table1[[#This Row],[hours]]*60</f>
        <v>16.533333333333335</v>
      </c>
      <c r="AC929" s="34">
        <f t="shared" si="116"/>
        <v>32</v>
      </c>
      <c r="AD929" s="34">
        <f t="shared" si="117"/>
        <v>16</v>
      </c>
      <c r="AE929" s="35">
        <f t="shared" si="118"/>
        <v>0</v>
      </c>
      <c r="AF929" s="28" t="str">
        <f>IFERROR(VLOOKUP(E929,youtube_playlist!$G:$H,2,FALSE),"Unspecified")</f>
        <v>Unspecified</v>
      </c>
      <c r="AG929" s="28" t="str">
        <f>IFERROR(INDEX(youtube_playlist!$G$2:$H$285,MATCH(E929,youtube_playlist!$G$2:$G$285,0),MATCH("industry",youtube_playlist!$G$1:$H$1,0)),"Unspecified")</f>
        <v>Unspecified</v>
      </c>
      <c r="AH929" s="36">
        <v>38007</v>
      </c>
    </row>
    <row r="930" spans="1:34" ht="15.75" customHeight="1" x14ac:dyDescent="0.3">
      <c r="A930" s="27" t="s">
        <v>6217</v>
      </c>
      <c r="B930" s="27" t="s">
        <v>4376</v>
      </c>
      <c r="C930" s="27" t="s">
        <v>6218</v>
      </c>
      <c r="D930" s="27" t="s">
        <v>6219</v>
      </c>
      <c r="E930" s="28" t="str">
        <f t="shared" si="96"/>
        <v>F23ueaIkTjw</v>
      </c>
      <c r="F930" s="28" t="str">
        <f t="shared" si="97"/>
        <v>F23ueaIkTjw</v>
      </c>
      <c r="G930" s="27" t="s">
        <v>6218</v>
      </c>
      <c r="H930" s="29" t="str">
        <f t="shared" si="98"/>
        <v>The Secret Sauce</v>
      </c>
      <c r="I930" s="27" t="s">
        <v>1587</v>
      </c>
      <c r="J930" s="27" t="s">
        <v>6220</v>
      </c>
      <c r="K930" s="28" t="str">
        <f t="shared" si="99"/>
        <v>Aug 21, 2018</v>
      </c>
      <c r="L930" s="30">
        <f t="shared" si="100"/>
        <v>43333</v>
      </c>
      <c r="M930" s="28">
        <f t="shared" si="101"/>
        <v>21</v>
      </c>
      <c r="N930" s="28">
        <f t="shared" si="102"/>
        <v>8</v>
      </c>
      <c r="O930" s="28">
        <f t="shared" si="103"/>
        <v>2018</v>
      </c>
      <c r="P930" s="28" t="str">
        <f t="shared" si="104"/>
        <v>21</v>
      </c>
      <c r="Q930" s="28">
        <f>ROUNDUP(Table1[[#This Row],[month]]/3,0)</f>
        <v>3</v>
      </c>
      <c r="R930" s="28" t="str">
        <f>_xlfn.CONCAT(Table1[[#This Row],[year]],"-Q",Table1[[#This Row],[Quarter]])</f>
        <v>2018-Q3</v>
      </c>
      <c r="S930" s="28" t="str">
        <f>TEXT(Table1[[#This Row],[dateStr]],"yyyy-mm")</f>
        <v>2018-08</v>
      </c>
      <c r="T930" s="28" t="str">
        <f t="shared" si="105"/>
        <v>August</v>
      </c>
      <c r="U930" s="31">
        <v>6</v>
      </c>
      <c r="V930" s="27" t="s">
        <v>6221</v>
      </c>
      <c r="W930" s="32">
        <f t="shared" si="106"/>
        <v>6809</v>
      </c>
      <c r="X930" s="27" t="s">
        <v>5791</v>
      </c>
      <c r="Y930" s="32">
        <f t="shared" si="115"/>
        <v>102</v>
      </c>
      <c r="Z93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30" s="27" t="s">
        <v>6222</v>
      </c>
      <c r="AB930" s="33">
        <f>Table1[[#This Row],[secs]]/60 + Table1[[#This Row],[mins]] + Table1[[#This Row],[hours]]*60</f>
        <v>45.5</v>
      </c>
      <c r="AC930" s="34">
        <f t="shared" si="116"/>
        <v>30</v>
      </c>
      <c r="AD930" s="34">
        <f t="shared" si="117"/>
        <v>45</v>
      </c>
      <c r="AE930" s="35">
        <f t="shared" si="118"/>
        <v>0</v>
      </c>
      <c r="AF930" s="28" t="str">
        <f>IFERROR(VLOOKUP(E930,youtube_playlist!$G:$H,2,FALSE),"Unspecified")</f>
        <v>อาหาร</v>
      </c>
      <c r="AG930" s="28" t="str">
        <f>IFERROR(INDEX(youtube_playlist!$G$2:$H$285,MATCH(E930,youtube_playlist!$G$2:$G$285,0),MATCH("industry",youtube_playlist!$G$1:$H$1,0)),"Unspecified")</f>
        <v>อาหาร</v>
      </c>
      <c r="AH930" s="36">
        <v>12698</v>
      </c>
    </row>
    <row r="931" spans="1:34" ht="15.75" customHeight="1" x14ac:dyDescent="0.3">
      <c r="A931" s="27" t="s">
        <v>6223</v>
      </c>
      <c r="B931" s="27" t="s">
        <v>4376</v>
      </c>
      <c r="C931" s="27" t="s">
        <v>6224</v>
      </c>
      <c r="D931" s="27" t="s">
        <v>6225</v>
      </c>
      <c r="E931" s="28" t="str">
        <f t="shared" si="96"/>
        <v>mKLCUSDwl68</v>
      </c>
      <c r="F931" s="28" t="str">
        <f t="shared" si="97"/>
        <v>mKLCUSDwl68</v>
      </c>
      <c r="G931" s="27" t="s">
        <v>6224</v>
      </c>
      <c r="H931" s="29" t="str">
        <f t="shared" si="98"/>
        <v>The Secret Sauce</v>
      </c>
      <c r="I931" s="27" t="s">
        <v>1587</v>
      </c>
      <c r="J931" s="27" t="s">
        <v>6226</v>
      </c>
      <c r="K931" s="28" t="str">
        <f t="shared" si="99"/>
        <v>Aug 8, 2018</v>
      </c>
      <c r="L931" s="30">
        <f t="shared" si="100"/>
        <v>43320</v>
      </c>
      <c r="M931" s="28">
        <f t="shared" si="101"/>
        <v>8</v>
      </c>
      <c r="N931" s="28">
        <f t="shared" si="102"/>
        <v>8</v>
      </c>
      <c r="O931" s="28">
        <f t="shared" si="103"/>
        <v>2018</v>
      </c>
      <c r="P931" s="28" t="str">
        <f t="shared" si="104"/>
        <v>8</v>
      </c>
      <c r="Q931" s="28">
        <f>ROUNDUP(Table1[[#This Row],[month]]/3,0)</f>
        <v>3</v>
      </c>
      <c r="R931" s="28" t="str">
        <f>_xlfn.CONCAT(Table1[[#This Row],[year]],"-Q",Table1[[#This Row],[Quarter]])</f>
        <v>2018-Q3</v>
      </c>
      <c r="S931" s="28" t="str">
        <f>TEXT(Table1[[#This Row],[dateStr]],"yyyy-mm")</f>
        <v>2018-08</v>
      </c>
      <c r="T931" s="28" t="str">
        <f t="shared" si="105"/>
        <v>August</v>
      </c>
      <c r="U931" s="31">
        <v>31</v>
      </c>
      <c r="V931" s="27" t="s">
        <v>6227</v>
      </c>
      <c r="W931" s="32">
        <f t="shared" si="106"/>
        <v>32370</v>
      </c>
      <c r="X931" s="27" t="s">
        <v>3084</v>
      </c>
      <c r="Y931" s="32">
        <f t="shared" si="115"/>
        <v>518</v>
      </c>
      <c r="Z93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31" s="27" t="s">
        <v>4202</v>
      </c>
      <c r="AB931" s="33">
        <f>Table1[[#This Row],[secs]]/60 + Table1[[#This Row],[mins]] + Table1[[#This Row],[hours]]*60</f>
        <v>52.81666666666667</v>
      </c>
      <c r="AC931" s="34">
        <f t="shared" si="116"/>
        <v>49</v>
      </c>
      <c r="AD931" s="34">
        <f t="shared" si="117"/>
        <v>52</v>
      </c>
      <c r="AE931" s="35">
        <f t="shared" si="118"/>
        <v>0</v>
      </c>
      <c r="AF931" s="28" t="str">
        <f>IFERROR(VLOOKUP(E931,youtube_playlist!$G:$H,2,FALSE),"Unspecified")</f>
        <v>Fashion</v>
      </c>
      <c r="AG931" s="28" t="str">
        <f>IFERROR(INDEX(youtube_playlist!$G$2:$H$285,MATCH(E931,youtube_playlist!$G$2:$G$285,0),MATCH("industry",youtube_playlist!$G$1:$H$1,0)),"Unspecified")</f>
        <v>Fashion</v>
      </c>
      <c r="AH931" s="36">
        <v>14575</v>
      </c>
    </row>
    <row r="932" spans="1:34" ht="15.75" customHeight="1" x14ac:dyDescent="0.3">
      <c r="A932" s="27" t="s">
        <v>6228</v>
      </c>
      <c r="B932" s="27" t="s">
        <v>4376</v>
      </c>
      <c r="C932" s="27" t="s">
        <v>6229</v>
      </c>
      <c r="D932" s="27" t="s">
        <v>6230</v>
      </c>
      <c r="E932" s="28" t="str">
        <f t="shared" si="96"/>
        <v>ej5GC2CpRFI</v>
      </c>
      <c r="F932" s="28" t="str">
        <f t="shared" si="97"/>
        <v>ej5GC2CpRFI</v>
      </c>
      <c r="G932" s="27" t="s">
        <v>6229</v>
      </c>
      <c r="H932" s="29" t="str">
        <f t="shared" si="98"/>
        <v>The Secret Sauce</v>
      </c>
      <c r="I932" s="27" t="s">
        <v>1587</v>
      </c>
      <c r="J932" s="27" t="s">
        <v>6231</v>
      </c>
      <c r="K932" s="28" t="str">
        <f t="shared" si="99"/>
        <v>Aug 3, 2018</v>
      </c>
      <c r="L932" s="30">
        <f t="shared" si="100"/>
        <v>43315</v>
      </c>
      <c r="M932" s="28">
        <f t="shared" si="101"/>
        <v>3</v>
      </c>
      <c r="N932" s="28">
        <f t="shared" si="102"/>
        <v>8</v>
      </c>
      <c r="O932" s="28">
        <f t="shared" si="103"/>
        <v>2018</v>
      </c>
      <c r="P932" s="28" t="str">
        <f t="shared" si="104"/>
        <v>3</v>
      </c>
      <c r="Q932" s="28">
        <f>ROUNDUP(Table1[[#This Row],[month]]/3,0)</f>
        <v>3</v>
      </c>
      <c r="R932" s="28" t="str">
        <f>_xlfn.CONCAT(Table1[[#This Row],[year]],"-Q",Table1[[#This Row],[Quarter]])</f>
        <v>2018-Q3</v>
      </c>
      <c r="S932" s="28" t="str">
        <f>TEXT(Table1[[#This Row],[dateStr]],"yyyy-mm")</f>
        <v>2018-08</v>
      </c>
      <c r="T932" s="28" t="str">
        <f t="shared" si="105"/>
        <v>August</v>
      </c>
      <c r="U932" s="31">
        <v>132</v>
      </c>
      <c r="V932" s="27" t="s">
        <v>6232</v>
      </c>
      <c r="W932" s="32">
        <f t="shared" si="106"/>
        <v>36746</v>
      </c>
      <c r="X932" s="27" t="s">
        <v>6233</v>
      </c>
      <c r="Y932" s="32">
        <f t="shared" si="115"/>
        <v>882</v>
      </c>
      <c r="Z93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32" s="27" t="s">
        <v>6234</v>
      </c>
      <c r="AB932" s="33">
        <f>Table1[[#This Row],[secs]]/60 + Table1[[#This Row],[mins]] + Table1[[#This Row],[hours]]*60</f>
        <v>59.68333333333333</v>
      </c>
      <c r="AC932" s="34">
        <f t="shared" si="116"/>
        <v>41</v>
      </c>
      <c r="AD932" s="34">
        <f t="shared" si="117"/>
        <v>59</v>
      </c>
      <c r="AE932" s="35">
        <f t="shared" si="118"/>
        <v>0</v>
      </c>
      <c r="AF932" s="28" t="str">
        <f>IFERROR(VLOOKUP(E932,youtube_playlist!$G:$H,2,FALSE),"Unspecified")</f>
        <v>Unspecified</v>
      </c>
      <c r="AG932" s="28" t="str">
        <f>IFERROR(INDEX(youtube_playlist!$G$2:$H$285,MATCH(E932,youtube_playlist!$G$2:$G$285,0),MATCH("industry",youtube_playlist!$G$1:$H$1,0)),"Unspecified")</f>
        <v>Unspecified</v>
      </c>
      <c r="AH932" s="36">
        <v>13197</v>
      </c>
    </row>
    <row r="933" spans="1:34" ht="15.75" customHeight="1" x14ac:dyDescent="0.3">
      <c r="A933" s="27" t="s">
        <v>6235</v>
      </c>
      <c r="B933" s="27" t="s">
        <v>4376</v>
      </c>
      <c r="C933" s="27" t="s">
        <v>6236</v>
      </c>
      <c r="D933" s="27" t="s">
        <v>6237</v>
      </c>
      <c r="E933" s="28" t="str">
        <f t="shared" si="96"/>
        <v>SHY1k6my2Jw</v>
      </c>
      <c r="F933" s="28" t="str">
        <f t="shared" si="97"/>
        <v>SHY1k6my2Jw</v>
      </c>
      <c r="G933" s="27" t="s">
        <v>6236</v>
      </c>
      <c r="H933" s="29" t="str">
        <f t="shared" si="98"/>
        <v>The Secret Sauce</v>
      </c>
      <c r="I933" s="27" t="s">
        <v>1587</v>
      </c>
      <c r="J933" s="27" t="s">
        <v>6238</v>
      </c>
      <c r="K933" s="28" t="str">
        <f t="shared" si="99"/>
        <v>Jul 31, 2018</v>
      </c>
      <c r="L933" s="30">
        <f t="shared" si="100"/>
        <v>43312</v>
      </c>
      <c r="M933" s="28">
        <f t="shared" si="101"/>
        <v>31</v>
      </c>
      <c r="N933" s="28">
        <f t="shared" si="102"/>
        <v>7</v>
      </c>
      <c r="O933" s="28">
        <f t="shared" si="103"/>
        <v>2018</v>
      </c>
      <c r="P933" s="28" t="str">
        <f t="shared" si="104"/>
        <v>31</v>
      </c>
      <c r="Q933" s="28">
        <f>ROUNDUP(Table1[[#This Row],[month]]/3,0)</f>
        <v>3</v>
      </c>
      <c r="R933" s="28" t="str">
        <f>_xlfn.CONCAT(Table1[[#This Row],[year]],"-Q",Table1[[#This Row],[Quarter]])</f>
        <v>2018-Q3</v>
      </c>
      <c r="S933" s="28" t="str">
        <f>TEXT(Table1[[#This Row],[dateStr]],"yyyy-mm")</f>
        <v>2018-07</v>
      </c>
      <c r="T933" s="28" t="str">
        <f t="shared" si="105"/>
        <v>July</v>
      </c>
      <c r="U933" s="31">
        <v>78</v>
      </c>
      <c r="V933" s="27" t="s">
        <v>6239</v>
      </c>
      <c r="W933" s="32">
        <f t="shared" si="106"/>
        <v>26720</v>
      </c>
      <c r="X933" s="27" t="s">
        <v>3506</v>
      </c>
      <c r="Y933" s="32">
        <f t="shared" si="115"/>
        <v>632</v>
      </c>
      <c r="Z93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33" s="27" t="s">
        <v>6240</v>
      </c>
      <c r="AB933" s="33">
        <f>Table1[[#This Row],[secs]]/60 + Table1[[#This Row],[mins]] + Table1[[#This Row],[hours]]*60</f>
        <v>59.383333333333333</v>
      </c>
      <c r="AC933" s="34">
        <f t="shared" si="116"/>
        <v>23</v>
      </c>
      <c r="AD933" s="34">
        <f t="shared" si="117"/>
        <v>59</v>
      </c>
      <c r="AE933" s="35">
        <f t="shared" si="118"/>
        <v>0</v>
      </c>
      <c r="AF933" s="28" t="str">
        <f>IFERROR(VLOOKUP(E933,youtube_playlist!$G:$H,2,FALSE),"Unspecified")</f>
        <v>Entertainment</v>
      </c>
      <c r="AG933" s="28" t="str">
        <f>IFERROR(INDEX(youtube_playlist!$G$2:$H$285,MATCH(E933,youtube_playlist!$G$2:$G$285,0),MATCH("industry",youtube_playlist!$G$1:$H$1,0)),"Unspecified")</f>
        <v>Entertainment</v>
      </c>
      <c r="AH933" s="36">
        <v>13442</v>
      </c>
    </row>
    <row r="934" spans="1:34" ht="15.75" customHeight="1" x14ac:dyDescent="0.3">
      <c r="A934" s="27" t="s">
        <v>6241</v>
      </c>
      <c r="B934" s="27" t="s">
        <v>4376</v>
      </c>
      <c r="C934" s="27" t="s">
        <v>6242</v>
      </c>
      <c r="D934" s="27" t="s">
        <v>6243</v>
      </c>
      <c r="E934" s="28" t="str">
        <f t="shared" si="96"/>
        <v>daVxyFknDi8</v>
      </c>
      <c r="F934" s="28" t="str">
        <f t="shared" si="97"/>
        <v>daVxyFknDi8</v>
      </c>
      <c r="G934" s="27" t="s">
        <v>6242</v>
      </c>
      <c r="H934" s="29" t="str">
        <f t="shared" si="98"/>
        <v>The Secret Sauce</v>
      </c>
      <c r="I934" s="27" t="s">
        <v>1587</v>
      </c>
      <c r="J934" s="27" t="s">
        <v>6244</v>
      </c>
      <c r="K934" s="28" t="str">
        <f t="shared" si="99"/>
        <v>Jul 17, 2018</v>
      </c>
      <c r="L934" s="30">
        <f t="shared" si="100"/>
        <v>43298</v>
      </c>
      <c r="M934" s="28">
        <f t="shared" si="101"/>
        <v>17</v>
      </c>
      <c r="N934" s="28">
        <f t="shared" si="102"/>
        <v>7</v>
      </c>
      <c r="O934" s="28">
        <f t="shared" si="103"/>
        <v>2018</v>
      </c>
      <c r="P934" s="28" t="str">
        <f t="shared" si="104"/>
        <v>17</v>
      </c>
      <c r="Q934" s="28">
        <f>ROUNDUP(Table1[[#This Row],[month]]/3,0)</f>
        <v>3</v>
      </c>
      <c r="R934" s="28" t="str">
        <f>_xlfn.CONCAT(Table1[[#This Row],[year]],"-Q",Table1[[#This Row],[Quarter]])</f>
        <v>2018-Q3</v>
      </c>
      <c r="S934" s="28" t="str">
        <f>TEXT(Table1[[#This Row],[dateStr]],"yyyy-mm")</f>
        <v>2018-07</v>
      </c>
      <c r="T934" s="28" t="str">
        <f t="shared" si="105"/>
        <v>July</v>
      </c>
      <c r="U934" s="31">
        <v>49</v>
      </c>
      <c r="V934" s="27" t="s">
        <v>6245</v>
      </c>
      <c r="W934" s="32">
        <f t="shared" si="106"/>
        <v>92415</v>
      </c>
      <c r="X934" s="27" t="s">
        <v>5167</v>
      </c>
      <c r="Y934" s="32">
        <f t="shared" si="115"/>
        <v>1453</v>
      </c>
      <c r="Z93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34" s="27" t="s">
        <v>3358</v>
      </c>
      <c r="AB934" s="33">
        <f>Table1[[#This Row],[secs]]/60 + Table1[[#This Row],[mins]] + Table1[[#This Row],[hours]]*60</f>
        <v>42.966666666666669</v>
      </c>
      <c r="AC934" s="34">
        <f t="shared" si="116"/>
        <v>58</v>
      </c>
      <c r="AD934" s="34">
        <f t="shared" si="117"/>
        <v>42</v>
      </c>
      <c r="AE934" s="35">
        <f t="shared" si="118"/>
        <v>0</v>
      </c>
      <c r="AF934" s="28" t="str">
        <f>IFERROR(VLOOKUP(E934,youtube_playlist!$G:$H,2,FALSE),"Unspecified")</f>
        <v>อาหาร</v>
      </c>
      <c r="AG934" s="28" t="str">
        <f>IFERROR(INDEX(youtube_playlist!$G$2:$H$285,MATCH(E934,youtube_playlist!$G$2:$G$285,0),MATCH("industry",youtube_playlist!$G$1:$H$1,0)),"Unspecified")</f>
        <v>อาหาร</v>
      </c>
      <c r="AH934" s="36">
        <v>16839</v>
      </c>
    </row>
    <row r="935" spans="1:34" ht="15.75" customHeight="1" x14ac:dyDescent="0.3">
      <c r="A935" s="27" t="s">
        <v>6246</v>
      </c>
      <c r="B935" s="27" t="s">
        <v>4376</v>
      </c>
      <c r="C935" s="27" t="s">
        <v>6247</v>
      </c>
      <c r="D935" s="27" t="s">
        <v>6248</v>
      </c>
      <c r="E935" s="28"/>
      <c r="F935" s="28" t="str">
        <f t="shared" si="97"/>
        <v>XW2Eccq4JiU</v>
      </c>
      <c r="G935" s="27" t="s">
        <v>6247</v>
      </c>
      <c r="H935" s="29" t="str">
        <f t="shared" si="98"/>
        <v>The Secret Sauce</v>
      </c>
      <c r="I935" s="27" t="s">
        <v>1587</v>
      </c>
      <c r="J935" s="27" t="s">
        <v>6249</v>
      </c>
      <c r="K935" s="28" t="str">
        <f t="shared" si="99"/>
        <v>Jul 4, 2018</v>
      </c>
      <c r="L935" s="30">
        <f t="shared" si="100"/>
        <v>43285</v>
      </c>
      <c r="M935" s="28">
        <f t="shared" si="101"/>
        <v>4</v>
      </c>
      <c r="N935" s="28">
        <f t="shared" si="102"/>
        <v>7</v>
      </c>
      <c r="O935" s="28">
        <f t="shared" si="103"/>
        <v>2018</v>
      </c>
      <c r="P935" s="28" t="str">
        <f t="shared" si="104"/>
        <v>4</v>
      </c>
      <c r="Q935" s="28">
        <f>ROUNDUP(Table1[[#This Row],[month]]/3,0)</f>
        <v>3</v>
      </c>
      <c r="R935" s="28" t="str">
        <f>_xlfn.CONCAT(Table1[[#This Row],[year]],"-Q",Table1[[#This Row],[Quarter]])</f>
        <v>2018-Q3</v>
      </c>
      <c r="S935" s="28" t="str">
        <f>TEXT(Table1[[#This Row],[dateStr]],"yyyy-mm")</f>
        <v>2018-07</v>
      </c>
      <c r="T935" s="28" t="str">
        <f t="shared" si="105"/>
        <v>July</v>
      </c>
      <c r="U935" s="31">
        <v>15</v>
      </c>
      <c r="V935" s="27" t="s">
        <v>6250</v>
      </c>
      <c r="W935" s="32">
        <f t="shared" si="106"/>
        <v>11736</v>
      </c>
      <c r="X935" s="27" t="s">
        <v>6251</v>
      </c>
      <c r="Y935" s="32">
        <f t="shared" si="115"/>
        <v>205</v>
      </c>
      <c r="Z935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35" s="27" t="s">
        <v>6252</v>
      </c>
      <c r="AB935" s="33">
        <f>Table1[[#This Row],[secs]]/60 + Table1[[#This Row],[mins]] + Table1[[#This Row],[hours]]*60</f>
        <v>21.983333333333334</v>
      </c>
      <c r="AC935" s="34">
        <f t="shared" si="116"/>
        <v>59</v>
      </c>
      <c r="AD935" s="34">
        <f t="shared" si="117"/>
        <v>21</v>
      </c>
      <c r="AE935" s="35">
        <f t="shared" si="118"/>
        <v>0</v>
      </c>
      <c r="AF935" s="28" t="str">
        <f>IFERROR(VLOOKUP(E935,youtube_playlist!$G:$H,2,FALSE),"Unspecified")</f>
        <v>Unspecified</v>
      </c>
      <c r="AG935" s="28" t="str">
        <f>IFERROR(INDEX(youtube_playlist!$G$2:$H$285,MATCH(E935,youtube_playlist!$G$2:$G$285,0),MATCH("industry",youtube_playlist!$G$1:$H$1,0)),"Unspecified")</f>
        <v>Unspecified</v>
      </c>
      <c r="AH935" s="36">
        <v>12174</v>
      </c>
    </row>
    <row r="936" spans="1:34" ht="15.75" customHeight="1" x14ac:dyDescent="0.3">
      <c r="A936" s="27" t="s">
        <v>6253</v>
      </c>
      <c r="B936" s="27" t="s">
        <v>4376</v>
      </c>
      <c r="C936" s="27" t="s">
        <v>6254</v>
      </c>
      <c r="D936" s="27" t="s">
        <v>6255</v>
      </c>
      <c r="E936" s="28" t="str">
        <f t="shared" si="96"/>
        <v>uctVoTua8-A</v>
      </c>
      <c r="F936" s="28" t="str">
        <f t="shared" si="97"/>
        <v>uctVoTua8-A</v>
      </c>
      <c r="G936" s="27" t="s">
        <v>6254</v>
      </c>
      <c r="H936" s="29" t="str">
        <f t="shared" si="98"/>
        <v>The Secret Sauce</v>
      </c>
      <c r="I936" s="27" t="s">
        <v>1587</v>
      </c>
      <c r="J936" s="27" t="s">
        <v>6256</v>
      </c>
      <c r="K936" s="28" t="str">
        <f t="shared" si="99"/>
        <v>Jun 26, 2018</v>
      </c>
      <c r="L936" s="30">
        <f t="shared" si="100"/>
        <v>43277</v>
      </c>
      <c r="M936" s="28">
        <f t="shared" si="101"/>
        <v>26</v>
      </c>
      <c r="N936" s="28">
        <f t="shared" si="102"/>
        <v>6</v>
      </c>
      <c r="O936" s="28">
        <f t="shared" si="103"/>
        <v>2018</v>
      </c>
      <c r="P936" s="28" t="str">
        <f t="shared" si="104"/>
        <v>26</v>
      </c>
      <c r="Q936" s="28">
        <f>ROUNDUP(Table1[[#This Row],[month]]/3,0)</f>
        <v>2</v>
      </c>
      <c r="R936" s="28" t="str">
        <f>_xlfn.CONCAT(Table1[[#This Row],[year]],"-Q",Table1[[#This Row],[Quarter]])</f>
        <v>2018-Q2</v>
      </c>
      <c r="S936" s="28" t="str">
        <f>TEXT(Table1[[#This Row],[dateStr]],"yyyy-mm")</f>
        <v>2018-06</v>
      </c>
      <c r="T936" s="28" t="str">
        <f t="shared" si="105"/>
        <v>June</v>
      </c>
      <c r="U936" s="31">
        <v>6</v>
      </c>
      <c r="V936" s="27" t="s">
        <v>6257</v>
      </c>
      <c r="W936" s="32">
        <f t="shared" si="106"/>
        <v>9683</v>
      </c>
      <c r="X936" s="27" t="s">
        <v>6258</v>
      </c>
      <c r="Y936" s="32">
        <f t="shared" si="115"/>
        <v>170</v>
      </c>
      <c r="Z93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36" s="27" t="s">
        <v>2390</v>
      </c>
      <c r="AB936" s="33">
        <f>Table1[[#This Row],[secs]]/60 + Table1[[#This Row],[mins]] + Table1[[#This Row],[hours]]*60</f>
        <v>52.666666666666664</v>
      </c>
      <c r="AC936" s="34">
        <f t="shared" si="116"/>
        <v>40</v>
      </c>
      <c r="AD936" s="34">
        <f t="shared" si="117"/>
        <v>52</v>
      </c>
      <c r="AE936" s="35">
        <f t="shared" si="118"/>
        <v>0</v>
      </c>
      <c r="AF936" s="28" t="str">
        <f>IFERROR(VLOOKUP(E936,youtube_playlist!$G:$H,2,FALSE),"Unspecified")</f>
        <v>Platform</v>
      </c>
      <c r="AG936" s="28" t="str">
        <f>IFERROR(INDEX(youtube_playlist!$G$2:$H$285,MATCH(E936,youtube_playlist!$G$2:$G$285,0),MATCH("industry",youtube_playlist!$G$1:$H$1,0)),"Unspecified")</f>
        <v>Platform</v>
      </c>
      <c r="AH936" s="36">
        <v>35219</v>
      </c>
    </row>
    <row r="937" spans="1:34" ht="15.75" customHeight="1" x14ac:dyDescent="0.3">
      <c r="A937" s="27" t="s">
        <v>6259</v>
      </c>
      <c r="B937" s="27" t="s">
        <v>4376</v>
      </c>
      <c r="C937" s="27" t="s">
        <v>6260</v>
      </c>
      <c r="D937" s="27" t="s">
        <v>6261</v>
      </c>
      <c r="E937" s="28" t="str">
        <f t="shared" si="96"/>
        <v>qmBSY-7ckJo</v>
      </c>
      <c r="F937" s="28" t="str">
        <f t="shared" si="97"/>
        <v>qmBSY-7ckJo</v>
      </c>
      <c r="G937" s="27" t="s">
        <v>6260</v>
      </c>
      <c r="H937" s="29" t="str">
        <f t="shared" si="98"/>
        <v>The Secret Sauce</v>
      </c>
      <c r="I937" s="27" t="s">
        <v>1587</v>
      </c>
      <c r="J937" s="27" t="s">
        <v>6262</v>
      </c>
      <c r="K937" s="28" t="str">
        <f t="shared" si="99"/>
        <v>Jun 12, 2018</v>
      </c>
      <c r="L937" s="30">
        <f t="shared" si="100"/>
        <v>43263</v>
      </c>
      <c r="M937" s="28">
        <f t="shared" si="101"/>
        <v>12</v>
      </c>
      <c r="N937" s="28">
        <f t="shared" si="102"/>
        <v>6</v>
      </c>
      <c r="O937" s="28">
        <f t="shared" si="103"/>
        <v>2018</v>
      </c>
      <c r="P937" s="28" t="str">
        <f t="shared" si="104"/>
        <v>12</v>
      </c>
      <c r="Q937" s="28">
        <f>ROUNDUP(Table1[[#This Row],[month]]/3,0)</f>
        <v>2</v>
      </c>
      <c r="R937" s="28" t="str">
        <f>_xlfn.CONCAT(Table1[[#This Row],[year]],"-Q",Table1[[#This Row],[Quarter]])</f>
        <v>2018-Q2</v>
      </c>
      <c r="S937" s="28" t="str">
        <f>TEXT(Table1[[#This Row],[dateStr]],"yyyy-mm")</f>
        <v>2018-06</v>
      </c>
      <c r="T937" s="28" t="str">
        <f t="shared" si="105"/>
        <v>June</v>
      </c>
      <c r="U937" s="31">
        <v>10</v>
      </c>
      <c r="V937" s="27" t="s">
        <v>6263</v>
      </c>
      <c r="W937" s="32">
        <f t="shared" si="106"/>
        <v>11946</v>
      </c>
      <c r="X937" s="27" t="s">
        <v>1907</v>
      </c>
      <c r="Y937" s="32">
        <f t="shared" si="115"/>
        <v>188</v>
      </c>
      <c r="Z93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937" s="27" t="s">
        <v>6264</v>
      </c>
      <c r="AB937" s="33">
        <f>Table1[[#This Row],[secs]]/60 + Table1[[#This Row],[mins]] + Table1[[#This Row],[hours]]*60</f>
        <v>61.283333333333331</v>
      </c>
      <c r="AC937" s="34">
        <f t="shared" si="116"/>
        <v>17</v>
      </c>
      <c r="AD937" s="34">
        <f t="shared" si="117"/>
        <v>1</v>
      </c>
      <c r="AE937" s="35">
        <f t="shared" si="118"/>
        <v>1</v>
      </c>
      <c r="AF937" s="28" t="str">
        <f>IFERROR(VLOOKUP(E937,youtube_playlist!$G:$H,2,FALSE),"Unspecified")</f>
        <v>Unspecified</v>
      </c>
      <c r="AG937" s="28" t="str">
        <f>IFERROR(INDEX(youtube_playlist!$G$2:$H$285,MATCH(E937,youtube_playlist!$G$2:$G$285,0),MATCH("industry",youtube_playlist!$G$1:$H$1,0)),"Unspecified")</f>
        <v>Unspecified</v>
      </c>
      <c r="AH937" s="36">
        <v>13751</v>
      </c>
    </row>
    <row r="938" spans="1:34" ht="15.75" customHeight="1" x14ac:dyDescent="0.3">
      <c r="A938" s="27" t="s">
        <v>6265</v>
      </c>
      <c r="B938" s="27" t="s">
        <v>4376</v>
      </c>
      <c r="C938" s="27" t="s">
        <v>6266</v>
      </c>
      <c r="D938" s="27" t="s">
        <v>6267</v>
      </c>
      <c r="E938" s="28" t="str">
        <f t="shared" si="96"/>
        <v>-93SEGCkCus</v>
      </c>
      <c r="F938" s="28" t="str">
        <f t="shared" si="97"/>
        <v>-93SEGCkCus</v>
      </c>
      <c r="G938" s="27" t="s">
        <v>6266</v>
      </c>
      <c r="H938" s="29" t="str">
        <f t="shared" si="98"/>
        <v>The Secret Sauce</v>
      </c>
      <c r="I938" s="27" t="s">
        <v>1587</v>
      </c>
      <c r="J938" s="27" t="s">
        <v>6268</v>
      </c>
      <c r="K938" s="28" t="str">
        <f t="shared" si="99"/>
        <v>May 29, 2018</v>
      </c>
      <c r="L938" s="30">
        <f t="shared" si="100"/>
        <v>43249</v>
      </c>
      <c r="M938" s="28">
        <f t="shared" si="101"/>
        <v>29</v>
      </c>
      <c r="N938" s="28">
        <f t="shared" si="102"/>
        <v>5</v>
      </c>
      <c r="O938" s="28">
        <f t="shared" si="103"/>
        <v>2018</v>
      </c>
      <c r="P938" s="28" t="str">
        <f t="shared" si="104"/>
        <v>29</v>
      </c>
      <c r="Q938" s="28">
        <f>ROUNDUP(Table1[[#This Row],[month]]/3,0)</f>
        <v>2</v>
      </c>
      <c r="R938" s="28" t="str">
        <f>_xlfn.CONCAT(Table1[[#This Row],[year]],"-Q",Table1[[#This Row],[Quarter]])</f>
        <v>2018-Q2</v>
      </c>
      <c r="S938" s="28" t="str">
        <f>TEXT(Table1[[#This Row],[dateStr]],"yyyy-mm")</f>
        <v>2018-05</v>
      </c>
      <c r="T938" s="28" t="str">
        <f t="shared" si="105"/>
        <v>May</v>
      </c>
      <c r="U938" s="31">
        <v>2</v>
      </c>
      <c r="V938" s="27" t="s">
        <v>6269</v>
      </c>
      <c r="W938" s="32">
        <f t="shared" si="106"/>
        <v>3164</v>
      </c>
      <c r="X938" s="27" t="s">
        <v>6270</v>
      </c>
      <c r="Y938" s="32">
        <f t="shared" si="115"/>
        <v>28</v>
      </c>
      <c r="Z93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38" s="27" t="s">
        <v>6271</v>
      </c>
      <c r="AB938" s="33">
        <f>Table1[[#This Row],[secs]]/60 + Table1[[#This Row],[mins]] + Table1[[#This Row],[hours]]*60</f>
        <v>49.966666666666669</v>
      </c>
      <c r="AC938" s="34">
        <f t="shared" si="116"/>
        <v>58</v>
      </c>
      <c r="AD938" s="34">
        <f t="shared" si="117"/>
        <v>49</v>
      </c>
      <c r="AE938" s="35">
        <f t="shared" si="118"/>
        <v>0</v>
      </c>
      <c r="AF938" s="28" t="str">
        <f>IFERROR(VLOOKUP(E938,youtube_playlist!$G:$H,2,FALSE),"Unspecified")</f>
        <v>Entertainment</v>
      </c>
      <c r="AG938" s="28" t="str">
        <f>IFERROR(INDEX(youtube_playlist!$G$2:$H$285,MATCH(E938,youtube_playlist!$G$2:$G$285,0),MATCH("industry",youtube_playlist!$G$1:$H$1,0)),"Unspecified")</f>
        <v>Entertainment</v>
      </c>
      <c r="AH938" s="36">
        <v>10350</v>
      </c>
    </row>
    <row r="939" spans="1:34" ht="15.75" customHeight="1" x14ac:dyDescent="0.3">
      <c r="A939" s="27" t="s">
        <v>6272</v>
      </c>
      <c r="B939" s="27" t="s">
        <v>4376</v>
      </c>
      <c r="C939" s="27" t="s">
        <v>6273</v>
      </c>
      <c r="D939" s="27" t="s">
        <v>6274</v>
      </c>
      <c r="E939" s="28" t="str">
        <f t="shared" si="96"/>
        <v>dpoCZ7EV5Qo</v>
      </c>
      <c r="F939" s="28" t="str">
        <f t="shared" si="97"/>
        <v>dpoCZ7EV5Qo</v>
      </c>
      <c r="G939" s="27" t="s">
        <v>6273</v>
      </c>
      <c r="H939" s="29" t="str">
        <f t="shared" si="98"/>
        <v>The Secret Sauce</v>
      </c>
      <c r="I939" s="27" t="s">
        <v>1587</v>
      </c>
      <c r="J939" s="27" t="s">
        <v>6275</v>
      </c>
      <c r="K939" s="28" t="str">
        <f t="shared" si="99"/>
        <v>May 15, 2018</v>
      </c>
      <c r="L939" s="30">
        <f t="shared" si="100"/>
        <v>43235</v>
      </c>
      <c r="M939" s="28">
        <f t="shared" si="101"/>
        <v>15</v>
      </c>
      <c r="N939" s="28">
        <f t="shared" si="102"/>
        <v>5</v>
      </c>
      <c r="O939" s="28">
        <f t="shared" si="103"/>
        <v>2018</v>
      </c>
      <c r="P939" s="28" t="str">
        <f t="shared" si="104"/>
        <v>15</v>
      </c>
      <c r="Q939" s="28">
        <f>ROUNDUP(Table1[[#This Row],[month]]/3,0)</f>
        <v>2</v>
      </c>
      <c r="R939" s="28" t="str">
        <f>_xlfn.CONCAT(Table1[[#This Row],[year]],"-Q",Table1[[#This Row],[Quarter]])</f>
        <v>2018-Q2</v>
      </c>
      <c r="S939" s="28" t="str">
        <f>TEXT(Table1[[#This Row],[dateStr]],"yyyy-mm")</f>
        <v>2018-05</v>
      </c>
      <c r="T939" s="28" t="str">
        <f t="shared" si="105"/>
        <v>May</v>
      </c>
      <c r="U939" s="31">
        <v>9</v>
      </c>
      <c r="V939" s="27" t="s">
        <v>6276</v>
      </c>
      <c r="W939" s="32">
        <f t="shared" si="106"/>
        <v>16912</v>
      </c>
      <c r="X939" s="27" t="s">
        <v>6277</v>
      </c>
      <c r="Y939" s="32">
        <f t="shared" si="115"/>
        <v>235</v>
      </c>
      <c r="Z93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39" s="27" t="s">
        <v>6278</v>
      </c>
      <c r="AB939" s="33">
        <f>Table1[[#This Row],[secs]]/60 + Table1[[#This Row],[mins]] + Table1[[#This Row],[hours]]*60</f>
        <v>46.633333333333333</v>
      </c>
      <c r="AC939" s="34">
        <f t="shared" si="116"/>
        <v>38</v>
      </c>
      <c r="AD939" s="34">
        <f t="shared" si="117"/>
        <v>46</v>
      </c>
      <c r="AE939" s="35">
        <f t="shared" si="118"/>
        <v>0</v>
      </c>
      <c r="AF939" s="28" t="str">
        <f>IFERROR(VLOOKUP(E939,youtube_playlist!$G:$H,2,FALSE),"Unspecified")</f>
        <v>Innovation &amp; Technology</v>
      </c>
      <c r="AG939" s="28" t="str">
        <f>IFERROR(INDEX(youtube_playlist!$G$2:$H$285,MATCH(E939,youtube_playlist!$G$2:$G$285,0),MATCH("industry",youtube_playlist!$G$1:$H$1,0)),"Unspecified")</f>
        <v>Innovation &amp; Technology</v>
      </c>
      <c r="AH939" s="36">
        <v>37211</v>
      </c>
    </row>
    <row r="940" spans="1:34" ht="15.75" customHeight="1" x14ac:dyDescent="0.3">
      <c r="A940" s="27" t="s">
        <v>6279</v>
      </c>
      <c r="B940" s="27" t="s">
        <v>4376</v>
      </c>
      <c r="C940" s="27" t="s">
        <v>6280</v>
      </c>
      <c r="D940" s="27" t="s">
        <v>6281</v>
      </c>
      <c r="E940" s="28" t="str">
        <f t="shared" si="96"/>
        <v>bmyuqPkHTj0</v>
      </c>
      <c r="F940" s="28" t="str">
        <f t="shared" si="97"/>
        <v>bmyuqPkHTj0</v>
      </c>
      <c r="G940" s="27" t="s">
        <v>6280</v>
      </c>
      <c r="H940" s="29" t="str">
        <f t="shared" si="98"/>
        <v>The Secret Sauce</v>
      </c>
      <c r="I940" s="27" t="s">
        <v>1587</v>
      </c>
      <c r="J940" s="27" t="s">
        <v>6282</v>
      </c>
      <c r="K940" s="28" t="str">
        <f t="shared" si="99"/>
        <v>May 2, 2018</v>
      </c>
      <c r="L940" s="30">
        <f t="shared" si="100"/>
        <v>43222</v>
      </c>
      <c r="M940" s="28">
        <f t="shared" si="101"/>
        <v>2</v>
      </c>
      <c r="N940" s="28">
        <f t="shared" si="102"/>
        <v>5</v>
      </c>
      <c r="O940" s="28">
        <f t="shared" si="103"/>
        <v>2018</v>
      </c>
      <c r="P940" s="28" t="str">
        <f t="shared" si="104"/>
        <v>2</v>
      </c>
      <c r="Q940" s="28">
        <f>ROUNDUP(Table1[[#This Row],[month]]/3,0)</f>
        <v>2</v>
      </c>
      <c r="R940" s="28" t="str">
        <f>_xlfn.CONCAT(Table1[[#This Row],[year]],"-Q",Table1[[#This Row],[Quarter]])</f>
        <v>2018-Q2</v>
      </c>
      <c r="S940" s="28" t="str">
        <f>TEXT(Table1[[#This Row],[dateStr]],"yyyy-mm")</f>
        <v>2018-05</v>
      </c>
      <c r="T940" s="28" t="str">
        <f t="shared" si="105"/>
        <v>May</v>
      </c>
      <c r="U940" s="31">
        <v>15</v>
      </c>
      <c r="V940" s="27" t="s">
        <v>6283</v>
      </c>
      <c r="W940" s="32">
        <f t="shared" si="106"/>
        <v>16227</v>
      </c>
      <c r="X940" s="27" t="s">
        <v>6284</v>
      </c>
      <c r="Y940" s="32">
        <f t="shared" si="115"/>
        <v>236</v>
      </c>
      <c r="Z94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0" s="27" t="s">
        <v>6285</v>
      </c>
      <c r="AB940" s="33">
        <f>Table1[[#This Row],[secs]]/60 + Table1[[#This Row],[mins]] + Table1[[#This Row],[hours]]*60</f>
        <v>55.733333333333334</v>
      </c>
      <c r="AC940" s="34">
        <f t="shared" si="116"/>
        <v>44</v>
      </c>
      <c r="AD940" s="34">
        <f t="shared" si="117"/>
        <v>55</v>
      </c>
      <c r="AE940" s="35">
        <f t="shared" si="118"/>
        <v>0</v>
      </c>
      <c r="AF940" s="28" t="str">
        <f>IFERROR(VLOOKUP(E940,youtube_playlist!$G:$H,2,FALSE),"Unspecified")</f>
        <v>Entertainment</v>
      </c>
      <c r="AG940" s="28" t="str">
        <f>IFERROR(INDEX(youtube_playlist!$G$2:$H$285,MATCH(E940,youtube_playlist!$G$2:$G$285,0),MATCH("industry",youtube_playlist!$G$1:$H$1,0)),"Unspecified")</f>
        <v>Entertainment</v>
      </c>
      <c r="AH940" s="36">
        <v>45863</v>
      </c>
    </row>
    <row r="941" spans="1:34" ht="15.75" customHeight="1" x14ac:dyDescent="0.3">
      <c r="A941" s="27" t="s">
        <v>6286</v>
      </c>
      <c r="B941" s="27" t="s">
        <v>4376</v>
      </c>
      <c r="C941" s="27" t="s">
        <v>6287</v>
      </c>
      <c r="D941" s="27" t="s">
        <v>6288</v>
      </c>
      <c r="E941" s="28" t="str">
        <f t="shared" si="96"/>
        <v>38u9gX8QBhQ</v>
      </c>
      <c r="F941" s="28" t="str">
        <f t="shared" si="97"/>
        <v>38u9gX8QBhQ</v>
      </c>
      <c r="G941" s="27" t="s">
        <v>6287</v>
      </c>
      <c r="H941" s="29" t="str">
        <f t="shared" si="98"/>
        <v>The Secret Sauce</v>
      </c>
      <c r="I941" s="27" t="s">
        <v>1587</v>
      </c>
      <c r="J941" s="27" t="s">
        <v>6289</v>
      </c>
      <c r="K941" s="28" t="str">
        <f t="shared" si="99"/>
        <v>Apr 17, 2018</v>
      </c>
      <c r="L941" s="30">
        <f t="shared" si="100"/>
        <v>43207</v>
      </c>
      <c r="M941" s="28">
        <f t="shared" si="101"/>
        <v>17</v>
      </c>
      <c r="N941" s="28">
        <f t="shared" si="102"/>
        <v>4</v>
      </c>
      <c r="O941" s="28">
        <f t="shared" si="103"/>
        <v>2018</v>
      </c>
      <c r="P941" s="28" t="str">
        <f t="shared" si="104"/>
        <v>17</v>
      </c>
      <c r="Q941" s="28">
        <f>ROUNDUP(Table1[[#This Row],[month]]/3,0)</f>
        <v>2</v>
      </c>
      <c r="R941" s="28" t="str">
        <f>_xlfn.CONCAT(Table1[[#This Row],[year]],"-Q",Table1[[#This Row],[Quarter]])</f>
        <v>2018-Q2</v>
      </c>
      <c r="S941" s="28" t="str">
        <f>TEXT(Table1[[#This Row],[dateStr]],"yyyy-mm")</f>
        <v>2018-04</v>
      </c>
      <c r="T941" s="28" t="str">
        <f t="shared" si="105"/>
        <v>April</v>
      </c>
      <c r="U941" s="31">
        <v>6</v>
      </c>
      <c r="V941" s="27" t="s">
        <v>6290</v>
      </c>
      <c r="W941" s="32">
        <f t="shared" si="106"/>
        <v>5009</v>
      </c>
      <c r="X941" s="27" t="s">
        <v>6291</v>
      </c>
      <c r="Y941" s="32">
        <f t="shared" si="115"/>
        <v>70</v>
      </c>
      <c r="Z94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1" s="27" t="s">
        <v>6292</v>
      </c>
      <c r="AB941" s="33">
        <f>Table1[[#This Row],[secs]]/60 + Table1[[#This Row],[mins]] + Table1[[#This Row],[hours]]*60</f>
        <v>59.81666666666667</v>
      </c>
      <c r="AC941" s="34">
        <f t="shared" si="116"/>
        <v>49</v>
      </c>
      <c r="AD941" s="34">
        <f t="shared" si="117"/>
        <v>59</v>
      </c>
      <c r="AE941" s="35">
        <f t="shared" si="118"/>
        <v>0</v>
      </c>
      <c r="AF941" s="28" t="str">
        <f>IFERROR(VLOOKUP(E941,youtube_playlist!$G:$H,2,FALSE),"Unspecified")</f>
        <v>Entertainment</v>
      </c>
      <c r="AG941" s="28" t="str">
        <f>IFERROR(INDEX(youtube_playlist!$G$2:$H$285,MATCH(E941,youtube_playlist!$G$2:$G$285,0),MATCH("industry",youtube_playlist!$G$1:$H$1,0)),"Unspecified")</f>
        <v>Entertainment</v>
      </c>
      <c r="AH941" s="36">
        <v>11733</v>
      </c>
    </row>
    <row r="942" spans="1:34" ht="15.75" customHeight="1" x14ac:dyDescent="0.3">
      <c r="A942" s="27" t="s">
        <v>6293</v>
      </c>
      <c r="B942" s="27" t="s">
        <v>4376</v>
      </c>
      <c r="C942" s="27" t="s">
        <v>6294</v>
      </c>
      <c r="D942" s="27" t="s">
        <v>6295</v>
      </c>
      <c r="E942" s="28" t="str">
        <f t="shared" si="96"/>
        <v>veSN7hYLTSw</v>
      </c>
      <c r="F942" s="28" t="str">
        <f t="shared" si="97"/>
        <v>veSN7hYLTSw</v>
      </c>
      <c r="G942" s="27" t="s">
        <v>6294</v>
      </c>
      <c r="H942" s="29" t="str">
        <f t="shared" si="98"/>
        <v>The Secret Sauce</v>
      </c>
      <c r="I942" s="27" t="s">
        <v>1587</v>
      </c>
      <c r="J942" s="27" t="s">
        <v>6296</v>
      </c>
      <c r="K942" s="28" t="str">
        <f t="shared" si="99"/>
        <v>Mar 27, 2018</v>
      </c>
      <c r="L942" s="30">
        <f t="shared" si="100"/>
        <v>43186</v>
      </c>
      <c r="M942" s="28">
        <f t="shared" si="101"/>
        <v>27</v>
      </c>
      <c r="N942" s="28">
        <f t="shared" si="102"/>
        <v>3</v>
      </c>
      <c r="O942" s="28">
        <f t="shared" si="103"/>
        <v>2018</v>
      </c>
      <c r="P942" s="28" t="str">
        <f t="shared" si="104"/>
        <v>27</v>
      </c>
      <c r="Q942" s="28">
        <f>ROUNDUP(Table1[[#This Row],[month]]/3,0)</f>
        <v>1</v>
      </c>
      <c r="R942" s="28" t="str">
        <f>_xlfn.CONCAT(Table1[[#This Row],[year]],"-Q",Table1[[#This Row],[Quarter]])</f>
        <v>2018-Q1</v>
      </c>
      <c r="S942" s="28" t="str">
        <f>TEXT(Table1[[#This Row],[dateStr]],"yyyy-mm")</f>
        <v>2018-03</v>
      </c>
      <c r="T942" s="28" t="str">
        <f t="shared" si="105"/>
        <v>March</v>
      </c>
      <c r="U942" s="31">
        <v>10</v>
      </c>
      <c r="V942" s="27" t="s">
        <v>6297</v>
      </c>
      <c r="W942" s="32">
        <f t="shared" si="106"/>
        <v>11570</v>
      </c>
      <c r="X942" s="27" t="s">
        <v>6298</v>
      </c>
      <c r="Y942" s="32">
        <f t="shared" si="115"/>
        <v>173</v>
      </c>
      <c r="Z94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2" s="27" t="s">
        <v>6299</v>
      </c>
      <c r="AB942" s="33">
        <f>Table1[[#This Row],[secs]]/60 + Table1[[#This Row],[mins]] + Table1[[#This Row],[hours]]*60</f>
        <v>48.95</v>
      </c>
      <c r="AC942" s="34">
        <f t="shared" si="116"/>
        <v>57</v>
      </c>
      <c r="AD942" s="34">
        <f t="shared" si="117"/>
        <v>48</v>
      </c>
      <c r="AE942" s="35">
        <f t="shared" si="118"/>
        <v>0</v>
      </c>
      <c r="AF942" s="28" t="str">
        <f>IFERROR(VLOOKUP(E942,youtube_playlist!$G:$H,2,FALSE),"Unspecified")</f>
        <v>Unspecified</v>
      </c>
      <c r="AG942" s="28" t="str">
        <f>IFERROR(INDEX(youtube_playlist!$G$2:$H$285,MATCH(E942,youtube_playlist!$G$2:$G$285,0),MATCH("industry",youtube_playlist!$G$1:$H$1,0)),"Unspecified")</f>
        <v>Unspecified</v>
      </c>
      <c r="AH942" s="36">
        <v>11666</v>
      </c>
    </row>
    <row r="943" spans="1:34" ht="15.75" customHeight="1" x14ac:dyDescent="0.3">
      <c r="A943" s="27" t="s">
        <v>6300</v>
      </c>
      <c r="B943" s="27" t="s">
        <v>4376</v>
      </c>
      <c r="C943" s="27" t="s">
        <v>6301</v>
      </c>
      <c r="D943" s="27" t="s">
        <v>6302</v>
      </c>
      <c r="E943" s="28" t="str">
        <f t="shared" si="96"/>
        <v>1WltdTKrrEU</v>
      </c>
      <c r="F943" s="28" t="str">
        <f t="shared" si="97"/>
        <v>1WltdTKrrEU</v>
      </c>
      <c r="G943" s="27" t="s">
        <v>6301</v>
      </c>
      <c r="H943" s="29" t="str">
        <f t="shared" si="98"/>
        <v>The Secret Sauce</v>
      </c>
      <c r="I943" s="27" t="s">
        <v>1587</v>
      </c>
      <c r="J943" s="27" t="s">
        <v>6296</v>
      </c>
      <c r="K943" s="28" t="str">
        <f t="shared" si="99"/>
        <v>Mar 27, 2018</v>
      </c>
      <c r="L943" s="30">
        <f t="shared" si="100"/>
        <v>43186</v>
      </c>
      <c r="M943" s="28">
        <f t="shared" si="101"/>
        <v>27</v>
      </c>
      <c r="N943" s="28">
        <f t="shared" si="102"/>
        <v>3</v>
      </c>
      <c r="O943" s="28">
        <f t="shared" si="103"/>
        <v>2018</v>
      </c>
      <c r="P943" s="28" t="str">
        <f t="shared" si="104"/>
        <v>27</v>
      </c>
      <c r="Q943" s="28">
        <f>ROUNDUP(Table1[[#This Row],[month]]/3,0)</f>
        <v>1</v>
      </c>
      <c r="R943" s="28" t="str">
        <f>_xlfn.CONCAT(Table1[[#This Row],[year]],"-Q",Table1[[#This Row],[Quarter]])</f>
        <v>2018-Q1</v>
      </c>
      <c r="S943" s="28" t="str">
        <f>TEXT(Table1[[#This Row],[dateStr]],"yyyy-mm")</f>
        <v>2018-03</v>
      </c>
      <c r="T943" s="28" t="str">
        <f t="shared" si="105"/>
        <v>March</v>
      </c>
      <c r="U943" s="31">
        <v>8</v>
      </c>
      <c r="V943" s="27" t="s">
        <v>6303</v>
      </c>
      <c r="W943" s="32">
        <f t="shared" si="106"/>
        <v>13030</v>
      </c>
      <c r="X943" s="27" t="s">
        <v>4399</v>
      </c>
      <c r="Y943" s="32">
        <f t="shared" si="115"/>
        <v>185</v>
      </c>
      <c r="Z94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3" s="27" t="s">
        <v>6304</v>
      </c>
      <c r="AB943" s="33">
        <f>Table1[[#This Row],[secs]]/60 + Table1[[#This Row],[mins]] + Table1[[#This Row],[hours]]*60</f>
        <v>41.633333333333333</v>
      </c>
      <c r="AC943" s="34">
        <f t="shared" si="116"/>
        <v>38</v>
      </c>
      <c r="AD943" s="34">
        <f t="shared" si="117"/>
        <v>41</v>
      </c>
      <c r="AE943" s="35">
        <f t="shared" si="118"/>
        <v>0</v>
      </c>
      <c r="AF943" s="28" t="str">
        <f>IFERROR(VLOOKUP(E943,youtube_playlist!$G:$H,2,FALSE),"Unspecified")</f>
        <v>อาหาร</v>
      </c>
      <c r="AG943" s="28" t="str">
        <f>IFERROR(INDEX(youtube_playlist!$G$2:$H$285,MATCH(E943,youtube_playlist!$G$2:$G$285,0),MATCH("industry",youtube_playlist!$G$1:$H$1,0)),"Unspecified")</f>
        <v>อาหาร</v>
      </c>
      <c r="AH943" s="36">
        <v>11782</v>
      </c>
    </row>
    <row r="944" spans="1:34" ht="15.75" customHeight="1" x14ac:dyDescent="0.3">
      <c r="A944" s="27" t="s">
        <v>6305</v>
      </c>
      <c r="B944" s="27" t="s">
        <v>4376</v>
      </c>
      <c r="C944" s="27" t="s">
        <v>6306</v>
      </c>
      <c r="D944" s="27" t="s">
        <v>6307</v>
      </c>
      <c r="E944" s="28" t="str">
        <f t="shared" si="96"/>
        <v>e5AtRxVOHE4</v>
      </c>
      <c r="F944" s="28" t="str">
        <f t="shared" si="97"/>
        <v>e5AtRxVOHE4</v>
      </c>
      <c r="G944" s="27" t="s">
        <v>6306</v>
      </c>
      <c r="H944" s="29" t="str">
        <f t="shared" si="98"/>
        <v>The Secret Sauce</v>
      </c>
      <c r="I944" s="27" t="s">
        <v>1587</v>
      </c>
      <c r="J944" s="27" t="s">
        <v>6308</v>
      </c>
      <c r="K944" s="28" t="str">
        <f t="shared" si="99"/>
        <v>Mar 13, 2018</v>
      </c>
      <c r="L944" s="30">
        <f t="shared" si="100"/>
        <v>43172</v>
      </c>
      <c r="M944" s="28">
        <f t="shared" si="101"/>
        <v>13</v>
      </c>
      <c r="N944" s="28">
        <f t="shared" si="102"/>
        <v>3</v>
      </c>
      <c r="O944" s="28">
        <f t="shared" si="103"/>
        <v>2018</v>
      </c>
      <c r="P944" s="28" t="str">
        <f t="shared" si="104"/>
        <v>13</v>
      </c>
      <c r="Q944" s="28">
        <f>ROUNDUP(Table1[[#This Row],[month]]/3,0)</f>
        <v>1</v>
      </c>
      <c r="R944" s="28" t="str">
        <f>_xlfn.CONCAT(Table1[[#This Row],[year]],"-Q",Table1[[#This Row],[Quarter]])</f>
        <v>2018-Q1</v>
      </c>
      <c r="S944" s="28" t="str">
        <f>TEXT(Table1[[#This Row],[dateStr]],"yyyy-mm")</f>
        <v>2018-03</v>
      </c>
      <c r="T944" s="28" t="str">
        <f t="shared" si="105"/>
        <v>March</v>
      </c>
      <c r="U944" s="31">
        <v>17</v>
      </c>
      <c r="V944" s="27" t="s">
        <v>6309</v>
      </c>
      <c r="W944" s="32">
        <f t="shared" si="106"/>
        <v>24522</v>
      </c>
      <c r="X944" s="27" t="s">
        <v>6310</v>
      </c>
      <c r="Y944" s="32">
        <f t="shared" si="115"/>
        <v>334</v>
      </c>
      <c r="Z94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4" s="27" t="s">
        <v>5276</v>
      </c>
      <c r="AB944" s="33">
        <f>Table1[[#This Row],[secs]]/60 + Table1[[#This Row],[mins]] + Table1[[#This Row],[hours]]*60</f>
        <v>42.016666666666666</v>
      </c>
      <c r="AC944" s="34">
        <f t="shared" si="116"/>
        <v>1</v>
      </c>
      <c r="AD944" s="34">
        <f t="shared" si="117"/>
        <v>42</v>
      </c>
      <c r="AE944" s="35">
        <f t="shared" si="118"/>
        <v>0</v>
      </c>
      <c r="AF944" s="28" t="str">
        <f>IFERROR(VLOOKUP(E944,youtube_playlist!$G:$H,2,FALSE),"Unspecified")</f>
        <v>Innovation &amp; Technology</v>
      </c>
      <c r="AG944" s="28" t="str">
        <f>IFERROR(INDEX(youtube_playlist!$G$2:$H$285,MATCH(E944,youtube_playlist!$G$2:$G$285,0),MATCH("industry",youtube_playlist!$G$1:$H$1,0)),"Unspecified")</f>
        <v>Innovation &amp; Technology</v>
      </c>
      <c r="AH944" s="36">
        <v>16425</v>
      </c>
    </row>
    <row r="945" spans="1:34" ht="15.75" customHeight="1" x14ac:dyDescent="0.3">
      <c r="A945" s="27" t="s">
        <v>6311</v>
      </c>
      <c r="B945" s="27" t="s">
        <v>4376</v>
      </c>
      <c r="C945" s="27" t="s">
        <v>6312</v>
      </c>
      <c r="D945" s="27" t="s">
        <v>6313</v>
      </c>
      <c r="E945" s="28" t="str">
        <f t="shared" si="96"/>
        <v>uvJLKR1AQps</v>
      </c>
      <c r="F945" s="28" t="str">
        <f t="shared" si="97"/>
        <v>uvJLKR1AQps</v>
      </c>
      <c r="G945" s="27" t="s">
        <v>6312</v>
      </c>
      <c r="H945" s="29" t="str">
        <f t="shared" si="98"/>
        <v>The Secret Sauce</v>
      </c>
      <c r="I945" s="27" t="s">
        <v>1587</v>
      </c>
      <c r="J945" s="27" t="s">
        <v>6314</v>
      </c>
      <c r="K945" s="28" t="str">
        <f t="shared" si="99"/>
        <v>Feb 27, 2018</v>
      </c>
      <c r="L945" s="30">
        <f t="shared" si="100"/>
        <v>43158</v>
      </c>
      <c r="M945" s="28">
        <f t="shared" si="101"/>
        <v>27</v>
      </c>
      <c r="N945" s="28">
        <f t="shared" si="102"/>
        <v>2</v>
      </c>
      <c r="O945" s="28">
        <f t="shared" si="103"/>
        <v>2018</v>
      </c>
      <c r="P945" s="28" t="str">
        <f t="shared" si="104"/>
        <v>27</v>
      </c>
      <c r="Q945" s="28">
        <f>ROUNDUP(Table1[[#This Row],[month]]/3,0)</f>
        <v>1</v>
      </c>
      <c r="R945" s="28" t="str">
        <f>_xlfn.CONCAT(Table1[[#This Row],[year]],"-Q",Table1[[#This Row],[Quarter]])</f>
        <v>2018-Q1</v>
      </c>
      <c r="S945" s="28" t="str">
        <f>TEXT(Table1[[#This Row],[dateStr]],"yyyy-mm")</f>
        <v>2018-02</v>
      </c>
      <c r="T945" s="28" t="str">
        <f t="shared" si="105"/>
        <v>February</v>
      </c>
      <c r="U945" s="31">
        <v>23</v>
      </c>
      <c r="V945" s="27" t="s">
        <v>6315</v>
      </c>
      <c r="W945" s="32">
        <f t="shared" si="106"/>
        <v>76930</v>
      </c>
      <c r="X945" s="27" t="s">
        <v>6316</v>
      </c>
      <c r="Y945" s="32">
        <f t="shared" si="115"/>
        <v>1191</v>
      </c>
      <c r="Z94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5" s="27" t="s">
        <v>2489</v>
      </c>
      <c r="AB945" s="33">
        <f>Table1[[#This Row],[secs]]/60 + Table1[[#This Row],[mins]] + Table1[[#This Row],[hours]]*60</f>
        <v>56.8</v>
      </c>
      <c r="AC945" s="34">
        <f t="shared" si="116"/>
        <v>48</v>
      </c>
      <c r="AD945" s="34">
        <f t="shared" si="117"/>
        <v>56</v>
      </c>
      <c r="AE945" s="35">
        <f t="shared" si="118"/>
        <v>0</v>
      </c>
      <c r="AF945" s="28" t="str">
        <f>IFERROR(VLOOKUP(E945,youtube_playlist!$G:$H,2,FALSE),"Unspecified")</f>
        <v>อาหาร</v>
      </c>
      <c r="AG945" s="28" t="str">
        <f>IFERROR(INDEX(youtube_playlist!$G$2:$H$285,MATCH(E945,youtube_playlist!$G$2:$G$285,0),MATCH("industry",youtube_playlist!$G$1:$H$1,0)),"Unspecified")</f>
        <v>อาหาร</v>
      </c>
      <c r="AH945" s="36">
        <v>62278</v>
      </c>
    </row>
    <row r="946" spans="1:34" ht="15.75" customHeight="1" x14ac:dyDescent="0.3">
      <c r="A946" s="27" t="s">
        <v>6317</v>
      </c>
      <c r="B946" s="27" t="s">
        <v>4376</v>
      </c>
      <c r="C946" s="27" t="s">
        <v>6318</v>
      </c>
      <c r="D946" s="27" t="s">
        <v>6319</v>
      </c>
      <c r="E946" s="28" t="str">
        <f t="shared" si="96"/>
        <v>K4BySMpyXrk</v>
      </c>
      <c r="F946" s="28" t="str">
        <f t="shared" si="97"/>
        <v>K4BySMpyXrk</v>
      </c>
      <c r="G946" s="27" t="s">
        <v>6318</v>
      </c>
      <c r="H946" s="29" t="str">
        <f t="shared" si="98"/>
        <v>The Secret Sauce</v>
      </c>
      <c r="I946" s="27" t="s">
        <v>1587</v>
      </c>
      <c r="J946" s="27" t="s">
        <v>6320</v>
      </c>
      <c r="K946" s="28" t="str">
        <f t="shared" si="99"/>
        <v>Feb 22, 2018</v>
      </c>
      <c r="L946" s="30">
        <f t="shared" si="100"/>
        <v>43153</v>
      </c>
      <c r="M946" s="28">
        <f t="shared" si="101"/>
        <v>22</v>
      </c>
      <c r="N946" s="28">
        <f t="shared" si="102"/>
        <v>2</v>
      </c>
      <c r="O946" s="28">
        <f t="shared" si="103"/>
        <v>2018</v>
      </c>
      <c r="P946" s="28" t="str">
        <f t="shared" si="104"/>
        <v>22</v>
      </c>
      <c r="Q946" s="28">
        <f>ROUNDUP(Table1[[#This Row],[month]]/3,0)</f>
        <v>1</v>
      </c>
      <c r="R946" s="28" t="str">
        <f>_xlfn.CONCAT(Table1[[#This Row],[year]],"-Q",Table1[[#This Row],[Quarter]])</f>
        <v>2018-Q1</v>
      </c>
      <c r="S946" s="28" t="str">
        <f>TEXT(Table1[[#This Row],[dateStr]],"yyyy-mm")</f>
        <v>2018-02</v>
      </c>
      <c r="T946" s="28" t="str">
        <f t="shared" si="105"/>
        <v>February</v>
      </c>
      <c r="U946" s="31">
        <v>43</v>
      </c>
      <c r="V946" s="27" t="s">
        <v>6321</v>
      </c>
      <c r="W946" s="32">
        <f t="shared" si="106"/>
        <v>85217</v>
      </c>
      <c r="X946" s="27" t="s">
        <v>826</v>
      </c>
      <c r="Y946" s="32">
        <f t="shared" si="115"/>
        <v>1566</v>
      </c>
      <c r="Z94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6" s="27" t="s">
        <v>6322</v>
      </c>
      <c r="AB946" s="33">
        <f>Table1[[#This Row],[secs]]/60 + Table1[[#This Row],[mins]] + Table1[[#This Row],[hours]]*60</f>
        <v>59.4</v>
      </c>
      <c r="AC946" s="34">
        <f t="shared" si="116"/>
        <v>24</v>
      </c>
      <c r="AD946" s="34">
        <f t="shared" si="117"/>
        <v>59</v>
      </c>
      <c r="AE946" s="35">
        <f t="shared" si="118"/>
        <v>0</v>
      </c>
      <c r="AF946" s="28" t="str">
        <f>IFERROR(VLOOKUP(E946,youtube_playlist!$G:$H,2,FALSE),"Unspecified")</f>
        <v>Unspecified</v>
      </c>
      <c r="AG946" s="28" t="str">
        <f>IFERROR(INDEX(youtube_playlist!$G$2:$H$285,MATCH(E946,youtube_playlist!$G$2:$G$285,0),MATCH("industry",youtube_playlist!$G$1:$H$1,0)),"Unspecified")</f>
        <v>Unspecified</v>
      </c>
      <c r="AH946" s="38" t="s">
        <v>3310</v>
      </c>
    </row>
    <row r="947" spans="1:34" ht="15.75" customHeight="1" x14ac:dyDescent="0.3">
      <c r="A947" s="27" t="s">
        <v>6323</v>
      </c>
      <c r="B947" s="27" t="s">
        <v>4376</v>
      </c>
      <c r="C947" s="27" t="s">
        <v>6324</v>
      </c>
      <c r="D947" s="27" t="s">
        <v>6325</v>
      </c>
      <c r="E947" s="28" t="str">
        <f t="shared" si="96"/>
        <v>8O9GwGN623c</v>
      </c>
      <c r="F947" s="28" t="str">
        <f t="shared" si="97"/>
        <v>8O9GwGN623c</v>
      </c>
      <c r="G947" s="27" t="s">
        <v>6324</v>
      </c>
      <c r="H947" s="29" t="str">
        <f t="shared" si="98"/>
        <v>The Secret Sauce</v>
      </c>
      <c r="I947" s="27" t="s">
        <v>1587</v>
      </c>
      <c r="J947" s="27" t="s">
        <v>6320</v>
      </c>
      <c r="K947" s="28" t="str">
        <f t="shared" si="99"/>
        <v>Feb 22, 2018</v>
      </c>
      <c r="L947" s="30">
        <f t="shared" si="100"/>
        <v>43153</v>
      </c>
      <c r="M947" s="28">
        <f t="shared" si="101"/>
        <v>22</v>
      </c>
      <c r="N947" s="28">
        <f t="shared" si="102"/>
        <v>2</v>
      </c>
      <c r="O947" s="28">
        <f t="shared" si="103"/>
        <v>2018</v>
      </c>
      <c r="P947" s="28" t="str">
        <f t="shared" si="104"/>
        <v>22</v>
      </c>
      <c r="Q947" s="28">
        <f>ROUNDUP(Table1[[#This Row],[month]]/3,0)</f>
        <v>1</v>
      </c>
      <c r="R947" s="28" t="str">
        <f>_xlfn.CONCAT(Table1[[#This Row],[year]],"-Q",Table1[[#This Row],[Quarter]])</f>
        <v>2018-Q1</v>
      </c>
      <c r="S947" s="28" t="str">
        <f>TEXT(Table1[[#This Row],[dateStr]],"yyyy-mm")</f>
        <v>2018-02</v>
      </c>
      <c r="T947" s="28" t="str">
        <f t="shared" si="105"/>
        <v>February</v>
      </c>
      <c r="U947" s="31">
        <v>4</v>
      </c>
      <c r="V947" s="27" t="s">
        <v>6326</v>
      </c>
      <c r="W947" s="32">
        <f t="shared" si="106"/>
        <v>13170</v>
      </c>
      <c r="X947" s="27" t="s">
        <v>4122</v>
      </c>
      <c r="Y947" s="32">
        <f t="shared" si="115"/>
        <v>203</v>
      </c>
      <c r="Z94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7" s="27" t="s">
        <v>6327</v>
      </c>
      <c r="AB947" s="33">
        <f>Table1[[#This Row],[secs]]/60 + Table1[[#This Row],[mins]] + Table1[[#This Row],[hours]]*60</f>
        <v>52.65</v>
      </c>
      <c r="AC947" s="34">
        <f t="shared" si="116"/>
        <v>39</v>
      </c>
      <c r="AD947" s="34">
        <f t="shared" si="117"/>
        <v>52</v>
      </c>
      <c r="AE947" s="35">
        <f t="shared" si="118"/>
        <v>0</v>
      </c>
      <c r="AF947" s="28" t="str">
        <f>IFERROR(VLOOKUP(E947,youtube_playlist!$G:$H,2,FALSE),"Unspecified")</f>
        <v>Innovation &amp; Technology</v>
      </c>
      <c r="AG947" s="28" t="str">
        <f>IFERROR(INDEX(youtube_playlist!$G$2:$H$285,MATCH(E947,youtube_playlist!$G$2:$G$285,0),MATCH("industry",youtube_playlist!$G$1:$H$1,0)),"Unspecified")</f>
        <v>Innovation &amp; Technology</v>
      </c>
      <c r="AH947" s="36">
        <v>15821</v>
      </c>
    </row>
    <row r="948" spans="1:34" ht="15.75" customHeight="1" x14ac:dyDescent="0.3">
      <c r="A948" s="27" t="s">
        <v>6328</v>
      </c>
      <c r="B948" s="27" t="s">
        <v>4376</v>
      </c>
      <c r="C948" s="27" t="s">
        <v>6329</v>
      </c>
      <c r="D948" s="27" t="s">
        <v>6330</v>
      </c>
      <c r="E948" s="28" t="str">
        <f t="shared" si="96"/>
        <v>oXJ5TmGbLG4</v>
      </c>
      <c r="F948" s="28" t="str">
        <f t="shared" si="97"/>
        <v>oXJ5TmGbLG4</v>
      </c>
      <c r="G948" s="27" t="s">
        <v>6329</v>
      </c>
      <c r="H948" s="29" t="str">
        <f t="shared" si="98"/>
        <v>The Secret Sauce</v>
      </c>
      <c r="I948" s="27" t="s">
        <v>1587</v>
      </c>
      <c r="J948" s="27" t="s">
        <v>6320</v>
      </c>
      <c r="K948" s="28" t="str">
        <f t="shared" si="99"/>
        <v>Feb 22, 2018</v>
      </c>
      <c r="L948" s="30">
        <f t="shared" si="100"/>
        <v>43153</v>
      </c>
      <c r="M948" s="28">
        <f t="shared" si="101"/>
        <v>22</v>
      </c>
      <c r="N948" s="28">
        <f t="shared" si="102"/>
        <v>2</v>
      </c>
      <c r="O948" s="28">
        <f t="shared" si="103"/>
        <v>2018</v>
      </c>
      <c r="P948" s="28" t="str">
        <f t="shared" si="104"/>
        <v>22</v>
      </c>
      <c r="Q948" s="28">
        <f>ROUNDUP(Table1[[#This Row],[month]]/3,0)</f>
        <v>1</v>
      </c>
      <c r="R948" s="28" t="str">
        <f>_xlfn.CONCAT(Table1[[#This Row],[year]],"-Q",Table1[[#This Row],[Quarter]])</f>
        <v>2018-Q1</v>
      </c>
      <c r="S948" s="28" t="str">
        <f>TEXT(Table1[[#This Row],[dateStr]],"yyyy-mm")</f>
        <v>2018-02</v>
      </c>
      <c r="T948" s="28" t="str">
        <f t="shared" si="105"/>
        <v>February</v>
      </c>
      <c r="U948" s="31">
        <v>2</v>
      </c>
      <c r="V948" s="27" t="s">
        <v>6331</v>
      </c>
      <c r="W948" s="32">
        <f t="shared" si="106"/>
        <v>6719</v>
      </c>
      <c r="X948" s="27" t="s">
        <v>5035</v>
      </c>
      <c r="Y948" s="32">
        <f t="shared" si="115"/>
        <v>60</v>
      </c>
      <c r="Z94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8" s="27" t="s">
        <v>6332</v>
      </c>
      <c r="AB948" s="33">
        <f>Table1[[#This Row],[secs]]/60 + Table1[[#This Row],[mins]] + Table1[[#This Row],[hours]]*60</f>
        <v>53.35</v>
      </c>
      <c r="AC948" s="34">
        <f t="shared" si="116"/>
        <v>21</v>
      </c>
      <c r="AD948" s="34">
        <f t="shared" si="117"/>
        <v>53</v>
      </c>
      <c r="AE948" s="35">
        <f t="shared" si="118"/>
        <v>0</v>
      </c>
      <c r="AF948" s="28" t="str">
        <f>IFERROR(VLOOKUP(E948,youtube_playlist!$G:$H,2,FALSE),"Unspecified")</f>
        <v>Platform</v>
      </c>
      <c r="AG948" s="28" t="str">
        <f>IFERROR(INDEX(youtube_playlist!$G$2:$H$285,MATCH(E948,youtube_playlist!$G$2:$G$285,0),MATCH("industry",youtube_playlist!$G$1:$H$1,0)),"Unspecified")</f>
        <v>Platform</v>
      </c>
      <c r="AH948" s="36">
        <v>12319</v>
      </c>
    </row>
    <row r="949" spans="1:34" ht="15.75" customHeight="1" x14ac:dyDescent="0.3">
      <c r="A949" s="27" t="s">
        <v>6333</v>
      </c>
      <c r="B949" s="27" t="s">
        <v>4376</v>
      </c>
      <c r="C949" s="27" t="s">
        <v>6334</v>
      </c>
      <c r="D949" s="27" t="s">
        <v>6335</v>
      </c>
      <c r="E949" s="28" t="str">
        <f t="shared" si="96"/>
        <v>LD1VZZXlyEo</v>
      </c>
      <c r="F949" s="28" t="str">
        <f t="shared" si="97"/>
        <v>LD1VZZXlyEo</v>
      </c>
      <c r="G949" s="27" t="s">
        <v>6334</v>
      </c>
      <c r="H949" s="29" t="str">
        <f t="shared" si="98"/>
        <v>The Secret Sauce</v>
      </c>
      <c r="I949" s="27" t="s">
        <v>1587</v>
      </c>
      <c r="J949" s="27" t="s">
        <v>6320</v>
      </c>
      <c r="K949" s="28" t="str">
        <f t="shared" si="99"/>
        <v>Feb 22, 2018</v>
      </c>
      <c r="L949" s="30">
        <f t="shared" si="100"/>
        <v>43153</v>
      </c>
      <c r="M949" s="28">
        <f t="shared" si="101"/>
        <v>22</v>
      </c>
      <c r="N949" s="28">
        <f t="shared" si="102"/>
        <v>2</v>
      </c>
      <c r="O949" s="28">
        <f t="shared" si="103"/>
        <v>2018</v>
      </c>
      <c r="P949" s="28" t="str">
        <f t="shared" si="104"/>
        <v>22</v>
      </c>
      <c r="Q949" s="28">
        <f>ROUNDUP(Table1[[#This Row],[month]]/3,0)</f>
        <v>1</v>
      </c>
      <c r="R949" s="28" t="str">
        <f>_xlfn.CONCAT(Table1[[#This Row],[year]],"-Q",Table1[[#This Row],[Quarter]])</f>
        <v>2018-Q1</v>
      </c>
      <c r="S949" s="28" t="str">
        <f>TEXT(Table1[[#This Row],[dateStr]],"yyyy-mm")</f>
        <v>2018-02</v>
      </c>
      <c r="T949" s="28" t="str">
        <f t="shared" si="105"/>
        <v>February</v>
      </c>
      <c r="U949" s="31">
        <v>2</v>
      </c>
      <c r="V949" s="27" t="s">
        <v>6336</v>
      </c>
      <c r="W949" s="32">
        <f t="shared" si="106"/>
        <v>9256</v>
      </c>
      <c r="X949" s="27" t="s">
        <v>6337</v>
      </c>
      <c r="Y949" s="32">
        <f t="shared" si="115"/>
        <v>134</v>
      </c>
      <c r="Z94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49" s="27" t="s">
        <v>6338</v>
      </c>
      <c r="AB949" s="33">
        <f>Table1[[#This Row],[secs]]/60 + Table1[[#This Row],[mins]] + Table1[[#This Row],[hours]]*60</f>
        <v>52.333333333333336</v>
      </c>
      <c r="AC949" s="34">
        <f t="shared" si="116"/>
        <v>20</v>
      </c>
      <c r="AD949" s="34">
        <f t="shared" si="117"/>
        <v>52</v>
      </c>
      <c r="AE949" s="35">
        <f t="shared" si="118"/>
        <v>0</v>
      </c>
      <c r="AF949" s="28" t="str">
        <f>IFERROR(VLOOKUP(E949,youtube_playlist!$G:$H,2,FALSE),"Unspecified")</f>
        <v>เอเจนซี่ โฆษณา</v>
      </c>
      <c r="AG949" s="28" t="str">
        <f>IFERROR(INDEX(youtube_playlist!$G$2:$H$285,MATCH(E949,youtube_playlist!$G$2:$G$285,0),MATCH("industry",youtube_playlist!$G$1:$H$1,0)),"Unspecified")</f>
        <v>เอเจนซี่ โฆษณา</v>
      </c>
      <c r="AH949" s="36">
        <v>10679</v>
      </c>
    </row>
    <row r="950" spans="1:34" ht="15.75" customHeight="1" x14ac:dyDescent="0.3">
      <c r="A950" s="27" t="s">
        <v>6339</v>
      </c>
      <c r="B950" s="27" t="s">
        <v>4376</v>
      </c>
      <c r="C950" s="27" t="s">
        <v>6340</v>
      </c>
      <c r="D950" s="27" t="s">
        <v>6341</v>
      </c>
      <c r="E950" s="28" t="str">
        <f t="shared" si="96"/>
        <v>cVInHex2UVw</v>
      </c>
      <c r="F950" s="28" t="str">
        <f t="shared" si="97"/>
        <v>cVInHex2UVw</v>
      </c>
      <c r="G950" s="27" t="s">
        <v>6340</v>
      </c>
      <c r="H950" s="29" t="str">
        <f t="shared" si="98"/>
        <v>The Secret Sauce</v>
      </c>
      <c r="I950" s="27" t="s">
        <v>1587</v>
      </c>
      <c r="J950" s="27" t="s">
        <v>6320</v>
      </c>
      <c r="K950" s="28" t="str">
        <f t="shared" si="99"/>
        <v>Feb 22, 2018</v>
      </c>
      <c r="L950" s="30">
        <f t="shared" si="100"/>
        <v>43153</v>
      </c>
      <c r="M950" s="28">
        <f t="shared" si="101"/>
        <v>22</v>
      </c>
      <c r="N950" s="28">
        <f t="shared" si="102"/>
        <v>2</v>
      </c>
      <c r="O950" s="28">
        <f t="shared" si="103"/>
        <v>2018</v>
      </c>
      <c r="P950" s="28" t="str">
        <f t="shared" si="104"/>
        <v>22</v>
      </c>
      <c r="Q950" s="28">
        <f>ROUNDUP(Table1[[#This Row],[month]]/3,0)</f>
        <v>1</v>
      </c>
      <c r="R950" s="28" t="str">
        <f>_xlfn.CONCAT(Table1[[#This Row],[year]],"-Q",Table1[[#This Row],[Quarter]])</f>
        <v>2018-Q1</v>
      </c>
      <c r="S950" s="28" t="str">
        <f>TEXT(Table1[[#This Row],[dateStr]],"yyyy-mm")</f>
        <v>2018-02</v>
      </c>
      <c r="T950" s="28" t="str">
        <f t="shared" si="105"/>
        <v>February</v>
      </c>
      <c r="U950" s="31">
        <v>5</v>
      </c>
      <c r="V950" s="27" t="s">
        <v>6342</v>
      </c>
      <c r="W950" s="32">
        <f t="shared" si="106"/>
        <v>7312</v>
      </c>
      <c r="X950" s="27" t="s">
        <v>6343</v>
      </c>
      <c r="Y950" s="32">
        <f t="shared" si="115"/>
        <v>79</v>
      </c>
      <c r="Z950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50" s="27" t="s">
        <v>6344</v>
      </c>
      <c r="AB950" s="33">
        <f>Table1[[#This Row],[secs]]/60 + Table1[[#This Row],[mins]] + Table1[[#This Row],[hours]]*60</f>
        <v>48.8</v>
      </c>
      <c r="AC950" s="34">
        <f t="shared" si="116"/>
        <v>48</v>
      </c>
      <c r="AD950" s="34">
        <f t="shared" si="117"/>
        <v>48</v>
      </c>
      <c r="AE950" s="35">
        <f t="shared" si="118"/>
        <v>0</v>
      </c>
      <c r="AF950" s="28" t="str">
        <f>IFERROR(VLOOKUP(E950,youtube_playlist!$G:$H,2,FALSE),"Unspecified")</f>
        <v>โทรคมนาคม</v>
      </c>
      <c r="AG950" s="28" t="str">
        <f>IFERROR(INDEX(youtube_playlist!$G$2:$H$285,MATCH(E950,youtube_playlist!$G$2:$G$285,0),MATCH("industry",youtube_playlist!$G$1:$H$1,0)),"Unspecified")</f>
        <v>โทรคมนาคม</v>
      </c>
      <c r="AH950" s="36">
        <v>12121</v>
      </c>
    </row>
    <row r="951" spans="1:34" ht="15.75" customHeight="1" x14ac:dyDescent="0.3">
      <c r="A951" s="27" t="s">
        <v>6345</v>
      </c>
      <c r="B951" s="27" t="s">
        <v>4376</v>
      </c>
      <c r="C951" s="27" t="s">
        <v>6346</v>
      </c>
      <c r="D951" s="27" t="s">
        <v>6347</v>
      </c>
      <c r="E951" s="28" t="str">
        <f t="shared" si="96"/>
        <v>wU2QQKeWnfY</v>
      </c>
      <c r="F951" s="28" t="str">
        <f t="shared" si="97"/>
        <v>wU2QQKeWnfY</v>
      </c>
      <c r="G951" s="27" t="s">
        <v>6346</v>
      </c>
      <c r="H951" s="29" t="str">
        <f t="shared" si="98"/>
        <v>The Secret Sauce</v>
      </c>
      <c r="I951" s="27" t="s">
        <v>1587</v>
      </c>
      <c r="J951" s="27" t="s">
        <v>6320</v>
      </c>
      <c r="K951" s="28" t="str">
        <f t="shared" si="99"/>
        <v>Feb 22, 2018</v>
      </c>
      <c r="L951" s="30">
        <f t="shared" si="100"/>
        <v>43153</v>
      </c>
      <c r="M951" s="28">
        <f t="shared" si="101"/>
        <v>22</v>
      </c>
      <c r="N951" s="28">
        <f t="shared" si="102"/>
        <v>2</v>
      </c>
      <c r="O951" s="28">
        <f t="shared" si="103"/>
        <v>2018</v>
      </c>
      <c r="P951" s="28" t="str">
        <f t="shared" si="104"/>
        <v>22</v>
      </c>
      <c r="Q951" s="28">
        <f>ROUNDUP(Table1[[#This Row],[month]]/3,0)</f>
        <v>1</v>
      </c>
      <c r="R951" s="28" t="str">
        <f>_xlfn.CONCAT(Table1[[#This Row],[year]],"-Q",Table1[[#This Row],[Quarter]])</f>
        <v>2018-Q1</v>
      </c>
      <c r="S951" s="28" t="str">
        <f>TEXT(Table1[[#This Row],[dateStr]],"yyyy-mm")</f>
        <v>2018-02</v>
      </c>
      <c r="T951" s="28" t="str">
        <f t="shared" si="105"/>
        <v>February</v>
      </c>
      <c r="U951" s="31">
        <v>1</v>
      </c>
      <c r="V951" s="27" t="s">
        <v>6348</v>
      </c>
      <c r="W951" s="32">
        <f t="shared" si="106"/>
        <v>4627</v>
      </c>
      <c r="X951" s="27" t="s">
        <v>6349</v>
      </c>
      <c r="Y951" s="32">
        <f t="shared" si="115"/>
        <v>63</v>
      </c>
      <c r="Z951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51" s="27" t="s">
        <v>6350</v>
      </c>
      <c r="AB951" s="33">
        <f>Table1[[#This Row],[secs]]/60 + Table1[[#This Row],[mins]] + Table1[[#This Row],[hours]]*60</f>
        <v>29.066666666666666</v>
      </c>
      <c r="AC951" s="34">
        <f t="shared" si="116"/>
        <v>4</v>
      </c>
      <c r="AD951" s="34">
        <f t="shared" si="117"/>
        <v>29</v>
      </c>
      <c r="AE951" s="35">
        <f t="shared" si="118"/>
        <v>0</v>
      </c>
      <c r="AF951" s="28" t="str">
        <f>IFERROR(VLOOKUP(E951,youtube_playlist!$G:$H,2,FALSE),"Unspecified")</f>
        <v>ธนาคารและการเงิน</v>
      </c>
      <c r="AG951" s="28" t="str">
        <f>IFERROR(INDEX(youtube_playlist!$G$2:$H$285,MATCH(E951,youtube_playlist!$G$2:$G$285,0),MATCH("industry",youtube_playlist!$G$1:$H$1,0)),"Unspecified")</f>
        <v>ธนาคารและการเงิน</v>
      </c>
      <c r="AH951" s="36">
        <v>10543</v>
      </c>
    </row>
    <row r="952" spans="1:34" ht="15.75" customHeight="1" x14ac:dyDescent="0.3">
      <c r="A952" s="27" t="s">
        <v>6351</v>
      </c>
      <c r="B952" s="27" t="s">
        <v>4376</v>
      </c>
      <c r="C952" s="27" t="s">
        <v>6352</v>
      </c>
      <c r="D952" s="27" t="s">
        <v>6353</v>
      </c>
      <c r="E952" s="28" t="str">
        <f t="shared" si="96"/>
        <v>nNJVJFDhmzs</v>
      </c>
      <c r="F952" s="28" t="str">
        <f t="shared" si="97"/>
        <v>nNJVJFDhmzs</v>
      </c>
      <c r="G952" s="27" t="s">
        <v>6352</v>
      </c>
      <c r="H952" s="29" t="str">
        <f t="shared" si="98"/>
        <v>The Secret Sauce</v>
      </c>
      <c r="I952" s="27" t="s">
        <v>1587</v>
      </c>
      <c r="J952" s="27" t="s">
        <v>6320</v>
      </c>
      <c r="K952" s="28" t="str">
        <f t="shared" si="99"/>
        <v>Feb 22, 2018</v>
      </c>
      <c r="L952" s="30">
        <f t="shared" si="100"/>
        <v>43153</v>
      </c>
      <c r="M952" s="28">
        <f t="shared" si="101"/>
        <v>22</v>
      </c>
      <c r="N952" s="28">
        <f t="shared" si="102"/>
        <v>2</v>
      </c>
      <c r="O952" s="28">
        <f t="shared" si="103"/>
        <v>2018</v>
      </c>
      <c r="P952" s="28" t="str">
        <f t="shared" si="104"/>
        <v>22</v>
      </c>
      <c r="Q952" s="28">
        <f>ROUNDUP(Table1[[#This Row],[month]]/3,0)</f>
        <v>1</v>
      </c>
      <c r="R952" s="28" t="str">
        <f>_xlfn.CONCAT(Table1[[#This Row],[year]],"-Q",Table1[[#This Row],[Quarter]])</f>
        <v>2018-Q1</v>
      </c>
      <c r="S952" s="28" t="str">
        <f>TEXT(Table1[[#This Row],[dateStr]],"yyyy-mm")</f>
        <v>2018-02</v>
      </c>
      <c r="T952" s="28" t="str">
        <f t="shared" si="105"/>
        <v>February</v>
      </c>
      <c r="U952" s="31">
        <v>4</v>
      </c>
      <c r="V952" s="27" t="s">
        <v>6354</v>
      </c>
      <c r="W952" s="32">
        <f t="shared" si="106"/>
        <v>18155</v>
      </c>
      <c r="X952" s="27" t="s">
        <v>6355</v>
      </c>
      <c r="Y952" s="32">
        <f t="shared" si="115"/>
        <v>265</v>
      </c>
      <c r="Z95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52" s="27" t="s">
        <v>6356</v>
      </c>
      <c r="AB952" s="33">
        <f>Table1[[#This Row],[secs]]/60 + Table1[[#This Row],[mins]] + Table1[[#This Row],[hours]]*60</f>
        <v>47.95</v>
      </c>
      <c r="AC952" s="34">
        <f t="shared" si="116"/>
        <v>57</v>
      </c>
      <c r="AD952" s="34">
        <f t="shared" si="117"/>
        <v>47</v>
      </c>
      <c r="AE952" s="35">
        <f t="shared" si="118"/>
        <v>0</v>
      </c>
      <c r="AF952" s="28" t="str">
        <f>IFERROR(VLOOKUP(E952,youtube_playlist!$G:$H,2,FALSE),"Unspecified")</f>
        <v>Fashion</v>
      </c>
      <c r="AG952" s="28" t="str">
        <f>IFERROR(INDEX(youtube_playlist!$G$2:$H$285,MATCH(E952,youtube_playlist!$G$2:$G$285,0),MATCH("industry",youtube_playlist!$G$1:$H$1,0)),"Unspecified")</f>
        <v>Fashion</v>
      </c>
      <c r="AH952" s="36">
        <v>12326</v>
      </c>
    </row>
    <row r="953" spans="1:34" ht="15.75" customHeight="1" x14ac:dyDescent="0.3">
      <c r="A953" s="27" t="s">
        <v>6357</v>
      </c>
      <c r="B953" s="27" t="s">
        <v>4376</v>
      </c>
      <c r="C953" s="27" t="s">
        <v>6358</v>
      </c>
      <c r="D953" s="27" t="s">
        <v>6359</v>
      </c>
      <c r="E953" s="28" t="str">
        <f t="shared" si="96"/>
        <v>j_KUA7lUK78</v>
      </c>
      <c r="F953" s="28" t="str">
        <f t="shared" si="97"/>
        <v>j_KUA7lUK78</v>
      </c>
      <c r="G953" s="27" t="s">
        <v>6358</v>
      </c>
      <c r="H953" s="29" t="str">
        <f t="shared" si="98"/>
        <v>The Secret Sauce</v>
      </c>
      <c r="I953" s="27" t="s">
        <v>1587</v>
      </c>
      <c r="J953" s="27" t="s">
        <v>6320</v>
      </c>
      <c r="K953" s="28" t="str">
        <f t="shared" si="99"/>
        <v>Feb 22, 2018</v>
      </c>
      <c r="L953" s="30">
        <f t="shared" si="100"/>
        <v>43153</v>
      </c>
      <c r="M953" s="28">
        <f t="shared" si="101"/>
        <v>22</v>
      </c>
      <c r="N953" s="28">
        <f t="shared" si="102"/>
        <v>2</v>
      </c>
      <c r="O953" s="28">
        <f t="shared" si="103"/>
        <v>2018</v>
      </c>
      <c r="P953" s="28" t="str">
        <f t="shared" si="104"/>
        <v>22</v>
      </c>
      <c r="Q953" s="28">
        <f>ROUNDUP(Table1[[#This Row],[month]]/3,0)</f>
        <v>1</v>
      </c>
      <c r="R953" s="28" t="str">
        <f>_xlfn.CONCAT(Table1[[#This Row],[year]],"-Q",Table1[[#This Row],[Quarter]])</f>
        <v>2018-Q1</v>
      </c>
      <c r="S953" s="28" t="str">
        <f>TEXT(Table1[[#This Row],[dateStr]],"yyyy-mm")</f>
        <v>2018-02</v>
      </c>
      <c r="T953" s="28" t="str">
        <f t="shared" si="105"/>
        <v>February</v>
      </c>
      <c r="U953" s="31">
        <v>6</v>
      </c>
      <c r="V953" s="27" t="s">
        <v>6360</v>
      </c>
      <c r="W953" s="32">
        <f t="shared" si="106"/>
        <v>19096</v>
      </c>
      <c r="X953" s="27" t="s">
        <v>6361</v>
      </c>
      <c r="Y953" s="32">
        <f t="shared" si="115"/>
        <v>258</v>
      </c>
      <c r="Z953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953" s="27" t="s">
        <v>6362</v>
      </c>
      <c r="AB953" s="33">
        <f>Table1[[#This Row],[secs]]/60 + Table1[[#This Row],[mins]] + Table1[[#This Row],[hours]]*60</f>
        <v>61.4</v>
      </c>
      <c r="AC953" s="34">
        <f t="shared" si="116"/>
        <v>24</v>
      </c>
      <c r="AD953" s="34">
        <f t="shared" si="117"/>
        <v>1</v>
      </c>
      <c r="AE953" s="35">
        <f t="shared" si="118"/>
        <v>1</v>
      </c>
      <c r="AF953" s="28" t="str">
        <f>IFERROR(VLOOKUP(E953,youtube_playlist!$G:$H,2,FALSE),"Unspecified")</f>
        <v>Entertainment</v>
      </c>
      <c r="AG953" s="28" t="str">
        <f>IFERROR(INDEX(youtube_playlist!$G$2:$H$285,MATCH(E953,youtube_playlist!$G$2:$G$285,0),MATCH("industry",youtube_playlist!$G$1:$H$1,0)),"Unspecified")</f>
        <v>Entertainment</v>
      </c>
      <c r="AH953" s="36">
        <v>12656</v>
      </c>
    </row>
    <row r="954" spans="1:34" ht="15.75" customHeight="1" x14ac:dyDescent="0.3">
      <c r="A954" s="27" t="s">
        <v>6363</v>
      </c>
      <c r="B954" s="27" t="s">
        <v>4376</v>
      </c>
      <c r="C954" s="27" t="s">
        <v>6364</v>
      </c>
      <c r="D954" s="27" t="s">
        <v>6365</v>
      </c>
      <c r="E954" s="28" t="str">
        <f t="shared" si="96"/>
        <v>nQVSlb-cmWA</v>
      </c>
      <c r="F954" s="28" t="str">
        <f t="shared" si="97"/>
        <v>nQVSlb-cmWA</v>
      </c>
      <c r="G954" s="27" t="s">
        <v>6364</v>
      </c>
      <c r="H954" s="29" t="str">
        <f t="shared" si="98"/>
        <v>The Secret Sauce</v>
      </c>
      <c r="I954" s="27" t="s">
        <v>1587</v>
      </c>
      <c r="J954" s="27" t="s">
        <v>6320</v>
      </c>
      <c r="K954" s="28" t="str">
        <f t="shared" si="99"/>
        <v>Feb 22, 2018</v>
      </c>
      <c r="L954" s="30">
        <f t="shared" si="100"/>
        <v>43153</v>
      </c>
      <c r="M954" s="28">
        <f t="shared" si="101"/>
        <v>22</v>
      </c>
      <c r="N954" s="28">
        <f t="shared" si="102"/>
        <v>2</v>
      </c>
      <c r="O954" s="28">
        <f t="shared" si="103"/>
        <v>2018</v>
      </c>
      <c r="P954" s="28" t="str">
        <f t="shared" si="104"/>
        <v>22</v>
      </c>
      <c r="Q954" s="28">
        <f>ROUNDUP(Table1[[#This Row],[month]]/3,0)</f>
        <v>1</v>
      </c>
      <c r="R954" s="28" t="str">
        <f>_xlfn.CONCAT(Table1[[#This Row],[year]],"-Q",Table1[[#This Row],[Quarter]])</f>
        <v>2018-Q1</v>
      </c>
      <c r="S954" s="28" t="str">
        <f>TEXT(Table1[[#This Row],[dateStr]],"yyyy-mm")</f>
        <v>2018-02</v>
      </c>
      <c r="T954" s="28" t="str">
        <f t="shared" si="105"/>
        <v>February</v>
      </c>
      <c r="U954" s="31">
        <v>27</v>
      </c>
      <c r="V954" s="27" t="s">
        <v>6366</v>
      </c>
      <c r="W954" s="32">
        <f t="shared" si="106"/>
        <v>53538</v>
      </c>
      <c r="X954" s="27" t="s">
        <v>2161</v>
      </c>
      <c r="Y954" s="32">
        <f t="shared" si="115"/>
        <v>884</v>
      </c>
      <c r="Z95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54" s="27" t="s">
        <v>6367</v>
      </c>
      <c r="AB954" s="33">
        <f>Table1[[#This Row],[secs]]/60 + Table1[[#This Row],[mins]] + Table1[[#This Row],[hours]]*60</f>
        <v>58.5</v>
      </c>
      <c r="AC954" s="34">
        <f t="shared" si="116"/>
        <v>30</v>
      </c>
      <c r="AD954" s="34">
        <f t="shared" si="117"/>
        <v>58</v>
      </c>
      <c r="AE954" s="35">
        <f t="shared" si="118"/>
        <v>0</v>
      </c>
      <c r="AF954" s="28" t="str">
        <f>IFERROR(VLOOKUP(E954,youtube_playlist!$G:$H,2,FALSE),"Unspecified")</f>
        <v>Fashion</v>
      </c>
      <c r="AG954" s="28" t="str">
        <f>IFERROR(INDEX(youtube_playlist!$G$2:$H$285,MATCH(E954,youtube_playlist!$G$2:$G$285,0),MATCH("industry",youtube_playlist!$G$1:$H$1,0)),"Unspecified")</f>
        <v>Fashion</v>
      </c>
      <c r="AH954" s="36">
        <v>17621</v>
      </c>
    </row>
    <row r="955" spans="1:34" ht="15.75" customHeight="1" x14ac:dyDescent="0.3">
      <c r="A955" s="27" t="s">
        <v>6368</v>
      </c>
      <c r="B955" s="27" t="s">
        <v>4376</v>
      </c>
      <c r="C955" s="27" t="s">
        <v>6369</v>
      </c>
      <c r="D955" s="27" t="s">
        <v>6370</v>
      </c>
      <c r="E955" s="28" t="str">
        <f t="shared" si="96"/>
        <v>LNm66wRLIxc</v>
      </c>
      <c r="F955" s="28" t="str">
        <f t="shared" si="97"/>
        <v>LNm66wRLIxc</v>
      </c>
      <c r="G955" s="27" t="s">
        <v>6369</v>
      </c>
      <c r="H955" s="29" t="str">
        <f t="shared" si="98"/>
        <v>The Secret Sauce</v>
      </c>
      <c r="I955" s="27" t="s">
        <v>1587</v>
      </c>
      <c r="J955" s="27" t="s">
        <v>6320</v>
      </c>
      <c r="K955" s="28" t="str">
        <f t="shared" si="99"/>
        <v>Feb 22, 2018</v>
      </c>
      <c r="L955" s="30">
        <f t="shared" si="100"/>
        <v>43153</v>
      </c>
      <c r="M955" s="28">
        <f t="shared" si="101"/>
        <v>22</v>
      </c>
      <c r="N955" s="28">
        <f t="shared" si="102"/>
        <v>2</v>
      </c>
      <c r="O955" s="28">
        <f t="shared" si="103"/>
        <v>2018</v>
      </c>
      <c r="P955" s="28" t="str">
        <f t="shared" si="104"/>
        <v>22</v>
      </c>
      <c r="Q955" s="28">
        <f>ROUNDUP(Table1[[#This Row],[month]]/3,0)</f>
        <v>1</v>
      </c>
      <c r="R955" s="28" t="str">
        <f>_xlfn.CONCAT(Table1[[#This Row],[year]],"-Q",Table1[[#This Row],[Quarter]])</f>
        <v>2018-Q1</v>
      </c>
      <c r="S955" s="28" t="str">
        <f>TEXT(Table1[[#This Row],[dateStr]],"yyyy-mm")</f>
        <v>2018-02</v>
      </c>
      <c r="T955" s="28" t="str">
        <f t="shared" si="105"/>
        <v>February</v>
      </c>
      <c r="U955" s="31">
        <v>5</v>
      </c>
      <c r="V955" s="27" t="s">
        <v>6371</v>
      </c>
      <c r="W955" s="32">
        <f t="shared" si="106"/>
        <v>14002</v>
      </c>
      <c r="X955" s="27" t="s">
        <v>535</v>
      </c>
      <c r="Y955" s="32">
        <f t="shared" si="115"/>
        <v>226</v>
      </c>
      <c r="Z95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55" s="27" t="s">
        <v>6372</v>
      </c>
      <c r="AB955" s="33">
        <f>Table1[[#This Row],[secs]]/60 + Table1[[#This Row],[mins]] + Table1[[#This Row],[hours]]*60</f>
        <v>57.333333333333336</v>
      </c>
      <c r="AC955" s="34">
        <f t="shared" si="116"/>
        <v>20</v>
      </c>
      <c r="AD955" s="34">
        <f t="shared" si="117"/>
        <v>57</v>
      </c>
      <c r="AE955" s="35">
        <f t="shared" si="118"/>
        <v>0</v>
      </c>
      <c r="AF955" s="28" t="str">
        <f>IFERROR(VLOOKUP(E955,youtube_playlist!$G:$H,2,FALSE),"Unspecified")</f>
        <v>Health &amp; Wellness</v>
      </c>
      <c r="AG955" s="28" t="str">
        <f>IFERROR(INDEX(youtube_playlist!$G$2:$H$285,MATCH(E955,youtube_playlist!$G$2:$G$285,0),MATCH("industry",youtube_playlist!$G$1:$H$1,0)),"Unspecified")</f>
        <v>Health &amp; Wellness</v>
      </c>
      <c r="AH955" s="36">
        <v>11463</v>
      </c>
    </row>
    <row r="956" spans="1:34" ht="15.75" customHeight="1" x14ac:dyDescent="0.3">
      <c r="A956" s="27" t="s">
        <v>6373</v>
      </c>
      <c r="B956" s="27" t="s">
        <v>4376</v>
      </c>
      <c r="C956" s="27" t="s">
        <v>6374</v>
      </c>
      <c r="D956" s="27" t="s">
        <v>6375</v>
      </c>
      <c r="E956" s="28" t="str">
        <f t="shared" si="96"/>
        <v>IrxbnMuYUWc</v>
      </c>
      <c r="F956" s="28" t="str">
        <f t="shared" si="97"/>
        <v>IrxbnMuYUWc</v>
      </c>
      <c r="G956" s="27" t="s">
        <v>6374</v>
      </c>
      <c r="H956" s="29" t="str">
        <f t="shared" si="98"/>
        <v>The Secret Sauce</v>
      </c>
      <c r="I956" s="27" t="s">
        <v>1587</v>
      </c>
      <c r="J956" s="27" t="s">
        <v>6320</v>
      </c>
      <c r="K956" s="28" t="str">
        <f t="shared" si="99"/>
        <v>Feb 22, 2018</v>
      </c>
      <c r="L956" s="30">
        <f t="shared" si="100"/>
        <v>43153</v>
      </c>
      <c r="M956" s="28">
        <f t="shared" si="101"/>
        <v>22</v>
      </c>
      <c r="N956" s="28">
        <f t="shared" si="102"/>
        <v>2</v>
      </c>
      <c r="O956" s="28">
        <f t="shared" si="103"/>
        <v>2018</v>
      </c>
      <c r="P956" s="28" t="str">
        <f t="shared" si="104"/>
        <v>22</v>
      </c>
      <c r="Q956" s="28">
        <f>ROUNDUP(Table1[[#This Row],[month]]/3,0)</f>
        <v>1</v>
      </c>
      <c r="R956" s="28" t="str">
        <f>_xlfn.CONCAT(Table1[[#This Row],[year]],"-Q",Table1[[#This Row],[Quarter]])</f>
        <v>2018-Q1</v>
      </c>
      <c r="S956" s="28" t="str">
        <f>TEXT(Table1[[#This Row],[dateStr]],"yyyy-mm")</f>
        <v>2018-02</v>
      </c>
      <c r="T956" s="28" t="str">
        <f t="shared" si="105"/>
        <v>February</v>
      </c>
      <c r="U956" s="31">
        <v>5</v>
      </c>
      <c r="V956" s="27" t="s">
        <v>6376</v>
      </c>
      <c r="W956" s="32">
        <f t="shared" si="106"/>
        <v>21243</v>
      </c>
      <c r="X956" s="27" t="s">
        <v>6377</v>
      </c>
      <c r="Y956" s="32">
        <f t="shared" si="115"/>
        <v>304</v>
      </c>
      <c r="Z95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56" s="27" t="s">
        <v>6378</v>
      </c>
      <c r="AB956" s="33">
        <f>Table1[[#This Row],[secs]]/60 + Table1[[#This Row],[mins]] + Table1[[#This Row],[hours]]*60</f>
        <v>42.1</v>
      </c>
      <c r="AC956" s="34">
        <f t="shared" si="116"/>
        <v>6</v>
      </c>
      <c r="AD956" s="34">
        <f t="shared" si="117"/>
        <v>42</v>
      </c>
      <c r="AE956" s="35">
        <f t="shared" si="118"/>
        <v>0</v>
      </c>
      <c r="AF956" s="28" t="str">
        <f>IFERROR(VLOOKUP(E956,youtube_playlist!$G:$H,2,FALSE),"Unspecified")</f>
        <v>อาหาร</v>
      </c>
      <c r="AG956" s="28" t="str">
        <f>IFERROR(INDEX(youtube_playlist!$G$2:$H$285,MATCH(E956,youtube_playlist!$G$2:$G$285,0),MATCH("industry",youtube_playlist!$G$1:$H$1,0)),"Unspecified")</f>
        <v>อาหาร</v>
      </c>
      <c r="AH956" s="36">
        <v>33227</v>
      </c>
    </row>
    <row r="957" spans="1:34" ht="15.75" customHeight="1" x14ac:dyDescent="0.3">
      <c r="A957" s="27" t="s">
        <v>6379</v>
      </c>
      <c r="B957" s="27" t="s">
        <v>4376</v>
      </c>
      <c r="C957" s="27" t="s">
        <v>6380</v>
      </c>
      <c r="D957" s="27" t="s">
        <v>6381</v>
      </c>
      <c r="E957" s="28" t="str">
        <f t="shared" si="96"/>
        <v>14MawYoWyIM</v>
      </c>
      <c r="F957" s="28" t="str">
        <f t="shared" si="97"/>
        <v>14MawYoWyIM</v>
      </c>
      <c r="G957" s="27" t="s">
        <v>6380</v>
      </c>
      <c r="H957" s="29" t="str">
        <f t="shared" si="98"/>
        <v>The Secret Sauce</v>
      </c>
      <c r="I957" s="27" t="s">
        <v>1587</v>
      </c>
      <c r="J957" s="27" t="s">
        <v>6320</v>
      </c>
      <c r="K957" s="28" t="str">
        <f t="shared" si="99"/>
        <v>Feb 22, 2018</v>
      </c>
      <c r="L957" s="30">
        <f t="shared" si="100"/>
        <v>43153</v>
      </c>
      <c r="M957" s="28">
        <f t="shared" si="101"/>
        <v>22</v>
      </c>
      <c r="N957" s="28">
        <f t="shared" si="102"/>
        <v>2</v>
      </c>
      <c r="O957" s="28">
        <f t="shared" si="103"/>
        <v>2018</v>
      </c>
      <c r="P957" s="28" t="str">
        <f t="shared" si="104"/>
        <v>22</v>
      </c>
      <c r="Q957" s="28">
        <f>ROUNDUP(Table1[[#This Row],[month]]/3,0)</f>
        <v>1</v>
      </c>
      <c r="R957" s="28" t="str">
        <f>_xlfn.CONCAT(Table1[[#This Row],[year]],"-Q",Table1[[#This Row],[Quarter]])</f>
        <v>2018-Q1</v>
      </c>
      <c r="S957" s="28" t="str">
        <f>TEXT(Table1[[#This Row],[dateStr]],"yyyy-mm")</f>
        <v>2018-02</v>
      </c>
      <c r="T957" s="28" t="str">
        <f t="shared" si="105"/>
        <v>February</v>
      </c>
      <c r="U957" s="31">
        <v>6</v>
      </c>
      <c r="V957" s="27" t="s">
        <v>6382</v>
      </c>
      <c r="W957" s="32">
        <f t="shared" si="106"/>
        <v>19912</v>
      </c>
      <c r="X957" s="27" t="s">
        <v>2278</v>
      </c>
      <c r="Y957" s="32">
        <f t="shared" si="115"/>
        <v>239</v>
      </c>
      <c r="Z957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57" s="27" t="s">
        <v>3809</v>
      </c>
      <c r="AB957" s="33">
        <f>Table1[[#This Row],[secs]]/60 + Table1[[#This Row],[mins]] + Table1[[#This Row],[hours]]*60</f>
        <v>58.283333333333331</v>
      </c>
      <c r="AC957" s="34">
        <f t="shared" si="116"/>
        <v>17</v>
      </c>
      <c r="AD957" s="34">
        <f t="shared" si="117"/>
        <v>58</v>
      </c>
      <c r="AE957" s="35">
        <f t="shared" si="118"/>
        <v>0</v>
      </c>
      <c r="AF957" s="28" t="str">
        <f>IFERROR(VLOOKUP(E957,youtube_playlist!$G:$H,2,FALSE),"Unspecified")</f>
        <v>Entertainment</v>
      </c>
      <c r="AG957" s="28" t="str">
        <f>IFERROR(INDEX(youtube_playlist!$G$2:$H$285,MATCH(E957,youtube_playlist!$G$2:$G$285,0),MATCH("industry",youtube_playlist!$G$1:$H$1,0)),"Unspecified")</f>
        <v>Entertainment</v>
      </c>
      <c r="AH957" s="36">
        <v>14974</v>
      </c>
    </row>
    <row r="958" spans="1:34" ht="15.75" customHeight="1" x14ac:dyDescent="0.3">
      <c r="A958" s="27" t="s">
        <v>6383</v>
      </c>
      <c r="B958" s="27" t="s">
        <v>4376</v>
      </c>
      <c r="C958" s="27" t="s">
        <v>6384</v>
      </c>
      <c r="D958" s="27" t="s">
        <v>6385</v>
      </c>
      <c r="E958" s="28" t="str">
        <f t="shared" si="96"/>
        <v>wPV61JAx1AU</v>
      </c>
      <c r="F958" s="28" t="str">
        <f t="shared" si="97"/>
        <v>wPV61JAx1AU</v>
      </c>
      <c r="G958" s="27" t="s">
        <v>6384</v>
      </c>
      <c r="H958" s="29" t="str">
        <f t="shared" si="98"/>
        <v>The Secret Sauce</v>
      </c>
      <c r="I958" s="27" t="s">
        <v>1587</v>
      </c>
      <c r="J958" s="27" t="s">
        <v>6320</v>
      </c>
      <c r="K958" s="28" t="str">
        <f t="shared" si="99"/>
        <v>Feb 22, 2018</v>
      </c>
      <c r="L958" s="30">
        <f t="shared" si="100"/>
        <v>43153</v>
      </c>
      <c r="M958" s="28">
        <f t="shared" si="101"/>
        <v>22</v>
      </c>
      <c r="N958" s="28">
        <f t="shared" si="102"/>
        <v>2</v>
      </c>
      <c r="O958" s="28">
        <f t="shared" si="103"/>
        <v>2018</v>
      </c>
      <c r="P958" s="28" t="str">
        <f t="shared" si="104"/>
        <v>22</v>
      </c>
      <c r="Q958" s="28">
        <f>ROUNDUP(Table1[[#This Row],[month]]/3,0)</f>
        <v>1</v>
      </c>
      <c r="R958" s="28" t="str">
        <f>_xlfn.CONCAT(Table1[[#This Row],[year]],"-Q",Table1[[#This Row],[Quarter]])</f>
        <v>2018-Q1</v>
      </c>
      <c r="S958" s="28" t="str">
        <f>TEXT(Table1[[#This Row],[dateStr]],"yyyy-mm")</f>
        <v>2018-02</v>
      </c>
      <c r="T958" s="28" t="str">
        <f t="shared" si="105"/>
        <v>February</v>
      </c>
      <c r="U958" s="31">
        <v>9</v>
      </c>
      <c r="V958" s="27" t="s">
        <v>6386</v>
      </c>
      <c r="W958" s="32">
        <f t="shared" si="106"/>
        <v>20609</v>
      </c>
      <c r="X958" s="27" t="s">
        <v>6387</v>
      </c>
      <c r="Y958" s="32">
        <f t="shared" si="115"/>
        <v>294</v>
      </c>
      <c r="Z958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58" s="27" t="s">
        <v>6388</v>
      </c>
      <c r="AB958" s="33">
        <f>Table1[[#This Row],[secs]]/60 + Table1[[#This Row],[mins]] + Table1[[#This Row],[hours]]*60</f>
        <v>51.6</v>
      </c>
      <c r="AC958" s="34">
        <f t="shared" si="116"/>
        <v>36</v>
      </c>
      <c r="AD958" s="34">
        <f t="shared" si="117"/>
        <v>51</v>
      </c>
      <c r="AE958" s="35">
        <f t="shared" si="118"/>
        <v>0</v>
      </c>
      <c r="AF958" s="28" t="str">
        <f>IFERROR(VLOOKUP(E958,youtube_playlist!$G:$H,2,FALSE),"Unspecified")</f>
        <v>สินค้าอุปโภคบริโภค</v>
      </c>
      <c r="AG958" s="28" t="str">
        <f>IFERROR(INDEX(youtube_playlist!$G$2:$H$285,MATCH(E958,youtube_playlist!$G$2:$G$285,0),MATCH("industry",youtube_playlist!$G$1:$H$1,0)),"Unspecified")</f>
        <v>สินค้าอุปโภคบริโภค</v>
      </c>
      <c r="AH958" s="36">
        <v>14589</v>
      </c>
    </row>
    <row r="959" spans="1:34" ht="15.75" customHeight="1" x14ac:dyDescent="0.3">
      <c r="A959" s="27" t="s">
        <v>6389</v>
      </c>
      <c r="B959" s="27" t="s">
        <v>4376</v>
      </c>
      <c r="C959" s="27" t="s">
        <v>6390</v>
      </c>
      <c r="D959" s="27" t="s">
        <v>6391</v>
      </c>
      <c r="E959" s="28" t="str">
        <f t="shared" si="96"/>
        <v>xP0vM86DoBQ</v>
      </c>
      <c r="F959" s="28" t="str">
        <f t="shared" si="97"/>
        <v>xP0vM86DoBQ</v>
      </c>
      <c r="G959" s="27" t="s">
        <v>6390</v>
      </c>
      <c r="H959" s="29" t="str">
        <f t="shared" si="98"/>
        <v>The Secret Sauce</v>
      </c>
      <c r="I959" s="27" t="s">
        <v>1587</v>
      </c>
      <c r="J959" s="27" t="s">
        <v>6392</v>
      </c>
      <c r="K959" s="28" t="str">
        <f t="shared" si="99"/>
        <v>Feb 21, 2018</v>
      </c>
      <c r="L959" s="30">
        <f t="shared" si="100"/>
        <v>43152</v>
      </c>
      <c r="M959" s="28">
        <f t="shared" si="101"/>
        <v>21</v>
      </c>
      <c r="N959" s="28">
        <f t="shared" si="102"/>
        <v>2</v>
      </c>
      <c r="O959" s="28">
        <f t="shared" si="103"/>
        <v>2018</v>
      </c>
      <c r="P959" s="28" t="str">
        <f t="shared" si="104"/>
        <v>21</v>
      </c>
      <c r="Q959" s="28">
        <f>ROUNDUP(Table1[[#This Row],[month]]/3,0)</f>
        <v>1</v>
      </c>
      <c r="R959" s="28" t="str">
        <f>_xlfn.CONCAT(Table1[[#This Row],[year]],"-Q",Table1[[#This Row],[Quarter]])</f>
        <v>2018-Q1</v>
      </c>
      <c r="S959" s="28" t="str">
        <f>TEXT(Table1[[#This Row],[dateStr]],"yyyy-mm")</f>
        <v>2018-02</v>
      </c>
      <c r="T959" s="28" t="str">
        <f t="shared" si="105"/>
        <v>February</v>
      </c>
      <c r="U959" s="31">
        <v>21</v>
      </c>
      <c r="V959" s="27" t="s">
        <v>6393</v>
      </c>
      <c r="W959" s="32">
        <f t="shared" si="106"/>
        <v>27133</v>
      </c>
      <c r="X959" s="27" t="s">
        <v>6394</v>
      </c>
      <c r="Y959" s="32">
        <f t="shared" si="115"/>
        <v>483</v>
      </c>
      <c r="Z959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59" s="27" t="s">
        <v>6395</v>
      </c>
      <c r="AB959" s="33">
        <f>Table1[[#This Row],[secs]]/60 + Table1[[#This Row],[mins]] + Table1[[#This Row],[hours]]*60</f>
        <v>50.083333333333336</v>
      </c>
      <c r="AC959" s="34">
        <f t="shared" si="116"/>
        <v>5</v>
      </c>
      <c r="AD959" s="34">
        <f t="shared" si="117"/>
        <v>50</v>
      </c>
      <c r="AE959" s="35">
        <f t="shared" si="118"/>
        <v>0</v>
      </c>
      <c r="AF959" s="28" t="str">
        <f>IFERROR(VLOOKUP(E959,youtube_playlist!$G:$H,2,FALSE),"Unspecified")</f>
        <v>สินค้าอุปโภคบริโภค</v>
      </c>
      <c r="AG959" s="28" t="str">
        <f>IFERROR(INDEX(youtube_playlist!$G$2:$H$285,MATCH(E959,youtube_playlist!$G$2:$G$285,0),MATCH("industry",youtube_playlist!$G$1:$H$1,0)),"Unspecified")</f>
        <v>สินค้าอุปโภคบริโภค</v>
      </c>
      <c r="AH959" s="36">
        <v>14347</v>
      </c>
    </row>
    <row r="960" spans="1:34" ht="15.75" customHeight="1" x14ac:dyDescent="0.3">
      <c r="A960" s="27" t="s">
        <v>6396</v>
      </c>
      <c r="B960" s="27" t="s">
        <v>4376</v>
      </c>
      <c r="C960" s="27" t="s">
        <v>6397</v>
      </c>
      <c r="D960" s="27" t="s">
        <v>6398</v>
      </c>
      <c r="E960" s="28" t="str">
        <f t="shared" si="96"/>
        <v>1XIJUQHkCdU</v>
      </c>
      <c r="F960" s="28" t="str">
        <f t="shared" si="97"/>
        <v>1XIJUQHkCdU</v>
      </c>
      <c r="G960" s="27" t="s">
        <v>6397</v>
      </c>
      <c r="H960" s="29" t="str">
        <f t="shared" si="98"/>
        <v>The Secret Sauce</v>
      </c>
      <c r="I960" s="27" t="s">
        <v>1587</v>
      </c>
      <c r="J960" s="27" t="s">
        <v>6392</v>
      </c>
      <c r="K960" s="28" t="str">
        <f t="shared" si="99"/>
        <v>Feb 21, 2018</v>
      </c>
      <c r="L960" s="30">
        <f t="shared" si="100"/>
        <v>43152</v>
      </c>
      <c r="M960" s="28">
        <f t="shared" si="101"/>
        <v>21</v>
      </c>
      <c r="N960" s="28">
        <f t="shared" si="102"/>
        <v>2</v>
      </c>
      <c r="O960" s="28">
        <f t="shared" si="103"/>
        <v>2018</v>
      </c>
      <c r="P960" s="28" t="str">
        <f t="shared" si="104"/>
        <v>21</v>
      </c>
      <c r="Q960" s="28">
        <f>ROUNDUP(Table1[[#This Row],[month]]/3,0)</f>
        <v>1</v>
      </c>
      <c r="R960" s="28" t="str">
        <f>_xlfn.CONCAT(Table1[[#This Row],[year]],"-Q",Table1[[#This Row],[Quarter]])</f>
        <v>2018-Q1</v>
      </c>
      <c r="S960" s="28" t="str">
        <f>TEXT(Table1[[#This Row],[dateStr]],"yyyy-mm")</f>
        <v>2018-02</v>
      </c>
      <c r="T960" s="28" t="str">
        <f t="shared" si="105"/>
        <v>February</v>
      </c>
      <c r="U960" s="31">
        <v>23</v>
      </c>
      <c r="V960" s="27" t="s">
        <v>6399</v>
      </c>
      <c r="W960" s="32">
        <f t="shared" si="106"/>
        <v>66594</v>
      </c>
      <c r="X960" s="27" t="s">
        <v>6400</v>
      </c>
      <c r="Y960" s="32">
        <f t="shared" si="115"/>
        <v>939</v>
      </c>
      <c r="Z960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960" s="27" t="s">
        <v>6401</v>
      </c>
      <c r="AB960" s="33">
        <f>Table1[[#This Row],[secs]]/60 + Table1[[#This Row],[mins]] + Table1[[#This Row],[hours]]*60</f>
        <v>60.833333333333336</v>
      </c>
      <c r="AC960" s="34">
        <f t="shared" si="116"/>
        <v>50</v>
      </c>
      <c r="AD960" s="34">
        <f t="shared" si="117"/>
        <v>0</v>
      </c>
      <c r="AE960" s="35">
        <f t="shared" si="118"/>
        <v>1</v>
      </c>
      <c r="AF960" s="28" t="str">
        <f>IFERROR(VLOOKUP(E960,youtube_playlist!$G:$H,2,FALSE),"Unspecified")</f>
        <v>ธนาคารและการเงิน</v>
      </c>
      <c r="AG960" s="28" t="str">
        <f>IFERROR(INDEX(youtube_playlist!$G$2:$H$285,MATCH(E960,youtube_playlist!$G$2:$G$285,0),MATCH("industry",youtube_playlist!$G$1:$H$1,0)),"Unspecified")</f>
        <v>ธนาคารและการเงิน</v>
      </c>
      <c r="AH960" s="36">
        <v>20930</v>
      </c>
    </row>
    <row r="961" spans="1:34" ht="15.75" customHeight="1" x14ac:dyDescent="0.3">
      <c r="A961" s="27" t="s">
        <v>6402</v>
      </c>
      <c r="B961" s="27" t="s">
        <v>4376</v>
      </c>
      <c r="C961" s="27" t="s">
        <v>6403</v>
      </c>
      <c r="D961" s="27" t="s">
        <v>6404</v>
      </c>
      <c r="E961" s="28" t="str">
        <f t="shared" si="96"/>
        <v>eRqpJu1y6x0</v>
      </c>
      <c r="F961" s="28" t="str">
        <f t="shared" si="97"/>
        <v>eRqpJu1y6x0</v>
      </c>
      <c r="G961" s="27" t="s">
        <v>6403</v>
      </c>
      <c r="H961" s="29" t="str">
        <f t="shared" si="98"/>
        <v>The Secret Sauce</v>
      </c>
      <c r="I961" s="27" t="s">
        <v>1587</v>
      </c>
      <c r="J961" s="27" t="s">
        <v>6392</v>
      </c>
      <c r="K961" s="28" t="str">
        <f t="shared" si="99"/>
        <v>Feb 21, 2018</v>
      </c>
      <c r="L961" s="30">
        <f t="shared" si="100"/>
        <v>43152</v>
      </c>
      <c r="M961" s="28">
        <f t="shared" si="101"/>
        <v>21</v>
      </c>
      <c r="N961" s="28">
        <f t="shared" si="102"/>
        <v>2</v>
      </c>
      <c r="O961" s="28">
        <f t="shared" si="103"/>
        <v>2018</v>
      </c>
      <c r="P961" s="28" t="str">
        <f t="shared" si="104"/>
        <v>21</v>
      </c>
      <c r="Q961" s="28">
        <f>ROUNDUP(Table1[[#This Row],[month]]/3,0)</f>
        <v>1</v>
      </c>
      <c r="R961" s="28" t="str">
        <f>_xlfn.CONCAT(Table1[[#This Row],[year]],"-Q",Table1[[#This Row],[Quarter]])</f>
        <v>2018-Q1</v>
      </c>
      <c r="S961" s="28" t="str">
        <f>TEXT(Table1[[#This Row],[dateStr]],"yyyy-mm")</f>
        <v>2018-02</v>
      </c>
      <c r="T961" s="28" t="str">
        <f t="shared" si="105"/>
        <v>February</v>
      </c>
      <c r="U961" s="31">
        <v>6</v>
      </c>
      <c r="V961" s="27" t="s">
        <v>6405</v>
      </c>
      <c r="W961" s="32">
        <f t="shared" si="106"/>
        <v>13010</v>
      </c>
      <c r="X961" s="27" t="s">
        <v>6406</v>
      </c>
      <c r="Y961" s="32">
        <f t="shared" si="115"/>
        <v>172</v>
      </c>
      <c r="Z961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61" s="27" t="s">
        <v>6407</v>
      </c>
      <c r="AB961" s="33">
        <f>Table1[[#This Row],[secs]]/60 + Table1[[#This Row],[mins]] + Table1[[#This Row],[hours]]*60</f>
        <v>54.95</v>
      </c>
      <c r="AC961" s="34">
        <f t="shared" si="116"/>
        <v>57</v>
      </c>
      <c r="AD961" s="34">
        <f t="shared" si="117"/>
        <v>54</v>
      </c>
      <c r="AE961" s="35">
        <f t="shared" si="118"/>
        <v>0</v>
      </c>
      <c r="AF961" s="28" t="str">
        <f>IFERROR(VLOOKUP(E961,youtube_playlist!$G:$H,2,FALSE),"Unspecified")</f>
        <v>Unspecified</v>
      </c>
      <c r="AG961" s="28" t="str">
        <f>IFERROR(INDEX(youtube_playlist!$G$2:$H$285,MATCH(E961,youtube_playlist!$G$2:$G$285,0),MATCH("industry",youtube_playlist!$G$1:$H$1,0)),"Unspecified")</f>
        <v>Unspecified</v>
      </c>
      <c r="AH961" s="36">
        <v>15274</v>
      </c>
    </row>
    <row r="962" spans="1:34" ht="15.75" customHeight="1" x14ac:dyDescent="0.3">
      <c r="A962" s="27" t="s">
        <v>6408</v>
      </c>
      <c r="B962" s="27" t="s">
        <v>4376</v>
      </c>
      <c r="C962" s="27" t="s">
        <v>6409</v>
      </c>
      <c r="D962" s="27" t="s">
        <v>6410</v>
      </c>
      <c r="E962" s="28" t="str">
        <f t="shared" si="96"/>
        <v>xfyhSov-wUo</v>
      </c>
      <c r="F962" s="28" t="str">
        <f t="shared" si="97"/>
        <v>xfyhSov-wUo</v>
      </c>
      <c r="G962" s="27" t="s">
        <v>6409</v>
      </c>
      <c r="H962" s="29" t="str">
        <f t="shared" si="98"/>
        <v>The Secret Sauce</v>
      </c>
      <c r="I962" s="27" t="s">
        <v>1587</v>
      </c>
      <c r="J962" s="27" t="s">
        <v>6392</v>
      </c>
      <c r="K962" s="28" t="str">
        <f t="shared" si="99"/>
        <v>Feb 21, 2018</v>
      </c>
      <c r="L962" s="30">
        <f t="shared" si="100"/>
        <v>43152</v>
      </c>
      <c r="M962" s="28">
        <f t="shared" si="101"/>
        <v>21</v>
      </c>
      <c r="N962" s="28">
        <f t="shared" si="102"/>
        <v>2</v>
      </c>
      <c r="O962" s="28">
        <f t="shared" si="103"/>
        <v>2018</v>
      </c>
      <c r="P962" s="28" t="str">
        <f t="shared" si="104"/>
        <v>21</v>
      </c>
      <c r="Q962" s="28">
        <f>ROUNDUP(Table1[[#This Row],[month]]/3,0)</f>
        <v>1</v>
      </c>
      <c r="R962" s="28" t="str">
        <f>_xlfn.CONCAT(Table1[[#This Row],[year]],"-Q",Table1[[#This Row],[Quarter]])</f>
        <v>2018-Q1</v>
      </c>
      <c r="S962" s="28" t="str">
        <f>TEXT(Table1[[#This Row],[dateStr]],"yyyy-mm")</f>
        <v>2018-02</v>
      </c>
      <c r="T962" s="28" t="str">
        <f t="shared" si="105"/>
        <v>February</v>
      </c>
      <c r="U962" s="31">
        <v>17</v>
      </c>
      <c r="V962" s="27" t="s">
        <v>6411</v>
      </c>
      <c r="W962" s="32">
        <f t="shared" si="106"/>
        <v>28420</v>
      </c>
      <c r="X962" s="27" t="s">
        <v>6412</v>
      </c>
      <c r="Y962" s="32">
        <f t="shared" ref="Y962:Y968" si="119">VALUE(SUBSTITUTE(SUBSTITUTE(X962,"like this video along with ","")," other people",""))</f>
        <v>358</v>
      </c>
      <c r="Z962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62" s="27" t="s">
        <v>6413</v>
      </c>
      <c r="AB962" s="33">
        <f>Table1[[#This Row],[secs]]/60 + Table1[[#This Row],[mins]] + Table1[[#This Row],[hours]]*60</f>
        <v>58.18333333333333</v>
      </c>
      <c r="AC962" s="34">
        <f t="shared" ref="AC962:AC968" si="120">VALUE(RIGHT(AA962,2))</f>
        <v>11</v>
      </c>
      <c r="AD962" s="34">
        <f t="shared" ref="AD962:AD968" si="121">VALUE(LEFT(RIGHT(AA962,5),SEARCH(":",RIGHT(AA962,5))-1))</f>
        <v>58</v>
      </c>
      <c r="AE962" s="35">
        <f t="shared" ref="AE962:AE968" si="122">VALUE(IF(LEN(AA962)&gt;5,LEFT(AA962,SEARCH(":",AA962)-1),0))</f>
        <v>0</v>
      </c>
      <c r="AF962" s="28" t="str">
        <f>IFERROR(VLOOKUP(E962,youtube_playlist!$G:$H,2,FALSE),"Unspecified")</f>
        <v>Unspecified</v>
      </c>
      <c r="AG962" s="28" t="str">
        <f>IFERROR(INDEX(youtube_playlist!$G$2:$H$285,MATCH(E962,youtube_playlist!$G$2:$G$285,0),MATCH("industry",youtube_playlist!$G$1:$H$1,0)),"Unspecified")</f>
        <v>Unspecified</v>
      </c>
      <c r="AH962" s="36">
        <v>17882</v>
      </c>
    </row>
    <row r="963" spans="1:34" ht="15.75" customHeight="1" x14ac:dyDescent="0.3">
      <c r="A963" s="27" t="s">
        <v>6414</v>
      </c>
      <c r="B963" s="27" t="s">
        <v>4376</v>
      </c>
      <c r="C963" s="27" t="s">
        <v>6415</v>
      </c>
      <c r="D963" s="27" t="s">
        <v>6416</v>
      </c>
      <c r="E963" s="28" t="str">
        <f t="shared" si="96"/>
        <v>TzQpyh07AM4</v>
      </c>
      <c r="F963" s="28" t="str">
        <f t="shared" si="97"/>
        <v>TzQpyh07AM4</v>
      </c>
      <c r="G963" s="27" t="s">
        <v>6415</v>
      </c>
      <c r="H963" s="29" t="str">
        <f t="shared" si="98"/>
        <v>The Secret Sauce</v>
      </c>
      <c r="I963" s="27" t="s">
        <v>1587</v>
      </c>
      <c r="J963" s="27" t="s">
        <v>6392</v>
      </c>
      <c r="K963" s="28" t="str">
        <f t="shared" si="99"/>
        <v>Feb 21, 2018</v>
      </c>
      <c r="L963" s="30">
        <f t="shared" si="100"/>
        <v>43152</v>
      </c>
      <c r="M963" s="28">
        <f t="shared" si="101"/>
        <v>21</v>
      </c>
      <c r="N963" s="28">
        <f t="shared" si="102"/>
        <v>2</v>
      </c>
      <c r="O963" s="28">
        <f t="shared" si="103"/>
        <v>2018</v>
      </c>
      <c r="P963" s="28" t="str">
        <f t="shared" si="104"/>
        <v>21</v>
      </c>
      <c r="Q963" s="28">
        <f>ROUNDUP(Table1[[#This Row],[month]]/3,0)</f>
        <v>1</v>
      </c>
      <c r="R963" s="28" t="str">
        <f>_xlfn.CONCAT(Table1[[#This Row],[year]],"-Q",Table1[[#This Row],[Quarter]])</f>
        <v>2018-Q1</v>
      </c>
      <c r="S963" s="28" t="str">
        <f>TEXT(Table1[[#This Row],[dateStr]],"yyyy-mm")</f>
        <v>2018-02</v>
      </c>
      <c r="T963" s="28" t="str">
        <f t="shared" si="105"/>
        <v>February</v>
      </c>
      <c r="U963" s="31">
        <v>7</v>
      </c>
      <c r="V963" s="27" t="s">
        <v>6417</v>
      </c>
      <c r="W963" s="32">
        <f t="shared" si="106"/>
        <v>12844</v>
      </c>
      <c r="X963" s="27" t="s">
        <v>6418</v>
      </c>
      <c r="Y963" s="32">
        <f t="shared" si="119"/>
        <v>197</v>
      </c>
      <c r="Z963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63" s="27" t="s">
        <v>5269</v>
      </c>
      <c r="AB963" s="33">
        <f>Table1[[#This Row],[secs]]/60 + Table1[[#This Row],[mins]] + Table1[[#This Row],[hours]]*60</f>
        <v>43.383333333333333</v>
      </c>
      <c r="AC963" s="34">
        <f t="shared" si="120"/>
        <v>23</v>
      </c>
      <c r="AD963" s="34">
        <f t="shared" si="121"/>
        <v>43</v>
      </c>
      <c r="AE963" s="35">
        <f t="shared" si="122"/>
        <v>0</v>
      </c>
      <c r="AF963" s="28" t="str">
        <f>IFERROR(VLOOKUP(E963,youtube_playlist!$G:$H,2,FALSE),"Unspecified")</f>
        <v>อาหาร</v>
      </c>
      <c r="AG963" s="28" t="str">
        <f>IFERROR(INDEX(youtube_playlist!$G$2:$H$285,MATCH(E963,youtube_playlist!$G$2:$G$285,0),MATCH("industry",youtube_playlist!$G$1:$H$1,0)),"Unspecified")</f>
        <v>อาหาร</v>
      </c>
      <c r="AH963" s="36">
        <v>16612</v>
      </c>
    </row>
    <row r="964" spans="1:34" ht="15.75" customHeight="1" x14ac:dyDescent="0.3">
      <c r="A964" s="27" t="s">
        <v>6419</v>
      </c>
      <c r="B964" s="27" t="s">
        <v>4376</v>
      </c>
      <c r="C964" s="27" t="s">
        <v>6420</v>
      </c>
      <c r="D964" s="27" t="s">
        <v>6421</v>
      </c>
      <c r="E964" s="28" t="str">
        <f t="shared" si="96"/>
        <v>GOHg1DoKQvU</v>
      </c>
      <c r="F964" s="28" t="str">
        <f t="shared" si="97"/>
        <v>GOHg1DoKQvU</v>
      </c>
      <c r="G964" s="27" t="s">
        <v>6420</v>
      </c>
      <c r="H964" s="29" t="str">
        <f t="shared" si="98"/>
        <v>The Secret Sauce</v>
      </c>
      <c r="I964" s="27" t="s">
        <v>1587</v>
      </c>
      <c r="J964" s="27" t="s">
        <v>6392</v>
      </c>
      <c r="K964" s="28" t="str">
        <f t="shared" si="99"/>
        <v>Feb 21, 2018</v>
      </c>
      <c r="L964" s="30">
        <f t="shared" si="100"/>
        <v>43152</v>
      </c>
      <c r="M964" s="28">
        <f t="shared" si="101"/>
        <v>21</v>
      </c>
      <c r="N964" s="28">
        <f t="shared" si="102"/>
        <v>2</v>
      </c>
      <c r="O964" s="28">
        <f t="shared" si="103"/>
        <v>2018</v>
      </c>
      <c r="P964" s="28" t="str">
        <f t="shared" si="104"/>
        <v>21</v>
      </c>
      <c r="Q964" s="28">
        <f>ROUNDUP(Table1[[#This Row],[month]]/3,0)</f>
        <v>1</v>
      </c>
      <c r="R964" s="28" t="str">
        <f>_xlfn.CONCAT(Table1[[#This Row],[year]],"-Q",Table1[[#This Row],[Quarter]])</f>
        <v>2018-Q1</v>
      </c>
      <c r="S964" s="28" t="str">
        <f>TEXT(Table1[[#This Row],[dateStr]],"yyyy-mm")</f>
        <v>2018-02</v>
      </c>
      <c r="T964" s="28" t="str">
        <f t="shared" si="105"/>
        <v>February</v>
      </c>
      <c r="U964" s="31">
        <v>14</v>
      </c>
      <c r="V964" s="27" t="s">
        <v>6422</v>
      </c>
      <c r="W964" s="32">
        <f t="shared" si="106"/>
        <v>20314</v>
      </c>
      <c r="X964" s="27" t="s">
        <v>3316</v>
      </c>
      <c r="Y964" s="32">
        <f t="shared" si="119"/>
        <v>231</v>
      </c>
      <c r="Z964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64" s="27" t="s">
        <v>6423</v>
      </c>
      <c r="AB964" s="33">
        <f>Table1[[#This Row],[secs]]/60 + Table1[[#This Row],[mins]] + Table1[[#This Row],[hours]]*60</f>
        <v>59.333333333333336</v>
      </c>
      <c r="AC964" s="34">
        <f t="shared" si="120"/>
        <v>20</v>
      </c>
      <c r="AD964" s="34">
        <f t="shared" si="121"/>
        <v>59</v>
      </c>
      <c r="AE964" s="35">
        <f t="shared" si="122"/>
        <v>0</v>
      </c>
      <c r="AF964" s="28" t="str">
        <f>IFERROR(VLOOKUP(E964,youtube_playlist!$G:$H,2,FALSE),"Unspecified")</f>
        <v>Platform</v>
      </c>
      <c r="AG964" s="28" t="str">
        <f>IFERROR(INDEX(youtube_playlist!$G$2:$H$285,MATCH(E964,youtube_playlist!$G$2:$G$285,0),MATCH("industry",youtube_playlist!$G$1:$H$1,0)),"Unspecified")</f>
        <v>Platform</v>
      </c>
      <c r="AH964" s="36">
        <v>17724</v>
      </c>
    </row>
    <row r="965" spans="1:34" ht="15.75" customHeight="1" x14ac:dyDescent="0.3">
      <c r="A965" s="27" t="s">
        <v>6424</v>
      </c>
      <c r="B965" s="27" t="s">
        <v>4376</v>
      </c>
      <c r="C965" s="27" t="s">
        <v>6425</v>
      </c>
      <c r="D965" s="27" t="s">
        <v>6426</v>
      </c>
      <c r="E965" s="28" t="str">
        <f t="shared" si="96"/>
        <v>nQnHgHmt5HY</v>
      </c>
      <c r="F965" s="28" t="str">
        <f t="shared" si="97"/>
        <v>nQnHgHmt5HY</v>
      </c>
      <c r="G965" s="27" t="s">
        <v>6425</v>
      </c>
      <c r="H965" s="29" t="str">
        <f t="shared" si="98"/>
        <v>The Secret Sauce</v>
      </c>
      <c r="I965" s="27" t="s">
        <v>1587</v>
      </c>
      <c r="J965" s="27" t="s">
        <v>6392</v>
      </c>
      <c r="K965" s="28" t="str">
        <f t="shared" si="99"/>
        <v>Feb 21, 2018</v>
      </c>
      <c r="L965" s="30">
        <f t="shared" si="100"/>
        <v>43152</v>
      </c>
      <c r="M965" s="28">
        <f t="shared" si="101"/>
        <v>21</v>
      </c>
      <c r="N965" s="28">
        <f t="shared" si="102"/>
        <v>2</v>
      </c>
      <c r="O965" s="28">
        <f t="shared" si="103"/>
        <v>2018</v>
      </c>
      <c r="P965" s="28" t="str">
        <f t="shared" si="104"/>
        <v>21</v>
      </c>
      <c r="Q965" s="28">
        <f>ROUNDUP(Table1[[#This Row],[month]]/3,0)</f>
        <v>1</v>
      </c>
      <c r="R965" s="28" t="str">
        <f>_xlfn.CONCAT(Table1[[#This Row],[year]],"-Q",Table1[[#This Row],[Quarter]])</f>
        <v>2018-Q1</v>
      </c>
      <c r="S965" s="28" t="str">
        <f>TEXT(Table1[[#This Row],[dateStr]],"yyyy-mm")</f>
        <v>2018-02</v>
      </c>
      <c r="T965" s="28" t="str">
        <f t="shared" si="105"/>
        <v>February</v>
      </c>
      <c r="U965" s="31">
        <v>5</v>
      </c>
      <c r="V965" s="27" t="s">
        <v>6427</v>
      </c>
      <c r="W965" s="32">
        <f t="shared" si="106"/>
        <v>8583</v>
      </c>
      <c r="X965" s="27" t="s">
        <v>2037</v>
      </c>
      <c r="Y965" s="32">
        <f t="shared" si="119"/>
        <v>109</v>
      </c>
      <c r="Z965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65" s="27" t="s">
        <v>6428</v>
      </c>
      <c r="AB965" s="33">
        <f>Table1[[#This Row],[secs]]/60 + Table1[[#This Row],[mins]] + Table1[[#This Row],[hours]]*60</f>
        <v>56.06666666666667</v>
      </c>
      <c r="AC965" s="34">
        <f t="shared" si="120"/>
        <v>4</v>
      </c>
      <c r="AD965" s="34">
        <f t="shared" si="121"/>
        <v>56</v>
      </c>
      <c r="AE965" s="35">
        <f t="shared" si="122"/>
        <v>0</v>
      </c>
      <c r="AF965" s="28" t="str">
        <f>IFERROR(VLOOKUP(E965,youtube_playlist!$G:$H,2,FALSE),"Unspecified")</f>
        <v>Unspecified</v>
      </c>
      <c r="AG965" s="28" t="str">
        <f>IFERROR(INDEX(youtube_playlist!$G$2:$H$285,MATCH(E965,youtube_playlist!$G$2:$G$285,0),MATCH("industry",youtube_playlist!$G$1:$H$1,0)),"Unspecified")</f>
        <v>Unspecified</v>
      </c>
      <c r="AH965" s="36">
        <v>17615</v>
      </c>
    </row>
    <row r="966" spans="1:34" ht="15.75" customHeight="1" x14ac:dyDescent="0.3">
      <c r="A966" s="27" t="s">
        <v>6429</v>
      </c>
      <c r="B966" s="27" t="s">
        <v>4376</v>
      </c>
      <c r="C966" s="27" t="s">
        <v>6430</v>
      </c>
      <c r="D966" s="27" t="s">
        <v>6431</v>
      </c>
      <c r="E966" s="28" t="str">
        <f t="shared" si="96"/>
        <v>WGuiI4y0R4s</v>
      </c>
      <c r="F966" s="28" t="str">
        <f t="shared" si="97"/>
        <v>WGuiI4y0R4s</v>
      </c>
      <c r="G966" s="27" t="s">
        <v>6430</v>
      </c>
      <c r="H966" s="29" t="str">
        <f t="shared" si="98"/>
        <v>The Secret Sauce</v>
      </c>
      <c r="I966" s="27" t="s">
        <v>1587</v>
      </c>
      <c r="J966" s="27" t="s">
        <v>6392</v>
      </c>
      <c r="K966" s="28" t="str">
        <f t="shared" si="99"/>
        <v>Feb 21, 2018</v>
      </c>
      <c r="L966" s="30">
        <f t="shared" si="100"/>
        <v>43152</v>
      </c>
      <c r="M966" s="28">
        <f t="shared" si="101"/>
        <v>21</v>
      </c>
      <c r="N966" s="28">
        <f t="shared" si="102"/>
        <v>2</v>
      </c>
      <c r="O966" s="28">
        <f t="shared" si="103"/>
        <v>2018</v>
      </c>
      <c r="P966" s="28" t="str">
        <f t="shared" si="104"/>
        <v>21</v>
      </c>
      <c r="Q966" s="28">
        <f>ROUNDUP(Table1[[#This Row],[month]]/3,0)</f>
        <v>1</v>
      </c>
      <c r="R966" s="28" t="str">
        <f>_xlfn.CONCAT(Table1[[#This Row],[year]],"-Q",Table1[[#This Row],[Quarter]])</f>
        <v>2018-Q1</v>
      </c>
      <c r="S966" s="28" t="str">
        <f>TEXT(Table1[[#This Row],[dateStr]],"yyyy-mm")</f>
        <v>2018-02</v>
      </c>
      <c r="T966" s="28" t="str">
        <f t="shared" si="105"/>
        <v>February</v>
      </c>
      <c r="U966" s="31">
        <v>12</v>
      </c>
      <c r="V966" s="27" t="s">
        <v>6432</v>
      </c>
      <c r="W966" s="32">
        <f t="shared" si="106"/>
        <v>12274</v>
      </c>
      <c r="X966" s="27" t="s">
        <v>175</v>
      </c>
      <c r="Y966" s="32">
        <f t="shared" si="119"/>
        <v>156</v>
      </c>
      <c r="Z966" s="32" t="str">
        <f>_xlfn.IFS(Table1[[#This Row],[min_du]]&gt;90,"1.5 - 2 Hours", Table1[[#This Row],[min_du]]&gt;60,"1 - 1.5 Hours", Table1[[#This Row],[min_du]]&gt;30,"0.5 - 1 Hours",Table1[[#This Row],[min_du]]&gt;0,"0 - 0.5 Hours")</f>
        <v>0.5 - 1 Hours</v>
      </c>
      <c r="AA966" s="27" t="s">
        <v>6433</v>
      </c>
      <c r="AB966" s="33">
        <f>Table1[[#This Row],[secs]]/60 + Table1[[#This Row],[mins]] + Table1[[#This Row],[hours]]*60</f>
        <v>51.716666666666669</v>
      </c>
      <c r="AC966" s="34">
        <f t="shared" si="120"/>
        <v>43</v>
      </c>
      <c r="AD966" s="34">
        <f t="shared" si="121"/>
        <v>51</v>
      </c>
      <c r="AE966" s="35">
        <f t="shared" si="122"/>
        <v>0</v>
      </c>
      <c r="AF966" s="28" t="str">
        <f>IFERROR(VLOOKUP(E966,youtube_playlist!$G:$H,2,FALSE),"Unspecified")</f>
        <v>อาหาร</v>
      </c>
      <c r="AG966" s="28" t="str">
        <f>IFERROR(INDEX(youtube_playlist!$G$2:$H$285,MATCH(E966,youtube_playlist!$G$2:$G$285,0),MATCH("industry",youtube_playlist!$G$1:$H$1,0)),"Unspecified")</f>
        <v>อาหาร</v>
      </c>
      <c r="AH966" s="36">
        <v>16744</v>
      </c>
    </row>
    <row r="967" spans="1:34" ht="15.75" customHeight="1" x14ac:dyDescent="0.3">
      <c r="A967" s="27" t="s">
        <v>6434</v>
      </c>
      <c r="B967" s="27" t="s">
        <v>4376</v>
      </c>
      <c r="C967" s="27" t="s">
        <v>6435</v>
      </c>
      <c r="D967" s="27" t="s">
        <v>6436</v>
      </c>
      <c r="E967" s="28" t="str">
        <f t="shared" si="96"/>
        <v>X4mlCjQa6p8</v>
      </c>
      <c r="F967" s="28" t="str">
        <f t="shared" si="97"/>
        <v>X4mlCjQa6p8</v>
      </c>
      <c r="G967" s="27" t="s">
        <v>6435</v>
      </c>
      <c r="H967" s="29" t="str">
        <f t="shared" si="98"/>
        <v>The Secret Sauce</v>
      </c>
      <c r="I967" s="27" t="s">
        <v>1587</v>
      </c>
      <c r="J967" s="27" t="s">
        <v>6392</v>
      </c>
      <c r="K967" s="28" t="str">
        <f t="shared" si="99"/>
        <v>Feb 21, 2018</v>
      </c>
      <c r="L967" s="30">
        <f t="shared" si="100"/>
        <v>43152</v>
      </c>
      <c r="M967" s="28">
        <f t="shared" si="101"/>
        <v>21</v>
      </c>
      <c r="N967" s="28">
        <f t="shared" si="102"/>
        <v>2</v>
      </c>
      <c r="O967" s="28">
        <f t="shared" si="103"/>
        <v>2018</v>
      </c>
      <c r="P967" s="28" t="str">
        <f t="shared" si="104"/>
        <v>21</v>
      </c>
      <c r="Q967" s="28">
        <f>ROUNDUP(Table1[[#This Row],[month]]/3,0)</f>
        <v>1</v>
      </c>
      <c r="R967" s="28" t="str">
        <f>_xlfn.CONCAT(Table1[[#This Row],[year]],"-Q",Table1[[#This Row],[Quarter]])</f>
        <v>2018-Q1</v>
      </c>
      <c r="S967" s="28" t="str">
        <f>TEXT(Table1[[#This Row],[dateStr]],"yyyy-mm")</f>
        <v>2018-02</v>
      </c>
      <c r="T967" s="28" t="str">
        <f t="shared" si="105"/>
        <v>February</v>
      </c>
      <c r="U967" s="31">
        <v>48</v>
      </c>
      <c r="V967" s="27" t="s">
        <v>6437</v>
      </c>
      <c r="W967" s="32">
        <f t="shared" si="106"/>
        <v>27732</v>
      </c>
      <c r="X967" s="27" t="s">
        <v>2114</v>
      </c>
      <c r="Y967" s="32">
        <f t="shared" si="119"/>
        <v>296</v>
      </c>
      <c r="Z967" s="32" t="str">
        <f>_xlfn.IFS(Table1[[#This Row],[min_du]]&gt;90,"1.5 - 2 Hours", Table1[[#This Row],[min_du]]&gt;60,"1 - 1.5 Hours", Table1[[#This Row],[min_du]]&gt;30,"0.5 - 1 Hours",Table1[[#This Row],[min_du]]&gt;0,"0 - 0.5 Hours")</f>
        <v>1 - 1.5 Hours</v>
      </c>
      <c r="AA967" s="27" t="s">
        <v>6438</v>
      </c>
      <c r="AB967" s="33">
        <f>Table1[[#This Row],[secs]]/60 + Table1[[#This Row],[mins]] + Table1[[#This Row],[hours]]*60</f>
        <v>67.183333333333337</v>
      </c>
      <c r="AC967" s="34">
        <f t="shared" si="120"/>
        <v>11</v>
      </c>
      <c r="AD967" s="34">
        <f t="shared" si="121"/>
        <v>7</v>
      </c>
      <c r="AE967" s="35">
        <f t="shared" si="122"/>
        <v>1</v>
      </c>
      <c r="AF967" s="28" t="str">
        <f>IFERROR(VLOOKUP(E967,youtube_playlist!$G:$H,2,FALSE),"Unspecified")</f>
        <v>อาหาร</v>
      </c>
      <c r="AG967" s="28" t="str">
        <f>IFERROR(INDEX(youtube_playlist!$G$2:$H$285,MATCH(E967,youtube_playlist!$G$2:$G$285,0),MATCH("industry",youtube_playlist!$G$1:$H$1,0)),"Unspecified")</f>
        <v>อาหาร</v>
      </c>
      <c r="AH967" s="36">
        <v>27732</v>
      </c>
    </row>
    <row r="968" spans="1:34" ht="15.75" customHeight="1" x14ac:dyDescent="0.3">
      <c r="A968" s="27" t="s">
        <v>6439</v>
      </c>
      <c r="B968" s="27" t="s">
        <v>4376</v>
      </c>
      <c r="C968" s="27" t="s">
        <v>6440</v>
      </c>
      <c r="D968" s="27" t="s">
        <v>6441</v>
      </c>
      <c r="E968" s="28" t="str">
        <f t="shared" si="96"/>
        <v>_e51f3mT0Wk</v>
      </c>
      <c r="F968" s="28" t="str">
        <f t="shared" si="97"/>
        <v>_e51f3mT0Wk</v>
      </c>
      <c r="G968" s="27" t="s">
        <v>6440</v>
      </c>
      <c r="H968" s="29" t="str">
        <f t="shared" si="98"/>
        <v>The Secret Sauce</v>
      </c>
      <c r="I968" s="27" t="s">
        <v>1587</v>
      </c>
      <c r="J968" s="27" t="s">
        <v>6392</v>
      </c>
      <c r="K968" s="28" t="str">
        <f t="shared" si="99"/>
        <v>Feb 21, 2018</v>
      </c>
      <c r="L968" s="30">
        <f t="shared" si="100"/>
        <v>43152</v>
      </c>
      <c r="M968" s="28">
        <f t="shared" si="101"/>
        <v>21</v>
      </c>
      <c r="N968" s="28">
        <f t="shared" si="102"/>
        <v>2</v>
      </c>
      <c r="O968" s="28">
        <f t="shared" si="103"/>
        <v>2018</v>
      </c>
      <c r="P968" s="28" t="str">
        <f t="shared" si="104"/>
        <v>21</v>
      </c>
      <c r="Q968" s="28">
        <f>ROUNDUP(Table1[[#This Row],[month]]/3,0)</f>
        <v>1</v>
      </c>
      <c r="R968" s="28" t="str">
        <f>_xlfn.CONCAT(Table1[[#This Row],[year]],"-Q",Table1[[#This Row],[Quarter]])</f>
        <v>2018-Q1</v>
      </c>
      <c r="S968" s="28" t="str">
        <f>TEXT(Table1[[#This Row],[dateStr]],"yyyy-mm")</f>
        <v>2018-02</v>
      </c>
      <c r="T968" s="28" t="str">
        <f t="shared" si="105"/>
        <v>February</v>
      </c>
      <c r="U968" s="31">
        <v>8</v>
      </c>
      <c r="V968" s="27" t="s">
        <v>6442</v>
      </c>
      <c r="W968" s="32">
        <f t="shared" si="106"/>
        <v>18949</v>
      </c>
      <c r="X968" s="27" t="s">
        <v>4589</v>
      </c>
      <c r="Y968" s="32">
        <f t="shared" si="119"/>
        <v>237</v>
      </c>
      <c r="Z968" s="32" t="str">
        <f>_xlfn.IFS(Table1[[#This Row],[min_du]]&gt;90,"1.5 - 2 Hours", Table1[[#This Row],[min_du]]&gt;60,"1 - 1.5 Hours", Table1[[#This Row],[min_du]]&gt;30,"0.5 - 1 Hours",Table1[[#This Row],[min_du]]&gt;0,"0 - 0.5 Hours")</f>
        <v>0 - 0.5 Hours</v>
      </c>
      <c r="AA968" s="27" t="s">
        <v>6443</v>
      </c>
      <c r="AB968" s="33">
        <f>Table1[[#This Row],[secs]]/60 + Table1[[#This Row],[mins]] + Table1[[#This Row],[hours]]*60</f>
        <v>5.7833333333333332</v>
      </c>
      <c r="AC968" s="34">
        <f t="shared" si="120"/>
        <v>47</v>
      </c>
      <c r="AD968" s="34">
        <f t="shared" si="121"/>
        <v>5</v>
      </c>
      <c r="AE968" s="35">
        <f t="shared" si="122"/>
        <v>0</v>
      </c>
      <c r="AF968" s="28" t="str">
        <f>IFERROR(VLOOKUP(E968,youtube_playlist!$G:$H,2,FALSE),"Unspecified")</f>
        <v>Unspecified</v>
      </c>
      <c r="AG968" s="28" t="str">
        <f>IFERROR(INDEX(youtube_playlist!$G$2:$H$285,MATCH(E968,youtube_playlist!$G$2:$G$285,0),MATCH("industry",youtube_playlist!$G$1:$H$1,0)),"Unspecified")</f>
        <v>Unspecified</v>
      </c>
      <c r="AH968" s="36">
        <v>35744</v>
      </c>
    </row>
    <row r="969" spans="1:34" ht="15.75" customHeight="1" x14ac:dyDescent="0.3">
      <c r="E969" s="3"/>
      <c r="F969" s="3"/>
      <c r="H969" s="3"/>
      <c r="K969" s="3"/>
      <c r="L969" s="1"/>
      <c r="M969" s="3"/>
      <c r="N969" s="3"/>
      <c r="O969" s="3"/>
      <c r="P969" s="3"/>
      <c r="Q969" s="3"/>
      <c r="R969" s="24"/>
      <c r="S969" s="24"/>
      <c r="T969" s="3"/>
      <c r="U969" s="2"/>
      <c r="W969" s="5"/>
      <c r="Y969" s="5"/>
      <c r="AA969" s="5"/>
      <c r="AB969" s="3"/>
      <c r="AC969" s="5"/>
      <c r="AD969" s="3"/>
      <c r="AE969" s="3"/>
      <c r="AF969" s="3"/>
      <c r="AG969" s="7"/>
    </row>
    <row r="970" spans="1:34" ht="15.75" customHeight="1" x14ac:dyDescent="0.3">
      <c r="E970" s="3"/>
      <c r="F970" s="3"/>
      <c r="H970" s="3"/>
      <c r="K970" s="3"/>
      <c r="L970" s="1"/>
      <c r="M970" s="3"/>
      <c r="N970" s="3"/>
      <c r="O970" s="3"/>
      <c r="P970" s="3"/>
      <c r="Q970" s="3"/>
      <c r="R970" s="24"/>
      <c r="S970" s="24"/>
      <c r="T970" s="3"/>
      <c r="U970" s="2"/>
      <c r="W970" s="5"/>
      <c r="Y970" s="5"/>
      <c r="AA970" s="5"/>
      <c r="AB970" s="3"/>
      <c r="AC970" s="5"/>
      <c r="AD970" s="3"/>
      <c r="AE970" s="3"/>
      <c r="AF970" s="3"/>
      <c r="AG970" s="7"/>
    </row>
    <row r="971" spans="1:34" ht="15.75" customHeight="1" x14ac:dyDescent="0.3">
      <c r="E971" s="3"/>
      <c r="F971" s="3"/>
      <c r="H971" s="3"/>
      <c r="K971" s="3"/>
      <c r="L971" s="1"/>
      <c r="M971" s="3"/>
      <c r="N971" s="3"/>
      <c r="O971" s="3"/>
      <c r="P971" s="3"/>
      <c r="Q971" s="3"/>
      <c r="R971" s="24"/>
      <c r="S971" s="24"/>
      <c r="T971" s="3"/>
      <c r="U971" s="2"/>
      <c r="W971" s="5"/>
      <c r="Y971" s="5"/>
      <c r="AA971" s="5"/>
      <c r="AB971" s="3"/>
      <c r="AC971" s="5"/>
      <c r="AD971" s="3"/>
      <c r="AE971" s="3"/>
      <c r="AF971" s="3"/>
      <c r="AG971" s="7"/>
    </row>
    <row r="972" spans="1:34" ht="15.75" customHeight="1" x14ac:dyDescent="0.3">
      <c r="E972" s="3"/>
      <c r="F972" s="3"/>
      <c r="H972" s="3"/>
      <c r="K972" s="3"/>
      <c r="L972" s="1"/>
      <c r="M972" s="3"/>
      <c r="N972" s="3"/>
      <c r="O972" s="3"/>
      <c r="P972" s="3"/>
      <c r="Q972" s="3"/>
      <c r="R972" s="24"/>
      <c r="S972" s="24"/>
      <c r="T972" s="3"/>
      <c r="U972" s="2"/>
      <c r="W972" s="5"/>
      <c r="Y972" s="5"/>
      <c r="AA972" s="5"/>
      <c r="AB972" s="3"/>
      <c r="AC972" s="5"/>
      <c r="AD972" s="3"/>
      <c r="AE972" s="3"/>
      <c r="AF972" s="3"/>
      <c r="AG972" s="7"/>
    </row>
    <row r="973" spans="1:34" ht="15.75" customHeight="1" x14ac:dyDescent="0.3">
      <c r="E973" s="3"/>
      <c r="F973" s="3"/>
      <c r="H973" s="3"/>
      <c r="K973" s="3"/>
      <c r="L973" s="1"/>
      <c r="M973" s="3"/>
      <c r="N973" s="3"/>
      <c r="O973" s="3"/>
      <c r="P973" s="3"/>
      <c r="Q973" s="3"/>
      <c r="R973" s="24"/>
      <c r="S973" s="24"/>
      <c r="T973" s="3"/>
      <c r="U973" s="2"/>
      <c r="W973" s="5"/>
      <c r="Y973" s="5"/>
      <c r="AA973" s="5"/>
      <c r="AB973" s="3"/>
      <c r="AC973" s="5"/>
      <c r="AD973" s="3"/>
      <c r="AE973" s="3"/>
      <c r="AF973" s="3"/>
      <c r="AG973" s="7"/>
    </row>
    <row r="974" spans="1:34" ht="15.75" customHeight="1" x14ac:dyDescent="0.3">
      <c r="E974" s="3"/>
      <c r="F974" s="3"/>
      <c r="H974" s="3"/>
      <c r="K974" s="3"/>
      <c r="L974" s="1"/>
      <c r="M974" s="3"/>
      <c r="N974" s="3"/>
      <c r="O974" s="3"/>
      <c r="P974" s="3"/>
      <c r="Q974" s="3"/>
      <c r="R974" s="24"/>
      <c r="S974" s="24"/>
      <c r="T974" s="3"/>
      <c r="U974" s="2"/>
      <c r="W974" s="5"/>
      <c r="Y974" s="5"/>
      <c r="AA974" s="5"/>
      <c r="AB974" s="3"/>
      <c r="AC974" s="5"/>
      <c r="AD974" s="3"/>
      <c r="AE974" s="3"/>
      <c r="AF974" s="3"/>
      <c r="AG974" s="7"/>
    </row>
    <row r="975" spans="1:34" ht="15.75" customHeight="1" x14ac:dyDescent="0.3">
      <c r="E975" s="3"/>
      <c r="F975" s="3"/>
      <c r="H975" s="3"/>
      <c r="K975" s="3"/>
      <c r="L975" s="1"/>
      <c r="M975" s="3"/>
      <c r="N975" s="3"/>
      <c r="O975" s="3"/>
      <c r="P975" s="3"/>
      <c r="Q975" s="3"/>
      <c r="R975" s="24"/>
      <c r="S975" s="24"/>
      <c r="T975" s="3"/>
      <c r="U975" s="2"/>
      <c r="W975" s="5"/>
      <c r="Y975" s="5"/>
      <c r="AA975" s="5"/>
      <c r="AB975" s="3"/>
      <c r="AC975" s="5"/>
      <c r="AD975" s="3"/>
      <c r="AE975" s="3"/>
      <c r="AF975" s="3"/>
      <c r="AG975" s="7"/>
    </row>
    <row r="976" spans="1:34" ht="15.75" customHeight="1" x14ac:dyDescent="0.3">
      <c r="E976" s="3"/>
      <c r="F976" s="3"/>
      <c r="H976" s="3"/>
      <c r="K976" s="3"/>
      <c r="L976" s="1"/>
      <c r="M976" s="3"/>
      <c r="N976" s="3"/>
      <c r="O976" s="3"/>
      <c r="P976" s="3"/>
      <c r="Q976" s="3"/>
      <c r="R976" s="24"/>
      <c r="S976" s="24"/>
      <c r="T976" s="3"/>
      <c r="U976" s="2"/>
      <c r="W976" s="5"/>
      <c r="Y976" s="5"/>
      <c r="AA976" s="5"/>
      <c r="AB976" s="3"/>
      <c r="AC976" s="5"/>
      <c r="AD976" s="3"/>
      <c r="AE976" s="3"/>
      <c r="AF976" s="3"/>
      <c r="AG976" s="7"/>
    </row>
    <row r="977" spans="5:33" ht="15.75" customHeight="1" x14ac:dyDescent="0.3">
      <c r="E977" s="3"/>
      <c r="F977" s="3"/>
      <c r="H977" s="3"/>
      <c r="K977" s="3"/>
      <c r="L977" s="1"/>
      <c r="M977" s="3"/>
      <c r="N977" s="3"/>
      <c r="O977" s="3"/>
      <c r="P977" s="3"/>
      <c r="Q977" s="3"/>
      <c r="R977" s="24"/>
      <c r="S977" s="24"/>
      <c r="T977" s="3"/>
      <c r="U977" s="2"/>
      <c r="W977" s="5"/>
      <c r="Y977" s="5"/>
      <c r="AA977" s="5"/>
      <c r="AB977" s="3"/>
      <c r="AC977" s="5"/>
      <c r="AD977" s="3"/>
      <c r="AE977" s="3"/>
      <c r="AF977" s="3"/>
      <c r="AG977" s="7"/>
    </row>
    <row r="978" spans="5:33" ht="15.75" customHeight="1" x14ac:dyDescent="0.3">
      <c r="E978" s="3"/>
      <c r="F978" s="3"/>
      <c r="H978" s="3"/>
      <c r="K978" s="3"/>
      <c r="L978" s="1"/>
      <c r="M978" s="3"/>
      <c r="N978" s="3"/>
      <c r="O978" s="3"/>
      <c r="P978" s="3"/>
      <c r="Q978" s="3"/>
      <c r="R978" s="24"/>
      <c r="S978" s="24"/>
      <c r="T978" s="3"/>
      <c r="U978" s="2"/>
      <c r="W978" s="5"/>
      <c r="Y978" s="5"/>
      <c r="AA978" s="5"/>
      <c r="AB978" s="3"/>
      <c r="AC978" s="5"/>
      <c r="AD978" s="3"/>
      <c r="AE978" s="3"/>
      <c r="AF978" s="3"/>
      <c r="AG978" s="7"/>
    </row>
    <row r="979" spans="5:33" ht="15.75" customHeight="1" x14ac:dyDescent="0.3">
      <c r="E979" s="3"/>
      <c r="F979" s="3"/>
      <c r="H979" s="3"/>
      <c r="K979" s="3"/>
      <c r="L979" s="1"/>
      <c r="M979" s="3"/>
      <c r="N979" s="3"/>
      <c r="O979" s="3"/>
      <c r="P979" s="3"/>
      <c r="Q979" s="3"/>
      <c r="R979" s="24"/>
      <c r="S979" s="24"/>
      <c r="T979" s="3"/>
      <c r="U979" s="2"/>
      <c r="W979" s="5"/>
      <c r="Y979" s="5"/>
      <c r="AA979" s="5"/>
      <c r="AB979" s="3"/>
      <c r="AC979" s="5"/>
      <c r="AD979" s="3"/>
      <c r="AE979" s="3"/>
      <c r="AF979" s="3"/>
      <c r="AG979" s="7"/>
    </row>
    <row r="980" spans="5:33" ht="15.75" customHeight="1" x14ac:dyDescent="0.3">
      <c r="E980" s="3"/>
      <c r="F980" s="3"/>
      <c r="H980" s="3"/>
      <c r="K980" s="3"/>
      <c r="L980" s="1"/>
      <c r="M980" s="3"/>
      <c r="N980" s="3"/>
      <c r="O980" s="3"/>
      <c r="P980" s="3"/>
      <c r="Q980" s="3"/>
      <c r="R980" s="24"/>
      <c r="S980" s="24"/>
      <c r="T980" s="3"/>
      <c r="U980" s="2"/>
      <c r="W980" s="5"/>
      <c r="Y980" s="5"/>
      <c r="AA980" s="5"/>
      <c r="AB980" s="3"/>
      <c r="AC980" s="5"/>
      <c r="AD980" s="3"/>
      <c r="AE980" s="3"/>
      <c r="AF980" s="3"/>
      <c r="AG980" s="7"/>
    </row>
    <row r="981" spans="5:33" ht="15.75" customHeight="1" x14ac:dyDescent="0.3">
      <c r="E981" s="3"/>
      <c r="F981" s="3"/>
      <c r="H981" s="3"/>
      <c r="K981" s="3"/>
      <c r="L981" s="1"/>
      <c r="M981" s="3"/>
      <c r="N981" s="3"/>
      <c r="O981" s="3"/>
      <c r="P981" s="3"/>
      <c r="Q981" s="3"/>
      <c r="R981" s="24"/>
      <c r="S981" s="24"/>
      <c r="T981" s="3"/>
      <c r="U981" s="2"/>
      <c r="W981" s="5"/>
      <c r="Y981" s="5"/>
      <c r="AA981" s="5"/>
      <c r="AB981" s="3"/>
      <c r="AC981" s="5"/>
      <c r="AD981" s="3"/>
      <c r="AE981" s="3"/>
      <c r="AF981" s="3"/>
      <c r="AG981" s="7"/>
    </row>
    <row r="982" spans="5:33" ht="15.75" customHeight="1" x14ac:dyDescent="0.3">
      <c r="E982" s="3"/>
      <c r="F982" s="3"/>
      <c r="H982" s="3"/>
      <c r="K982" s="3"/>
      <c r="L982" s="1"/>
      <c r="M982" s="3"/>
      <c r="N982" s="3"/>
      <c r="O982" s="3"/>
      <c r="P982" s="3"/>
      <c r="Q982" s="3"/>
      <c r="R982" s="24"/>
      <c r="S982" s="24"/>
      <c r="T982" s="3"/>
      <c r="U982" s="2"/>
      <c r="W982" s="5"/>
      <c r="Y982" s="5"/>
      <c r="AA982" s="5"/>
      <c r="AB982" s="3"/>
      <c r="AC982" s="5"/>
      <c r="AD982" s="3"/>
      <c r="AE982" s="3"/>
      <c r="AF982" s="3"/>
      <c r="AG982" s="7"/>
    </row>
    <row r="983" spans="5:33" ht="15.75" customHeight="1" x14ac:dyDescent="0.3">
      <c r="E983" s="3"/>
      <c r="F983" s="3"/>
      <c r="H983" s="3"/>
      <c r="K983" s="3"/>
      <c r="L983" s="1"/>
      <c r="M983" s="3"/>
      <c r="N983" s="3"/>
      <c r="O983" s="3"/>
      <c r="P983" s="3"/>
      <c r="Q983" s="3"/>
      <c r="R983" s="24"/>
      <c r="S983" s="24"/>
      <c r="T983" s="3"/>
      <c r="U983" s="2"/>
      <c r="W983" s="5"/>
      <c r="Y983" s="5"/>
      <c r="AA983" s="5"/>
      <c r="AB983" s="3"/>
      <c r="AC983" s="5"/>
      <c r="AD983" s="3"/>
      <c r="AE983" s="3"/>
      <c r="AF983" s="3"/>
      <c r="AG983" s="7"/>
    </row>
    <row r="984" spans="5:33" ht="15.75" customHeight="1" x14ac:dyDescent="0.3">
      <c r="E984" s="3"/>
      <c r="F984" s="3"/>
      <c r="H984" s="3"/>
      <c r="K984" s="3"/>
      <c r="L984" s="1"/>
      <c r="M984" s="3"/>
      <c r="N984" s="3"/>
      <c r="O984" s="3"/>
      <c r="P984" s="3"/>
      <c r="Q984" s="3"/>
      <c r="R984" s="24"/>
      <c r="S984" s="24"/>
      <c r="T984" s="3"/>
      <c r="U984" s="2"/>
      <c r="W984" s="5"/>
      <c r="Y984" s="5"/>
      <c r="AA984" s="5"/>
      <c r="AB984" s="3"/>
      <c r="AC984" s="5"/>
      <c r="AD984" s="3"/>
      <c r="AE984" s="3"/>
      <c r="AF984" s="3"/>
      <c r="AG984" s="7"/>
    </row>
    <row r="985" spans="5:33" ht="15.75" customHeight="1" x14ac:dyDescent="0.3">
      <c r="E985" s="3"/>
      <c r="F985" s="3"/>
      <c r="H985" s="3"/>
      <c r="K985" s="3"/>
      <c r="L985" s="1"/>
      <c r="M985" s="3"/>
      <c r="N985" s="3"/>
      <c r="O985" s="3"/>
      <c r="P985" s="3"/>
      <c r="Q985" s="3"/>
      <c r="R985" s="24"/>
      <c r="S985" s="24"/>
      <c r="T985" s="3"/>
      <c r="U985" s="2"/>
      <c r="W985" s="5"/>
      <c r="Y985" s="5"/>
      <c r="AA985" s="5"/>
      <c r="AB985" s="3"/>
      <c r="AC985" s="5"/>
      <c r="AD985" s="3"/>
      <c r="AE985" s="3"/>
      <c r="AF985" s="3"/>
      <c r="AG985" s="7"/>
    </row>
    <row r="986" spans="5:33" ht="15.75" customHeight="1" x14ac:dyDescent="0.3">
      <c r="E986" s="3"/>
      <c r="F986" s="3"/>
      <c r="H986" s="3"/>
      <c r="K986" s="3"/>
      <c r="L986" s="1"/>
      <c r="M986" s="3"/>
      <c r="N986" s="3"/>
      <c r="O986" s="3"/>
      <c r="P986" s="3"/>
      <c r="Q986" s="3"/>
      <c r="R986" s="24"/>
      <c r="S986" s="24"/>
      <c r="T986" s="3"/>
      <c r="U986" s="2"/>
      <c r="W986" s="5"/>
      <c r="Y986" s="5"/>
      <c r="AA986" s="5"/>
      <c r="AB986" s="3"/>
      <c r="AC986" s="5"/>
      <c r="AD986" s="3"/>
      <c r="AE986" s="3"/>
      <c r="AF986" s="3"/>
      <c r="AG986" s="7"/>
    </row>
    <row r="987" spans="5:33" ht="15.75" customHeight="1" x14ac:dyDescent="0.3">
      <c r="E987" s="3"/>
      <c r="F987" s="3"/>
      <c r="H987" s="3"/>
      <c r="K987" s="3"/>
      <c r="L987" s="1"/>
      <c r="M987" s="3"/>
      <c r="N987" s="3"/>
      <c r="O987" s="3"/>
      <c r="P987" s="3"/>
      <c r="Q987" s="3"/>
      <c r="R987" s="24"/>
      <c r="S987" s="24"/>
      <c r="T987" s="3"/>
      <c r="U987" s="2"/>
      <c r="W987" s="5"/>
      <c r="Y987" s="5"/>
      <c r="AA987" s="5"/>
      <c r="AB987" s="3"/>
      <c r="AC987" s="5"/>
      <c r="AD987" s="3"/>
      <c r="AE987" s="3"/>
      <c r="AF987" s="3"/>
      <c r="AG987" s="7"/>
    </row>
    <row r="988" spans="5:33" ht="15.75" customHeight="1" x14ac:dyDescent="0.3">
      <c r="E988" s="3"/>
      <c r="F988" s="3"/>
      <c r="H988" s="3"/>
      <c r="K988" s="3"/>
      <c r="L988" s="1"/>
      <c r="M988" s="3"/>
      <c r="N988" s="3"/>
      <c r="O988" s="3"/>
      <c r="P988" s="3"/>
      <c r="Q988" s="3"/>
      <c r="R988" s="24"/>
      <c r="S988" s="24"/>
      <c r="T988" s="3"/>
      <c r="U988" s="2"/>
      <c r="W988" s="5"/>
      <c r="Y988" s="5"/>
      <c r="AA988" s="5"/>
      <c r="AB988" s="3"/>
      <c r="AC988" s="5"/>
      <c r="AD988" s="3"/>
      <c r="AE988" s="3"/>
      <c r="AF988" s="3"/>
      <c r="AG988" s="7"/>
    </row>
    <row r="989" spans="5:33" ht="15.75" customHeight="1" x14ac:dyDescent="0.3">
      <c r="E989" s="3"/>
      <c r="F989" s="3"/>
      <c r="H989" s="3"/>
      <c r="K989" s="3"/>
      <c r="L989" s="1"/>
      <c r="M989" s="3"/>
      <c r="N989" s="3"/>
      <c r="O989" s="3"/>
      <c r="P989" s="3"/>
      <c r="Q989" s="3"/>
      <c r="R989" s="24"/>
      <c r="S989" s="24"/>
      <c r="T989" s="3"/>
      <c r="U989" s="2"/>
      <c r="W989" s="5"/>
      <c r="Y989" s="5"/>
      <c r="AA989" s="5"/>
      <c r="AB989" s="3"/>
      <c r="AC989" s="5"/>
      <c r="AD989" s="3"/>
      <c r="AE989" s="3"/>
      <c r="AF989" s="3"/>
      <c r="AG989" s="7"/>
    </row>
    <row r="990" spans="5:33" ht="15.75" customHeight="1" x14ac:dyDescent="0.3">
      <c r="E990" s="3"/>
      <c r="F990" s="3"/>
      <c r="H990" s="3"/>
      <c r="K990" s="3"/>
      <c r="L990" s="1"/>
      <c r="M990" s="3"/>
      <c r="N990" s="3"/>
      <c r="O990" s="3"/>
      <c r="P990" s="3"/>
      <c r="Q990" s="3"/>
      <c r="R990" s="24"/>
      <c r="S990" s="24"/>
      <c r="T990" s="3"/>
      <c r="U990" s="2"/>
      <c r="W990" s="5"/>
      <c r="Y990" s="5"/>
      <c r="AA990" s="5"/>
      <c r="AB990" s="3"/>
      <c r="AC990" s="5"/>
      <c r="AD990" s="3"/>
      <c r="AE990" s="3"/>
      <c r="AF990" s="3"/>
      <c r="AG990" s="7"/>
    </row>
    <row r="991" spans="5:33" ht="15.75" customHeight="1" x14ac:dyDescent="0.3">
      <c r="E991" s="3"/>
      <c r="F991" s="3"/>
      <c r="H991" s="3"/>
      <c r="K991" s="3"/>
      <c r="L991" s="1"/>
      <c r="M991" s="3"/>
      <c r="N991" s="3"/>
      <c r="O991" s="3"/>
      <c r="P991" s="3"/>
      <c r="Q991" s="3"/>
      <c r="R991" s="24"/>
      <c r="S991" s="24"/>
      <c r="T991" s="3"/>
      <c r="U991" s="2"/>
      <c r="W991" s="5"/>
      <c r="Y991" s="5"/>
      <c r="AA991" s="5"/>
      <c r="AB991" s="3"/>
      <c r="AC991" s="5"/>
      <c r="AD991" s="3"/>
      <c r="AE991" s="3"/>
      <c r="AF991" s="3"/>
      <c r="AG991" s="7"/>
    </row>
    <row r="992" spans="5:33" ht="15.75" customHeight="1" x14ac:dyDescent="0.3">
      <c r="E992" s="3"/>
      <c r="F992" s="3"/>
      <c r="H992" s="3"/>
      <c r="K992" s="3"/>
      <c r="L992" s="1"/>
      <c r="M992" s="3"/>
      <c r="N992" s="3"/>
      <c r="O992" s="3"/>
      <c r="P992" s="3"/>
      <c r="Q992" s="3"/>
      <c r="R992" s="24"/>
      <c r="S992" s="24"/>
      <c r="T992" s="3"/>
      <c r="U992" s="2"/>
      <c r="W992" s="5"/>
      <c r="Y992" s="5"/>
      <c r="AA992" s="5"/>
      <c r="AB992" s="3"/>
      <c r="AC992" s="5"/>
      <c r="AD992" s="3"/>
      <c r="AE992" s="3"/>
      <c r="AF992" s="3"/>
      <c r="AG992" s="7"/>
    </row>
    <row r="993" spans="5:33" ht="15.75" customHeight="1" x14ac:dyDescent="0.3">
      <c r="E993" s="3"/>
      <c r="F993" s="3"/>
      <c r="H993" s="3"/>
      <c r="K993" s="3"/>
      <c r="L993" s="1"/>
      <c r="M993" s="3"/>
      <c r="N993" s="3"/>
      <c r="O993" s="3"/>
      <c r="P993" s="3"/>
      <c r="Q993" s="3"/>
      <c r="R993" s="24"/>
      <c r="S993" s="24"/>
      <c r="T993" s="3"/>
      <c r="U993" s="2"/>
      <c r="W993" s="5"/>
      <c r="Y993" s="5"/>
      <c r="AA993" s="5"/>
      <c r="AB993" s="3"/>
      <c r="AC993" s="5"/>
      <c r="AD993" s="3"/>
      <c r="AE993" s="3"/>
      <c r="AF993" s="3"/>
      <c r="AG993" s="7"/>
    </row>
    <row r="994" spans="5:33" ht="15.75" customHeight="1" x14ac:dyDescent="0.3">
      <c r="E994" s="3"/>
      <c r="F994" s="3"/>
      <c r="H994" s="3"/>
      <c r="K994" s="3"/>
      <c r="L994" s="1"/>
      <c r="M994" s="3"/>
      <c r="N994" s="3"/>
      <c r="O994" s="3"/>
      <c r="P994" s="3"/>
      <c r="Q994" s="3"/>
      <c r="R994" s="24"/>
      <c r="S994" s="24"/>
      <c r="T994" s="3"/>
      <c r="U994" s="2"/>
      <c r="W994" s="5"/>
      <c r="Y994" s="5"/>
      <c r="AA994" s="5"/>
      <c r="AB994" s="3"/>
      <c r="AC994" s="5"/>
      <c r="AD994" s="3"/>
      <c r="AE994" s="3"/>
      <c r="AF994" s="3"/>
      <c r="AG994" s="7"/>
    </row>
    <row r="995" spans="5:33" ht="15.75" customHeight="1" x14ac:dyDescent="0.3">
      <c r="E995" s="3"/>
      <c r="F995" s="3"/>
      <c r="H995" s="3"/>
      <c r="K995" s="3"/>
      <c r="L995" s="1"/>
      <c r="M995" s="3"/>
      <c r="N995" s="3"/>
      <c r="O995" s="3"/>
      <c r="P995" s="3"/>
      <c r="Q995" s="3"/>
      <c r="R995" s="24"/>
      <c r="S995" s="24"/>
      <c r="T995" s="3"/>
      <c r="U995" s="2"/>
      <c r="W995" s="5"/>
      <c r="Y995" s="5"/>
      <c r="AA995" s="5"/>
      <c r="AB995" s="3"/>
      <c r="AC995" s="5"/>
      <c r="AD995" s="3"/>
      <c r="AE995" s="3"/>
      <c r="AF995" s="3"/>
      <c r="AG995" s="7"/>
    </row>
    <row r="996" spans="5:33" ht="15.75" customHeight="1" x14ac:dyDescent="0.3">
      <c r="E996" s="3"/>
      <c r="F996" s="3"/>
      <c r="H996" s="3"/>
      <c r="K996" s="3"/>
      <c r="L996" s="1"/>
      <c r="M996" s="3"/>
      <c r="N996" s="3"/>
      <c r="O996" s="3"/>
      <c r="P996" s="3"/>
      <c r="Q996" s="3"/>
      <c r="R996" s="24"/>
      <c r="S996" s="24"/>
      <c r="T996" s="3"/>
      <c r="U996" s="2"/>
      <c r="W996" s="5"/>
      <c r="Y996" s="5"/>
      <c r="AA996" s="5"/>
      <c r="AB996" s="3"/>
      <c r="AC996" s="5"/>
      <c r="AD996" s="3"/>
      <c r="AE996" s="3"/>
      <c r="AF996" s="3"/>
      <c r="AG996" s="7"/>
    </row>
    <row r="997" spans="5:33" ht="15.75" customHeight="1" x14ac:dyDescent="0.3">
      <c r="E997" s="3"/>
      <c r="F997" s="3"/>
      <c r="H997" s="3"/>
      <c r="K997" s="3"/>
      <c r="L997" s="1"/>
      <c r="M997" s="3"/>
      <c r="N997" s="3"/>
      <c r="O997" s="3"/>
      <c r="P997" s="3"/>
      <c r="Q997" s="3"/>
      <c r="R997" s="24"/>
      <c r="S997" s="24"/>
      <c r="T997" s="3"/>
      <c r="U997" s="2"/>
      <c r="W997" s="5"/>
      <c r="Y997" s="5"/>
      <c r="AA997" s="5"/>
      <c r="AB997" s="3"/>
      <c r="AC997" s="5"/>
      <c r="AD997" s="3"/>
      <c r="AE997" s="3"/>
      <c r="AF997" s="3"/>
      <c r="AG997" s="7"/>
    </row>
    <row r="998" spans="5:33" ht="15.75" customHeight="1" x14ac:dyDescent="0.3">
      <c r="E998" s="3"/>
      <c r="F998" s="3"/>
      <c r="H998" s="3"/>
      <c r="K998" s="3"/>
      <c r="L998" s="1"/>
      <c r="M998" s="3"/>
      <c r="N998" s="3"/>
      <c r="O998" s="3"/>
      <c r="P998" s="3"/>
      <c r="Q998" s="3"/>
      <c r="R998" s="24"/>
      <c r="S998" s="24"/>
      <c r="T998" s="3"/>
      <c r="U998" s="2"/>
      <c r="W998" s="5"/>
      <c r="Y998" s="5"/>
      <c r="AA998" s="5"/>
      <c r="AB998" s="3"/>
      <c r="AC998" s="5"/>
      <c r="AD998" s="3"/>
      <c r="AE998" s="3"/>
      <c r="AF998" s="3"/>
      <c r="AG998" s="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N1000"/>
  <sheetViews>
    <sheetView zoomScale="85" zoomScaleNormal="85" workbookViewId="0">
      <selection activeCell="G6" sqref="G6"/>
    </sheetView>
  </sheetViews>
  <sheetFormatPr defaultColWidth="11.19921875" defaultRowHeight="15" customHeight="1" x14ac:dyDescent="0.3"/>
  <cols>
    <col min="3" max="3" width="26.3984375" customWidth="1"/>
    <col min="4" max="4" width="22.3984375" customWidth="1"/>
    <col min="5" max="5" width="21.796875" customWidth="1"/>
    <col min="6" max="6" width="41.59765625" customWidth="1"/>
    <col min="7" max="7" width="31.296875" style="4" customWidth="1"/>
    <col min="8" max="8" width="20.3984375" style="4" bestFit="1" customWidth="1"/>
    <col min="9" max="9" width="18.59765625" customWidth="1"/>
    <col min="10" max="10" width="23.09765625" customWidth="1"/>
    <col min="11" max="11" width="14.5" customWidth="1"/>
  </cols>
  <sheetData>
    <row r="1" spans="1:14" ht="15.75" customHeight="1" x14ac:dyDescent="0.3">
      <c r="A1" s="50" t="s">
        <v>6444</v>
      </c>
      <c r="B1" s="50" t="s">
        <v>1</v>
      </c>
      <c r="C1" s="50" t="s">
        <v>6445</v>
      </c>
      <c r="D1" s="50" t="s">
        <v>6446</v>
      </c>
      <c r="E1" s="50" t="s">
        <v>6447</v>
      </c>
      <c r="F1" s="50" t="s">
        <v>6448</v>
      </c>
      <c r="G1" s="28" t="s">
        <v>6449</v>
      </c>
      <c r="H1" s="28" t="s">
        <v>6450</v>
      </c>
    </row>
    <row r="2" spans="1:14" ht="15.75" customHeight="1" x14ac:dyDescent="0.3">
      <c r="A2" s="50" t="s">
        <v>6451</v>
      </c>
      <c r="B2" s="50" t="s">
        <v>6452</v>
      </c>
      <c r="C2" s="50" t="s">
        <v>6453</v>
      </c>
      <c r="D2" s="50" t="s">
        <v>6454</v>
      </c>
      <c r="E2" s="50" t="s">
        <v>6455</v>
      </c>
      <c r="F2" s="50" t="s">
        <v>6456</v>
      </c>
      <c r="G2" s="28" t="str">
        <f t="shared" ref="G2:G256" si="0">LEFT(SUBSTITUTE(F2,"https://www.youtube.com/watch?v=",""),11)</f>
        <v>rxboF-pFysM</v>
      </c>
      <c r="H2" s="29" t="str">
        <f t="shared" ref="H2:H256" si="1">RIGHT(C2,LEN(C2)-SEARCH("- ",C2)-1)</f>
        <v>Entertainment</v>
      </c>
    </row>
    <row r="3" spans="1:14" ht="15.75" customHeight="1" x14ac:dyDescent="0.3">
      <c r="A3" s="50" t="s">
        <v>6457</v>
      </c>
      <c r="B3" s="50" t="s">
        <v>6452</v>
      </c>
      <c r="C3" s="50" t="s">
        <v>6453</v>
      </c>
      <c r="D3" s="50" t="s">
        <v>6454</v>
      </c>
      <c r="E3" s="50" t="s">
        <v>6458</v>
      </c>
      <c r="F3" s="50" t="s">
        <v>6459</v>
      </c>
      <c r="G3" s="28" t="str">
        <f>LEFT(SUBSTITUTE(F3,"https://www.youtube.com/watch?v=",""),11)</f>
        <v>V2rgDWN-F2c</v>
      </c>
      <c r="H3" s="29" t="str">
        <f>RIGHT(C3,LEN(C3)-SEARCH("- ",C3)-1)</f>
        <v>Entertainment</v>
      </c>
      <c r="M3" t="str" cm="1">
        <f t="array" ref="M3:M27">_xlfn.UNIQUE(H2:H285)</f>
        <v>Entertainment</v>
      </c>
      <c r="N3">
        <f>COUNTIF($H$2:$H$285,M3)</f>
        <v>16</v>
      </c>
    </row>
    <row r="4" spans="1:14" ht="15.75" customHeight="1" x14ac:dyDescent="0.3">
      <c r="A4" s="50" t="s">
        <v>6460</v>
      </c>
      <c r="B4" s="50" t="s">
        <v>6452</v>
      </c>
      <c r="C4" s="50" t="s">
        <v>6453</v>
      </c>
      <c r="D4" s="50" t="s">
        <v>6454</v>
      </c>
      <c r="E4" s="50" t="s">
        <v>6461</v>
      </c>
      <c r="F4" s="50" t="s">
        <v>6462</v>
      </c>
      <c r="G4" s="28" t="str">
        <f t="shared" si="0"/>
        <v>PGehY1cT_A4</v>
      </c>
      <c r="H4" s="29" t="str">
        <f t="shared" si="1"/>
        <v>Entertainment</v>
      </c>
      <c r="M4" t="str">
        <v>SMEs</v>
      </c>
      <c r="N4">
        <f t="shared" ref="N4:N27" si="2">COUNTIF($H$2:$H$285,M4)</f>
        <v>7</v>
      </c>
    </row>
    <row r="5" spans="1:14" ht="15.75" customHeight="1" x14ac:dyDescent="0.3">
      <c r="A5" s="50" t="s">
        <v>6463</v>
      </c>
      <c r="B5" s="50" t="s">
        <v>6452</v>
      </c>
      <c r="C5" s="50" t="s">
        <v>6453</v>
      </c>
      <c r="D5" s="50" t="s">
        <v>6454</v>
      </c>
      <c r="E5" s="50" t="s">
        <v>6464</v>
      </c>
      <c r="F5" s="50" t="s">
        <v>6465</v>
      </c>
      <c r="G5" s="28" t="str">
        <f t="shared" si="0"/>
        <v>61-kSMpxNWI</v>
      </c>
      <c r="H5" s="29" t="str">
        <f t="shared" si="1"/>
        <v>Entertainment</v>
      </c>
      <c r="M5" t="str">
        <v>Platform</v>
      </c>
      <c r="N5">
        <f t="shared" si="2"/>
        <v>15</v>
      </c>
    </row>
    <row r="6" spans="1:14" ht="15.75" customHeight="1" x14ac:dyDescent="0.3">
      <c r="A6" s="50" t="s">
        <v>6466</v>
      </c>
      <c r="B6" s="50" t="s">
        <v>6452</v>
      </c>
      <c r="C6" s="50" t="s">
        <v>6453</v>
      </c>
      <c r="D6" s="50" t="s">
        <v>6454</v>
      </c>
      <c r="E6" s="50" t="s">
        <v>6467</v>
      </c>
      <c r="F6" s="50" t="s">
        <v>6468</v>
      </c>
      <c r="G6" s="28" t="str">
        <f t="shared" si="0"/>
        <v>Sk32oWgVs_Q</v>
      </c>
      <c r="H6" s="29" t="str">
        <f t="shared" si="1"/>
        <v>Entertainment</v>
      </c>
      <c r="M6" t="str">
        <v>ผู้นำภาครัฐ</v>
      </c>
      <c r="N6">
        <f t="shared" si="2"/>
        <v>21</v>
      </c>
    </row>
    <row r="7" spans="1:14" ht="15.75" customHeight="1" x14ac:dyDescent="0.3">
      <c r="A7" s="50" t="s">
        <v>6469</v>
      </c>
      <c r="B7" s="50" t="s">
        <v>6452</v>
      </c>
      <c r="C7" s="50" t="s">
        <v>6453</v>
      </c>
      <c r="D7" s="50" t="s">
        <v>6454</v>
      </c>
      <c r="E7" s="50" t="s">
        <v>6470</v>
      </c>
      <c r="F7" s="50" t="s">
        <v>6471</v>
      </c>
      <c r="G7" s="28" t="str">
        <f t="shared" si="0"/>
        <v>ayGcUFmwXZ8</v>
      </c>
      <c r="H7" s="29" t="str">
        <f t="shared" si="1"/>
        <v>Entertainment</v>
      </c>
      <c r="M7" s="22" t="str">
        <v>Food Delivery</v>
      </c>
      <c r="N7" s="22">
        <f t="shared" si="2"/>
        <v>4</v>
      </c>
    </row>
    <row r="8" spans="1:14" ht="15.75" customHeight="1" x14ac:dyDescent="0.3">
      <c r="A8" s="50" t="s">
        <v>6472</v>
      </c>
      <c r="B8" s="50" t="s">
        <v>6452</v>
      </c>
      <c r="C8" s="50" t="s">
        <v>6453</v>
      </c>
      <c r="D8" s="50" t="s">
        <v>6454</v>
      </c>
      <c r="E8" s="50" t="s">
        <v>6473</v>
      </c>
      <c r="F8" s="50" t="s">
        <v>6474</v>
      </c>
      <c r="G8" s="28" t="str">
        <f t="shared" si="0"/>
        <v>xWQRp9z_N8Y</v>
      </c>
      <c r="H8" s="29" t="str">
        <f t="shared" si="1"/>
        <v>Entertainment</v>
      </c>
      <c r="M8" t="str">
        <v>รถยนต์</v>
      </c>
      <c r="N8">
        <f t="shared" si="2"/>
        <v>6</v>
      </c>
    </row>
    <row r="9" spans="1:14" ht="15.75" customHeight="1" x14ac:dyDescent="0.3">
      <c r="A9" s="50" t="s">
        <v>6475</v>
      </c>
      <c r="B9" s="50" t="s">
        <v>6452</v>
      </c>
      <c r="C9" s="50" t="s">
        <v>6453</v>
      </c>
      <c r="D9" s="50" t="s">
        <v>6454</v>
      </c>
      <c r="E9" s="50" t="s">
        <v>6476</v>
      </c>
      <c r="F9" s="50" t="s">
        <v>6477</v>
      </c>
      <c r="G9" s="28" t="str">
        <f t="shared" si="0"/>
        <v>mtbG_3djf0s</v>
      </c>
      <c r="H9" s="29" t="str">
        <f t="shared" si="1"/>
        <v>Entertainment</v>
      </c>
      <c r="M9" t="str">
        <v>การศึกษา</v>
      </c>
      <c r="N9">
        <f t="shared" si="2"/>
        <v>11</v>
      </c>
    </row>
    <row r="10" spans="1:14" ht="15.75" customHeight="1" x14ac:dyDescent="0.3">
      <c r="A10" s="50" t="s">
        <v>6478</v>
      </c>
      <c r="B10" s="50" t="s">
        <v>6452</v>
      </c>
      <c r="C10" s="50" t="s">
        <v>6453</v>
      </c>
      <c r="D10" s="50" t="s">
        <v>6454</v>
      </c>
      <c r="E10" s="50" t="s">
        <v>6479</v>
      </c>
      <c r="F10" s="50" t="s">
        <v>6480</v>
      </c>
      <c r="G10" s="28" t="str">
        <f t="shared" si="0"/>
        <v>AtJmXvHOXuE</v>
      </c>
      <c r="H10" s="29" t="str">
        <f>RIGHT(C10,LEN(C10)-SEARCH("- ",C10)-1)</f>
        <v>Entertainment</v>
      </c>
      <c r="M10" t="str">
        <v>สินค้าอุปโภคบริโภค</v>
      </c>
      <c r="N10">
        <f t="shared" si="2"/>
        <v>17</v>
      </c>
    </row>
    <row r="11" spans="1:14" ht="15.75" customHeight="1" x14ac:dyDescent="0.3">
      <c r="A11" s="50" t="s">
        <v>6481</v>
      </c>
      <c r="B11" s="50" t="s">
        <v>6452</v>
      </c>
      <c r="C11" s="50" t="s">
        <v>6453</v>
      </c>
      <c r="D11" s="50" t="s">
        <v>6454</v>
      </c>
      <c r="E11" s="50" t="s">
        <v>6482</v>
      </c>
      <c r="F11" s="50" t="s">
        <v>6483</v>
      </c>
      <c r="G11" s="28" t="str">
        <f>LEFT(SUBSTITUTE(F11,"https://www.youtube.com/watch?v=",""),11)</f>
        <v>uG0lqskmSd8</v>
      </c>
      <c r="H11" s="29" t="str">
        <f t="shared" si="1"/>
        <v>Entertainment</v>
      </c>
      <c r="M11" t="str">
        <v>Fashion</v>
      </c>
      <c r="N11">
        <f t="shared" si="2"/>
        <v>9</v>
      </c>
    </row>
    <row r="12" spans="1:14" ht="15.75" customHeight="1" x14ac:dyDescent="0.3">
      <c r="A12" s="50" t="s">
        <v>6484</v>
      </c>
      <c r="B12" s="50" t="s">
        <v>6452</v>
      </c>
      <c r="C12" s="50" t="s">
        <v>6453</v>
      </c>
      <c r="D12" s="50" t="s">
        <v>6454</v>
      </c>
      <c r="E12" s="50" t="s">
        <v>6485</v>
      </c>
      <c r="F12" s="50" t="s">
        <v>6486</v>
      </c>
      <c r="G12" s="28" t="str">
        <f t="shared" si="0"/>
        <v>SHY1k6my2Jw</v>
      </c>
      <c r="H12" s="29" t="str">
        <f t="shared" si="1"/>
        <v>Entertainment</v>
      </c>
      <c r="M12" t="str">
        <v>Logistics</v>
      </c>
      <c r="N12">
        <f t="shared" si="2"/>
        <v>7</v>
      </c>
    </row>
    <row r="13" spans="1:14" ht="15.75" customHeight="1" x14ac:dyDescent="0.3">
      <c r="A13" s="50" t="s">
        <v>6487</v>
      </c>
      <c r="B13" s="50" t="s">
        <v>6452</v>
      </c>
      <c r="C13" s="50" t="s">
        <v>6453</v>
      </c>
      <c r="D13" s="50" t="s">
        <v>6454</v>
      </c>
      <c r="E13" s="50" t="s">
        <v>6488</v>
      </c>
      <c r="F13" s="50" t="s">
        <v>6489</v>
      </c>
      <c r="G13" s="28" t="str">
        <f t="shared" si="0"/>
        <v>-93SEGCkCus</v>
      </c>
      <c r="H13" s="29" t="str">
        <f t="shared" si="1"/>
        <v>Entertainment</v>
      </c>
      <c r="M13" t="str">
        <v>E-Commerce</v>
      </c>
      <c r="N13">
        <f t="shared" si="2"/>
        <v>5</v>
      </c>
    </row>
    <row r="14" spans="1:14" ht="15.75" customHeight="1" x14ac:dyDescent="0.3">
      <c r="A14" s="50" t="s">
        <v>6490</v>
      </c>
      <c r="B14" s="50" t="s">
        <v>6452</v>
      </c>
      <c r="C14" s="50" t="s">
        <v>6453</v>
      </c>
      <c r="D14" s="50" t="s">
        <v>6454</v>
      </c>
      <c r="E14" s="50" t="s">
        <v>6491</v>
      </c>
      <c r="F14" s="50" t="s">
        <v>6492</v>
      </c>
      <c r="G14" s="28" t="str">
        <f t="shared" si="0"/>
        <v>bmyuqPkHTj0</v>
      </c>
      <c r="H14" s="29" t="str">
        <f t="shared" si="1"/>
        <v>Entertainment</v>
      </c>
      <c r="M14" t="str">
        <v>เอเจนซี่ โฆษณา</v>
      </c>
      <c r="N14">
        <f t="shared" si="2"/>
        <v>6</v>
      </c>
    </row>
    <row r="15" spans="1:14" ht="15.75" customHeight="1" x14ac:dyDescent="0.3">
      <c r="A15" s="50" t="s">
        <v>6493</v>
      </c>
      <c r="B15" s="50" t="s">
        <v>6452</v>
      </c>
      <c r="C15" s="50" t="s">
        <v>6453</v>
      </c>
      <c r="D15" s="50" t="s">
        <v>6454</v>
      </c>
      <c r="E15" s="50" t="s">
        <v>6494</v>
      </c>
      <c r="F15" s="50" t="s">
        <v>6495</v>
      </c>
      <c r="G15" s="28" t="str">
        <f t="shared" si="0"/>
        <v>38u9gX8QBhQ</v>
      </c>
      <c r="H15" s="29" t="str">
        <f t="shared" si="1"/>
        <v>Entertainment</v>
      </c>
      <c r="M15" s="22" t="str">
        <v>สินเชื่อ</v>
      </c>
      <c r="N15" s="22">
        <f t="shared" si="2"/>
        <v>3</v>
      </c>
    </row>
    <row r="16" spans="1:14" ht="15.75" customHeight="1" x14ac:dyDescent="0.3">
      <c r="A16" s="50" t="s">
        <v>6496</v>
      </c>
      <c r="B16" s="50" t="s">
        <v>6452</v>
      </c>
      <c r="C16" s="50" t="s">
        <v>6453</v>
      </c>
      <c r="D16" s="50" t="s">
        <v>6454</v>
      </c>
      <c r="E16" s="50" t="s">
        <v>6497</v>
      </c>
      <c r="F16" s="50" t="s">
        <v>6498</v>
      </c>
      <c r="G16" s="28" t="str">
        <f t="shared" si="0"/>
        <v>j_KUA7lUK78</v>
      </c>
      <c r="H16" s="29" t="str">
        <f t="shared" si="1"/>
        <v>Entertainment</v>
      </c>
      <c r="M16" t="str">
        <v>Design</v>
      </c>
      <c r="N16">
        <f t="shared" si="2"/>
        <v>7</v>
      </c>
    </row>
    <row r="17" spans="1:14" ht="15.75" customHeight="1" x14ac:dyDescent="0.3">
      <c r="A17" s="50" t="s">
        <v>6499</v>
      </c>
      <c r="B17" s="50" t="s">
        <v>6452</v>
      </c>
      <c r="C17" s="50" t="s">
        <v>6453</v>
      </c>
      <c r="D17" s="50" t="s">
        <v>6454</v>
      </c>
      <c r="E17" s="50" t="s">
        <v>6500</v>
      </c>
      <c r="F17" s="50" t="s">
        <v>6501</v>
      </c>
      <c r="G17" s="28" t="str">
        <f t="shared" si="0"/>
        <v>14MawYoWyIM</v>
      </c>
      <c r="H17" s="29" t="str">
        <f t="shared" si="1"/>
        <v>Entertainment</v>
      </c>
      <c r="M17" t="str">
        <v>โทรคมนาคม</v>
      </c>
      <c r="N17">
        <f t="shared" si="2"/>
        <v>9</v>
      </c>
    </row>
    <row r="18" spans="1:14" ht="15.75" customHeight="1" x14ac:dyDescent="0.3">
      <c r="A18" s="50" t="s">
        <v>6502</v>
      </c>
      <c r="B18" s="50" t="s">
        <v>6452</v>
      </c>
      <c r="C18" s="50" t="s">
        <v>6503</v>
      </c>
      <c r="D18" s="50" t="s">
        <v>6504</v>
      </c>
      <c r="E18" s="50" t="s">
        <v>6505</v>
      </c>
      <c r="F18" s="50" t="s">
        <v>6506</v>
      </c>
      <c r="G18" s="28" t="str">
        <f t="shared" si="0"/>
        <v>R-KO2d11grA</v>
      </c>
      <c r="H18" s="29" t="str">
        <f t="shared" si="1"/>
        <v>SMEs</v>
      </c>
      <c r="M18" t="str">
        <v>ประกัน</v>
      </c>
      <c r="N18">
        <f t="shared" si="2"/>
        <v>8</v>
      </c>
    </row>
    <row r="19" spans="1:14" ht="15.75" customHeight="1" x14ac:dyDescent="0.3">
      <c r="A19" s="50" t="s">
        <v>6507</v>
      </c>
      <c r="B19" s="50" t="s">
        <v>6452</v>
      </c>
      <c r="C19" s="50" t="s">
        <v>6503</v>
      </c>
      <c r="D19" s="50" t="s">
        <v>6504</v>
      </c>
      <c r="E19" s="50" t="s">
        <v>6508</v>
      </c>
      <c r="F19" s="50" t="s">
        <v>6509</v>
      </c>
      <c r="G19" s="28" t="str">
        <f t="shared" si="0"/>
        <v>gNpy0Zcp35Y</v>
      </c>
      <c r="H19" s="29" t="str">
        <f t="shared" si="1"/>
        <v>SMEs</v>
      </c>
      <c r="M19" s="22" t="str">
        <v>ธุรกิจเครื่องดื่ม</v>
      </c>
      <c r="N19" s="22">
        <f t="shared" si="2"/>
        <v>3</v>
      </c>
    </row>
    <row r="20" spans="1:14" ht="15.75" customHeight="1" x14ac:dyDescent="0.3">
      <c r="A20" s="50" t="s">
        <v>6510</v>
      </c>
      <c r="B20" s="50" t="s">
        <v>6452</v>
      </c>
      <c r="C20" s="50" t="s">
        <v>6503</v>
      </c>
      <c r="D20" s="50" t="s">
        <v>6504</v>
      </c>
      <c r="E20" s="50" t="s">
        <v>6511</v>
      </c>
      <c r="F20" s="50" t="s">
        <v>6512</v>
      </c>
      <c r="G20" s="28" t="str">
        <f t="shared" si="0"/>
        <v>KQ545XR2wsM</v>
      </c>
      <c r="H20" s="29" t="str">
        <f t="shared" si="1"/>
        <v>SMEs</v>
      </c>
      <c r="M20" t="str">
        <v>อาหาร</v>
      </c>
      <c r="N20">
        <f t="shared" si="2"/>
        <v>15</v>
      </c>
    </row>
    <row r="21" spans="1:14" ht="15.75" customHeight="1" x14ac:dyDescent="0.3">
      <c r="A21" s="50" t="s">
        <v>6513</v>
      </c>
      <c r="B21" s="50" t="s">
        <v>6452</v>
      </c>
      <c r="C21" s="50" t="s">
        <v>6503</v>
      </c>
      <c r="D21" s="50" t="s">
        <v>6504</v>
      </c>
      <c r="E21" s="50" t="s">
        <v>6514</v>
      </c>
      <c r="F21" s="50" t="s">
        <v>6515</v>
      </c>
      <c r="G21" s="28" t="str">
        <f t="shared" si="0"/>
        <v>ON8LRlvl6fU</v>
      </c>
      <c r="H21" s="29" t="str">
        <f t="shared" si="1"/>
        <v>SMEs</v>
      </c>
      <c r="M21" t="str">
        <v>Innovation &amp; Technology</v>
      </c>
      <c r="N21">
        <f t="shared" si="2"/>
        <v>25</v>
      </c>
    </row>
    <row r="22" spans="1:14" ht="15.75" customHeight="1" x14ac:dyDescent="0.3">
      <c r="A22" s="50" t="s">
        <v>6516</v>
      </c>
      <c r="B22" s="50" t="s">
        <v>6452</v>
      </c>
      <c r="C22" s="50" t="s">
        <v>6503</v>
      </c>
      <c r="D22" s="50" t="s">
        <v>6504</v>
      </c>
      <c r="E22" s="50" t="s">
        <v>6517</v>
      </c>
      <c r="F22" s="50" t="s">
        <v>6518</v>
      </c>
      <c r="G22" s="28" t="str">
        <f t="shared" si="0"/>
        <v>V2rgDWN-F2c</v>
      </c>
      <c r="H22" s="29" t="str">
        <f t="shared" si="1"/>
        <v>SMEs</v>
      </c>
      <c r="M22" t="str">
        <v>พลังงาน</v>
      </c>
      <c r="N22">
        <f t="shared" si="2"/>
        <v>12</v>
      </c>
    </row>
    <row r="23" spans="1:14" ht="15.75" customHeight="1" x14ac:dyDescent="0.3">
      <c r="A23" s="50" t="s">
        <v>6519</v>
      </c>
      <c r="B23" s="50" t="s">
        <v>6452</v>
      </c>
      <c r="C23" s="50" t="s">
        <v>6503</v>
      </c>
      <c r="D23" s="50" t="s">
        <v>6504</v>
      </c>
      <c r="E23" s="50" t="s">
        <v>6520</v>
      </c>
      <c r="F23" s="50" t="s">
        <v>6521</v>
      </c>
      <c r="G23" s="28" t="str">
        <f t="shared" si="0"/>
        <v>Yr38AmpuyVg</v>
      </c>
      <c r="H23" s="29" t="str">
        <f t="shared" si="1"/>
        <v>SMEs</v>
      </c>
      <c r="M23" t="str">
        <v>การท่องเที่ยว</v>
      </c>
      <c r="N23">
        <f t="shared" si="2"/>
        <v>7</v>
      </c>
    </row>
    <row r="24" spans="1:14" ht="15.75" customHeight="1" x14ac:dyDescent="0.3">
      <c r="A24" s="50" t="s">
        <v>6522</v>
      </c>
      <c r="B24" s="50" t="s">
        <v>6452</v>
      </c>
      <c r="C24" s="50" t="s">
        <v>6503</v>
      </c>
      <c r="D24" s="50" t="s">
        <v>6504</v>
      </c>
      <c r="E24" s="50" t="s">
        <v>6523</v>
      </c>
      <c r="F24" s="50" t="s">
        <v>6524</v>
      </c>
      <c r="G24" s="28" t="str">
        <f t="shared" si="0"/>
        <v>gm6q1ktTgV0</v>
      </c>
      <c r="H24" s="29" t="str">
        <f t="shared" si="1"/>
        <v>SMEs</v>
      </c>
      <c r="M24" t="str">
        <v>ธนาคารและการเงิน</v>
      </c>
      <c r="N24">
        <f t="shared" si="2"/>
        <v>25</v>
      </c>
    </row>
    <row r="25" spans="1:14" ht="15.75" customHeight="1" x14ac:dyDescent="0.3">
      <c r="A25" s="50" t="s">
        <v>6525</v>
      </c>
      <c r="B25" s="50" t="s">
        <v>6452</v>
      </c>
      <c r="C25" s="50" t="s">
        <v>6526</v>
      </c>
      <c r="D25" s="50" t="s">
        <v>6527</v>
      </c>
      <c r="E25" s="50" t="s">
        <v>6528</v>
      </c>
      <c r="F25" s="50" t="s">
        <v>6529</v>
      </c>
      <c r="G25" s="28" t="str">
        <f t="shared" si="0"/>
        <v>JNhQOO7lvrg</v>
      </c>
      <c r="H25" s="29" t="str">
        <f t="shared" si="1"/>
        <v>Platform</v>
      </c>
      <c r="M25" t="str">
        <v>ธุรกิจค้าปลีก</v>
      </c>
      <c r="N25">
        <f t="shared" si="2"/>
        <v>15</v>
      </c>
    </row>
    <row r="26" spans="1:14" ht="15.75" customHeight="1" x14ac:dyDescent="0.3">
      <c r="A26" s="50" t="s">
        <v>6530</v>
      </c>
      <c r="B26" s="50" t="s">
        <v>6452</v>
      </c>
      <c r="C26" s="50" t="s">
        <v>6526</v>
      </c>
      <c r="D26" s="50" t="s">
        <v>6527</v>
      </c>
      <c r="E26" s="50" t="s">
        <v>6531</v>
      </c>
      <c r="F26" s="50" t="s">
        <v>6532</v>
      </c>
      <c r="G26" s="28" t="str">
        <f t="shared" si="0"/>
        <v>mZQM14VVD04</v>
      </c>
      <c r="H26" s="29" t="str">
        <f t="shared" si="1"/>
        <v>Platform</v>
      </c>
      <c r="M26" t="str">
        <v>Health &amp; Wellness</v>
      </c>
      <c r="N26">
        <f t="shared" si="2"/>
        <v>8</v>
      </c>
    </row>
    <row r="27" spans="1:14" ht="15.75" customHeight="1" x14ac:dyDescent="0.3">
      <c r="A27" s="50" t="s">
        <v>6533</v>
      </c>
      <c r="B27" s="50" t="s">
        <v>6452</v>
      </c>
      <c r="C27" s="50" t="s">
        <v>6526</v>
      </c>
      <c r="D27" s="50" t="s">
        <v>6527</v>
      </c>
      <c r="E27" s="50" t="s">
        <v>6534</v>
      </c>
      <c r="F27" s="50" t="s">
        <v>6535</v>
      </c>
      <c r="G27" s="28" t="str">
        <f t="shared" si="0"/>
        <v>h65ObZPR35Q</v>
      </c>
      <c r="H27" s="29" t="str">
        <f t="shared" si="1"/>
        <v>Platform</v>
      </c>
      <c r="M27" t="str">
        <v>อสังหาริมทรัพย์</v>
      </c>
      <c r="N27">
        <f t="shared" si="2"/>
        <v>23</v>
      </c>
    </row>
    <row r="28" spans="1:14" ht="15.75" customHeight="1" x14ac:dyDescent="0.3">
      <c r="A28" s="50" t="s">
        <v>6536</v>
      </c>
      <c r="B28" s="50" t="s">
        <v>6452</v>
      </c>
      <c r="C28" s="50" t="s">
        <v>6526</v>
      </c>
      <c r="D28" s="50" t="s">
        <v>6527</v>
      </c>
      <c r="E28" s="50" t="s">
        <v>6537</v>
      </c>
      <c r="F28" s="50" t="s">
        <v>6538</v>
      </c>
      <c r="G28" s="28" t="str">
        <f t="shared" si="0"/>
        <v>_7BaXop0Tcg</v>
      </c>
      <c r="H28" s="29" t="str">
        <f t="shared" si="1"/>
        <v>Platform</v>
      </c>
    </row>
    <row r="29" spans="1:14" ht="15.75" customHeight="1" x14ac:dyDescent="0.3">
      <c r="A29" s="50" t="s">
        <v>6539</v>
      </c>
      <c r="B29" s="50" t="s">
        <v>6452</v>
      </c>
      <c r="C29" s="50" t="s">
        <v>6526</v>
      </c>
      <c r="D29" s="50" t="s">
        <v>6527</v>
      </c>
      <c r="E29" s="50" t="s">
        <v>6540</v>
      </c>
      <c r="F29" s="50" t="s">
        <v>6541</v>
      </c>
      <c r="G29" s="28" t="str">
        <f t="shared" si="0"/>
        <v>5mkUoBUfQ3w</v>
      </c>
      <c r="H29" s="29" t="str">
        <f t="shared" si="1"/>
        <v>Platform</v>
      </c>
    </row>
    <row r="30" spans="1:14" ht="15.75" customHeight="1" x14ac:dyDescent="0.3">
      <c r="A30" s="50" t="s">
        <v>6542</v>
      </c>
      <c r="B30" s="50" t="s">
        <v>6452</v>
      </c>
      <c r="C30" s="50" t="s">
        <v>6526</v>
      </c>
      <c r="D30" s="50" t="s">
        <v>6527</v>
      </c>
      <c r="E30" s="50" t="s">
        <v>6543</v>
      </c>
      <c r="F30" s="50" t="s">
        <v>6544</v>
      </c>
      <c r="G30" s="28" t="str">
        <f t="shared" si="0"/>
        <v>aJ6cFbYNjXg</v>
      </c>
      <c r="H30" s="29" t="str">
        <f t="shared" si="1"/>
        <v>Platform</v>
      </c>
    </row>
    <row r="31" spans="1:14" ht="15.75" customHeight="1" x14ac:dyDescent="0.3">
      <c r="A31" s="50" t="s">
        <v>6545</v>
      </c>
      <c r="B31" s="50" t="s">
        <v>6452</v>
      </c>
      <c r="C31" s="50" t="s">
        <v>6526</v>
      </c>
      <c r="D31" s="50" t="s">
        <v>6527</v>
      </c>
      <c r="E31" s="50" t="s">
        <v>6546</v>
      </c>
      <c r="F31" s="50" t="s">
        <v>6547</v>
      </c>
      <c r="G31" s="28" t="str">
        <f t="shared" si="0"/>
        <v>gH_yFLvb5ZE</v>
      </c>
      <c r="H31" s="29" t="str">
        <f t="shared" si="1"/>
        <v>Platform</v>
      </c>
    </row>
    <row r="32" spans="1:14" ht="15.75" customHeight="1" x14ac:dyDescent="0.3">
      <c r="A32" s="50" t="s">
        <v>6548</v>
      </c>
      <c r="B32" s="50" t="s">
        <v>6452</v>
      </c>
      <c r="C32" s="50" t="s">
        <v>6526</v>
      </c>
      <c r="D32" s="50" t="s">
        <v>6527</v>
      </c>
      <c r="E32" s="50" t="s">
        <v>6549</v>
      </c>
      <c r="F32" s="50" t="s">
        <v>6550</v>
      </c>
      <c r="G32" s="28" t="str">
        <f t="shared" si="0"/>
        <v>HYNtS7APJWw</v>
      </c>
      <c r="H32" s="29" t="str">
        <f t="shared" si="1"/>
        <v>Platform</v>
      </c>
    </row>
    <row r="33" spans="1:8" ht="15.75" customHeight="1" x14ac:dyDescent="0.3">
      <c r="A33" s="50" t="s">
        <v>6551</v>
      </c>
      <c r="B33" s="50" t="s">
        <v>6452</v>
      </c>
      <c r="C33" s="50" t="s">
        <v>6526</v>
      </c>
      <c r="D33" s="50" t="s">
        <v>6527</v>
      </c>
      <c r="E33" s="50" t="s">
        <v>6552</v>
      </c>
      <c r="F33" s="50" t="s">
        <v>6553</v>
      </c>
      <c r="G33" s="28" t="str">
        <f t="shared" si="0"/>
        <v>jFLynKs-5Nk</v>
      </c>
      <c r="H33" s="29" t="str">
        <f t="shared" si="1"/>
        <v>Platform</v>
      </c>
    </row>
    <row r="34" spans="1:8" ht="15.75" customHeight="1" x14ac:dyDescent="0.3">
      <c r="A34" s="50" t="s">
        <v>6554</v>
      </c>
      <c r="B34" s="50" t="s">
        <v>6452</v>
      </c>
      <c r="C34" s="50" t="s">
        <v>6526</v>
      </c>
      <c r="D34" s="50" t="s">
        <v>6527</v>
      </c>
      <c r="E34" s="50" t="s">
        <v>6555</v>
      </c>
      <c r="F34" s="50" t="s">
        <v>6556</v>
      </c>
      <c r="G34" s="28" t="str">
        <f t="shared" si="0"/>
        <v>GZhXFES3kUI</v>
      </c>
      <c r="H34" s="29" t="str">
        <f t="shared" si="1"/>
        <v>Platform</v>
      </c>
    </row>
    <row r="35" spans="1:8" ht="15.75" customHeight="1" x14ac:dyDescent="0.3">
      <c r="A35" s="50" t="s">
        <v>6557</v>
      </c>
      <c r="B35" s="50" t="s">
        <v>6452</v>
      </c>
      <c r="C35" s="50" t="s">
        <v>6526</v>
      </c>
      <c r="D35" s="50" t="s">
        <v>6527</v>
      </c>
      <c r="E35" s="50" t="s">
        <v>6558</v>
      </c>
      <c r="F35" s="50" t="s">
        <v>6559</v>
      </c>
      <c r="G35" s="28" t="str">
        <f t="shared" si="0"/>
        <v>iR6hHXyI8qA</v>
      </c>
      <c r="H35" s="29" t="str">
        <f t="shared" si="1"/>
        <v>Platform</v>
      </c>
    </row>
    <row r="36" spans="1:8" ht="15.75" customHeight="1" x14ac:dyDescent="0.3">
      <c r="A36" s="50" t="s">
        <v>6560</v>
      </c>
      <c r="B36" s="50" t="s">
        <v>6452</v>
      </c>
      <c r="C36" s="50" t="s">
        <v>6526</v>
      </c>
      <c r="D36" s="50" t="s">
        <v>6527</v>
      </c>
      <c r="E36" s="50" t="s">
        <v>6561</v>
      </c>
      <c r="F36" s="50" t="s">
        <v>6562</v>
      </c>
      <c r="G36" s="28" t="str">
        <f t="shared" si="0"/>
        <v>zliPq00AblI</v>
      </c>
      <c r="H36" s="29" t="str">
        <f t="shared" si="1"/>
        <v>Platform</v>
      </c>
    </row>
    <row r="37" spans="1:8" ht="15.75" customHeight="1" x14ac:dyDescent="0.3">
      <c r="A37" s="50" t="s">
        <v>6563</v>
      </c>
      <c r="B37" s="50" t="s">
        <v>6452</v>
      </c>
      <c r="C37" s="50" t="s">
        <v>6526</v>
      </c>
      <c r="D37" s="50" t="s">
        <v>6527</v>
      </c>
      <c r="E37" s="50" t="s">
        <v>6564</v>
      </c>
      <c r="F37" s="50" t="s">
        <v>6565</v>
      </c>
      <c r="G37" s="28" t="str">
        <f t="shared" si="0"/>
        <v>uctVoTua8-A</v>
      </c>
      <c r="H37" s="29" t="str">
        <f t="shared" si="1"/>
        <v>Platform</v>
      </c>
    </row>
    <row r="38" spans="1:8" ht="15.75" customHeight="1" x14ac:dyDescent="0.3">
      <c r="A38" s="50" t="s">
        <v>6566</v>
      </c>
      <c r="B38" s="50" t="s">
        <v>6452</v>
      </c>
      <c r="C38" s="50" t="s">
        <v>6526</v>
      </c>
      <c r="D38" s="50" t="s">
        <v>6527</v>
      </c>
      <c r="E38" s="50" t="s">
        <v>6567</v>
      </c>
      <c r="F38" s="50" t="s">
        <v>6568</v>
      </c>
      <c r="G38" s="28" t="str">
        <f t="shared" si="0"/>
        <v>oXJ5TmGbLG4</v>
      </c>
      <c r="H38" s="29" t="str">
        <f t="shared" si="1"/>
        <v>Platform</v>
      </c>
    </row>
    <row r="39" spans="1:8" ht="15.75" customHeight="1" x14ac:dyDescent="0.3">
      <c r="A39" s="50" t="s">
        <v>6569</v>
      </c>
      <c r="B39" s="50" t="s">
        <v>6452</v>
      </c>
      <c r="C39" s="50" t="s">
        <v>6526</v>
      </c>
      <c r="D39" s="50" t="s">
        <v>6527</v>
      </c>
      <c r="E39" s="50" t="s">
        <v>6570</v>
      </c>
      <c r="F39" s="50" t="s">
        <v>6571</v>
      </c>
      <c r="G39" s="28" t="str">
        <f t="shared" si="0"/>
        <v>GOHg1DoKQvU</v>
      </c>
      <c r="H39" s="29" t="str">
        <f t="shared" si="1"/>
        <v>Platform</v>
      </c>
    </row>
    <row r="40" spans="1:8" ht="15.75" customHeight="1" x14ac:dyDescent="0.3">
      <c r="A40" s="50" t="s">
        <v>6572</v>
      </c>
      <c r="B40" s="50" t="s">
        <v>6452</v>
      </c>
      <c r="C40" s="50" t="s">
        <v>6573</v>
      </c>
      <c r="D40" s="50" t="s">
        <v>6574</v>
      </c>
      <c r="E40" s="50" t="s">
        <v>6575</v>
      </c>
      <c r="F40" s="50" t="s">
        <v>6576</v>
      </c>
      <c r="G40" s="28" t="str">
        <f t="shared" si="0"/>
        <v>SCvUG6_DXGI</v>
      </c>
      <c r="H40" s="29" t="str">
        <f t="shared" si="1"/>
        <v>ผู้นำภาครัฐ</v>
      </c>
    </row>
    <row r="41" spans="1:8" ht="15.75" customHeight="1" x14ac:dyDescent="0.3">
      <c r="A41" s="50" t="s">
        <v>6577</v>
      </c>
      <c r="B41" s="50" t="s">
        <v>6452</v>
      </c>
      <c r="C41" s="50" t="s">
        <v>6573</v>
      </c>
      <c r="D41" s="50" t="s">
        <v>6574</v>
      </c>
      <c r="E41" s="50" t="s">
        <v>6578</v>
      </c>
      <c r="F41" s="50" t="s">
        <v>6579</v>
      </c>
      <c r="G41" s="28" t="str">
        <f t="shared" si="0"/>
        <v>dHSDZBu_1vU</v>
      </c>
      <c r="H41" s="29" t="str">
        <f t="shared" si="1"/>
        <v>ผู้นำภาครัฐ</v>
      </c>
    </row>
    <row r="42" spans="1:8" ht="15.75" customHeight="1" x14ac:dyDescent="0.3">
      <c r="A42" s="50" t="s">
        <v>6580</v>
      </c>
      <c r="B42" s="50" t="s">
        <v>6452</v>
      </c>
      <c r="C42" s="50" t="s">
        <v>6573</v>
      </c>
      <c r="D42" s="50" t="s">
        <v>6574</v>
      </c>
      <c r="E42" s="50" t="s">
        <v>6581</v>
      </c>
      <c r="F42" s="50" t="s">
        <v>6582</v>
      </c>
      <c r="G42" s="28" t="str">
        <f t="shared" si="0"/>
        <v>Yr38AmpuyVg</v>
      </c>
      <c r="H42" s="29" t="str">
        <f t="shared" si="1"/>
        <v>ผู้นำภาครัฐ</v>
      </c>
    </row>
    <row r="43" spans="1:8" ht="15.75" customHeight="1" x14ac:dyDescent="0.3">
      <c r="A43" s="50" t="s">
        <v>6583</v>
      </c>
      <c r="B43" s="50" t="s">
        <v>6452</v>
      </c>
      <c r="C43" s="50" t="s">
        <v>6573</v>
      </c>
      <c r="D43" s="50" t="s">
        <v>6574</v>
      </c>
      <c r="E43" s="50" t="s">
        <v>6584</v>
      </c>
      <c r="F43" s="50" t="s">
        <v>6585</v>
      </c>
      <c r="G43" s="28" t="str">
        <f t="shared" si="0"/>
        <v>gVH5fluFjQM</v>
      </c>
      <c r="H43" s="29" t="str">
        <f t="shared" si="1"/>
        <v>ผู้นำภาครัฐ</v>
      </c>
    </row>
    <row r="44" spans="1:8" ht="15.75" customHeight="1" x14ac:dyDescent="0.3">
      <c r="A44" s="50" t="s">
        <v>6586</v>
      </c>
      <c r="B44" s="50" t="s">
        <v>6452</v>
      </c>
      <c r="C44" s="50" t="s">
        <v>6573</v>
      </c>
      <c r="D44" s="50" t="s">
        <v>6574</v>
      </c>
      <c r="E44" s="50" t="s">
        <v>6587</v>
      </c>
      <c r="F44" s="50" t="s">
        <v>6588</v>
      </c>
      <c r="G44" s="28" t="str">
        <f t="shared" si="0"/>
        <v>II1BussN4xc</v>
      </c>
      <c r="H44" s="29" t="str">
        <f t="shared" si="1"/>
        <v>ผู้นำภาครัฐ</v>
      </c>
    </row>
    <row r="45" spans="1:8" ht="15.75" customHeight="1" x14ac:dyDescent="0.3">
      <c r="A45" s="50" t="s">
        <v>6589</v>
      </c>
      <c r="B45" s="50" t="s">
        <v>6452</v>
      </c>
      <c r="C45" s="50" t="s">
        <v>6573</v>
      </c>
      <c r="D45" s="50" t="s">
        <v>6574</v>
      </c>
      <c r="E45" s="50" t="s">
        <v>6590</v>
      </c>
      <c r="F45" s="50" t="s">
        <v>6591</v>
      </c>
      <c r="G45" s="28" t="str">
        <f t="shared" si="0"/>
        <v>q1nLRvm6mh4</v>
      </c>
      <c r="H45" s="29" t="str">
        <f t="shared" si="1"/>
        <v>ผู้นำภาครัฐ</v>
      </c>
    </row>
    <row r="46" spans="1:8" ht="15.75" customHeight="1" x14ac:dyDescent="0.3">
      <c r="A46" s="50" t="s">
        <v>6592</v>
      </c>
      <c r="B46" s="50" t="s">
        <v>6452</v>
      </c>
      <c r="C46" s="50" t="s">
        <v>6573</v>
      </c>
      <c r="D46" s="50" t="s">
        <v>6574</v>
      </c>
      <c r="E46" s="50" t="s">
        <v>6593</v>
      </c>
      <c r="F46" s="50" t="s">
        <v>6594</v>
      </c>
      <c r="G46" s="28" t="str">
        <f t="shared" si="0"/>
        <v>EmI8hUh0mHs</v>
      </c>
      <c r="H46" s="29" t="str">
        <f t="shared" si="1"/>
        <v>ผู้นำภาครัฐ</v>
      </c>
    </row>
    <row r="47" spans="1:8" ht="15.75" customHeight="1" x14ac:dyDescent="0.3">
      <c r="A47" s="50" t="s">
        <v>6595</v>
      </c>
      <c r="B47" s="50" t="s">
        <v>6452</v>
      </c>
      <c r="C47" s="50" t="s">
        <v>6573</v>
      </c>
      <c r="D47" s="50" t="s">
        <v>6574</v>
      </c>
      <c r="E47" s="50" t="s">
        <v>6596</v>
      </c>
      <c r="F47" s="50" t="s">
        <v>6597</v>
      </c>
      <c r="G47" s="28" t="str">
        <f t="shared" si="0"/>
        <v>DaUGoiw1AWg</v>
      </c>
      <c r="H47" s="29" t="str">
        <f t="shared" si="1"/>
        <v>ผู้นำภาครัฐ</v>
      </c>
    </row>
    <row r="48" spans="1:8" ht="15.75" customHeight="1" x14ac:dyDescent="0.3">
      <c r="A48" s="50" t="s">
        <v>6598</v>
      </c>
      <c r="B48" s="50" t="s">
        <v>6452</v>
      </c>
      <c r="C48" s="50" t="s">
        <v>6573</v>
      </c>
      <c r="D48" s="50" t="s">
        <v>6574</v>
      </c>
      <c r="E48" s="50" t="s">
        <v>6599</v>
      </c>
      <c r="F48" s="50" t="s">
        <v>6600</v>
      </c>
      <c r="G48" s="28" t="str">
        <f t="shared" si="0"/>
        <v>kHNY-5Wo5N8</v>
      </c>
      <c r="H48" s="29" t="str">
        <f t="shared" si="1"/>
        <v>ผู้นำภาครัฐ</v>
      </c>
    </row>
    <row r="49" spans="1:8" ht="15.75" customHeight="1" x14ac:dyDescent="0.3">
      <c r="A49" s="50" t="s">
        <v>6601</v>
      </c>
      <c r="B49" s="50" t="s">
        <v>6452</v>
      </c>
      <c r="C49" s="50" t="s">
        <v>6573</v>
      </c>
      <c r="D49" s="50" t="s">
        <v>6574</v>
      </c>
      <c r="E49" s="50" t="s">
        <v>6602</v>
      </c>
      <c r="F49" s="50" t="s">
        <v>6603</v>
      </c>
      <c r="G49" s="28" t="str">
        <f t="shared" si="0"/>
        <v>xAxyBC5-92c</v>
      </c>
      <c r="H49" s="29" t="str">
        <f t="shared" si="1"/>
        <v>ผู้นำภาครัฐ</v>
      </c>
    </row>
    <row r="50" spans="1:8" ht="15.75" customHeight="1" x14ac:dyDescent="0.3">
      <c r="A50" s="50" t="s">
        <v>6604</v>
      </c>
      <c r="B50" s="50" t="s">
        <v>6452</v>
      </c>
      <c r="C50" s="50" t="s">
        <v>6573</v>
      </c>
      <c r="D50" s="50" t="s">
        <v>6574</v>
      </c>
      <c r="E50" s="50" t="s">
        <v>6605</v>
      </c>
      <c r="F50" s="50" t="s">
        <v>6606</v>
      </c>
      <c r="G50" s="28" t="str">
        <f t="shared" si="0"/>
        <v>NNBR84195uA</v>
      </c>
      <c r="H50" s="29" t="str">
        <f t="shared" si="1"/>
        <v>ผู้นำภาครัฐ</v>
      </c>
    </row>
    <row r="51" spans="1:8" ht="15.75" customHeight="1" x14ac:dyDescent="0.3">
      <c r="A51" s="50" t="s">
        <v>6607</v>
      </c>
      <c r="B51" s="50" t="s">
        <v>6452</v>
      </c>
      <c r="C51" s="50" t="s">
        <v>6573</v>
      </c>
      <c r="D51" s="50" t="s">
        <v>6574</v>
      </c>
      <c r="E51" s="50" t="s">
        <v>6608</v>
      </c>
      <c r="F51" s="50" t="s">
        <v>6609</v>
      </c>
      <c r="G51" s="28" t="str">
        <f t="shared" si="0"/>
        <v>pL5tC6FJ52Q</v>
      </c>
      <c r="H51" s="29" t="str">
        <f t="shared" si="1"/>
        <v>ผู้นำภาครัฐ</v>
      </c>
    </row>
    <row r="52" spans="1:8" ht="15.75" customHeight="1" x14ac:dyDescent="0.3">
      <c r="A52" s="50" t="s">
        <v>6610</v>
      </c>
      <c r="B52" s="50" t="s">
        <v>6452</v>
      </c>
      <c r="C52" s="50" t="s">
        <v>6573</v>
      </c>
      <c r="D52" s="50" t="s">
        <v>6574</v>
      </c>
      <c r="E52" s="50" t="s">
        <v>6611</v>
      </c>
      <c r="F52" s="50" t="s">
        <v>6612</v>
      </c>
      <c r="G52" s="28" t="str">
        <f t="shared" si="0"/>
        <v>HZeTEHoN7Es</v>
      </c>
      <c r="H52" s="29" t="str">
        <f t="shared" si="1"/>
        <v>ผู้นำภาครัฐ</v>
      </c>
    </row>
    <row r="53" spans="1:8" ht="15.75" customHeight="1" x14ac:dyDescent="0.3">
      <c r="A53" s="50" t="s">
        <v>6613</v>
      </c>
      <c r="B53" s="50" t="s">
        <v>6452</v>
      </c>
      <c r="C53" s="50" t="s">
        <v>6573</v>
      </c>
      <c r="D53" s="50" t="s">
        <v>6574</v>
      </c>
      <c r="E53" s="50" t="s">
        <v>6614</v>
      </c>
      <c r="F53" s="50" t="s">
        <v>6615</v>
      </c>
      <c r="G53" s="28" t="str">
        <f t="shared" si="0"/>
        <v>UtpU8VcLWyo</v>
      </c>
      <c r="H53" s="29" t="str">
        <f t="shared" si="1"/>
        <v>ผู้นำภาครัฐ</v>
      </c>
    </row>
    <row r="54" spans="1:8" ht="15.75" customHeight="1" x14ac:dyDescent="0.3">
      <c r="A54" s="50" t="s">
        <v>6616</v>
      </c>
      <c r="B54" s="50" t="s">
        <v>6452</v>
      </c>
      <c r="C54" s="50" t="s">
        <v>6573</v>
      </c>
      <c r="D54" s="50" t="s">
        <v>6574</v>
      </c>
      <c r="E54" s="50" t="s">
        <v>6617</v>
      </c>
      <c r="F54" s="50" t="s">
        <v>6618</v>
      </c>
      <c r="G54" s="28" t="str">
        <f t="shared" si="0"/>
        <v>-H5CK0JCKTE</v>
      </c>
      <c r="H54" s="29" t="str">
        <f t="shared" si="1"/>
        <v>ผู้นำภาครัฐ</v>
      </c>
    </row>
    <row r="55" spans="1:8" ht="15.75" customHeight="1" x14ac:dyDescent="0.3">
      <c r="A55" s="50" t="s">
        <v>6619</v>
      </c>
      <c r="B55" s="50" t="s">
        <v>6452</v>
      </c>
      <c r="C55" s="50" t="s">
        <v>6573</v>
      </c>
      <c r="D55" s="50" t="s">
        <v>6574</v>
      </c>
      <c r="E55" s="50" t="s">
        <v>6620</v>
      </c>
      <c r="F55" s="50" t="s">
        <v>6621</v>
      </c>
      <c r="G55" s="28" t="str">
        <f t="shared" si="0"/>
        <v>KY9soF_TPDs</v>
      </c>
      <c r="H55" s="29" t="str">
        <f t="shared" si="1"/>
        <v>ผู้นำภาครัฐ</v>
      </c>
    </row>
    <row r="56" spans="1:8" ht="15.75" customHeight="1" x14ac:dyDescent="0.3">
      <c r="A56" s="50" t="s">
        <v>6622</v>
      </c>
      <c r="B56" s="50" t="s">
        <v>6452</v>
      </c>
      <c r="C56" s="50" t="s">
        <v>6573</v>
      </c>
      <c r="D56" s="50" t="s">
        <v>6574</v>
      </c>
      <c r="E56" s="50" t="s">
        <v>6623</v>
      </c>
      <c r="F56" s="50" t="s">
        <v>6624</v>
      </c>
      <c r="G56" s="28" t="str">
        <f t="shared" si="0"/>
        <v>eGhYnJq3rQ4</v>
      </c>
      <c r="H56" s="29" t="str">
        <f t="shared" si="1"/>
        <v>ผู้นำภาครัฐ</v>
      </c>
    </row>
    <row r="57" spans="1:8" ht="15.75" customHeight="1" x14ac:dyDescent="0.3">
      <c r="A57" s="50" t="s">
        <v>6625</v>
      </c>
      <c r="B57" s="50" t="s">
        <v>6452</v>
      </c>
      <c r="C57" s="50" t="s">
        <v>6573</v>
      </c>
      <c r="D57" s="50" t="s">
        <v>6574</v>
      </c>
      <c r="E57" s="50" t="s">
        <v>6626</v>
      </c>
      <c r="F57" s="50" t="s">
        <v>6627</v>
      </c>
      <c r="G57" s="28" t="str">
        <f t="shared" si="0"/>
        <v>rkc1E5Mk8uo</v>
      </c>
      <c r="H57" s="29" t="str">
        <f t="shared" si="1"/>
        <v>ผู้นำภาครัฐ</v>
      </c>
    </row>
    <row r="58" spans="1:8" ht="15.75" customHeight="1" x14ac:dyDescent="0.3">
      <c r="A58" s="50" t="s">
        <v>6628</v>
      </c>
      <c r="B58" s="50" t="s">
        <v>6452</v>
      </c>
      <c r="C58" s="50" t="s">
        <v>6573</v>
      </c>
      <c r="D58" s="50" t="s">
        <v>6574</v>
      </c>
      <c r="E58" s="50" t="s">
        <v>6629</v>
      </c>
      <c r="F58" s="50" t="s">
        <v>6630</v>
      </c>
      <c r="G58" s="28" t="str">
        <f t="shared" si="0"/>
        <v>-Rf-HM2PDmg</v>
      </c>
      <c r="H58" s="29" t="str">
        <f t="shared" si="1"/>
        <v>ผู้นำภาครัฐ</v>
      </c>
    </row>
    <row r="59" spans="1:8" ht="15.75" customHeight="1" x14ac:dyDescent="0.3">
      <c r="A59" s="50" t="s">
        <v>6631</v>
      </c>
      <c r="B59" s="50" t="s">
        <v>6452</v>
      </c>
      <c r="C59" s="50" t="s">
        <v>6573</v>
      </c>
      <c r="D59" s="50" t="s">
        <v>6574</v>
      </c>
      <c r="E59" s="50" t="s">
        <v>6632</v>
      </c>
      <c r="F59" s="50" t="s">
        <v>6633</v>
      </c>
      <c r="G59" s="28" t="str">
        <f t="shared" si="0"/>
        <v>KLrIlsLqurg</v>
      </c>
      <c r="H59" s="29" t="str">
        <f t="shared" si="1"/>
        <v>ผู้นำภาครัฐ</v>
      </c>
    </row>
    <row r="60" spans="1:8" ht="15.75" customHeight="1" x14ac:dyDescent="0.3">
      <c r="A60" s="50" t="s">
        <v>6634</v>
      </c>
      <c r="B60" s="50" t="s">
        <v>6452</v>
      </c>
      <c r="C60" s="50" t="s">
        <v>6573</v>
      </c>
      <c r="D60" s="50" t="s">
        <v>6574</v>
      </c>
      <c r="E60" s="50" t="s">
        <v>6635</v>
      </c>
      <c r="F60" s="50" t="s">
        <v>6636</v>
      </c>
      <c r="G60" s="28" t="str">
        <f t="shared" si="0"/>
        <v>CZoGUjIt-mU</v>
      </c>
      <c r="H60" s="29" t="str">
        <f t="shared" si="1"/>
        <v>ผู้นำภาครัฐ</v>
      </c>
    </row>
    <row r="61" spans="1:8" ht="15.75" hidden="1" customHeight="1" x14ac:dyDescent="0.3">
      <c r="A61" s="16" t="s">
        <v>6637</v>
      </c>
      <c r="B61" s="16" t="s">
        <v>6452</v>
      </c>
      <c r="C61" s="16" t="s">
        <v>6638</v>
      </c>
      <c r="D61" s="16" t="s">
        <v>6639</v>
      </c>
      <c r="E61" s="16" t="s">
        <v>6640</v>
      </c>
      <c r="F61" s="16" t="s">
        <v>6641</v>
      </c>
      <c r="G61" s="15" t="str">
        <f t="shared" si="0"/>
        <v>fuWq9x-3jqs</v>
      </c>
      <c r="H61" s="17" t="str">
        <f t="shared" si="1"/>
        <v>Food Delivery</v>
      </c>
    </row>
    <row r="62" spans="1:8" ht="15.75" hidden="1" customHeight="1" x14ac:dyDescent="0.3">
      <c r="A62" s="16" t="s">
        <v>6642</v>
      </c>
      <c r="B62" s="16" t="s">
        <v>6452</v>
      </c>
      <c r="C62" s="16" t="s">
        <v>6638</v>
      </c>
      <c r="D62" s="16" t="s">
        <v>6639</v>
      </c>
      <c r="E62" s="16" t="s">
        <v>6643</v>
      </c>
      <c r="F62" s="16" t="s">
        <v>6644</v>
      </c>
      <c r="G62" s="15" t="str">
        <f t="shared" si="0"/>
        <v>etTUigri5Ys</v>
      </c>
      <c r="H62" s="17" t="str">
        <f t="shared" si="1"/>
        <v>Food Delivery</v>
      </c>
    </row>
    <row r="63" spans="1:8" ht="15.75" hidden="1" customHeight="1" x14ac:dyDescent="0.3">
      <c r="A63" s="16" t="s">
        <v>6645</v>
      </c>
      <c r="B63" s="16" t="s">
        <v>6452</v>
      </c>
      <c r="C63" s="16" t="s">
        <v>6638</v>
      </c>
      <c r="D63" s="16" t="s">
        <v>6639</v>
      </c>
      <c r="E63" s="16" t="s">
        <v>6646</v>
      </c>
      <c r="F63" s="16" t="s">
        <v>6647</v>
      </c>
      <c r="G63" s="15" t="str">
        <f t="shared" si="0"/>
        <v>TTxssntdxqg</v>
      </c>
      <c r="H63" s="17" t="str">
        <f t="shared" si="1"/>
        <v>Food Delivery</v>
      </c>
    </row>
    <row r="64" spans="1:8" ht="15.75" hidden="1" customHeight="1" x14ac:dyDescent="0.3">
      <c r="A64" s="16" t="s">
        <v>6648</v>
      </c>
      <c r="B64" s="16" t="s">
        <v>6452</v>
      </c>
      <c r="C64" s="16" t="s">
        <v>6638</v>
      </c>
      <c r="D64" s="16" t="s">
        <v>6639</v>
      </c>
      <c r="E64" s="16" t="s">
        <v>6649</v>
      </c>
      <c r="F64" s="16" t="s">
        <v>6650</v>
      </c>
      <c r="G64" s="15" t="str">
        <f t="shared" si="0"/>
        <v>87bS-FmgZ1Y</v>
      </c>
      <c r="H64" s="17" t="str">
        <f t="shared" si="1"/>
        <v>Food Delivery</v>
      </c>
    </row>
    <row r="65" spans="1:8" ht="15.75" customHeight="1" x14ac:dyDescent="0.3">
      <c r="A65" s="50" t="s">
        <v>6651</v>
      </c>
      <c r="B65" s="50" t="s">
        <v>6452</v>
      </c>
      <c r="C65" s="50" t="s">
        <v>6652</v>
      </c>
      <c r="D65" s="50" t="s">
        <v>6653</v>
      </c>
      <c r="E65" s="50" t="s">
        <v>6654</v>
      </c>
      <c r="F65" s="50" t="s">
        <v>6655</v>
      </c>
      <c r="G65" s="28" t="str">
        <f t="shared" si="0"/>
        <v>iUdnhNLya28</v>
      </c>
      <c r="H65" s="29" t="str">
        <f t="shared" si="1"/>
        <v>รถยนต์</v>
      </c>
    </row>
    <row r="66" spans="1:8" ht="15.75" customHeight="1" x14ac:dyDescent="0.3">
      <c r="A66" s="50" t="s">
        <v>6656</v>
      </c>
      <c r="B66" s="50" t="s">
        <v>6452</v>
      </c>
      <c r="C66" s="50" t="s">
        <v>6652</v>
      </c>
      <c r="D66" s="50" t="s">
        <v>6653</v>
      </c>
      <c r="E66" s="50" t="s">
        <v>6657</v>
      </c>
      <c r="F66" s="50" t="s">
        <v>6658</v>
      </c>
      <c r="G66" s="28" t="str">
        <f t="shared" si="0"/>
        <v>GcYO1BrMiuI</v>
      </c>
      <c r="H66" s="29" t="str">
        <f t="shared" si="1"/>
        <v>รถยนต์</v>
      </c>
    </row>
    <row r="67" spans="1:8" ht="15.75" customHeight="1" x14ac:dyDescent="0.3">
      <c r="A67" s="50" t="s">
        <v>6659</v>
      </c>
      <c r="B67" s="50" t="s">
        <v>6452</v>
      </c>
      <c r="C67" s="50" t="s">
        <v>6652</v>
      </c>
      <c r="D67" s="50" t="s">
        <v>6653</v>
      </c>
      <c r="E67" s="50" t="s">
        <v>6660</v>
      </c>
      <c r="F67" s="50" t="s">
        <v>6661</v>
      </c>
      <c r="G67" s="28" t="str">
        <f t="shared" si="0"/>
        <v>O8ivaixEuUk</v>
      </c>
      <c r="H67" s="29" t="str">
        <f t="shared" si="1"/>
        <v>รถยนต์</v>
      </c>
    </row>
    <row r="68" spans="1:8" ht="15.75" customHeight="1" x14ac:dyDescent="0.3">
      <c r="A68" s="50" t="s">
        <v>6662</v>
      </c>
      <c r="B68" s="50" t="s">
        <v>6452</v>
      </c>
      <c r="C68" s="50" t="s">
        <v>6652</v>
      </c>
      <c r="D68" s="50" t="s">
        <v>6653</v>
      </c>
      <c r="E68" s="50" t="s">
        <v>6663</v>
      </c>
      <c r="F68" s="50" t="s">
        <v>6664</v>
      </c>
      <c r="G68" s="28" t="str">
        <f t="shared" si="0"/>
        <v>xv4UlckT11Q</v>
      </c>
      <c r="H68" s="29" t="str">
        <f t="shared" si="1"/>
        <v>รถยนต์</v>
      </c>
    </row>
    <row r="69" spans="1:8" ht="15.75" customHeight="1" x14ac:dyDescent="0.3">
      <c r="A69" s="50" t="s">
        <v>6665</v>
      </c>
      <c r="B69" s="50" t="s">
        <v>6452</v>
      </c>
      <c r="C69" s="50" t="s">
        <v>6652</v>
      </c>
      <c r="D69" s="50" t="s">
        <v>6653</v>
      </c>
      <c r="E69" s="50" t="s">
        <v>6666</v>
      </c>
      <c r="F69" s="50" t="s">
        <v>6667</v>
      </c>
      <c r="G69" s="28" t="str">
        <f t="shared" si="0"/>
        <v>kUOulphmfzE</v>
      </c>
      <c r="H69" s="29" t="str">
        <f t="shared" si="1"/>
        <v>รถยนต์</v>
      </c>
    </row>
    <row r="70" spans="1:8" ht="15.75" customHeight="1" x14ac:dyDescent="0.3">
      <c r="A70" s="50" t="s">
        <v>6668</v>
      </c>
      <c r="B70" s="50" t="s">
        <v>6452</v>
      </c>
      <c r="C70" s="50" t="s">
        <v>6652</v>
      </c>
      <c r="D70" s="50" t="s">
        <v>6653</v>
      </c>
      <c r="E70" s="50" t="s">
        <v>6669</v>
      </c>
      <c r="F70" s="50" t="s">
        <v>6670</v>
      </c>
      <c r="G70" s="28" t="str">
        <f t="shared" si="0"/>
        <v>mwMCwEmzfcA</v>
      </c>
      <c r="H70" s="29" t="str">
        <f t="shared" si="1"/>
        <v>รถยนต์</v>
      </c>
    </row>
    <row r="71" spans="1:8" ht="15.75" customHeight="1" x14ac:dyDescent="0.3">
      <c r="A71" s="50" t="s">
        <v>6671</v>
      </c>
      <c r="B71" s="50" t="s">
        <v>6452</v>
      </c>
      <c r="C71" s="50" t="s">
        <v>6672</v>
      </c>
      <c r="D71" s="50" t="s">
        <v>6673</v>
      </c>
      <c r="E71" s="50" t="s">
        <v>6674</v>
      </c>
      <c r="F71" s="50" t="s">
        <v>6675</v>
      </c>
      <c r="G71" s="28" t="str">
        <f t="shared" si="0"/>
        <v>eX2dMXdoHWQ</v>
      </c>
      <c r="H71" s="29" t="str">
        <f t="shared" si="1"/>
        <v>การศึกษา</v>
      </c>
    </row>
    <row r="72" spans="1:8" ht="15.75" customHeight="1" x14ac:dyDescent="0.3">
      <c r="A72" s="50" t="s">
        <v>6676</v>
      </c>
      <c r="B72" s="50" t="s">
        <v>6452</v>
      </c>
      <c r="C72" s="50" t="s">
        <v>6672</v>
      </c>
      <c r="D72" s="50" t="s">
        <v>6673</v>
      </c>
      <c r="E72" s="50" t="s">
        <v>6677</v>
      </c>
      <c r="F72" s="50" t="s">
        <v>6678</v>
      </c>
      <c r="G72" s="28" t="str">
        <f t="shared" si="0"/>
        <v>xehHsHQvT5Q</v>
      </c>
      <c r="H72" s="29" t="str">
        <f t="shared" si="1"/>
        <v>การศึกษา</v>
      </c>
    </row>
    <row r="73" spans="1:8" ht="15.75" customHeight="1" x14ac:dyDescent="0.3">
      <c r="A73" s="50" t="s">
        <v>6679</v>
      </c>
      <c r="B73" s="50" t="s">
        <v>6452</v>
      </c>
      <c r="C73" s="50" t="s">
        <v>6672</v>
      </c>
      <c r="D73" s="50" t="s">
        <v>6673</v>
      </c>
      <c r="E73" s="50" t="s">
        <v>6680</v>
      </c>
      <c r="F73" s="50" t="s">
        <v>6681</v>
      </c>
      <c r="G73" s="28" t="str">
        <f t="shared" si="0"/>
        <v>Zi8CmAdv3EY</v>
      </c>
      <c r="H73" s="29" t="str">
        <f t="shared" si="1"/>
        <v>การศึกษา</v>
      </c>
    </row>
    <row r="74" spans="1:8" ht="15.75" customHeight="1" x14ac:dyDescent="0.3">
      <c r="A74" s="50" t="s">
        <v>6682</v>
      </c>
      <c r="B74" s="50" t="s">
        <v>6452</v>
      </c>
      <c r="C74" s="50" t="s">
        <v>6672</v>
      </c>
      <c r="D74" s="50" t="s">
        <v>6673</v>
      </c>
      <c r="E74" s="50" t="s">
        <v>6683</v>
      </c>
      <c r="F74" s="50" t="s">
        <v>6684</v>
      </c>
      <c r="G74" s="28" t="str">
        <f t="shared" si="0"/>
        <v>7VwUXcHUntg</v>
      </c>
      <c r="H74" s="29" t="str">
        <f t="shared" si="1"/>
        <v>การศึกษา</v>
      </c>
    </row>
    <row r="75" spans="1:8" ht="15.75" customHeight="1" x14ac:dyDescent="0.3">
      <c r="A75" s="50" t="s">
        <v>6685</v>
      </c>
      <c r="B75" s="50" t="s">
        <v>6452</v>
      </c>
      <c r="C75" s="50" t="s">
        <v>6672</v>
      </c>
      <c r="D75" s="50" t="s">
        <v>6673</v>
      </c>
      <c r="E75" s="50" t="s">
        <v>6686</v>
      </c>
      <c r="F75" s="50" t="s">
        <v>6687</v>
      </c>
      <c r="G75" s="28" t="str">
        <f t="shared" si="0"/>
        <v>6utEvM9ekXs</v>
      </c>
      <c r="H75" s="29" t="str">
        <f t="shared" si="1"/>
        <v>การศึกษา</v>
      </c>
    </row>
    <row r="76" spans="1:8" ht="15.75" customHeight="1" x14ac:dyDescent="0.3">
      <c r="A76" s="50" t="s">
        <v>6688</v>
      </c>
      <c r="B76" s="50" t="s">
        <v>6452</v>
      </c>
      <c r="C76" s="50" t="s">
        <v>6672</v>
      </c>
      <c r="D76" s="50" t="s">
        <v>6673</v>
      </c>
      <c r="E76" s="50" t="s">
        <v>6689</v>
      </c>
      <c r="F76" s="50" t="s">
        <v>6690</v>
      </c>
      <c r="G76" s="28" t="str">
        <f t="shared" si="0"/>
        <v>WQg2Z7GP57g</v>
      </c>
      <c r="H76" s="29" t="str">
        <f t="shared" si="1"/>
        <v>การศึกษา</v>
      </c>
    </row>
    <row r="77" spans="1:8" ht="15.75" customHeight="1" x14ac:dyDescent="0.3">
      <c r="A77" s="50" t="s">
        <v>6691</v>
      </c>
      <c r="B77" s="50" t="s">
        <v>6452</v>
      </c>
      <c r="C77" s="50" t="s">
        <v>6672</v>
      </c>
      <c r="D77" s="50" t="s">
        <v>6673</v>
      </c>
      <c r="E77" s="50" t="s">
        <v>6692</v>
      </c>
      <c r="F77" s="50" t="s">
        <v>6693</v>
      </c>
      <c r="G77" s="28" t="str">
        <f t="shared" si="0"/>
        <v>roIRVJ7eSYE</v>
      </c>
      <c r="H77" s="29" t="str">
        <f t="shared" si="1"/>
        <v>การศึกษา</v>
      </c>
    </row>
    <row r="78" spans="1:8" ht="15.75" customHeight="1" x14ac:dyDescent="0.3">
      <c r="A78" s="50" t="s">
        <v>6694</v>
      </c>
      <c r="B78" s="50" t="s">
        <v>6452</v>
      </c>
      <c r="C78" s="50" t="s">
        <v>6672</v>
      </c>
      <c r="D78" s="50" t="s">
        <v>6673</v>
      </c>
      <c r="E78" s="50" t="s">
        <v>6695</v>
      </c>
      <c r="F78" s="50" t="s">
        <v>6696</v>
      </c>
      <c r="G78" s="28" t="str">
        <f t="shared" si="0"/>
        <v>6B5JXvZEMA4</v>
      </c>
      <c r="H78" s="29" t="str">
        <f t="shared" si="1"/>
        <v>การศึกษา</v>
      </c>
    </row>
    <row r="79" spans="1:8" ht="15.75" customHeight="1" x14ac:dyDescent="0.3">
      <c r="A79" s="50" t="s">
        <v>6697</v>
      </c>
      <c r="B79" s="50" t="s">
        <v>6452</v>
      </c>
      <c r="C79" s="50" t="s">
        <v>6672</v>
      </c>
      <c r="D79" s="50" t="s">
        <v>6673</v>
      </c>
      <c r="E79" s="50" t="s">
        <v>6698</v>
      </c>
      <c r="F79" s="50" t="s">
        <v>6699</v>
      </c>
      <c r="G79" s="28" t="str">
        <f t="shared" si="0"/>
        <v>_zllsCUazzA</v>
      </c>
      <c r="H79" s="29" t="str">
        <f t="shared" si="1"/>
        <v>การศึกษา</v>
      </c>
    </row>
    <row r="80" spans="1:8" ht="15.75" customHeight="1" x14ac:dyDescent="0.3">
      <c r="A80" s="50" t="s">
        <v>6700</v>
      </c>
      <c r="B80" s="50" t="s">
        <v>6452</v>
      </c>
      <c r="C80" s="50" t="s">
        <v>6672</v>
      </c>
      <c r="D80" s="50" t="s">
        <v>6673</v>
      </c>
      <c r="E80" s="50" t="s">
        <v>6701</v>
      </c>
      <c r="F80" s="50" t="s">
        <v>6702</v>
      </c>
      <c r="G80" s="28" t="str">
        <f t="shared" si="0"/>
        <v>c83W3l4akp8</v>
      </c>
      <c r="H80" s="29" t="str">
        <f t="shared" si="1"/>
        <v>การศึกษา</v>
      </c>
    </row>
    <row r="81" spans="1:8" ht="15.75" customHeight="1" x14ac:dyDescent="0.3">
      <c r="A81" s="50" t="s">
        <v>6703</v>
      </c>
      <c r="B81" s="50" t="s">
        <v>6452</v>
      </c>
      <c r="C81" s="50" t="s">
        <v>6672</v>
      </c>
      <c r="D81" s="50" t="s">
        <v>6673</v>
      </c>
      <c r="E81" s="50" t="s">
        <v>6704</v>
      </c>
      <c r="F81" s="50" t="s">
        <v>6705</v>
      </c>
      <c r="G81" s="28" t="str">
        <f t="shared" si="0"/>
        <v>Mangwn1cSgM</v>
      </c>
      <c r="H81" s="29" t="str">
        <f t="shared" si="1"/>
        <v>การศึกษา</v>
      </c>
    </row>
    <row r="82" spans="1:8" ht="15.75" customHeight="1" x14ac:dyDescent="0.3">
      <c r="A82" s="50" t="s">
        <v>6706</v>
      </c>
      <c r="B82" s="50" t="s">
        <v>6452</v>
      </c>
      <c r="C82" s="50" t="s">
        <v>6707</v>
      </c>
      <c r="D82" s="50" t="s">
        <v>6708</v>
      </c>
      <c r="E82" s="50" t="s">
        <v>6709</v>
      </c>
      <c r="F82" s="50" t="s">
        <v>6710</v>
      </c>
      <c r="G82" s="28" t="str">
        <f t="shared" si="0"/>
        <v>gB_GsIHYTTk</v>
      </c>
      <c r="H82" s="29" t="str">
        <f t="shared" si="1"/>
        <v>สินค้าอุปโภคบริโภค</v>
      </c>
    </row>
    <row r="83" spans="1:8" ht="15.75" customHeight="1" x14ac:dyDescent="0.3">
      <c r="A83" s="50" t="s">
        <v>6711</v>
      </c>
      <c r="B83" s="50" t="s">
        <v>6452</v>
      </c>
      <c r="C83" s="50" t="s">
        <v>6707</v>
      </c>
      <c r="D83" s="50" t="s">
        <v>6708</v>
      </c>
      <c r="E83" s="50" t="s">
        <v>6712</v>
      </c>
      <c r="F83" s="50" t="s">
        <v>6713</v>
      </c>
      <c r="G83" s="28" t="str">
        <f t="shared" si="0"/>
        <v>SZlEhWc26us</v>
      </c>
      <c r="H83" s="29" t="str">
        <f t="shared" si="1"/>
        <v>สินค้าอุปโภคบริโภค</v>
      </c>
    </row>
    <row r="84" spans="1:8" ht="15.75" customHeight="1" x14ac:dyDescent="0.3">
      <c r="A84" s="50" t="s">
        <v>6714</v>
      </c>
      <c r="B84" s="50" t="s">
        <v>6452</v>
      </c>
      <c r="C84" s="50" t="s">
        <v>6707</v>
      </c>
      <c r="D84" s="50" t="s">
        <v>6708</v>
      </c>
      <c r="E84" s="50" t="s">
        <v>6715</v>
      </c>
      <c r="F84" s="50" t="s">
        <v>6716</v>
      </c>
      <c r="G84" s="28" t="str">
        <f t="shared" si="0"/>
        <v>s_dEiqFou0k</v>
      </c>
      <c r="H84" s="29" t="str">
        <f t="shared" si="1"/>
        <v>สินค้าอุปโภคบริโภค</v>
      </c>
    </row>
    <row r="85" spans="1:8" ht="15.75" customHeight="1" x14ac:dyDescent="0.3">
      <c r="A85" s="50" t="s">
        <v>6717</v>
      </c>
      <c r="B85" s="50" t="s">
        <v>6452</v>
      </c>
      <c r="C85" s="50" t="s">
        <v>6707</v>
      </c>
      <c r="D85" s="50" t="s">
        <v>6708</v>
      </c>
      <c r="E85" s="50" t="s">
        <v>6718</v>
      </c>
      <c r="F85" s="50" t="s">
        <v>6719</v>
      </c>
      <c r="G85" s="28" t="str">
        <f t="shared" si="0"/>
        <v>-EKsxiiRx1w</v>
      </c>
      <c r="H85" s="29" t="str">
        <f t="shared" si="1"/>
        <v>สินค้าอุปโภคบริโภค</v>
      </c>
    </row>
    <row r="86" spans="1:8" ht="15.75" customHeight="1" x14ac:dyDescent="0.3">
      <c r="A86" s="50" t="s">
        <v>6720</v>
      </c>
      <c r="B86" s="50" t="s">
        <v>6452</v>
      </c>
      <c r="C86" s="50" t="s">
        <v>6707</v>
      </c>
      <c r="D86" s="50" t="s">
        <v>6708</v>
      </c>
      <c r="E86" s="50" t="s">
        <v>6721</v>
      </c>
      <c r="F86" s="50" t="s">
        <v>6722</v>
      </c>
      <c r="G86" s="28" t="str">
        <f t="shared" si="0"/>
        <v>ncR3JyjIdug</v>
      </c>
      <c r="H86" s="29" t="str">
        <f t="shared" si="1"/>
        <v>สินค้าอุปโภคบริโภค</v>
      </c>
    </row>
    <row r="87" spans="1:8" ht="15.75" customHeight="1" x14ac:dyDescent="0.3">
      <c r="A87" s="50" t="s">
        <v>6723</v>
      </c>
      <c r="B87" s="50" t="s">
        <v>6452</v>
      </c>
      <c r="C87" s="50" t="s">
        <v>6707</v>
      </c>
      <c r="D87" s="50" t="s">
        <v>6708</v>
      </c>
      <c r="E87" s="50" t="s">
        <v>6724</v>
      </c>
      <c r="F87" s="50" t="s">
        <v>6725</v>
      </c>
      <c r="G87" s="28" t="str">
        <f t="shared" si="0"/>
        <v>81T4aJB907Q</v>
      </c>
      <c r="H87" s="29" t="str">
        <f t="shared" si="1"/>
        <v>สินค้าอุปโภคบริโภค</v>
      </c>
    </row>
    <row r="88" spans="1:8" ht="15.75" customHeight="1" x14ac:dyDescent="0.3">
      <c r="A88" s="50" t="s">
        <v>6726</v>
      </c>
      <c r="B88" s="50" t="s">
        <v>6452</v>
      </c>
      <c r="C88" s="50" t="s">
        <v>6707</v>
      </c>
      <c r="D88" s="50" t="s">
        <v>6708</v>
      </c>
      <c r="E88" s="50" t="s">
        <v>6727</v>
      </c>
      <c r="F88" s="50" t="s">
        <v>6728</v>
      </c>
      <c r="G88" s="28" t="str">
        <f t="shared" si="0"/>
        <v>Kd8uD9WWfhU</v>
      </c>
      <c r="H88" s="29" t="str">
        <f t="shared" si="1"/>
        <v>สินค้าอุปโภคบริโภค</v>
      </c>
    </row>
    <row r="89" spans="1:8" ht="15.75" customHeight="1" x14ac:dyDescent="0.3">
      <c r="A89" s="50" t="s">
        <v>6729</v>
      </c>
      <c r="B89" s="50" t="s">
        <v>6452</v>
      </c>
      <c r="C89" s="50" t="s">
        <v>6707</v>
      </c>
      <c r="D89" s="50" t="s">
        <v>6708</v>
      </c>
      <c r="E89" s="50" t="s">
        <v>6730</v>
      </c>
      <c r="F89" s="50" t="s">
        <v>6731</v>
      </c>
      <c r="G89" s="28" t="str">
        <f t="shared" si="0"/>
        <v>6Oc7sk97Zp4</v>
      </c>
      <c r="H89" s="29" t="str">
        <f t="shared" si="1"/>
        <v>สินค้าอุปโภคบริโภค</v>
      </c>
    </row>
    <row r="90" spans="1:8" ht="15.75" customHeight="1" x14ac:dyDescent="0.3">
      <c r="A90" s="50" t="s">
        <v>6732</v>
      </c>
      <c r="B90" s="50" t="s">
        <v>6452</v>
      </c>
      <c r="C90" s="50" t="s">
        <v>6707</v>
      </c>
      <c r="D90" s="50" t="s">
        <v>6708</v>
      </c>
      <c r="E90" s="50" t="s">
        <v>6733</v>
      </c>
      <c r="F90" s="50" t="s">
        <v>6734</v>
      </c>
      <c r="G90" s="28" t="str">
        <f t="shared" si="0"/>
        <v>LULhERx6VgI</v>
      </c>
      <c r="H90" s="29" t="str">
        <f t="shared" si="1"/>
        <v>สินค้าอุปโภคบริโภค</v>
      </c>
    </row>
    <row r="91" spans="1:8" ht="15.75" customHeight="1" x14ac:dyDescent="0.3">
      <c r="A91" s="50" t="s">
        <v>6735</v>
      </c>
      <c r="B91" s="50" t="s">
        <v>6452</v>
      </c>
      <c r="C91" s="50" t="s">
        <v>6707</v>
      </c>
      <c r="D91" s="50" t="s">
        <v>6708</v>
      </c>
      <c r="E91" s="50" t="s">
        <v>6736</v>
      </c>
      <c r="F91" s="50" t="s">
        <v>6737</v>
      </c>
      <c r="G91" s="28" t="str">
        <f t="shared" si="0"/>
        <v>06zwsClcdIQ</v>
      </c>
      <c r="H91" s="29" t="str">
        <f t="shared" si="1"/>
        <v>สินค้าอุปโภคบริโภค</v>
      </c>
    </row>
    <row r="92" spans="1:8" ht="15.75" customHeight="1" x14ac:dyDescent="0.3">
      <c r="A92" s="50" t="s">
        <v>6738</v>
      </c>
      <c r="B92" s="50" t="s">
        <v>6452</v>
      </c>
      <c r="C92" s="50" t="s">
        <v>6707</v>
      </c>
      <c r="D92" s="50" t="s">
        <v>6708</v>
      </c>
      <c r="E92" s="50" t="s">
        <v>6739</v>
      </c>
      <c r="F92" s="50" t="s">
        <v>6740</v>
      </c>
      <c r="G92" s="28" t="str">
        <f t="shared" si="0"/>
        <v>S0lGxQPgTWg</v>
      </c>
      <c r="H92" s="29" t="str">
        <f t="shared" si="1"/>
        <v>สินค้าอุปโภคบริโภค</v>
      </c>
    </row>
    <row r="93" spans="1:8" ht="15.75" customHeight="1" x14ac:dyDescent="0.3">
      <c r="A93" s="50" t="s">
        <v>6741</v>
      </c>
      <c r="B93" s="50" t="s">
        <v>6452</v>
      </c>
      <c r="C93" s="50" t="s">
        <v>6707</v>
      </c>
      <c r="D93" s="50" t="s">
        <v>6708</v>
      </c>
      <c r="E93" s="50" t="s">
        <v>6742</v>
      </c>
      <c r="F93" s="50" t="s">
        <v>6743</v>
      </c>
      <c r="G93" s="28" t="str">
        <f t="shared" si="0"/>
        <v>wLaelFQM4ZM</v>
      </c>
      <c r="H93" s="29" t="str">
        <f t="shared" si="1"/>
        <v>สินค้าอุปโภคบริโภค</v>
      </c>
    </row>
    <row r="94" spans="1:8" ht="15.75" customHeight="1" x14ac:dyDescent="0.3">
      <c r="A94" s="50" t="s">
        <v>6744</v>
      </c>
      <c r="B94" s="50" t="s">
        <v>6452</v>
      </c>
      <c r="C94" s="50" t="s">
        <v>6707</v>
      </c>
      <c r="D94" s="50" t="s">
        <v>6708</v>
      </c>
      <c r="E94" s="50" t="s">
        <v>6745</v>
      </c>
      <c r="F94" s="50" t="s">
        <v>6746</v>
      </c>
      <c r="G94" s="28" t="str">
        <f t="shared" si="0"/>
        <v>rr_iKLqB7o0</v>
      </c>
      <c r="H94" s="29" t="str">
        <f t="shared" si="1"/>
        <v>สินค้าอุปโภคบริโภค</v>
      </c>
    </row>
    <row r="95" spans="1:8" ht="15.75" customHeight="1" x14ac:dyDescent="0.3">
      <c r="A95" s="50" t="s">
        <v>6747</v>
      </c>
      <c r="B95" s="50" t="s">
        <v>6452</v>
      </c>
      <c r="C95" s="50" t="s">
        <v>6707</v>
      </c>
      <c r="D95" s="50" t="s">
        <v>6708</v>
      </c>
      <c r="E95" s="50" t="s">
        <v>6748</v>
      </c>
      <c r="F95" s="50" t="s">
        <v>6749</v>
      </c>
      <c r="G95" s="28" t="str">
        <f t="shared" si="0"/>
        <v>sYfUA6BTEkM</v>
      </c>
      <c r="H95" s="29" t="str">
        <f t="shared" si="1"/>
        <v>สินค้าอุปโภคบริโภค</v>
      </c>
    </row>
    <row r="96" spans="1:8" ht="15.75" customHeight="1" x14ac:dyDescent="0.3">
      <c r="A96" s="50" t="s">
        <v>6750</v>
      </c>
      <c r="B96" s="50" t="s">
        <v>6452</v>
      </c>
      <c r="C96" s="50" t="s">
        <v>6707</v>
      </c>
      <c r="D96" s="50" t="s">
        <v>6708</v>
      </c>
      <c r="E96" s="50" t="s">
        <v>6751</v>
      </c>
      <c r="F96" s="50" t="s">
        <v>6752</v>
      </c>
      <c r="G96" s="28" t="str">
        <f t="shared" si="0"/>
        <v>f6BybPMSlo8</v>
      </c>
      <c r="H96" s="29" t="str">
        <f t="shared" si="1"/>
        <v>สินค้าอุปโภคบริโภค</v>
      </c>
    </row>
    <row r="97" spans="1:8" ht="15.75" customHeight="1" x14ac:dyDescent="0.3">
      <c r="A97" s="50" t="s">
        <v>6753</v>
      </c>
      <c r="B97" s="50" t="s">
        <v>6452</v>
      </c>
      <c r="C97" s="50" t="s">
        <v>6707</v>
      </c>
      <c r="D97" s="50" t="s">
        <v>6708</v>
      </c>
      <c r="E97" s="50" t="s">
        <v>6754</v>
      </c>
      <c r="F97" s="50" t="s">
        <v>6755</v>
      </c>
      <c r="G97" s="28" t="str">
        <f t="shared" si="0"/>
        <v>wPV61JAx1AU</v>
      </c>
      <c r="H97" s="29" t="str">
        <f t="shared" si="1"/>
        <v>สินค้าอุปโภคบริโภค</v>
      </c>
    </row>
    <row r="98" spans="1:8" ht="15.75" customHeight="1" x14ac:dyDescent="0.3">
      <c r="A98" s="50" t="s">
        <v>6756</v>
      </c>
      <c r="B98" s="50" t="s">
        <v>6452</v>
      </c>
      <c r="C98" s="50" t="s">
        <v>6707</v>
      </c>
      <c r="D98" s="50" t="s">
        <v>6708</v>
      </c>
      <c r="E98" s="50" t="s">
        <v>6757</v>
      </c>
      <c r="F98" s="50" t="s">
        <v>6758</v>
      </c>
      <c r="G98" s="28" t="str">
        <f t="shared" si="0"/>
        <v>xP0vM86DoBQ</v>
      </c>
      <c r="H98" s="29" t="str">
        <f t="shared" si="1"/>
        <v>สินค้าอุปโภคบริโภค</v>
      </c>
    </row>
    <row r="99" spans="1:8" ht="15.75" customHeight="1" x14ac:dyDescent="0.3">
      <c r="A99" s="50" t="s">
        <v>6759</v>
      </c>
      <c r="B99" s="50" t="s">
        <v>6452</v>
      </c>
      <c r="C99" s="50" t="s">
        <v>6760</v>
      </c>
      <c r="D99" s="50" t="s">
        <v>6761</v>
      </c>
      <c r="E99" s="50" t="s">
        <v>6762</v>
      </c>
      <c r="F99" s="50" t="s">
        <v>6763</v>
      </c>
      <c r="G99" s="28" t="str">
        <f t="shared" si="0"/>
        <v>IwR0ZbOnEb8</v>
      </c>
      <c r="H99" s="29" t="str">
        <f t="shared" si="1"/>
        <v>Fashion</v>
      </c>
    </row>
    <row r="100" spans="1:8" ht="15.75" customHeight="1" x14ac:dyDescent="0.3">
      <c r="A100" s="50" t="s">
        <v>6764</v>
      </c>
      <c r="B100" s="50" t="s">
        <v>6452</v>
      </c>
      <c r="C100" s="50" t="s">
        <v>6760</v>
      </c>
      <c r="D100" s="50" t="s">
        <v>6761</v>
      </c>
      <c r="E100" s="50" t="s">
        <v>6765</v>
      </c>
      <c r="F100" s="50" t="s">
        <v>6766</v>
      </c>
      <c r="G100" s="28" t="str">
        <f t="shared" si="0"/>
        <v>dl4ZOJF9V8c</v>
      </c>
      <c r="H100" s="29" t="str">
        <f t="shared" si="1"/>
        <v>Fashion</v>
      </c>
    </row>
    <row r="101" spans="1:8" ht="15.75" customHeight="1" x14ac:dyDescent="0.3">
      <c r="A101" s="50" t="s">
        <v>6767</v>
      </c>
      <c r="B101" s="50" t="s">
        <v>6452</v>
      </c>
      <c r="C101" s="50" t="s">
        <v>6760</v>
      </c>
      <c r="D101" s="50" t="s">
        <v>6761</v>
      </c>
      <c r="E101" s="50" t="s">
        <v>6768</v>
      </c>
      <c r="F101" s="50" t="s">
        <v>6769</v>
      </c>
      <c r="G101" s="28" t="str">
        <f t="shared" si="0"/>
        <v>Ddrk5MdLmXE</v>
      </c>
      <c r="H101" s="29" t="str">
        <f t="shared" si="1"/>
        <v>Fashion</v>
      </c>
    </row>
    <row r="102" spans="1:8" ht="15.75" customHeight="1" x14ac:dyDescent="0.3">
      <c r="A102" s="50" t="s">
        <v>6770</v>
      </c>
      <c r="B102" s="50" t="s">
        <v>6452</v>
      </c>
      <c r="C102" s="50" t="s">
        <v>6760</v>
      </c>
      <c r="D102" s="50" t="s">
        <v>6761</v>
      </c>
      <c r="E102" s="50" t="s">
        <v>6771</v>
      </c>
      <c r="F102" s="50" t="s">
        <v>6772</v>
      </c>
      <c r="G102" s="28" t="str">
        <f t="shared" si="0"/>
        <v>6vTzU0jvff0</v>
      </c>
      <c r="H102" s="29" t="str">
        <f t="shared" si="1"/>
        <v>Fashion</v>
      </c>
    </row>
    <row r="103" spans="1:8" ht="15.75" customHeight="1" x14ac:dyDescent="0.3">
      <c r="A103" s="50" t="s">
        <v>6773</v>
      </c>
      <c r="B103" s="50" t="s">
        <v>6452</v>
      </c>
      <c r="C103" s="50" t="s">
        <v>6760</v>
      </c>
      <c r="D103" s="50" t="s">
        <v>6761</v>
      </c>
      <c r="E103" s="50" t="s">
        <v>6774</v>
      </c>
      <c r="F103" s="50" t="s">
        <v>6775</v>
      </c>
      <c r="G103" s="28" t="str">
        <f t="shared" si="0"/>
        <v>JKD2iROagx4</v>
      </c>
      <c r="H103" s="29" t="str">
        <f t="shared" si="1"/>
        <v>Fashion</v>
      </c>
    </row>
    <row r="104" spans="1:8" ht="15.75" customHeight="1" x14ac:dyDescent="0.3">
      <c r="A104" s="50" t="s">
        <v>6776</v>
      </c>
      <c r="B104" s="50" t="s">
        <v>6452</v>
      </c>
      <c r="C104" s="50" t="s">
        <v>6760</v>
      </c>
      <c r="D104" s="50" t="s">
        <v>6761</v>
      </c>
      <c r="E104" s="50" t="s">
        <v>6777</v>
      </c>
      <c r="F104" s="50" t="s">
        <v>6778</v>
      </c>
      <c r="G104" s="28" t="str">
        <f t="shared" si="0"/>
        <v>bbT0s7rIO-Q</v>
      </c>
      <c r="H104" s="29" t="str">
        <f t="shared" si="1"/>
        <v>Fashion</v>
      </c>
    </row>
    <row r="105" spans="1:8" ht="15.75" customHeight="1" x14ac:dyDescent="0.3">
      <c r="A105" s="50" t="s">
        <v>6779</v>
      </c>
      <c r="B105" s="50" t="s">
        <v>6452</v>
      </c>
      <c r="C105" s="50" t="s">
        <v>6760</v>
      </c>
      <c r="D105" s="50" t="s">
        <v>6761</v>
      </c>
      <c r="E105" s="50" t="s">
        <v>6780</v>
      </c>
      <c r="F105" s="50" t="s">
        <v>6781</v>
      </c>
      <c r="G105" s="28" t="str">
        <f t="shared" si="0"/>
        <v>mKLCUSDwl68</v>
      </c>
      <c r="H105" s="29" t="str">
        <f t="shared" si="1"/>
        <v>Fashion</v>
      </c>
    </row>
    <row r="106" spans="1:8" ht="15.75" customHeight="1" x14ac:dyDescent="0.3">
      <c r="A106" s="50" t="s">
        <v>6782</v>
      </c>
      <c r="B106" s="50" t="s">
        <v>6452</v>
      </c>
      <c r="C106" s="50" t="s">
        <v>6760</v>
      </c>
      <c r="D106" s="50" t="s">
        <v>6761</v>
      </c>
      <c r="E106" s="50" t="s">
        <v>6783</v>
      </c>
      <c r="F106" s="50" t="s">
        <v>6784</v>
      </c>
      <c r="G106" s="28" t="str">
        <f t="shared" si="0"/>
        <v>nNJVJFDhmzs</v>
      </c>
      <c r="H106" s="29" t="str">
        <f t="shared" si="1"/>
        <v>Fashion</v>
      </c>
    </row>
    <row r="107" spans="1:8" ht="15.75" customHeight="1" x14ac:dyDescent="0.3">
      <c r="A107" s="50" t="s">
        <v>6785</v>
      </c>
      <c r="B107" s="50" t="s">
        <v>6452</v>
      </c>
      <c r="C107" s="50" t="s">
        <v>6760</v>
      </c>
      <c r="D107" s="50" t="s">
        <v>6761</v>
      </c>
      <c r="E107" s="50" t="s">
        <v>6786</v>
      </c>
      <c r="F107" s="50" t="s">
        <v>6787</v>
      </c>
      <c r="G107" s="28" t="str">
        <f t="shared" si="0"/>
        <v>nQVSlb-cmWA</v>
      </c>
      <c r="H107" s="29" t="str">
        <f t="shared" si="1"/>
        <v>Fashion</v>
      </c>
    </row>
    <row r="108" spans="1:8" ht="15.75" customHeight="1" x14ac:dyDescent="0.3">
      <c r="A108" s="50" t="s">
        <v>6788</v>
      </c>
      <c r="B108" s="50" t="s">
        <v>6452</v>
      </c>
      <c r="C108" s="50" t="s">
        <v>6789</v>
      </c>
      <c r="D108" s="50" t="s">
        <v>6790</v>
      </c>
      <c r="E108" s="50" t="s">
        <v>6791</v>
      </c>
      <c r="F108" s="50" t="s">
        <v>6792</v>
      </c>
      <c r="G108" s="28" t="str">
        <f t="shared" si="0"/>
        <v>g20l1JIfQUY</v>
      </c>
      <c r="H108" s="29" t="str">
        <f t="shared" si="1"/>
        <v>Logistics</v>
      </c>
    </row>
    <row r="109" spans="1:8" ht="15.75" customHeight="1" x14ac:dyDescent="0.3">
      <c r="A109" s="50" t="s">
        <v>6793</v>
      </c>
      <c r="B109" s="50" t="s">
        <v>6452</v>
      </c>
      <c r="C109" s="50" t="s">
        <v>6789</v>
      </c>
      <c r="D109" s="50" t="s">
        <v>6790</v>
      </c>
      <c r="E109" s="50" t="s">
        <v>6794</v>
      </c>
      <c r="F109" s="50" t="s">
        <v>6795</v>
      </c>
      <c r="G109" s="28" t="str">
        <f t="shared" si="0"/>
        <v>xHHFDPuto64</v>
      </c>
      <c r="H109" s="29" t="str">
        <f t="shared" si="1"/>
        <v>Logistics</v>
      </c>
    </row>
    <row r="110" spans="1:8" ht="15.75" customHeight="1" x14ac:dyDescent="0.3">
      <c r="A110" s="50" t="s">
        <v>6796</v>
      </c>
      <c r="B110" s="50" t="s">
        <v>6452</v>
      </c>
      <c r="C110" s="50" t="s">
        <v>6789</v>
      </c>
      <c r="D110" s="50" t="s">
        <v>6790</v>
      </c>
      <c r="E110" s="50" t="s">
        <v>6797</v>
      </c>
      <c r="F110" s="50" t="s">
        <v>6798</v>
      </c>
      <c r="G110" s="28" t="str">
        <f t="shared" si="0"/>
        <v>OF-T2tOZq-g</v>
      </c>
      <c r="H110" s="29" t="str">
        <f t="shared" si="1"/>
        <v>Logistics</v>
      </c>
    </row>
    <row r="111" spans="1:8" ht="15.75" customHeight="1" x14ac:dyDescent="0.3">
      <c r="A111" s="50" t="s">
        <v>6799</v>
      </c>
      <c r="B111" s="50" t="s">
        <v>6452</v>
      </c>
      <c r="C111" s="50" t="s">
        <v>6789</v>
      </c>
      <c r="D111" s="50" t="s">
        <v>6790</v>
      </c>
      <c r="E111" s="50" t="s">
        <v>6800</v>
      </c>
      <c r="F111" s="50" t="s">
        <v>6801</v>
      </c>
      <c r="G111" s="28" t="str">
        <f t="shared" si="0"/>
        <v>xv3VrGNY35w</v>
      </c>
      <c r="H111" s="29" t="str">
        <f t="shared" si="1"/>
        <v>Logistics</v>
      </c>
    </row>
    <row r="112" spans="1:8" ht="15.75" customHeight="1" x14ac:dyDescent="0.3">
      <c r="A112" s="50" t="s">
        <v>6802</v>
      </c>
      <c r="B112" s="50" t="s">
        <v>6452</v>
      </c>
      <c r="C112" s="50" t="s">
        <v>6789</v>
      </c>
      <c r="D112" s="50" t="s">
        <v>6790</v>
      </c>
      <c r="E112" s="50" t="s">
        <v>6803</v>
      </c>
      <c r="F112" s="50" t="s">
        <v>6804</v>
      </c>
      <c r="G112" s="28" t="str">
        <f t="shared" si="0"/>
        <v>jm8LfNev3eM</v>
      </c>
      <c r="H112" s="29" t="str">
        <f t="shared" si="1"/>
        <v>Logistics</v>
      </c>
    </row>
    <row r="113" spans="1:8" ht="15.75" customHeight="1" x14ac:dyDescent="0.3">
      <c r="A113" s="50" t="s">
        <v>6805</v>
      </c>
      <c r="B113" s="50" t="s">
        <v>6452</v>
      </c>
      <c r="C113" s="50" t="s">
        <v>6789</v>
      </c>
      <c r="D113" s="50" t="s">
        <v>6790</v>
      </c>
      <c r="E113" s="50" t="s">
        <v>6806</v>
      </c>
      <c r="F113" s="50" t="s">
        <v>6807</v>
      </c>
      <c r="G113" s="28" t="str">
        <f t="shared" si="0"/>
        <v>K9pAbdD_fa0</v>
      </c>
      <c r="H113" s="29" t="str">
        <f t="shared" si="1"/>
        <v>Logistics</v>
      </c>
    </row>
    <row r="114" spans="1:8" ht="15.75" customHeight="1" x14ac:dyDescent="0.3">
      <c r="A114" s="50" t="s">
        <v>6808</v>
      </c>
      <c r="B114" s="50" t="s">
        <v>6452</v>
      </c>
      <c r="C114" s="50" t="s">
        <v>6789</v>
      </c>
      <c r="D114" s="50" t="s">
        <v>6790</v>
      </c>
      <c r="E114" s="50" t="s">
        <v>6809</v>
      </c>
      <c r="F114" s="50" t="s">
        <v>6810</v>
      </c>
      <c r="G114" s="28" t="str">
        <f t="shared" si="0"/>
        <v>UbIuAchAx1M</v>
      </c>
      <c r="H114" s="29" t="str">
        <f t="shared" si="1"/>
        <v>Logistics</v>
      </c>
    </row>
    <row r="115" spans="1:8" ht="15.75" customHeight="1" x14ac:dyDescent="0.3">
      <c r="A115" s="50" t="s">
        <v>6811</v>
      </c>
      <c r="B115" s="50" t="s">
        <v>6452</v>
      </c>
      <c r="C115" s="50" t="s">
        <v>6812</v>
      </c>
      <c r="D115" s="50" t="s">
        <v>6813</v>
      </c>
      <c r="E115" s="50" t="s">
        <v>6814</v>
      </c>
      <c r="F115" s="50" t="s">
        <v>6815</v>
      </c>
      <c r="G115" s="28" t="str">
        <f t="shared" si="0"/>
        <v>nNgPXUsOF1o</v>
      </c>
      <c r="H115" s="29" t="str">
        <f t="shared" si="1"/>
        <v>E-Commerce</v>
      </c>
    </row>
    <row r="116" spans="1:8" ht="15.75" customHeight="1" x14ac:dyDescent="0.3">
      <c r="A116" s="50" t="s">
        <v>6816</v>
      </c>
      <c r="B116" s="50" t="s">
        <v>6452</v>
      </c>
      <c r="C116" s="50" t="s">
        <v>6812</v>
      </c>
      <c r="D116" s="50" t="s">
        <v>6813</v>
      </c>
      <c r="E116" s="50" t="s">
        <v>6817</v>
      </c>
      <c r="F116" s="50" t="s">
        <v>6818</v>
      </c>
      <c r="G116" s="28" t="str">
        <f t="shared" si="0"/>
        <v>g5xeSX5DJzU</v>
      </c>
      <c r="H116" s="29" t="str">
        <f t="shared" si="1"/>
        <v>E-Commerce</v>
      </c>
    </row>
    <row r="117" spans="1:8" ht="15.75" customHeight="1" x14ac:dyDescent="0.3">
      <c r="A117" s="50" t="s">
        <v>6819</v>
      </c>
      <c r="B117" s="50" t="s">
        <v>6452</v>
      </c>
      <c r="C117" s="50" t="s">
        <v>6812</v>
      </c>
      <c r="D117" s="50" t="s">
        <v>6813</v>
      </c>
      <c r="E117" s="50" t="s">
        <v>6820</v>
      </c>
      <c r="F117" s="50" t="s">
        <v>6821</v>
      </c>
      <c r="G117" s="28" t="str">
        <f t="shared" si="0"/>
        <v>sfTev4yYwm8</v>
      </c>
      <c r="H117" s="29" t="str">
        <f t="shared" si="1"/>
        <v>E-Commerce</v>
      </c>
    </row>
    <row r="118" spans="1:8" ht="15.75" customHeight="1" x14ac:dyDescent="0.3">
      <c r="A118" s="50" t="s">
        <v>6822</v>
      </c>
      <c r="B118" s="50" t="s">
        <v>6452</v>
      </c>
      <c r="C118" s="50" t="s">
        <v>6812</v>
      </c>
      <c r="D118" s="50" t="s">
        <v>6813</v>
      </c>
      <c r="E118" s="50" t="s">
        <v>6823</v>
      </c>
      <c r="F118" s="50" t="s">
        <v>6824</v>
      </c>
      <c r="G118" s="28" t="str">
        <f t="shared" si="0"/>
        <v>otB6VKcWoFA</v>
      </c>
      <c r="H118" s="29" t="str">
        <f t="shared" si="1"/>
        <v>E-Commerce</v>
      </c>
    </row>
    <row r="119" spans="1:8" ht="15.75" customHeight="1" x14ac:dyDescent="0.3">
      <c r="A119" s="50" t="s">
        <v>6825</v>
      </c>
      <c r="B119" s="50" t="s">
        <v>6452</v>
      </c>
      <c r="C119" s="50" t="s">
        <v>6812</v>
      </c>
      <c r="D119" s="50" t="s">
        <v>6813</v>
      </c>
      <c r="E119" s="50" t="s">
        <v>6826</v>
      </c>
      <c r="F119" s="50" t="s">
        <v>6827</v>
      </c>
      <c r="G119" s="28" t="str">
        <f t="shared" si="0"/>
        <v>B9DrlXRMekQ</v>
      </c>
      <c r="H119" s="29" t="str">
        <f t="shared" si="1"/>
        <v>E-Commerce</v>
      </c>
    </row>
    <row r="120" spans="1:8" ht="15.75" customHeight="1" x14ac:dyDescent="0.3">
      <c r="A120" s="50" t="s">
        <v>6828</v>
      </c>
      <c r="B120" s="50" t="s">
        <v>6452</v>
      </c>
      <c r="C120" s="50" t="s">
        <v>6829</v>
      </c>
      <c r="D120" s="50" t="s">
        <v>6830</v>
      </c>
      <c r="E120" s="50" t="s">
        <v>6455</v>
      </c>
      <c r="F120" s="50" t="s">
        <v>6831</v>
      </c>
      <c r="G120" s="28" t="str">
        <f t="shared" si="0"/>
        <v>rxboF-pFysM</v>
      </c>
      <c r="H120" s="29" t="str">
        <f t="shared" si="1"/>
        <v>เอเจนซี่ โฆษณา</v>
      </c>
    </row>
    <row r="121" spans="1:8" ht="15.75" customHeight="1" x14ac:dyDescent="0.3">
      <c r="A121" s="50" t="s">
        <v>6832</v>
      </c>
      <c r="B121" s="50" t="s">
        <v>6452</v>
      </c>
      <c r="C121" s="50" t="s">
        <v>6829</v>
      </c>
      <c r="D121" s="50" t="s">
        <v>6830</v>
      </c>
      <c r="E121" s="50" t="s">
        <v>6833</v>
      </c>
      <c r="F121" s="50" t="s">
        <v>6834</v>
      </c>
      <c r="G121" s="28" t="str">
        <f t="shared" si="0"/>
        <v>_goxZXA-UOA</v>
      </c>
      <c r="H121" s="29" t="str">
        <f t="shared" si="1"/>
        <v>เอเจนซี่ โฆษณา</v>
      </c>
    </row>
    <row r="122" spans="1:8" ht="15.75" customHeight="1" x14ac:dyDescent="0.3">
      <c r="A122" s="50" t="s">
        <v>6835</v>
      </c>
      <c r="B122" s="50" t="s">
        <v>6452</v>
      </c>
      <c r="C122" s="50" t="s">
        <v>6829</v>
      </c>
      <c r="D122" s="50" t="s">
        <v>6830</v>
      </c>
      <c r="E122" s="50" t="s">
        <v>6836</v>
      </c>
      <c r="F122" s="50" t="s">
        <v>6837</v>
      </c>
      <c r="G122" s="28" t="str">
        <f t="shared" si="0"/>
        <v>E2Vm4vWA53M</v>
      </c>
      <c r="H122" s="29" t="str">
        <f t="shared" si="1"/>
        <v>เอเจนซี่ โฆษณา</v>
      </c>
    </row>
    <row r="123" spans="1:8" ht="15.75" customHeight="1" x14ac:dyDescent="0.3">
      <c r="A123" s="50" t="s">
        <v>6838</v>
      </c>
      <c r="B123" s="50" t="s">
        <v>6452</v>
      </c>
      <c r="C123" s="50" t="s">
        <v>6829</v>
      </c>
      <c r="D123" s="50" t="s">
        <v>6830</v>
      </c>
      <c r="E123" s="50" t="s">
        <v>6839</v>
      </c>
      <c r="F123" s="50" t="s">
        <v>6840</v>
      </c>
      <c r="G123" s="28" t="str">
        <f t="shared" si="0"/>
        <v>HMDe8L5Vk_4</v>
      </c>
      <c r="H123" s="29" t="str">
        <f t="shared" si="1"/>
        <v>เอเจนซี่ โฆษณา</v>
      </c>
    </row>
    <row r="124" spans="1:8" ht="15.75" customHeight="1" x14ac:dyDescent="0.3">
      <c r="A124" s="50" t="s">
        <v>6841</v>
      </c>
      <c r="B124" s="50" t="s">
        <v>6452</v>
      </c>
      <c r="C124" s="50" t="s">
        <v>6829</v>
      </c>
      <c r="D124" s="50" t="s">
        <v>6830</v>
      </c>
      <c r="E124" s="50" t="s">
        <v>6842</v>
      </c>
      <c r="F124" s="50" t="s">
        <v>6843</v>
      </c>
      <c r="G124" s="28" t="str">
        <f t="shared" si="0"/>
        <v>XAi6haJ0a2w</v>
      </c>
      <c r="H124" s="29" t="str">
        <f t="shared" si="1"/>
        <v>เอเจนซี่ โฆษณา</v>
      </c>
    </row>
    <row r="125" spans="1:8" ht="15.75" customHeight="1" x14ac:dyDescent="0.3">
      <c r="A125" s="50" t="s">
        <v>6844</v>
      </c>
      <c r="B125" s="50" t="s">
        <v>6452</v>
      </c>
      <c r="C125" s="50" t="s">
        <v>6829</v>
      </c>
      <c r="D125" s="50" t="s">
        <v>6830</v>
      </c>
      <c r="E125" s="50" t="s">
        <v>6845</v>
      </c>
      <c r="F125" s="50" t="s">
        <v>6846</v>
      </c>
      <c r="G125" s="28" t="str">
        <f t="shared" si="0"/>
        <v>LD1VZZXlyEo</v>
      </c>
      <c r="H125" s="29" t="str">
        <f t="shared" si="1"/>
        <v>เอเจนซี่ โฆษณา</v>
      </c>
    </row>
    <row r="126" spans="1:8" ht="15.75" hidden="1" customHeight="1" x14ac:dyDescent="0.3">
      <c r="A126" s="16" t="s">
        <v>6847</v>
      </c>
      <c r="B126" s="16" t="s">
        <v>6452</v>
      </c>
      <c r="C126" s="16" t="s">
        <v>6848</v>
      </c>
      <c r="D126" s="16" t="s">
        <v>6849</v>
      </c>
      <c r="E126" s="16" t="s">
        <v>6850</v>
      </c>
      <c r="F126" s="16" t="s">
        <v>6851</v>
      </c>
      <c r="G126" s="15" t="str">
        <f t="shared" si="0"/>
        <v>8ULJviE4s4E</v>
      </c>
      <c r="H126" s="17" t="str">
        <f t="shared" si="1"/>
        <v>สินเชื่อ</v>
      </c>
    </row>
    <row r="127" spans="1:8" ht="15.75" hidden="1" customHeight="1" x14ac:dyDescent="0.3">
      <c r="A127" s="16" t="s">
        <v>6852</v>
      </c>
      <c r="B127" s="16" t="s">
        <v>6452</v>
      </c>
      <c r="C127" s="16" t="s">
        <v>6848</v>
      </c>
      <c r="D127" s="16" t="s">
        <v>6849</v>
      </c>
      <c r="E127" s="16" t="s">
        <v>6853</v>
      </c>
      <c r="F127" s="16" t="s">
        <v>6854</v>
      </c>
      <c r="G127" s="15" t="str">
        <f t="shared" si="0"/>
        <v>AYALs2sORWs</v>
      </c>
      <c r="H127" s="17" t="str">
        <f t="shared" si="1"/>
        <v>สินเชื่อ</v>
      </c>
    </row>
    <row r="128" spans="1:8" ht="15.75" hidden="1" customHeight="1" x14ac:dyDescent="0.3">
      <c r="A128" s="16" t="s">
        <v>6855</v>
      </c>
      <c r="B128" s="16" t="s">
        <v>6452</v>
      </c>
      <c r="C128" s="16" t="s">
        <v>6848</v>
      </c>
      <c r="D128" s="16" t="s">
        <v>6849</v>
      </c>
      <c r="E128" s="16" t="s">
        <v>6856</v>
      </c>
      <c r="F128" s="16" t="s">
        <v>6857</v>
      </c>
      <c r="G128" s="15" t="str">
        <f t="shared" si="0"/>
        <v>Ow5yHb8WzC4</v>
      </c>
      <c r="H128" s="17" t="str">
        <f t="shared" si="1"/>
        <v>สินเชื่อ</v>
      </c>
    </row>
    <row r="129" spans="1:8" ht="15.75" customHeight="1" x14ac:dyDescent="0.3">
      <c r="A129" s="50" t="s">
        <v>6858</v>
      </c>
      <c r="B129" s="50" t="s">
        <v>6452</v>
      </c>
      <c r="C129" s="50" t="s">
        <v>6859</v>
      </c>
      <c r="D129" s="50" t="s">
        <v>6860</v>
      </c>
      <c r="E129" s="50" t="s">
        <v>6861</v>
      </c>
      <c r="F129" s="50" t="s">
        <v>6862</v>
      </c>
      <c r="G129" s="28" t="str">
        <f t="shared" si="0"/>
        <v>3pTGTOB2QU0</v>
      </c>
      <c r="H129" s="29" t="str">
        <f t="shared" si="1"/>
        <v>Design</v>
      </c>
    </row>
    <row r="130" spans="1:8" ht="15.75" customHeight="1" x14ac:dyDescent="0.3">
      <c r="A130" s="50" t="s">
        <v>6863</v>
      </c>
      <c r="B130" s="50" t="s">
        <v>6452</v>
      </c>
      <c r="C130" s="50" t="s">
        <v>6859</v>
      </c>
      <c r="D130" s="50" t="s">
        <v>6860</v>
      </c>
      <c r="E130" s="50" t="s">
        <v>6864</v>
      </c>
      <c r="F130" s="50" t="s">
        <v>6865</v>
      </c>
      <c r="G130" s="28" t="str">
        <f t="shared" si="0"/>
        <v>SBznk0LNHlc</v>
      </c>
      <c r="H130" s="29" t="str">
        <f t="shared" si="1"/>
        <v>Design</v>
      </c>
    </row>
    <row r="131" spans="1:8" ht="15.75" customHeight="1" x14ac:dyDescent="0.3">
      <c r="A131" s="50" t="s">
        <v>6866</v>
      </c>
      <c r="B131" s="50" t="s">
        <v>6452</v>
      </c>
      <c r="C131" s="50" t="s">
        <v>6859</v>
      </c>
      <c r="D131" s="50" t="s">
        <v>6860</v>
      </c>
      <c r="E131" s="50" t="s">
        <v>6867</v>
      </c>
      <c r="F131" s="50" t="s">
        <v>6868</v>
      </c>
      <c r="G131" s="28" t="str">
        <f t="shared" si="0"/>
        <v>PzGZomwDHYQ</v>
      </c>
      <c r="H131" s="29" t="str">
        <f t="shared" si="1"/>
        <v>Design</v>
      </c>
    </row>
    <row r="132" spans="1:8" ht="15.75" customHeight="1" x14ac:dyDescent="0.3">
      <c r="A132" s="50" t="s">
        <v>6869</v>
      </c>
      <c r="B132" s="50" t="s">
        <v>6452</v>
      </c>
      <c r="C132" s="50" t="s">
        <v>6859</v>
      </c>
      <c r="D132" s="50" t="s">
        <v>6860</v>
      </c>
      <c r="E132" s="50" t="s">
        <v>6870</v>
      </c>
      <c r="F132" s="50" t="s">
        <v>6871</v>
      </c>
      <c r="G132" s="28" t="str">
        <f t="shared" si="0"/>
        <v>OXBRy3qkcxc</v>
      </c>
      <c r="H132" s="29" t="str">
        <f t="shared" si="1"/>
        <v>Design</v>
      </c>
    </row>
    <row r="133" spans="1:8" ht="15.75" customHeight="1" x14ac:dyDescent="0.3">
      <c r="A133" s="50" t="s">
        <v>6872</v>
      </c>
      <c r="B133" s="50" t="s">
        <v>6452</v>
      </c>
      <c r="C133" s="50" t="s">
        <v>6859</v>
      </c>
      <c r="D133" s="50" t="s">
        <v>6860</v>
      </c>
      <c r="E133" s="50" t="s">
        <v>6873</v>
      </c>
      <c r="F133" s="50" t="s">
        <v>6874</v>
      </c>
      <c r="G133" s="28" t="str">
        <f t="shared" si="0"/>
        <v>cNqDff4TriM</v>
      </c>
      <c r="H133" s="29" t="str">
        <f t="shared" si="1"/>
        <v>Design</v>
      </c>
    </row>
    <row r="134" spans="1:8" ht="15.75" customHeight="1" x14ac:dyDescent="0.3">
      <c r="A134" s="50" t="s">
        <v>6875</v>
      </c>
      <c r="B134" s="50" t="s">
        <v>6452</v>
      </c>
      <c r="C134" s="50" t="s">
        <v>6859</v>
      </c>
      <c r="D134" s="50" t="s">
        <v>6860</v>
      </c>
      <c r="E134" s="50" t="s">
        <v>6876</v>
      </c>
      <c r="F134" s="50" t="s">
        <v>6877</v>
      </c>
      <c r="G134" s="28" t="str">
        <f t="shared" si="0"/>
        <v>rxboF-pFysM</v>
      </c>
      <c r="H134" s="29" t="str">
        <f t="shared" si="1"/>
        <v>Design</v>
      </c>
    </row>
    <row r="135" spans="1:8" ht="15.75" customHeight="1" x14ac:dyDescent="0.3">
      <c r="A135" s="50" t="s">
        <v>6878</v>
      </c>
      <c r="B135" s="50" t="s">
        <v>6452</v>
      </c>
      <c r="C135" s="50" t="s">
        <v>6859</v>
      </c>
      <c r="D135" s="50" t="s">
        <v>6860</v>
      </c>
      <c r="E135" s="50" t="s">
        <v>6879</v>
      </c>
      <c r="F135" s="50" t="s">
        <v>6880</v>
      </c>
      <c r="G135" s="28" t="str">
        <f t="shared" si="0"/>
        <v>3fwd2XLGK-g</v>
      </c>
      <c r="H135" s="29" t="str">
        <f t="shared" si="1"/>
        <v>Design</v>
      </c>
    </row>
    <row r="136" spans="1:8" ht="15.75" customHeight="1" x14ac:dyDescent="0.3">
      <c r="A136" s="50" t="s">
        <v>6881</v>
      </c>
      <c r="B136" s="50" t="s">
        <v>6452</v>
      </c>
      <c r="C136" s="50" t="s">
        <v>6882</v>
      </c>
      <c r="D136" s="50" t="s">
        <v>6883</v>
      </c>
      <c r="E136" s="50" t="s">
        <v>6884</v>
      </c>
      <c r="F136" s="50" t="s">
        <v>6885</v>
      </c>
      <c r="G136" s="28" t="str">
        <f t="shared" si="0"/>
        <v>CLschu7otYc</v>
      </c>
      <c r="H136" s="29" t="str">
        <f t="shared" si="1"/>
        <v>โทรคมนาคม</v>
      </c>
    </row>
    <row r="137" spans="1:8" ht="15.75" customHeight="1" x14ac:dyDescent="0.3">
      <c r="A137" s="50" t="s">
        <v>6886</v>
      </c>
      <c r="B137" s="50" t="s">
        <v>6452</v>
      </c>
      <c r="C137" s="50" t="s">
        <v>6882</v>
      </c>
      <c r="D137" s="50" t="s">
        <v>6883</v>
      </c>
      <c r="E137" s="50" t="s">
        <v>6887</v>
      </c>
      <c r="F137" s="50" t="s">
        <v>6888</v>
      </c>
      <c r="G137" s="28" t="str">
        <f t="shared" si="0"/>
        <v>L9y45F2PXoE</v>
      </c>
      <c r="H137" s="29" t="str">
        <f t="shared" si="1"/>
        <v>โทรคมนาคม</v>
      </c>
    </row>
    <row r="138" spans="1:8" ht="15.75" customHeight="1" x14ac:dyDescent="0.3">
      <c r="A138" s="50" t="s">
        <v>6889</v>
      </c>
      <c r="B138" s="50" t="s">
        <v>6452</v>
      </c>
      <c r="C138" s="50" t="s">
        <v>6882</v>
      </c>
      <c r="D138" s="50" t="s">
        <v>6883</v>
      </c>
      <c r="E138" s="50" t="s">
        <v>6890</v>
      </c>
      <c r="F138" s="50" t="s">
        <v>6891</v>
      </c>
      <c r="G138" s="28" t="str">
        <f t="shared" si="0"/>
        <v>_gevHBrsuB4</v>
      </c>
      <c r="H138" s="29" t="str">
        <f t="shared" si="1"/>
        <v>โทรคมนาคม</v>
      </c>
    </row>
    <row r="139" spans="1:8" ht="15.75" customHeight="1" x14ac:dyDescent="0.3">
      <c r="A139" s="50" t="s">
        <v>6892</v>
      </c>
      <c r="B139" s="50" t="s">
        <v>6452</v>
      </c>
      <c r="C139" s="50" t="s">
        <v>6882</v>
      </c>
      <c r="D139" s="50" t="s">
        <v>6883</v>
      </c>
      <c r="E139" s="50" t="s">
        <v>6893</v>
      </c>
      <c r="F139" s="50" t="s">
        <v>6894</v>
      </c>
      <c r="G139" s="28" t="str">
        <f t="shared" si="0"/>
        <v>UfXBl87UGLY</v>
      </c>
      <c r="H139" s="29" t="str">
        <f t="shared" si="1"/>
        <v>โทรคมนาคม</v>
      </c>
    </row>
    <row r="140" spans="1:8" ht="15.75" customHeight="1" x14ac:dyDescent="0.3">
      <c r="A140" s="50" t="s">
        <v>6895</v>
      </c>
      <c r="B140" s="50" t="s">
        <v>6452</v>
      </c>
      <c r="C140" s="50" t="s">
        <v>6882</v>
      </c>
      <c r="D140" s="50" t="s">
        <v>6883</v>
      </c>
      <c r="E140" s="50" t="s">
        <v>6896</v>
      </c>
      <c r="F140" s="50" t="s">
        <v>6897</v>
      </c>
      <c r="G140" s="28" t="str">
        <f t="shared" si="0"/>
        <v>fzOXpddBIsc</v>
      </c>
      <c r="H140" s="29" t="str">
        <f t="shared" si="1"/>
        <v>โทรคมนาคม</v>
      </c>
    </row>
    <row r="141" spans="1:8" ht="15.75" customHeight="1" x14ac:dyDescent="0.3">
      <c r="A141" s="50" t="s">
        <v>6898</v>
      </c>
      <c r="B141" s="50" t="s">
        <v>6452</v>
      </c>
      <c r="C141" s="50" t="s">
        <v>6882</v>
      </c>
      <c r="D141" s="50" t="s">
        <v>6883</v>
      </c>
      <c r="E141" s="50" t="s">
        <v>6899</v>
      </c>
      <c r="F141" s="50" t="s">
        <v>6900</v>
      </c>
      <c r="G141" s="28" t="str">
        <f t="shared" si="0"/>
        <v>IcgcNOWv428</v>
      </c>
      <c r="H141" s="29" t="str">
        <f t="shared" si="1"/>
        <v>โทรคมนาคม</v>
      </c>
    </row>
    <row r="142" spans="1:8" ht="15.75" customHeight="1" x14ac:dyDescent="0.3">
      <c r="A142" s="50" t="s">
        <v>6901</v>
      </c>
      <c r="B142" s="50" t="s">
        <v>6452</v>
      </c>
      <c r="C142" s="50" t="s">
        <v>6882</v>
      </c>
      <c r="D142" s="50" t="s">
        <v>6883</v>
      </c>
      <c r="E142" s="50" t="s">
        <v>6902</v>
      </c>
      <c r="F142" s="50" t="s">
        <v>6903</v>
      </c>
      <c r="G142" s="28" t="str">
        <f t="shared" si="0"/>
        <v>auWoVKIDjPQ</v>
      </c>
      <c r="H142" s="29" t="str">
        <f t="shared" si="1"/>
        <v>โทรคมนาคม</v>
      </c>
    </row>
    <row r="143" spans="1:8" ht="15.75" customHeight="1" x14ac:dyDescent="0.3">
      <c r="A143" s="50" t="s">
        <v>6904</v>
      </c>
      <c r="B143" s="50" t="s">
        <v>6452</v>
      </c>
      <c r="C143" s="50" t="s">
        <v>6882</v>
      </c>
      <c r="D143" s="50" t="s">
        <v>6883</v>
      </c>
      <c r="E143" s="50" t="s">
        <v>6905</v>
      </c>
      <c r="F143" s="50" t="s">
        <v>6906</v>
      </c>
      <c r="G143" s="28" t="str">
        <f t="shared" si="0"/>
        <v>SpWvEdUumXA</v>
      </c>
      <c r="H143" s="29" t="str">
        <f t="shared" si="1"/>
        <v>โทรคมนาคม</v>
      </c>
    </row>
    <row r="144" spans="1:8" ht="15.75" customHeight="1" x14ac:dyDescent="0.3">
      <c r="A144" s="50" t="s">
        <v>6907</v>
      </c>
      <c r="B144" s="50" t="s">
        <v>6452</v>
      </c>
      <c r="C144" s="50" t="s">
        <v>6882</v>
      </c>
      <c r="D144" s="50" t="s">
        <v>6883</v>
      </c>
      <c r="E144" s="50" t="s">
        <v>6908</v>
      </c>
      <c r="F144" s="50" t="s">
        <v>6909</v>
      </c>
      <c r="G144" s="28" t="str">
        <f t="shared" si="0"/>
        <v>cVInHex2UVw</v>
      </c>
      <c r="H144" s="29" t="str">
        <f t="shared" si="1"/>
        <v>โทรคมนาคม</v>
      </c>
    </row>
    <row r="145" spans="1:8" ht="15.75" customHeight="1" x14ac:dyDescent="0.3">
      <c r="A145" s="50" t="s">
        <v>6910</v>
      </c>
      <c r="B145" s="50" t="s">
        <v>6452</v>
      </c>
      <c r="C145" s="50" t="s">
        <v>6911</v>
      </c>
      <c r="D145" s="50" t="s">
        <v>6912</v>
      </c>
      <c r="E145" s="50" t="s">
        <v>6913</v>
      </c>
      <c r="F145" s="50" t="s">
        <v>6914</v>
      </c>
      <c r="G145" s="28" t="str">
        <f t="shared" si="0"/>
        <v>N3nmNEhCBEc</v>
      </c>
      <c r="H145" s="29" t="str">
        <f t="shared" si="1"/>
        <v>ประกัน</v>
      </c>
    </row>
    <row r="146" spans="1:8" ht="15.75" customHeight="1" x14ac:dyDescent="0.3">
      <c r="A146" s="50" t="s">
        <v>6915</v>
      </c>
      <c r="B146" s="50" t="s">
        <v>6452</v>
      </c>
      <c r="C146" s="50" t="s">
        <v>6911</v>
      </c>
      <c r="D146" s="50" t="s">
        <v>6912</v>
      </c>
      <c r="E146" s="50" t="s">
        <v>6916</v>
      </c>
      <c r="F146" s="50" t="s">
        <v>6917</v>
      </c>
      <c r="G146" s="28" t="str">
        <f t="shared" si="0"/>
        <v>7kCNaCW1_AY</v>
      </c>
      <c r="H146" s="29" t="str">
        <f t="shared" si="1"/>
        <v>ประกัน</v>
      </c>
    </row>
    <row r="147" spans="1:8" ht="15.75" customHeight="1" x14ac:dyDescent="0.3">
      <c r="A147" s="50" t="s">
        <v>6918</v>
      </c>
      <c r="B147" s="50" t="s">
        <v>6452</v>
      </c>
      <c r="C147" s="50" t="s">
        <v>6911</v>
      </c>
      <c r="D147" s="50" t="s">
        <v>6912</v>
      </c>
      <c r="E147" s="50" t="s">
        <v>6919</v>
      </c>
      <c r="F147" s="50" t="s">
        <v>6920</v>
      </c>
      <c r="G147" s="28" t="str">
        <f t="shared" si="0"/>
        <v>oLEhEKgxDNw</v>
      </c>
      <c r="H147" s="29" t="str">
        <f t="shared" si="1"/>
        <v>ประกัน</v>
      </c>
    </row>
    <row r="148" spans="1:8" ht="15.75" customHeight="1" x14ac:dyDescent="0.3">
      <c r="A148" s="50" t="s">
        <v>6921</v>
      </c>
      <c r="B148" s="50" t="s">
        <v>6452</v>
      </c>
      <c r="C148" s="50" t="s">
        <v>6911</v>
      </c>
      <c r="D148" s="50" t="s">
        <v>6912</v>
      </c>
      <c r="E148" s="50" t="s">
        <v>6922</v>
      </c>
      <c r="F148" s="50" t="s">
        <v>6923</v>
      </c>
      <c r="G148" s="28" t="str">
        <f t="shared" si="0"/>
        <v>nS24pQjfviE</v>
      </c>
      <c r="H148" s="29" t="str">
        <f t="shared" si="1"/>
        <v>ประกัน</v>
      </c>
    </row>
    <row r="149" spans="1:8" ht="15.75" customHeight="1" x14ac:dyDescent="0.3">
      <c r="A149" s="50" t="s">
        <v>6924</v>
      </c>
      <c r="B149" s="50" t="s">
        <v>6452</v>
      </c>
      <c r="C149" s="50" t="s">
        <v>6911</v>
      </c>
      <c r="D149" s="50" t="s">
        <v>6912</v>
      </c>
      <c r="E149" s="50" t="s">
        <v>6925</v>
      </c>
      <c r="F149" s="50" t="s">
        <v>6926</v>
      </c>
      <c r="G149" s="28" t="str">
        <f t="shared" si="0"/>
        <v>jXETmKSSWBY</v>
      </c>
      <c r="H149" s="29" t="str">
        <f t="shared" si="1"/>
        <v>ประกัน</v>
      </c>
    </row>
    <row r="150" spans="1:8" ht="15.75" customHeight="1" x14ac:dyDescent="0.3">
      <c r="A150" s="50" t="s">
        <v>6927</v>
      </c>
      <c r="B150" s="50" t="s">
        <v>6452</v>
      </c>
      <c r="C150" s="50" t="s">
        <v>6911</v>
      </c>
      <c r="D150" s="50" t="s">
        <v>6912</v>
      </c>
      <c r="E150" s="50" t="s">
        <v>6928</v>
      </c>
      <c r="F150" s="50" t="s">
        <v>6929</v>
      </c>
      <c r="G150" s="28" t="str">
        <f t="shared" si="0"/>
        <v>a_xqUa9JDFQ</v>
      </c>
      <c r="H150" s="29" t="str">
        <f t="shared" si="1"/>
        <v>ประกัน</v>
      </c>
    </row>
    <row r="151" spans="1:8" ht="15.75" customHeight="1" x14ac:dyDescent="0.3">
      <c r="A151" s="50" t="s">
        <v>6930</v>
      </c>
      <c r="B151" s="50" t="s">
        <v>6452</v>
      </c>
      <c r="C151" s="50" t="s">
        <v>6911</v>
      </c>
      <c r="D151" s="50" t="s">
        <v>6912</v>
      </c>
      <c r="E151" s="50" t="s">
        <v>6931</v>
      </c>
      <c r="F151" s="50" t="s">
        <v>6932</v>
      </c>
      <c r="G151" s="28" t="str">
        <f t="shared" si="0"/>
        <v>WBATgHl2gos</v>
      </c>
      <c r="H151" s="29" t="str">
        <f t="shared" si="1"/>
        <v>ประกัน</v>
      </c>
    </row>
    <row r="152" spans="1:8" ht="15.75" customHeight="1" x14ac:dyDescent="0.3">
      <c r="A152" s="50" t="s">
        <v>6933</v>
      </c>
      <c r="B152" s="50" t="s">
        <v>6452</v>
      </c>
      <c r="C152" s="50" t="s">
        <v>6911</v>
      </c>
      <c r="D152" s="50" t="s">
        <v>6912</v>
      </c>
      <c r="E152" s="50" t="s">
        <v>6934</v>
      </c>
      <c r="F152" s="50" t="s">
        <v>6935</v>
      </c>
      <c r="G152" s="28" t="str">
        <f t="shared" si="0"/>
        <v>LjTz6YJzQCE</v>
      </c>
      <c r="H152" s="29" t="str">
        <f t="shared" si="1"/>
        <v>ประกัน</v>
      </c>
    </row>
    <row r="153" spans="1:8" ht="15.75" hidden="1" customHeight="1" x14ac:dyDescent="0.3">
      <c r="A153" s="16" t="s">
        <v>6936</v>
      </c>
      <c r="B153" s="16" t="s">
        <v>6452</v>
      </c>
      <c r="C153" s="16" t="s">
        <v>6937</v>
      </c>
      <c r="D153" s="16" t="s">
        <v>6938</v>
      </c>
      <c r="E153" s="16" t="s">
        <v>6939</v>
      </c>
      <c r="F153" s="16" t="s">
        <v>6940</v>
      </c>
      <c r="G153" s="15" t="str">
        <f t="shared" si="0"/>
        <v>7SX_1HtvXqY</v>
      </c>
      <c r="H153" s="17" t="str">
        <f t="shared" si="1"/>
        <v>ธุรกิจเครื่องดื่ม</v>
      </c>
    </row>
    <row r="154" spans="1:8" ht="15.75" hidden="1" customHeight="1" x14ac:dyDescent="0.3">
      <c r="A154" s="16" t="s">
        <v>6941</v>
      </c>
      <c r="B154" s="16" t="s">
        <v>6452</v>
      </c>
      <c r="C154" s="16" t="s">
        <v>6937</v>
      </c>
      <c r="D154" s="16" t="s">
        <v>6938</v>
      </c>
      <c r="E154" s="16" t="s">
        <v>6942</v>
      </c>
      <c r="F154" s="16" t="s">
        <v>6943</v>
      </c>
      <c r="G154" s="15" t="str">
        <f t="shared" si="0"/>
        <v>2ZhsRPTbAiU</v>
      </c>
      <c r="H154" s="17" t="str">
        <f t="shared" si="1"/>
        <v>ธุรกิจเครื่องดื่ม</v>
      </c>
    </row>
    <row r="155" spans="1:8" ht="15.75" hidden="1" customHeight="1" x14ac:dyDescent="0.3">
      <c r="A155" s="16" t="s">
        <v>6944</v>
      </c>
      <c r="B155" s="16" t="s">
        <v>6452</v>
      </c>
      <c r="C155" s="16" t="s">
        <v>6937</v>
      </c>
      <c r="D155" s="16" t="s">
        <v>6938</v>
      </c>
      <c r="E155" s="16" t="s">
        <v>6945</v>
      </c>
      <c r="F155" s="16" t="s">
        <v>6946</v>
      </c>
      <c r="G155" s="15" t="str">
        <f t="shared" si="0"/>
        <v>AnN5_jFMM68</v>
      </c>
      <c r="H155" s="17" t="str">
        <f t="shared" si="1"/>
        <v>ธุรกิจเครื่องดื่ม</v>
      </c>
    </row>
    <row r="156" spans="1:8" ht="15.75" customHeight="1" x14ac:dyDescent="0.3">
      <c r="A156" s="50" t="s">
        <v>6947</v>
      </c>
      <c r="B156" s="50" t="s">
        <v>6452</v>
      </c>
      <c r="C156" s="50" t="s">
        <v>6948</v>
      </c>
      <c r="D156" s="50" t="s">
        <v>6949</v>
      </c>
      <c r="E156" s="50" t="s">
        <v>6950</v>
      </c>
      <c r="F156" s="50" t="s">
        <v>6951</v>
      </c>
      <c r="G156" s="28" t="str">
        <f t="shared" si="0"/>
        <v>IqoFvRRDGRA</v>
      </c>
      <c r="H156" s="29" t="str">
        <f t="shared" si="1"/>
        <v>อาหาร</v>
      </c>
    </row>
    <row r="157" spans="1:8" ht="15.75" customHeight="1" x14ac:dyDescent="0.3">
      <c r="A157" s="50" t="s">
        <v>6952</v>
      </c>
      <c r="B157" s="50" t="s">
        <v>6452</v>
      </c>
      <c r="C157" s="50" t="s">
        <v>6948</v>
      </c>
      <c r="D157" s="50" t="s">
        <v>6949</v>
      </c>
      <c r="E157" s="50" t="s">
        <v>6953</v>
      </c>
      <c r="F157" s="50" t="s">
        <v>6954</v>
      </c>
      <c r="G157" s="28" t="str">
        <f t="shared" si="0"/>
        <v>3Q6OOfn377o</v>
      </c>
      <c r="H157" s="29" t="str">
        <f t="shared" si="1"/>
        <v>อาหาร</v>
      </c>
    </row>
    <row r="158" spans="1:8" ht="15.75" customHeight="1" x14ac:dyDescent="0.3">
      <c r="A158" s="50" t="s">
        <v>6955</v>
      </c>
      <c r="B158" s="50" t="s">
        <v>6452</v>
      </c>
      <c r="C158" s="50" t="s">
        <v>6948</v>
      </c>
      <c r="D158" s="50" t="s">
        <v>6949</v>
      </c>
      <c r="E158" s="50" t="s">
        <v>6956</v>
      </c>
      <c r="F158" s="50" t="s">
        <v>6957</v>
      </c>
      <c r="G158" s="28" t="str">
        <f t="shared" si="0"/>
        <v>JAaJpV7OfGo</v>
      </c>
      <c r="H158" s="29" t="str">
        <f t="shared" si="1"/>
        <v>อาหาร</v>
      </c>
    </row>
    <row r="159" spans="1:8" ht="15.75" customHeight="1" x14ac:dyDescent="0.3">
      <c r="A159" s="50" t="s">
        <v>6958</v>
      </c>
      <c r="B159" s="50" t="s">
        <v>6452</v>
      </c>
      <c r="C159" s="50" t="s">
        <v>6948</v>
      </c>
      <c r="D159" s="50" t="s">
        <v>6949</v>
      </c>
      <c r="E159" s="50" t="s">
        <v>6959</v>
      </c>
      <c r="F159" s="50" t="s">
        <v>6960</v>
      </c>
      <c r="G159" s="28" t="str">
        <f t="shared" si="0"/>
        <v>HemQxjCLcMA</v>
      </c>
      <c r="H159" s="29" t="str">
        <f t="shared" si="1"/>
        <v>อาหาร</v>
      </c>
    </row>
    <row r="160" spans="1:8" ht="15.75" customHeight="1" x14ac:dyDescent="0.3">
      <c r="A160" s="50" t="s">
        <v>6961</v>
      </c>
      <c r="B160" s="50" t="s">
        <v>6452</v>
      </c>
      <c r="C160" s="50" t="s">
        <v>6948</v>
      </c>
      <c r="D160" s="50" t="s">
        <v>6949</v>
      </c>
      <c r="E160" s="50" t="s">
        <v>6962</v>
      </c>
      <c r="F160" s="50" t="s">
        <v>6963</v>
      </c>
      <c r="G160" s="28" t="str">
        <f t="shared" si="0"/>
        <v>iiDq53ACRjs</v>
      </c>
      <c r="H160" s="29" t="str">
        <f t="shared" si="1"/>
        <v>อาหาร</v>
      </c>
    </row>
    <row r="161" spans="1:8" ht="15.75" customHeight="1" x14ac:dyDescent="0.3">
      <c r="A161" s="50" t="s">
        <v>6964</v>
      </c>
      <c r="B161" s="50" t="s">
        <v>6452</v>
      </c>
      <c r="C161" s="50" t="s">
        <v>6948</v>
      </c>
      <c r="D161" s="50" t="s">
        <v>6949</v>
      </c>
      <c r="E161" s="50" t="s">
        <v>6965</v>
      </c>
      <c r="F161" s="50" t="s">
        <v>6966</v>
      </c>
      <c r="G161" s="28" t="str">
        <f t="shared" si="0"/>
        <v>ysRtuMYcDoU</v>
      </c>
      <c r="H161" s="29" t="str">
        <f t="shared" si="1"/>
        <v>อาหาร</v>
      </c>
    </row>
    <row r="162" spans="1:8" ht="15.75" customHeight="1" x14ac:dyDescent="0.3">
      <c r="A162" s="50" t="s">
        <v>6967</v>
      </c>
      <c r="B162" s="50" t="s">
        <v>6452</v>
      </c>
      <c r="C162" s="50" t="s">
        <v>6948</v>
      </c>
      <c r="D162" s="50" t="s">
        <v>6949</v>
      </c>
      <c r="E162" s="50" t="s">
        <v>6968</v>
      </c>
      <c r="F162" s="50" t="s">
        <v>6969</v>
      </c>
      <c r="G162" s="28" t="str">
        <f t="shared" si="0"/>
        <v>a-jqWthNlck</v>
      </c>
      <c r="H162" s="29" t="str">
        <f t="shared" si="1"/>
        <v>อาหาร</v>
      </c>
    </row>
    <row r="163" spans="1:8" ht="15.75" customHeight="1" x14ac:dyDescent="0.3">
      <c r="A163" s="50" t="s">
        <v>6970</v>
      </c>
      <c r="B163" s="50" t="s">
        <v>6452</v>
      </c>
      <c r="C163" s="50" t="s">
        <v>6948</v>
      </c>
      <c r="D163" s="50" t="s">
        <v>6949</v>
      </c>
      <c r="E163" s="50" t="s">
        <v>6971</v>
      </c>
      <c r="F163" s="50" t="s">
        <v>6972</v>
      </c>
      <c r="G163" s="28" t="str">
        <f t="shared" si="0"/>
        <v>F23ueaIkTjw</v>
      </c>
      <c r="H163" s="29" t="str">
        <f t="shared" si="1"/>
        <v>อาหาร</v>
      </c>
    </row>
    <row r="164" spans="1:8" ht="15.75" customHeight="1" x14ac:dyDescent="0.3">
      <c r="A164" s="50" t="s">
        <v>6973</v>
      </c>
      <c r="B164" s="50" t="s">
        <v>6452</v>
      </c>
      <c r="C164" s="50" t="s">
        <v>6948</v>
      </c>
      <c r="D164" s="50" t="s">
        <v>6949</v>
      </c>
      <c r="E164" s="50" t="s">
        <v>6974</v>
      </c>
      <c r="F164" s="50" t="s">
        <v>6975</v>
      </c>
      <c r="G164" s="28" t="str">
        <f t="shared" si="0"/>
        <v>daVxyFknDi8</v>
      </c>
      <c r="H164" s="29" t="str">
        <f t="shared" si="1"/>
        <v>อาหาร</v>
      </c>
    </row>
    <row r="165" spans="1:8" ht="15.75" customHeight="1" x14ac:dyDescent="0.3">
      <c r="A165" s="50" t="s">
        <v>6976</v>
      </c>
      <c r="B165" s="50" t="s">
        <v>6452</v>
      </c>
      <c r="C165" s="50" t="s">
        <v>6948</v>
      </c>
      <c r="D165" s="50" t="s">
        <v>6949</v>
      </c>
      <c r="E165" s="50" t="s">
        <v>6977</v>
      </c>
      <c r="F165" s="50" t="s">
        <v>6978</v>
      </c>
      <c r="G165" s="28" t="str">
        <f t="shared" si="0"/>
        <v>1WltdTKrrEU</v>
      </c>
      <c r="H165" s="29" t="str">
        <f t="shared" si="1"/>
        <v>อาหาร</v>
      </c>
    </row>
    <row r="166" spans="1:8" ht="15.75" customHeight="1" x14ac:dyDescent="0.3">
      <c r="A166" s="50" t="s">
        <v>6979</v>
      </c>
      <c r="B166" s="50" t="s">
        <v>6452</v>
      </c>
      <c r="C166" s="50" t="s">
        <v>6948</v>
      </c>
      <c r="D166" s="50" t="s">
        <v>6949</v>
      </c>
      <c r="E166" s="50" t="s">
        <v>6980</v>
      </c>
      <c r="F166" s="50" t="s">
        <v>6981</v>
      </c>
      <c r="G166" s="28" t="str">
        <f t="shared" si="0"/>
        <v>uvJLKR1AQps</v>
      </c>
      <c r="H166" s="29" t="str">
        <f t="shared" si="1"/>
        <v>อาหาร</v>
      </c>
    </row>
    <row r="167" spans="1:8" ht="15.75" customHeight="1" x14ac:dyDescent="0.3">
      <c r="A167" s="50" t="s">
        <v>6982</v>
      </c>
      <c r="B167" s="50" t="s">
        <v>6452</v>
      </c>
      <c r="C167" s="50" t="s">
        <v>6948</v>
      </c>
      <c r="D167" s="50" t="s">
        <v>6949</v>
      </c>
      <c r="E167" s="50" t="s">
        <v>6983</v>
      </c>
      <c r="F167" s="50" t="s">
        <v>6984</v>
      </c>
      <c r="G167" s="28" t="str">
        <f t="shared" si="0"/>
        <v>IrxbnMuYUWc</v>
      </c>
      <c r="H167" s="29" t="str">
        <f t="shared" si="1"/>
        <v>อาหาร</v>
      </c>
    </row>
    <row r="168" spans="1:8" ht="15.75" customHeight="1" x14ac:dyDescent="0.3">
      <c r="A168" s="50" t="s">
        <v>6985</v>
      </c>
      <c r="B168" s="50" t="s">
        <v>6452</v>
      </c>
      <c r="C168" s="50" t="s">
        <v>6948</v>
      </c>
      <c r="D168" s="50" t="s">
        <v>6949</v>
      </c>
      <c r="E168" s="50" t="s">
        <v>6986</v>
      </c>
      <c r="F168" s="50" t="s">
        <v>6987</v>
      </c>
      <c r="G168" s="28" t="str">
        <f t="shared" si="0"/>
        <v>TzQpyh07AM4</v>
      </c>
      <c r="H168" s="29" t="str">
        <f t="shared" si="1"/>
        <v>อาหาร</v>
      </c>
    </row>
    <row r="169" spans="1:8" ht="15.75" customHeight="1" x14ac:dyDescent="0.3">
      <c r="A169" s="50" t="s">
        <v>6988</v>
      </c>
      <c r="B169" s="50" t="s">
        <v>6452</v>
      </c>
      <c r="C169" s="50" t="s">
        <v>6948</v>
      </c>
      <c r="D169" s="50" t="s">
        <v>6949</v>
      </c>
      <c r="E169" s="50" t="s">
        <v>6989</v>
      </c>
      <c r="F169" s="50" t="s">
        <v>6990</v>
      </c>
      <c r="G169" s="28" t="str">
        <f t="shared" si="0"/>
        <v>WGuiI4y0R4s</v>
      </c>
      <c r="H169" s="29" t="str">
        <f t="shared" si="1"/>
        <v>อาหาร</v>
      </c>
    </row>
    <row r="170" spans="1:8" ht="15.75" customHeight="1" x14ac:dyDescent="0.3">
      <c r="A170" s="50" t="s">
        <v>6991</v>
      </c>
      <c r="B170" s="50" t="s">
        <v>6452</v>
      </c>
      <c r="C170" s="50" t="s">
        <v>6948</v>
      </c>
      <c r="D170" s="50" t="s">
        <v>6949</v>
      </c>
      <c r="E170" s="50" t="s">
        <v>6992</v>
      </c>
      <c r="F170" s="50" t="s">
        <v>6993</v>
      </c>
      <c r="G170" s="28" t="str">
        <f t="shared" si="0"/>
        <v>X4mlCjQa6p8</v>
      </c>
      <c r="H170" s="29" t="str">
        <f t="shared" si="1"/>
        <v>อาหาร</v>
      </c>
    </row>
    <row r="171" spans="1:8" ht="15.75" customHeight="1" x14ac:dyDescent="0.3">
      <c r="A171" s="50" t="s">
        <v>6994</v>
      </c>
      <c r="B171" s="50" t="s">
        <v>6452</v>
      </c>
      <c r="C171" s="50" t="s">
        <v>6995</v>
      </c>
      <c r="D171" s="50" t="s">
        <v>6996</v>
      </c>
      <c r="E171" s="50" t="s">
        <v>6997</v>
      </c>
      <c r="F171" s="50" t="s">
        <v>6998</v>
      </c>
      <c r="G171" s="28" t="str">
        <f t="shared" si="0"/>
        <v>Wq6axR_B234</v>
      </c>
      <c r="H171" s="29" t="str">
        <f t="shared" si="1"/>
        <v>Innovation &amp; Technology</v>
      </c>
    </row>
    <row r="172" spans="1:8" ht="15.75" customHeight="1" x14ac:dyDescent="0.3">
      <c r="A172" s="50" t="s">
        <v>6999</v>
      </c>
      <c r="B172" s="50" t="s">
        <v>6452</v>
      </c>
      <c r="C172" s="50" t="s">
        <v>6995</v>
      </c>
      <c r="D172" s="50" t="s">
        <v>6996</v>
      </c>
      <c r="E172" s="50" t="s">
        <v>7000</v>
      </c>
      <c r="F172" s="50" t="s">
        <v>7001</v>
      </c>
      <c r="G172" s="28" t="str">
        <f t="shared" si="0"/>
        <v>pFpqg2wQTlw</v>
      </c>
      <c r="H172" s="29" t="str">
        <f t="shared" si="1"/>
        <v>Innovation &amp; Technology</v>
      </c>
    </row>
    <row r="173" spans="1:8" ht="15.75" customHeight="1" x14ac:dyDescent="0.3">
      <c r="A173" s="50" t="s">
        <v>7002</v>
      </c>
      <c r="B173" s="50" t="s">
        <v>6452</v>
      </c>
      <c r="C173" s="50" t="s">
        <v>6995</v>
      </c>
      <c r="D173" s="50" t="s">
        <v>6996</v>
      </c>
      <c r="E173" s="50" t="s">
        <v>7003</v>
      </c>
      <c r="F173" s="50" t="s">
        <v>7004</v>
      </c>
      <c r="G173" s="28" t="str">
        <f t="shared" si="0"/>
        <v>-7dfblJMB_k</v>
      </c>
      <c r="H173" s="29" t="str">
        <f t="shared" si="1"/>
        <v>Innovation &amp; Technology</v>
      </c>
    </row>
    <row r="174" spans="1:8" ht="15.75" customHeight="1" x14ac:dyDescent="0.3">
      <c r="A174" s="50" t="s">
        <v>7005</v>
      </c>
      <c r="B174" s="50" t="s">
        <v>6452</v>
      </c>
      <c r="C174" s="50" t="s">
        <v>6995</v>
      </c>
      <c r="D174" s="50" t="s">
        <v>6996</v>
      </c>
      <c r="E174" s="50" t="s">
        <v>7006</v>
      </c>
      <c r="F174" s="50" t="s">
        <v>7007</v>
      </c>
      <c r="G174" s="28" t="str">
        <f t="shared" si="0"/>
        <v>UbVnyEm1BAI</v>
      </c>
      <c r="H174" s="29" t="str">
        <f t="shared" si="1"/>
        <v>Innovation &amp; Technology</v>
      </c>
    </row>
    <row r="175" spans="1:8" ht="15.75" customHeight="1" x14ac:dyDescent="0.3">
      <c r="A175" s="50" t="s">
        <v>7008</v>
      </c>
      <c r="B175" s="50" t="s">
        <v>6452</v>
      </c>
      <c r="C175" s="50" t="s">
        <v>6995</v>
      </c>
      <c r="D175" s="50" t="s">
        <v>6996</v>
      </c>
      <c r="E175" s="50" t="s">
        <v>7009</v>
      </c>
      <c r="F175" s="50" t="s">
        <v>7010</v>
      </c>
      <c r="G175" s="28" t="str">
        <f t="shared" si="0"/>
        <v>pEVNpaWOq0c</v>
      </c>
      <c r="H175" s="29" t="str">
        <f t="shared" si="1"/>
        <v>Innovation &amp; Technology</v>
      </c>
    </row>
    <row r="176" spans="1:8" ht="15.75" customHeight="1" x14ac:dyDescent="0.3">
      <c r="A176" s="50" t="s">
        <v>7011</v>
      </c>
      <c r="B176" s="50" t="s">
        <v>6452</v>
      </c>
      <c r="C176" s="50" t="s">
        <v>6995</v>
      </c>
      <c r="D176" s="50" t="s">
        <v>6996</v>
      </c>
      <c r="E176" s="50" t="s">
        <v>7012</v>
      </c>
      <c r="F176" s="50" t="s">
        <v>7013</v>
      </c>
      <c r="G176" s="28" t="str">
        <f t="shared" si="0"/>
        <v>JnEhC5ce2Po</v>
      </c>
      <c r="H176" s="29" t="str">
        <f t="shared" si="1"/>
        <v>Innovation &amp; Technology</v>
      </c>
    </row>
    <row r="177" spans="1:8" ht="15.75" customHeight="1" x14ac:dyDescent="0.3">
      <c r="A177" s="50" t="s">
        <v>7014</v>
      </c>
      <c r="B177" s="50" t="s">
        <v>6452</v>
      </c>
      <c r="C177" s="50" t="s">
        <v>6995</v>
      </c>
      <c r="D177" s="50" t="s">
        <v>6996</v>
      </c>
      <c r="E177" s="50" t="s">
        <v>7015</v>
      </c>
      <c r="F177" s="50" t="s">
        <v>7016</v>
      </c>
      <c r="G177" s="28" t="str">
        <f t="shared" si="0"/>
        <v>HxOY1La7e-s</v>
      </c>
      <c r="H177" s="29" t="str">
        <f t="shared" si="1"/>
        <v>Innovation &amp; Technology</v>
      </c>
    </row>
    <row r="178" spans="1:8" ht="15.75" customHeight="1" x14ac:dyDescent="0.3">
      <c r="A178" s="50" t="s">
        <v>7017</v>
      </c>
      <c r="B178" s="50" t="s">
        <v>6452</v>
      </c>
      <c r="C178" s="50" t="s">
        <v>6995</v>
      </c>
      <c r="D178" s="50" t="s">
        <v>6996</v>
      </c>
      <c r="E178" s="50" t="s">
        <v>7018</v>
      </c>
      <c r="F178" s="50" t="s">
        <v>7019</v>
      </c>
      <c r="G178" s="28" t="str">
        <f t="shared" si="0"/>
        <v>XcJ0AGVlwyI</v>
      </c>
      <c r="H178" s="29" t="str">
        <f t="shared" si="1"/>
        <v>Innovation &amp; Technology</v>
      </c>
    </row>
    <row r="179" spans="1:8" ht="15.75" customHeight="1" x14ac:dyDescent="0.3">
      <c r="A179" s="50" t="s">
        <v>7020</v>
      </c>
      <c r="B179" s="50" t="s">
        <v>6452</v>
      </c>
      <c r="C179" s="50" t="s">
        <v>6995</v>
      </c>
      <c r="D179" s="50" t="s">
        <v>6996</v>
      </c>
      <c r="E179" s="50" t="s">
        <v>7021</v>
      </c>
      <c r="F179" s="50" t="s">
        <v>7022</v>
      </c>
      <c r="G179" s="28" t="str">
        <f t="shared" si="0"/>
        <v>o7im78xzv-I</v>
      </c>
      <c r="H179" s="29" t="str">
        <f t="shared" si="1"/>
        <v>Innovation &amp; Technology</v>
      </c>
    </row>
    <row r="180" spans="1:8" ht="15.75" customHeight="1" x14ac:dyDescent="0.3">
      <c r="A180" s="50" t="s">
        <v>7023</v>
      </c>
      <c r="B180" s="50" t="s">
        <v>6452</v>
      </c>
      <c r="C180" s="50" t="s">
        <v>6995</v>
      </c>
      <c r="D180" s="50" t="s">
        <v>6996</v>
      </c>
      <c r="E180" s="50" t="s">
        <v>7024</v>
      </c>
      <c r="F180" s="50" t="s">
        <v>7025</v>
      </c>
      <c r="G180" s="28" t="str">
        <f t="shared" si="0"/>
        <v>VuJyFd1SmiU</v>
      </c>
      <c r="H180" s="29" t="str">
        <f t="shared" si="1"/>
        <v>Innovation &amp; Technology</v>
      </c>
    </row>
    <row r="181" spans="1:8" ht="15.75" customHeight="1" x14ac:dyDescent="0.3">
      <c r="A181" s="50" t="s">
        <v>7026</v>
      </c>
      <c r="B181" s="50" t="s">
        <v>6452</v>
      </c>
      <c r="C181" s="50" t="s">
        <v>6995</v>
      </c>
      <c r="D181" s="50" t="s">
        <v>6996</v>
      </c>
      <c r="E181" s="50" t="s">
        <v>7027</v>
      </c>
      <c r="F181" s="50" t="s">
        <v>7028</v>
      </c>
      <c r="G181" s="28" t="str">
        <f t="shared" si="0"/>
        <v>ZB7FMQXvjfQ</v>
      </c>
      <c r="H181" s="29" t="str">
        <f t="shared" si="1"/>
        <v>Innovation &amp; Technology</v>
      </c>
    </row>
    <row r="182" spans="1:8" ht="15.75" customHeight="1" x14ac:dyDescent="0.3">
      <c r="A182" s="50" t="s">
        <v>7029</v>
      </c>
      <c r="B182" s="50" t="s">
        <v>6452</v>
      </c>
      <c r="C182" s="50" t="s">
        <v>6995</v>
      </c>
      <c r="D182" s="50" t="s">
        <v>6996</v>
      </c>
      <c r="E182" s="50" t="s">
        <v>7030</v>
      </c>
      <c r="F182" s="50" t="s">
        <v>7031</v>
      </c>
      <c r="G182" s="28" t="str">
        <f t="shared" si="0"/>
        <v>Bj1i1roYt7E</v>
      </c>
      <c r="H182" s="29" t="str">
        <f t="shared" si="1"/>
        <v>Innovation &amp; Technology</v>
      </c>
    </row>
    <row r="183" spans="1:8" ht="15.75" customHeight="1" x14ac:dyDescent="0.3">
      <c r="A183" s="50" t="s">
        <v>7032</v>
      </c>
      <c r="B183" s="50" t="s">
        <v>6452</v>
      </c>
      <c r="C183" s="50" t="s">
        <v>6995</v>
      </c>
      <c r="D183" s="50" t="s">
        <v>6996</v>
      </c>
      <c r="E183" s="50" t="s">
        <v>7033</v>
      </c>
      <c r="F183" s="50" t="s">
        <v>7034</v>
      </c>
      <c r="G183" s="28" t="str">
        <f t="shared" si="0"/>
        <v>d-FECOIiQt0</v>
      </c>
      <c r="H183" s="29" t="str">
        <f t="shared" si="1"/>
        <v>Innovation &amp; Technology</v>
      </c>
    </row>
    <row r="184" spans="1:8" ht="15.75" customHeight="1" x14ac:dyDescent="0.3">
      <c r="A184" s="50" t="s">
        <v>7035</v>
      </c>
      <c r="B184" s="50" t="s">
        <v>6452</v>
      </c>
      <c r="C184" s="50" t="s">
        <v>6995</v>
      </c>
      <c r="D184" s="50" t="s">
        <v>6996</v>
      </c>
      <c r="E184" s="50" t="s">
        <v>7036</v>
      </c>
      <c r="F184" s="50" t="s">
        <v>7037</v>
      </c>
      <c r="G184" s="28" t="str">
        <f t="shared" si="0"/>
        <v>kvCljiHh19c</v>
      </c>
      <c r="H184" s="29" t="str">
        <f t="shared" si="1"/>
        <v>Innovation &amp; Technology</v>
      </c>
    </row>
    <row r="185" spans="1:8" ht="15.75" customHeight="1" x14ac:dyDescent="0.3">
      <c r="A185" s="50" t="s">
        <v>7038</v>
      </c>
      <c r="B185" s="50" t="s">
        <v>6452</v>
      </c>
      <c r="C185" s="50" t="s">
        <v>6995</v>
      </c>
      <c r="D185" s="50" t="s">
        <v>6996</v>
      </c>
      <c r="E185" s="50" t="s">
        <v>7039</v>
      </c>
      <c r="F185" s="50" t="s">
        <v>7040</v>
      </c>
      <c r="G185" s="28" t="str">
        <f t="shared" si="0"/>
        <v>Icuo_bjXAY4</v>
      </c>
      <c r="H185" s="29" t="str">
        <f t="shared" si="1"/>
        <v>Innovation &amp; Technology</v>
      </c>
    </row>
    <row r="186" spans="1:8" ht="15.75" customHeight="1" x14ac:dyDescent="0.3">
      <c r="A186" s="50" t="s">
        <v>7041</v>
      </c>
      <c r="B186" s="50" t="s">
        <v>6452</v>
      </c>
      <c r="C186" s="50" t="s">
        <v>6995</v>
      </c>
      <c r="D186" s="50" t="s">
        <v>6996</v>
      </c>
      <c r="E186" s="50" t="s">
        <v>7042</v>
      </c>
      <c r="F186" s="50" t="s">
        <v>7043</v>
      </c>
      <c r="G186" s="28" t="str">
        <f t="shared" si="0"/>
        <v>Yw7xUh9_XZQ</v>
      </c>
      <c r="H186" s="29" t="str">
        <f t="shared" si="1"/>
        <v>Innovation &amp; Technology</v>
      </c>
    </row>
    <row r="187" spans="1:8" ht="15.75" customHeight="1" x14ac:dyDescent="0.3">
      <c r="A187" s="50" t="s">
        <v>7044</v>
      </c>
      <c r="B187" s="50" t="s">
        <v>6452</v>
      </c>
      <c r="C187" s="50" t="s">
        <v>6995</v>
      </c>
      <c r="D187" s="50" t="s">
        <v>6996</v>
      </c>
      <c r="E187" s="50" t="s">
        <v>7045</v>
      </c>
      <c r="F187" s="50" t="s">
        <v>7046</v>
      </c>
      <c r="G187" s="28" t="str">
        <f t="shared" si="0"/>
        <v>TU2Dv7G8J3U</v>
      </c>
      <c r="H187" s="29" t="str">
        <f t="shared" si="1"/>
        <v>Innovation &amp; Technology</v>
      </c>
    </row>
    <row r="188" spans="1:8" ht="15.75" customHeight="1" x14ac:dyDescent="0.3">
      <c r="A188" s="50" t="s">
        <v>7047</v>
      </c>
      <c r="B188" s="50" t="s">
        <v>6452</v>
      </c>
      <c r="C188" s="50" t="s">
        <v>6995</v>
      </c>
      <c r="D188" s="50" t="s">
        <v>6996</v>
      </c>
      <c r="E188" s="50" t="s">
        <v>7048</v>
      </c>
      <c r="F188" s="50" t="s">
        <v>7049</v>
      </c>
      <c r="G188" s="28" t="str">
        <f t="shared" si="0"/>
        <v>047DMVAj1bw</v>
      </c>
      <c r="H188" s="29" t="str">
        <f t="shared" si="1"/>
        <v>Innovation &amp; Technology</v>
      </c>
    </row>
    <row r="189" spans="1:8" ht="15.75" customHeight="1" x14ac:dyDescent="0.3">
      <c r="A189" s="50" t="s">
        <v>7050</v>
      </c>
      <c r="B189" s="50" t="s">
        <v>6452</v>
      </c>
      <c r="C189" s="50" t="s">
        <v>6995</v>
      </c>
      <c r="D189" s="50" t="s">
        <v>6996</v>
      </c>
      <c r="E189" s="50" t="s">
        <v>7051</v>
      </c>
      <c r="F189" s="50" t="s">
        <v>7052</v>
      </c>
      <c r="G189" s="28" t="str">
        <f t="shared" si="0"/>
        <v>EQ5rmqyrPWY</v>
      </c>
      <c r="H189" s="29" t="str">
        <f t="shared" si="1"/>
        <v>Innovation &amp; Technology</v>
      </c>
    </row>
    <row r="190" spans="1:8" ht="15.75" customHeight="1" x14ac:dyDescent="0.3">
      <c r="A190" s="50" t="s">
        <v>7053</v>
      </c>
      <c r="B190" s="50" t="s">
        <v>6452</v>
      </c>
      <c r="C190" s="50" t="s">
        <v>6995</v>
      </c>
      <c r="D190" s="50" t="s">
        <v>6996</v>
      </c>
      <c r="E190" s="50" t="s">
        <v>7054</v>
      </c>
      <c r="F190" s="50" t="s">
        <v>7055</v>
      </c>
      <c r="G190" s="28" t="str">
        <f t="shared" si="0"/>
        <v>pCX_zogzbE8</v>
      </c>
      <c r="H190" s="29" t="str">
        <f t="shared" si="1"/>
        <v>Innovation &amp; Technology</v>
      </c>
    </row>
    <row r="191" spans="1:8" ht="15.75" customHeight="1" x14ac:dyDescent="0.3">
      <c r="A191" s="50" t="s">
        <v>7056</v>
      </c>
      <c r="B191" s="50" t="s">
        <v>6452</v>
      </c>
      <c r="C191" s="50" t="s">
        <v>6995</v>
      </c>
      <c r="D191" s="50" t="s">
        <v>6996</v>
      </c>
      <c r="E191" s="50" t="s">
        <v>7057</v>
      </c>
      <c r="F191" s="50" t="s">
        <v>7058</v>
      </c>
      <c r="G191" s="28" t="str">
        <f t="shared" si="0"/>
        <v>DkBdefs30jE</v>
      </c>
      <c r="H191" s="29" t="str">
        <f t="shared" si="1"/>
        <v>Innovation &amp; Technology</v>
      </c>
    </row>
    <row r="192" spans="1:8" ht="15.75" customHeight="1" x14ac:dyDescent="0.3">
      <c r="A192" s="50" t="s">
        <v>7059</v>
      </c>
      <c r="B192" s="50" t="s">
        <v>6452</v>
      </c>
      <c r="C192" s="50" t="s">
        <v>6995</v>
      </c>
      <c r="D192" s="50" t="s">
        <v>6996</v>
      </c>
      <c r="E192" s="50" t="s">
        <v>7060</v>
      </c>
      <c r="F192" s="50" t="s">
        <v>7061</v>
      </c>
      <c r="G192" s="28" t="str">
        <f t="shared" si="0"/>
        <v>iFsCOYyjMHs</v>
      </c>
      <c r="H192" s="29" t="str">
        <f t="shared" si="1"/>
        <v>Innovation &amp; Technology</v>
      </c>
    </row>
    <row r="193" spans="1:8" ht="15.75" customHeight="1" x14ac:dyDescent="0.3">
      <c r="A193" s="50" t="s">
        <v>7062</v>
      </c>
      <c r="B193" s="50" t="s">
        <v>6452</v>
      </c>
      <c r="C193" s="50" t="s">
        <v>6995</v>
      </c>
      <c r="D193" s="50" t="s">
        <v>6996</v>
      </c>
      <c r="E193" s="50" t="s">
        <v>7063</v>
      </c>
      <c r="F193" s="50" t="s">
        <v>7064</v>
      </c>
      <c r="G193" s="28" t="str">
        <f t="shared" si="0"/>
        <v>dpoCZ7EV5Qo</v>
      </c>
      <c r="H193" s="29" t="str">
        <f t="shared" si="1"/>
        <v>Innovation &amp; Technology</v>
      </c>
    </row>
    <row r="194" spans="1:8" ht="15.75" customHeight="1" x14ac:dyDescent="0.3">
      <c r="A194" s="50" t="s">
        <v>7065</v>
      </c>
      <c r="B194" s="50" t="s">
        <v>6452</v>
      </c>
      <c r="C194" s="50" t="s">
        <v>6995</v>
      </c>
      <c r="D194" s="50" t="s">
        <v>6996</v>
      </c>
      <c r="E194" s="50" t="s">
        <v>7066</v>
      </c>
      <c r="F194" s="50" t="s">
        <v>7067</v>
      </c>
      <c r="G194" s="28" t="str">
        <f t="shared" si="0"/>
        <v>e5AtRxVOHE4</v>
      </c>
      <c r="H194" s="29" t="str">
        <f t="shared" si="1"/>
        <v>Innovation &amp; Technology</v>
      </c>
    </row>
    <row r="195" spans="1:8" ht="15.75" customHeight="1" x14ac:dyDescent="0.3">
      <c r="A195" s="50" t="s">
        <v>7068</v>
      </c>
      <c r="B195" s="50" t="s">
        <v>6452</v>
      </c>
      <c r="C195" s="50" t="s">
        <v>6995</v>
      </c>
      <c r="D195" s="50" t="s">
        <v>6996</v>
      </c>
      <c r="E195" s="50" t="s">
        <v>7069</v>
      </c>
      <c r="F195" s="50" t="s">
        <v>7070</v>
      </c>
      <c r="G195" s="28" t="str">
        <f t="shared" si="0"/>
        <v>8O9GwGN623c</v>
      </c>
      <c r="H195" s="29" t="str">
        <f t="shared" si="1"/>
        <v>Innovation &amp; Technology</v>
      </c>
    </row>
    <row r="196" spans="1:8" ht="15.75" customHeight="1" x14ac:dyDescent="0.3">
      <c r="A196" s="50" t="s">
        <v>7071</v>
      </c>
      <c r="B196" s="50" t="s">
        <v>6452</v>
      </c>
      <c r="C196" s="50" t="s">
        <v>7072</v>
      </c>
      <c r="D196" s="50" t="s">
        <v>7073</v>
      </c>
      <c r="E196" s="50" t="s">
        <v>7074</v>
      </c>
      <c r="F196" s="50" t="s">
        <v>7075</v>
      </c>
      <c r="G196" s="28" t="str">
        <f t="shared" si="0"/>
        <v>QD-zglHX23s</v>
      </c>
      <c r="H196" s="29" t="str">
        <f t="shared" si="1"/>
        <v>พลังงาน</v>
      </c>
    </row>
    <row r="197" spans="1:8" ht="15.75" customHeight="1" x14ac:dyDescent="0.3">
      <c r="A197" s="50" t="s">
        <v>7076</v>
      </c>
      <c r="B197" s="50" t="s">
        <v>6452</v>
      </c>
      <c r="C197" s="50" t="s">
        <v>7072</v>
      </c>
      <c r="D197" s="50" t="s">
        <v>7073</v>
      </c>
      <c r="E197" s="50" t="s">
        <v>7077</v>
      </c>
      <c r="F197" s="50" t="s">
        <v>7078</v>
      </c>
      <c r="G197" s="28" t="str">
        <f t="shared" si="0"/>
        <v>bUE4Vo7VMO4</v>
      </c>
      <c r="H197" s="29" t="str">
        <f t="shared" si="1"/>
        <v>พลังงาน</v>
      </c>
    </row>
    <row r="198" spans="1:8" ht="15.75" customHeight="1" x14ac:dyDescent="0.3">
      <c r="A198" s="50" t="s">
        <v>7079</v>
      </c>
      <c r="B198" s="50" t="s">
        <v>6452</v>
      </c>
      <c r="C198" s="50" t="s">
        <v>7072</v>
      </c>
      <c r="D198" s="50" t="s">
        <v>7073</v>
      </c>
      <c r="E198" s="50" t="s">
        <v>7080</v>
      </c>
      <c r="F198" s="50" t="s">
        <v>7081</v>
      </c>
      <c r="G198" s="28" t="str">
        <f t="shared" si="0"/>
        <v>upIegYLR2Rk</v>
      </c>
      <c r="H198" s="29" t="str">
        <f t="shared" si="1"/>
        <v>พลังงาน</v>
      </c>
    </row>
    <row r="199" spans="1:8" ht="15.75" customHeight="1" x14ac:dyDescent="0.3">
      <c r="A199" s="50" t="s">
        <v>7082</v>
      </c>
      <c r="B199" s="50" t="s">
        <v>6452</v>
      </c>
      <c r="C199" s="50" t="s">
        <v>7072</v>
      </c>
      <c r="D199" s="50" t="s">
        <v>7073</v>
      </c>
      <c r="E199" s="50" t="s">
        <v>7083</v>
      </c>
      <c r="F199" s="50" t="s">
        <v>7084</v>
      </c>
      <c r="G199" s="28" t="str">
        <f t="shared" si="0"/>
        <v>ttq4lJko538</v>
      </c>
      <c r="H199" s="29" t="str">
        <f t="shared" si="1"/>
        <v>พลังงาน</v>
      </c>
    </row>
    <row r="200" spans="1:8" ht="15.75" customHeight="1" x14ac:dyDescent="0.3">
      <c r="A200" s="50" t="s">
        <v>7085</v>
      </c>
      <c r="B200" s="50" t="s">
        <v>6452</v>
      </c>
      <c r="C200" s="50" t="s">
        <v>7072</v>
      </c>
      <c r="D200" s="50" t="s">
        <v>7073</v>
      </c>
      <c r="E200" s="50" t="s">
        <v>7086</v>
      </c>
      <c r="F200" s="50" t="s">
        <v>7087</v>
      </c>
      <c r="G200" s="28" t="str">
        <f t="shared" si="0"/>
        <v>ukcIO1wZXdA</v>
      </c>
      <c r="H200" s="29" t="str">
        <f t="shared" si="1"/>
        <v>พลังงาน</v>
      </c>
    </row>
    <row r="201" spans="1:8" ht="15.75" customHeight="1" x14ac:dyDescent="0.3">
      <c r="A201" s="50" t="s">
        <v>7088</v>
      </c>
      <c r="B201" s="50" t="s">
        <v>6452</v>
      </c>
      <c r="C201" s="50" t="s">
        <v>7072</v>
      </c>
      <c r="D201" s="50" t="s">
        <v>7073</v>
      </c>
      <c r="E201" s="50" t="s">
        <v>7089</v>
      </c>
      <c r="F201" s="50" t="s">
        <v>7090</v>
      </c>
      <c r="G201" s="28" t="str">
        <f t="shared" si="0"/>
        <v>zdEDvu8T2-8</v>
      </c>
      <c r="H201" s="29" t="str">
        <f t="shared" si="1"/>
        <v>พลังงาน</v>
      </c>
    </row>
    <row r="202" spans="1:8" ht="15.75" customHeight="1" x14ac:dyDescent="0.3">
      <c r="A202" s="50" t="s">
        <v>7091</v>
      </c>
      <c r="B202" s="50" t="s">
        <v>6452</v>
      </c>
      <c r="C202" s="50" t="s">
        <v>7072</v>
      </c>
      <c r="D202" s="50" t="s">
        <v>7073</v>
      </c>
      <c r="E202" s="50" t="s">
        <v>7092</v>
      </c>
      <c r="F202" s="50" t="s">
        <v>7093</v>
      </c>
      <c r="G202" s="28" t="str">
        <f t="shared" si="0"/>
        <v>jIRd4TlAmHU</v>
      </c>
      <c r="H202" s="29" t="str">
        <f t="shared" si="1"/>
        <v>พลังงาน</v>
      </c>
    </row>
    <row r="203" spans="1:8" ht="15.75" customHeight="1" x14ac:dyDescent="0.3">
      <c r="A203" s="50" t="s">
        <v>7094</v>
      </c>
      <c r="B203" s="50" t="s">
        <v>6452</v>
      </c>
      <c r="C203" s="50" t="s">
        <v>7072</v>
      </c>
      <c r="D203" s="50" t="s">
        <v>7073</v>
      </c>
      <c r="E203" s="50" t="s">
        <v>7095</v>
      </c>
      <c r="F203" s="50" t="s">
        <v>7096</v>
      </c>
      <c r="G203" s="28" t="str">
        <f t="shared" si="0"/>
        <v>QHjwhc9rNik</v>
      </c>
      <c r="H203" s="29" t="str">
        <f t="shared" si="1"/>
        <v>พลังงาน</v>
      </c>
    </row>
    <row r="204" spans="1:8" ht="15.75" customHeight="1" x14ac:dyDescent="0.3">
      <c r="A204" s="50" t="s">
        <v>7097</v>
      </c>
      <c r="B204" s="50" t="s">
        <v>6452</v>
      </c>
      <c r="C204" s="50" t="s">
        <v>7072</v>
      </c>
      <c r="D204" s="50" t="s">
        <v>7073</v>
      </c>
      <c r="E204" s="50" t="s">
        <v>7098</v>
      </c>
      <c r="F204" s="50" t="s">
        <v>7099</v>
      </c>
      <c r="G204" s="28" t="str">
        <f t="shared" si="0"/>
        <v>eNpLhZvMep4</v>
      </c>
      <c r="H204" s="29" t="str">
        <f t="shared" si="1"/>
        <v>พลังงาน</v>
      </c>
    </row>
    <row r="205" spans="1:8" ht="15.75" customHeight="1" x14ac:dyDescent="0.3">
      <c r="A205" s="50" t="s">
        <v>7100</v>
      </c>
      <c r="B205" s="50" t="s">
        <v>6452</v>
      </c>
      <c r="C205" s="50" t="s">
        <v>7072</v>
      </c>
      <c r="D205" s="50" t="s">
        <v>7073</v>
      </c>
      <c r="E205" s="50" t="s">
        <v>7101</v>
      </c>
      <c r="F205" s="50" t="s">
        <v>7102</v>
      </c>
      <c r="G205" s="28" t="str">
        <f t="shared" si="0"/>
        <v>Oka18felkQQ</v>
      </c>
      <c r="H205" s="29" t="str">
        <f t="shared" si="1"/>
        <v>พลังงาน</v>
      </c>
    </row>
    <row r="206" spans="1:8" ht="15.75" customHeight="1" x14ac:dyDescent="0.3">
      <c r="A206" s="50" t="s">
        <v>7103</v>
      </c>
      <c r="B206" s="50" t="s">
        <v>6452</v>
      </c>
      <c r="C206" s="50" t="s">
        <v>7072</v>
      </c>
      <c r="D206" s="50" t="s">
        <v>7073</v>
      </c>
      <c r="E206" s="50" t="s">
        <v>7104</v>
      </c>
      <c r="F206" s="50" t="s">
        <v>7105</v>
      </c>
      <c r="G206" s="28" t="str">
        <f t="shared" si="0"/>
        <v>6HOaw8rWvwI</v>
      </c>
      <c r="H206" s="29" t="str">
        <f t="shared" si="1"/>
        <v>พลังงาน</v>
      </c>
    </row>
    <row r="207" spans="1:8" ht="15.75" customHeight="1" x14ac:dyDescent="0.3">
      <c r="A207" s="50" t="s">
        <v>7106</v>
      </c>
      <c r="B207" s="50" t="s">
        <v>6452</v>
      </c>
      <c r="C207" s="50" t="s">
        <v>7072</v>
      </c>
      <c r="D207" s="50" t="s">
        <v>7073</v>
      </c>
      <c r="E207" s="50" t="s">
        <v>7107</v>
      </c>
      <c r="F207" s="50" t="s">
        <v>7108</v>
      </c>
      <c r="G207" s="28" t="str">
        <f t="shared" si="0"/>
        <v>Pw4UukxcZdQ</v>
      </c>
      <c r="H207" s="29" t="str">
        <f t="shared" si="1"/>
        <v>พลังงาน</v>
      </c>
    </row>
    <row r="208" spans="1:8" ht="15.75" customHeight="1" x14ac:dyDescent="0.3">
      <c r="A208" s="50" t="s">
        <v>7109</v>
      </c>
      <c r="B208" s="50" t="s">
        <v>6452</v>
      </c>
      <c r="C208" s="50" t="s">
        <v>7110</v>
      </c>
      <c r="D208" s="50" t="s">
        <v>7111</v>
      </c>
      <c r="E208" s="50" t="s">
        <v>7112</v>
      </c>
      <c r="F208" s="50" t="s">
        <v>7113</v>
      </c>
      <c r="G208" s="28" t="str">
        <f t="shared" si="0"/>
        <v>uke4Z_yaPLk</v>
      </c>
      <c r="H208" s="29" t="str">
        <f t="shared" si="1"/>
        <v>การท่องเที่ยว</v>
      </c>
    </row>
    <row r="209" spans="1:8" ht="15.75" customHeight="1" x14ac:dyDescent="0.3">
      <c r="A209" s="50" t="s">
        <v>7114</v>
      </c>
      <c r="B209" s="50" t="s">
        <v>6452</v>
      </c>
      <c r="C209" s="50" t="s">
        <v>7110</v>
      </c>
      <c r="D209" s="50" t="s">
        <v>7111</v>
      </c>
      <c r="E209" s="50" t="s">
        <v>7115</v>
      </c>
      <c r="F209" s="50" t="s">
        <v>7116</v>
      </c>
      <c r="G209" s="28" t="str">
        <f t="shared" si="0"/>
        <v>fLSRcBPbd54</v>
      </c>
      <c r="H209" s="29" t="str">
        <f t="shared" si="1"/>
        <v>การท่องเที่ยว</v>
      </c>
    </row>
    <row r="210" spans="1:8" ht="15.75" customHeight="1" x14ac:dyDescent="0.3">
      <c r="A210" s="50" t="s">
        <v>7117</v>
      </c>
      <c r="B210" s="50" t="s">
        <v>6452</v>
      </c>
      <c r="C210" s="50" t="s">
        <v>7110</v>
      </c>
      <c r="D210" s="50" t="s">
        <v>7111</v>
      </c>
      <c r="E210" s="50" t="s">
        <v>7118</v>
      </c>
      <c r="F210" s="50" t="s">
        <v>7119</v>
      </c>
      <c r="G210" s="28" t="str">
        <f t="shared" si="0"/>
        <v>fEcEKppEDCQ</v>
      </c>
      <c r="H210" s="29" t="str">
        <f t="shared" si="1"/>
        <v>การท่องเที่ยว</v>
      </c>
    </row>
    <row r="211" spans="1:8" ht="15.75" customHeight="1" x14ac:dyDescent="0.3">
      <c r="A211" s="50" t="s">
        <v>7120</v>
      </c>
      <c r="B211" s="50" t="s">
        <v>6452</v>
      </c>
      <c r="C211" s="50" t="s">
        <v>7110</v>
      </c>
      <c r="D211" s="50" t="s">
        <v>7111</v>
      </c>
      <c r="E211" s="50" t="s">
        <v>7121</v>
      </c>
      <c r="F211" s="50" t="s">
        <v>7122</v>
      </c>
      <c r="G211" s="28" t="str">
        <f t="shared" si="0"/>
        <v>fLySM7WFZ-4</v>
      </c>
      <c r="H211" s="29" t="str">
        <f t="shared" si="1"/>
        <v>การท่องเที่ยว</v>
      </c>
    </row>
    <row r="212" spans="1:8" ht="15.75" customHeight="1" x14ac:dyDescent="0.3">
      <c r="A212" s="50" t="s">
        <v>7123</v>
      </c>
      <c r="B212" s="50" t="s">
        <v>6452</v>
      </c>
      <c r="C212" s="50" t="s">
        <v>7110</v>
      </c>
      <c r="D212" s="50" t="s">
        <v>7111</v>
      </c>
      <c r="E212" s="50" t="s">
        <v>7124</v>
      </c>
      <c r="F212" s="50" t="s">
        <v>7125</v>
      </c>
      <c r="G212" s="28" t="str">
        <f t="shared" si="0"/>
        <v>WwzM5ontL20</v>
      </c>
      <c r="H212" s="29" t="str">
        <f t="shared" si="1"/>
        <v>การท่องเที่ยว</v>
      </c>
    </row>
    <row r="213" spans="1:8" ht="15.75" customHeight="1" x14ac:dyDescent="0.3">
      <c r="A213" s="50" t="s">
        <v>7126</v>
      </c>
      <c r="B213" s="50" t="s">
        <v>6452</v>
      </c>
      <c r="C213" s="50" t="s">
        <v>7110</v>
      </c>
      <c r="D213" s="50" t="s">
        <v>7111</v>
      </c>
      <c r="E213" s="50" t="s">
        <v>7127</v>
      </c>
      <c r="F213" s="50" t="s">
        <v>7128</v>
      </c>
      <c r="G213" s="28" t="str">
        <f t="shared" si="0"/>
        <v>ajkXjrt0fPY</v>
      </c>
      <c r="H213" s="29" t="str">
        <f t="shared" si="1"/>
        <v>การท่องเที่ยว</v>
      </c>
    </row>
    <row r="214" spans="1:8" ht="15.75" customHeight="1" x14ac:dyDescent="0.3">
      <c r="A214" s="50" t="s">
        <v>7129</v>
      </c>
      <c r="B214" s="50" t="s">
        <v>6452</v>
      </c>
      <c r="C214" s="50" t="s">
        <v>7110</v>
      </c>
      <c r="D214" s="50" t="s">
        <v>7111</v>
      </c>
      <c r="E214" s="50" t="s">
        <v>7130</v>
      </c>
      <c r="F214" s="50" t="s">
        <v>7131</v>
      </c>
      <c r="G214" s="28" t="str">
        <f t="shared" si="0"/>
        <v>y6fw6M0qi3c</v>
      </c>
      <c r="H214" s="29" t="str">
        <f t="shared" si="1"/>
        <v>การท่องเที่ยว</v>
      </c>
    </row>
    <row r="215" spans="1:8" ht="15.75" customHeight="1" x14ac:dyDescent="0.3">
      <c r="A215" s="50" t="s">
        <v>7132</v>
      </c>
      <c r="B215" s="50" t="s">
        <v>6452</v>
      </c>
      <c r="C215" s="50" t="s">
        <v>7133</v>
      </c>
      <c r="D215" s="50" t="s">
        <v>7134</v>
      </c>
      <c r="E215" s="50" t="s">
        <v>7135</v>
      </c>
      <c r="F215" s="50" t="s">
        <v>7136</v>
      </c>
      <c r="G215" s="28" t="str">
        <f t="shared" si="0"/>
        <v>MwXleZlG_OI</v>
      </c>
      <c r="H215" s="29" t="str">
        <f t="shared" si="1"/>
        <v>ธนาคารและการเงิน</v>
      </c>
    </row>
    <row r="216" spans="1:8" ht="15.75" customHeight="1" x14ac:dyDescent="0.3">
      <c r="A216" s="50" t="s">
        <v>7137</v>
      </c>
      <c r="B216" s="50" t="s">
        <v>6452</v>
      </c>
      <c r="C216" s="50" t="s">
        <v>7133</v>
      </c>
      <c r="D216" s="50" t="s">
        <v>7134</v>
      </c>
      <c r="E216" s="50" t="s">
        <v>7138</v>
      </c>
      <c r="F216" s="50" t="s">
        <v>7139</v>
      </c>
      <c r="G216" s="28" t="str">
        <f t="shared" si="0"/>
        <v>lwl_PzKooWI</v>
      </c>
      <c r="H216" s="29" t="str">
        <f t="shared" si="1"/>
        <v>ธนาคารและการเงิน</v>
      </c>
    </row>
    <row r="217" spans="1:8" ht="15.75" customHeight="1" x14ac:dyDescent="0.3">
      <c r="A217" s="50" t="s">
        <v>7140</v>
      </c>
      <c r="B217" s="50" t="s">
        <v>6452</v>
      </c>
      <c r="C217" s="50" t="s">
        <v>7133</v>
      </c>
      <c r="D217" s="50" t="s">
        <v>7134</v>
      </c>
      <c r="E217" s="50" t="s">
        <v>6856</v>
      </c>
      <c r="F217" s="50" t="s">
        <v>7141</v>
      </c>
      <c r="G217" s="28" t="str">
        <f t="shared" si="0"/>
        <v>Ow5yHb8WzC4</v>
      </c>
      <c r="H217" s="29" t="str">
        <f t="shared" si="1"/>
        <v>ธนาคารและการเงิน</v>
      </c>
    </row>
    <row r="218" spans="1:8" ht="15.75" customHeight="1" x14ac:dyDescent="0.3">
      <c r="A218" s="50" t="s">
        <v>7142</v>
      </c>
      <c r="B218" s="50" t="s">
        <v>6452</v>
      </c>
      <c r="C218" s="50" t="s">
        <v>7133</v>
      </c>
      <c r="D218" s="50" t="s">
        <v>7134</v>
      </c>
      <c r="E218" s="50" t="s">
        <v>7143</v>
      </c>
      <c r="F218" s="50" t="s">
        <v>7144</v>
      </c>
      <c r="G218" s="28" t="str">
        <f t="shared" si="0"/>
        <v>rqtCz-Oc5Jo</v>
      </c>
      <c r="H218" s="29" t="str">
        <f t="shared" si="1"/>
        <v>ธนาคารและการเงิน</v>
      </c>
    </row>
    <row r="219" spans="1:8" ht="15.75" customHeight="1" x14ac:dyDescent="0.3">
      <c r="A219" s="50" t="s">
        <v>7145</v>
      </c>
      <c r="B219" s="50" t="s">
        <v>6452</v>
      </c>
      <c r="C219" s="50" t="s">
        <v>7133</v>
      </c>
      <c r="D219" s="50" t="s">
        <v>7134</v>
      </c>
      <c r="E219" s="50" t="s">
        <v>7146</v>
      </c>
      <c r="F219" s="50" t="s">
        <v>7147</v>
      </c>
      <c r="G219" s="28" t="str">
        <f t="shared" si="0"/>
        <v>AYALs2sORWs</v>
      </c>
      <c r="H219" s="29" t="str">
        <f t="shared" si="1"/>
        <v>ธนาคารและการเงิน</v>
      </c>
    </row>
    <row r="220" spans="1:8" ht="15.75" customHeight="1" x14ac:dyDescent="0.3">
      <c r="A220" s="50" t="s">
        <v>7148</v>
      </c>
      <c r="B220" s="50" t="s">
        <v>6452</v>
      </c>
      <c r="C220" s="50" t="s">
        <v>7133</v>
      </c>
      <c r="D220" s="50" t="s">
        <v>7134</v>
      </c>
      <c r="E220" s="50" t="s">
        <v>7149</v>
      </c>
      <c r="F220" s="50" t="s">
        <v>7150</v>
      </c>
      <c r="G220" s="28" t="str">
        <f t="shared" si="0"/>
        <v>i0K0jNemmQY</v>
      </c>
      <c r="H220" s="29" t="str">
        <f t="shared" si="1"/>
        <v>ธนาคารและการเงิน</v>
      </c>
    </row>
    <row r="221" spans="1:8" ht="15.75" customHeight="1" x14ac:dyDescent="0.3">
      <c r="A221" s="50" t="s">
        <v>7151</v>
      </c>
      <c r="B221" s="50" t="s">
        <v>6452</v>
      </c>
      <c r="C221" s="50" t="s">
        <v>7133</v>
      </c>
      <c r="D221" s="50" t="s">
        <v>7134</v>
      </c>
      <c r="E221" s="50" t="s">
        <v>7152</v>
      </c>
      <c r="F221" s="50" t="s">
        <v>7153</v>
      </c>
      <c r="G221" s="28" t="str">
        <f t="shared" si="0"/>
        <v>xztasW2baS0</v>
      </c>
      <c r="H221" s="29" t="str">
        <f t="shared" si="1"/>
        <v>ธนาคารและการเงิน</v>
      </c>
    </row>
    <row r="222" spans="1:8" ht="15.75" customHeight="1" x14ac:dyDescent="0.3">
      <c r="A222" s="50" t="s">
        <v>7154</v>
      </c>
      <c r="B222" s="50" t="s">
        <v>6452</v>
      </c>
      <c r="C222" s="50" t="s">
        <v>7133</v>
      </c>
      <c r="D222" s="50" t="s">
        <v>7134</v>
      </c>
      <c r="E222" s="50" t="s">
        <v>7155</v>
      </c>
      <c r="F222" s="50" t="s">
        <v>7156</v>
      </c>
      <c r="G222" s="28" t="str">
        <f t="shared" si="0"/>
        <v>fvxDkES821E</v>
      </c>
      <c r="H222" s="29" t="str">
        <f t="shared" si="1"/>
        <v>ธนาคารและการเงิน</v>
      </c>
    </row>
    <row r="223" spans="1:8" ht="15.75" customHeight="1" x14ac:dyDescent="0.3">
      <c r="A223" s="50" t="s">
        <v>7157</v>
      </c>
      <c r="B223" s="50" t="s">
        <v>6452</v>
      </c>
      <c r="C223" s="50" t="s">
        <v>7133</v>
      </c>
      <c r="D223" s="50" t="s">
        <v>7134</v>
      </c>
      <c r="E223" s="50" t="s">
        <v>7158</v>
      </c>
      <c r="F223" s="50" t="s">
        <v>7159</v>
      </c>
      <c r="G223" s="28" t="str">
        <f t="shared" si="0"/>
        <v>8vrFAXOAhV4</v>
      </c>
      <c r="H223" s="29" t="str">
        <f t="shared" si="1"/>
        <v>ธนาคารและการเงิน</v>
      </c>
    </row>
    <row r="224" spans="1:8" ht="15.75" customHeight="1" x14ac:dyDescent="0.3">
      <c r="A224" s="50" t="s">
        <v>7160</v>
      </c>
      <c r="B224" s="50" t="s">
        <v>6452</v>
      </c>
      <c r="C224" s="50" t="s">
        <v>7133</v>
      </c>
      <c r="D224" s="50" t="s">
        <v>7134</v>
      </c>
      <c r="E224" s="50" t="s">
        <v>7161</v>
      </c>
      <c r="F224" s="50" t="s">
        <v>7162</v>
      </c>
      <c r="G224" s="28" t="str">
        <f t="shared" si="0"/>
        <v>oLEhEKgxDNw</v>
      </c>
      <c r="H224" s="29" t="str">
        <f t="shared" si="1"/>
        <v>ธนาคารและการเงิน</v>
      </c>
    </row>
    <row r="225" spans="1:8" ht="15.75" customHeight="1" x14ac:dyDescent="0.3">
      <c r="A225" s="50" t="s">
        <v>7163</v>
      </c>
      <c r="B225" s="50" t="s">
        <v>6452</v>
      </c>
      <c r="C225" s="50" t="s">
        <v>7133</v>
      </c>
      <c r="D225" s="50" t="s">
        <v>7134</v>
      </c>
      <c r="E225" s="50" t="s">
        <v>7164</v>
      </c>
      <c r="F225" s="50" t="s">
        <v>7165</v>
      </c>
      <c r="G225" s="28" t="str">
        <f t="shared" si="0"/>
        <v>OJ-1jps-OZA</v>
      </c>
      <c r="H225" s="29" t="str">
        <f t="shared" si="1"/>
        <v>ธนาคารและการเงิน</v>
      </c>
    </row>
    <row r="226" spans="1:8" ht="15.75" customHeight="1" x14ac:dyDescent="0.3">
      <c r="A226" s="50" t="s">
        <v>7166</v>
      </c>
      <c r="B226" s="50" t="s">
        <v>6452</v>
      </c>
      <c r="C226" s="50" t="s">
        <v>7133</v>
      </c>
      <c r="D226" s="50" t="s">
        <v>7134</v>
      </c>
      <c r="E226" s="50" t="s">
        <v>7167</v>
      </c>
      <c r="F226" s="50" t="s">
        <v>7168</v>
      </c>
      <c r="G226" s="28" t="str">
        <f t="shared" si="0"/>
        <v>DKIZiT7ENXI</v>
      </c>
      <c r="H226" s="29" t="str">
        <f t="shared" si="1"/>
        <v>ธนาคารและการเงิน</v>
      </c>
    </row>
    <row r="227" spans="1:8" ht="15.75" customHeight="1" x14ac:dyDescent="0.3">
      <c r="A227" s="50" t="s">
        <v>7169</v>
      </c>
      <c r="B227" s="50" t="s">
        <v>6452</v>
      </c>
      <c r="C227" s="50" t="s">
        <v>7133</v>
      </c>
      <c r="D227" s="50" t="s">
        <v>7134</v>
      </c>
      <c r="E227" s="50" t="s">
        <v>7170</v>
      </c>
      <c r="F227" s="50" t="s">
        <v>7171</v>
      </c>
      <c r="G227" s="28" t="str">
        <f t="shared" si="0"/>
        <v>n4K1c0m2kU4</v>
      </c>
      <c r="H227" s="29" t="str">
        <f t="shared" si="1"/>
        <v>ธนาคารและการเงิน</v>
      </c>
    </row>
    <row r="228" spans="1:8" ht="15.75" customHeight="1" x14ac:dyDescent="0.3">
      <c r="A228" s="50" t="s">
        <v>7172</v>
      </c>
      <c r="B228" s="50" t="s">
        <v>6452</v>
      </c>
      <c r="C228" s="50" t="s">
        <v>7133</v>
      </c>
      <c r="D228" s="50" t="s">
        <v>7134</v>
      </c>
      <c r="E228" s="50" t="s">
        <v>7173</v>
      </c>
      <c r="F228" s="50" t="s">
        <v>7174</v>
      </c>
      <c r="G228" s="28" t="str">
        <f t="shared" si="0"/>
        <v>bgocl-C21ks</v>
      </c>
      <c r="H228" s="29" t="str">
        <f t="shared" si="1"/>
        <v>ธนาคารและการเงิน</v>
      </c>
    </row>
    <row r="229" spans="1:8" ht="15.75" customHeight="1" x14ac:dyDescent="0.3">
      <c r="A229" s="50" t="s">
        <v>7175</v>
      </c>
      <c r="B229" s="50" t="s">
        <v>6452</v>
      </c>
      <c r="C229" s="50" t="s">
        <v>7133</v>
      </c>
      <c r="D229" s="50" t="s">
        <v>7134</v>
      </c>
      <c r="E229" s="50" t="s">
        <v>7176</v>
      </c>
      <c r="F229" s="50" t="s">
        <v>7177</v>
      </c>
      <c r="G229" s="28" t="str">
        <f t="shared" si="0"/>
        <v>ADqJC2NBGMo</v>
      </c>
      <c r="H229" s="29" t="str">
        <f t="shared" si="1"/>
        <v>ธนาคารและการเงิน</v>
      </c>
    </row>
    <row r="230" spans="1:8" ht="15.75" customHeight="1" x14ac:dyDescent="0.3">
      <c r="A230" s="50" t="s">
        <v>7178</v>
      </c>
      <c r="B230" s="50" t="s">
        <v>6452</v>
      </c>
      <c r="C230" s="50" t="s">
        <v>7133</v>
      </c>
      <c r="D230" s="50" t="s">
        <v>7134</v>
      </c>
      <c r="E230" s="50" t="s">
        <v>7179</v>
      </c>
      <c r="F230" s="50" t="s">
        <v>7180</v>
      </c>
      <c r="G230" s="28" t="str">
        <f t="shared" si="0"/>
        <v>SdkixW-nuW0</v>
      </c>
      <c r="H230" s="29" t="str">
        <f t="shared" si="1"/>
        <v>ธนาคารและการเงิน</v>
      </c>
    </row>
    <row r="231" spans="1:8" ht="15.75" customHeight="1" x14ac:dyDescent="0.3">
      <c r="A231" s="50" t="s">
        <v>7181</v>
      </c>
      <c r="B231" s="50" t="s">
        <v>6452</v>
      </c>
      <c r="C231" s="50" t="s">
        <v>7133</v>
      </c>
      <c r="D231" s="50" t="s">
        <v>7134</v>
      </c>
      <c r="E231" s="50" t="s">
        <v>7182</v>
      </c>
      <c r="F231" s="50" t="s">
        <v>7183</v>
      </c>
      <c r="G231" s="28" t="str">
        <f t="shared" si="0"/>
        <v>bFUwS6Qyo4Y</v>
      </c>
      <c r="H231" s="29" t="str">
        <f t="shared" si="1"/>
        <v>ธนาคารและการเงิน</v>
      </c>
    </row>
    <row r="232" spans="1:8" ht="15.75" customHeight="1" x14ac:dyDescent="0.3">
      <c r="A232" s="50" t="s">
        <v>7184</v>
      </c>
      <c r="B232" s="50" t="s">
        <v>6452</v>
      </c>
      <c r="C232" s="50" t="s">
        <v>7133</v>
      </c>
      <c r="D232" s="50" t="s">
        <v>7134</v>
      </c>
      <c r="E232" s="50" t="s">
        <v>7185</v>
      </c>
      <c r="F232" s="50" t="s">
        <v>7186</v>
      </c>
      <c r="G232" s="28" t="str">
        <f t="shared" si="0"/>
        <v>-J-fk7a4dCM</v>
      </c>
      <c r="H232" s="29" t="str">
        <f t="shared" si="1"/>
        <v>ธนาคารและการเงิน</v>
      </c>
    </row>
    <row r="233" spans="1:8" ht="15.75" customHeight="1" x14ac:dyDescent="0.3">
      <c r="A233" s="50" t="s">
        <v>7187</v>
      </c>
      <c r="B233" s="50" t="s">
        <v>6452</v>
      </c>
      <c r="C233" s="50" t="s">
        <v>7133</v>
      </c>
      <c r="D233" s="50" t="s">
        <v>7134</v>
      </c>
      <c r="E233" s="50" t="s">
        <v>7188</v>
      </c>
      <c r="F233" s="50" t="s">
        <v>7189</v>
      </c>
      <c r="G233" s="28" t="str">
        <f t="shared" si="0"/>
        <v>ltpZtRt0ugU</v>
      </c>
      <c r="H233" s="29" t="str">
        <f t="shared" si="1"/>
        <v>ธนาคารและการเงิน</v>
      </c>
    </row>
    <row r="234" spans="1:8" ht="15.75" customHeight="1" x14ac:dyDescent="0.3">
      <c r="A234" s="50" t="s">
        <v>7190</v>
      </c>
      <c r="B234" s="50" t="s">
        <v>6452</v>
      </c>
      <c r="C234" s="50" t="s">
        <v>7133</v>
      </c>
      <c r="D234" s="50" t="s">
        <v>7134</v>
      </c>
      <c r="E234" s="50" t="s">
        <v>7191</v>
      </c>
      <c r="F234" s="50" t="s">
        <v>7192</v>
      </c>
      <c r="G234" s="28" t="str">
        <f t="shared" si="0"/>
        <v>2vBkyuKO4lY</v>
      </c>
      <c r="H234" s="29" t="str">
        <f t="shared" si="1"/>
        <v>ธนาคารและการเงิน</v>
      </c>
    </row>
    <row r="235" spans="1:8" ht="15.75" customHeight="1" x14ac:dyDescent="0.3">
      <c r="A235" s="50" t="s">
        <v>7193</v>
      </c>
      <c r="B235" s="50" t="s">
        <v>6452</v>
      </c>
      <c r="C235" s="50" t="s">
        <v>7133</v>
      </c>
      <c r="D235" s="50" t="s">
        <v>7134</v>
      </c>
      <c r="E235" s="50" t="s">
        <v>7194</v>
      </c>
      <c r="F235" s="50" t="s">
        <v>7195</v>
      </c>
      <c r="G235" s="28" t="str">
        <f t="shared" si="0"/>
        <v>CgXaAsY-wy0</v>
      </c>
      <c r="H235" s="29" t="str">
        <f t="shared" si="1"/>
        <v>ธนาคารและการเงิน</v>
      </c>
    </row>
    <row r="236" spans="1:8" ht="15.75" customHeight="1" x14ac:dyDescent="0.3">
      <c r="A236" s="50" t="s">
        <v>7196</v>
      </c>
      <c r="B236" s="50" t="s">
        <v>6452</v>
      </c>
      <c r="C236" s="50" t="s">
        <v>7133</v>
      </c>
      <c r="D236" s="50" t="s">
        <v>7134</v>
      </c>
      <c r="E236" s="50" t="s">
        <v>7197</v>
      </c>
      <c r="F236" s="50" t="s">
        <v>7198</v>
      </c>
      <c r="G236" s="28" t="str">
        <f t="shared" si="0"/>
        <v>ulQMZHxkgHA</v>
      </c>
      <c r="H236" s="29" t="str">
        <f t="shared" si="1"/>
        <v>ธนาคารและการเงิน</v>
      </c>
    </row>
    <row r="237" spans="1:8" ht="15.75" customHeight="1" x14ac:dyDescent="0.3">
      <c r="A237" s="50" t="s">
        <v>7199</v>
      </c>
      <c r="B237" s="50" t="s">
        <v>6452</v>
      </c>
      <c r="C237" s="50" t="s">
        <v>7133</v>
      </c>
      <c r="D237" s="50" t="s">
        <v>7134</v>
      </c>
      <c r="E237" s="50" t="s">
        <v>7200</v>
      </c>
      <c r="F237" s="50" t="s">
        <v>7201</v>
      </c>
      <c r="G237" s="28" t="str">
        <f t="shared" si="0"/>
        <v>pIzb0shmE28</v>
      </c>
      <c r="H237" s="29" t="str">
        <f t="shared" si="1"/>
        <v>ธนาคารและการเงิน</v>
      </c>
    </row>
    <row r="238" spans="1:8" ht="15.75" customHeight="1" x14ac:dyDescent="0.3">
      <c r="A238" s="50" t="s">
        <v>7202</v>
      </c>
      <c r="B238" s="50" t="s">
        <v>6452</v>
      </c>
      <c r="C238" s="50" t="s">
        <v>7133</v>
      </c>
      <c r="D238" s="50" t="s">
        <v>7134</v>
      </c>
      <c r="E238" s="50" t="s">
        <v>7203</v>
      </c>
      <c r="F238" s="50" t="s">
        <v>7204</v>
      </c>
      <c r="G238" s="28" t="str">
        <f t="shared" si="0"/>
        <v>wU2QQKeWnfY</v>
      </c>
      <c r="H238" s="29" t="str">
        <f t="shared" si="1"/>
        <v>ธนาคารและการเงิน</v>
      </c>
    </row>
    <row r="239" spans="1:8" ht="15.75" customHeight="1" x14ac:dyDescent="0.3">
      <c r="A239" s="50" t="s">
        <v>7205</v>
      </c>
      <c r="B239" s="50" t="s">
        <v>6452</v>
      </c>
      <c r="C239" s="50" t="s">
        <v>7133</v>
      </c>
      <c r="D239" s="50" t="s">
        <v>7134</v>
      </c>
      <c r="E239" s="50" t="s">
        <v>7206</v>
      </c>
      <c r="F239" s="50" t="s">
        <v>7207</v>
      </c>
      <c r="G239" s="28" t="str">
        <f t="shared" si="0"/>
        <v>1XIJUQHkCdU</v>
      </c>
      <c r="H239" s="29" t="str">
        <f t="shared" si="1"/>
        <v>ธนาคารและการเงิน</v>
      </c>
    </row>
    <row r="240" spans="1:8" ht="15.75" customHeight="1" x14ac:dyDescent="0.3">
      <c r="A240" s="50" t="s">
        <v>7208</v>
      </c>
      <c r="B240" s="50" t="s">
        <v>6452</v>
      </c>
      <c r="C240" s="50" t="s">
        <v>7209</v>
      </c>
      <c r="D240" s="50" t="s">
        <v>7210</v>
      </c>
      <c r="E240" s="50" t="s">
        <v>7211</v>
      </c>
      <c r="F240" s="50" t="s">
        <v>7212</v>
      </c>
      <c r="G240" s="28" t="str">
        <f t="shared" si="0"/>
        <v>3KsVA1-_h7k</v>
      </c>
      <c r="H240" s="29" t="str">
        <f t="shared" si="1"/>
        <v>ธุรกิจค้าปลีก</v>
      </c>
    </row>
    <row r="241" spans="1:8" ht="15.75" customHeight="1" x14ac:dyDescent="0.3">
      <c r="A241" s="50" t="s">
        <v>7213</v>
      </c>
      <c r="B241" s="50" t="s">
        <v>6452</v>
      </c>
      <c r="C241" s="50" t="s">
        <v>7209</v>
      </c>
      <c r="D241" s="50" t="s">
        <v>7210</v>
      </c>
      <c r="E241" s="50" t="s">
        <v>7214</v>
      </c>
      <c r="F241" s="50" t="s">
        <v>7215</v>
      </c>
      <c r="G241" s="28" t="str">
        <f t="shared" si="0"/>
        <v>pm23HAB5lOE</v>
      </c>
      <c r="H241" s="29" t="str">
        <f t="shared" si="1"/>
        <v>ธุรกิจค้าปลีก</v>
      </c>
    </row>
    <row r="242" spans="1:8" ht="15.75" customHeight="1" x14ac:dyDescent="0.3">
      <c r="A242" s="50" t="s">
        <v>7216</v>
      </c>
      <c r="B242" s="50" t="s">
        <v>6452</v>
      </c>
      <c r="C242" s="50" t="s">
        <v>7209</v>
      </c>
      <c r="D242" s="50" t="s">
        <v>7210</v>
      </c>
      <c r="E242" s="50" t="s">
        <v>7217</v>
      </c>
      <c r="F242" s="50" t="s">
        <v>7218</v>
      </c>
      <c r="G242" s="28" t="str">
        <f t="shared" si="0"/>
        <v>qoC1MBzjS48</v>
      </c>
      <c r="H242" s="29" t="str">
        <f t="shared" si="1"/>
        <v>ธุรกิจค้าปลีก</v>
      </c>
    </row>
    <row r="243" spans="1:8" ht="15.75" customHeight="1" x14ac:dyDescent="0.3">
      <c r="A243" s="50" t="s">
        <v>7219</v>
      </c>
      <c r="B243" s="50" t="s">
        <v>6452</v>
      </c>
      <c r="C243" s="50" t="s">
        <v>7209</v>
      </c>
      <c r="D243" s="50" t="s">
        <v>7210</v>
      </c>
      <c r="E243" s="50" t="s">
        <v>7220</v>
      </c>
      <c r="F243" s="50" t="s">
        <v>7221</v>
      </c>
      <c r="G243" s="28" t="str">
        <f t="shared" si="0"/>
        <v>cYrdCwxGGHQ</v>
      </c>
      <c r="H243" s="29" t="str">
        <f t="shared" si="1"/>
        <v>ธุรกิจค้าปลีก</v>
      </c>
    </row>
    <row r="244" spans="1:8" ht="15.75" customHeight="1" x14ac:dyDescent="0.3">
      <c r="A244" s="50" t="s">
        <v>7222</v>
      </c>
      <c r="B244" s="50" t="s">
        <v>6452</v>
      </c>
      <c r="C244" s="50" t="s">
        <v>7209</v>
      </c>
      <c r="D244" s="50" t="s">
        <v>7210</v>
      </c>
      <c r="E244" s="50" t="s">
        <v>7223</v>
      </c>
      <c r="F244" s="50" t="s">
        <v>7224</v>
      </c>
      <c r="G244" s="28" t="str">
        <f t="shared" si="0"/>
        <v>zBpOBMuPVRc</v>
      </c>
      <c r="H244" s="29" t="str">
        <f t="shared" si="1"/>
        <v>ธุรกิจค้าปลีก</v>
      </c>
    </row>
    <row r="245" spans="1:8" ht="15.75" customHeight="1" x14ac:dyDescent="0.3">
      <c r="A245" s="50" t="s">
        <v>7225</v>
      </c>
      <c r="B245" s="50" t="s">
        <v>6452</v>
      </c>
      <c r="C245" s="50" t="s">
        <v>7209</v>
      </c>
      <c r="D245" s="50" t="s">
        <v>7210</v>
      </c>
      <c r="E245" s="50" t="s">
        <v>7226</v>
      </c>
      <c r="F245" s="50" t="s">
        <v>7227</v>
      </c>
      <c r="G245" s="28" t="str">
        <f t="shared" si="0"/>
        <v>gB_GsIHYTTk</v>
      </c>
      <c r="H245" s="29" t="str">
        <f t="shared" si="1"/>
        <v>ธุรกิจค้าปลีก</v>
      </c>
    </row>
    <row r="246" spans="1:8" ht="15.75" customHeight="1" x14ac:dyDescent="0.3">
      <c r="A246" s="50" t="s">
        <v>7228</v>
      </c>
      <c r="B246" s="50" t="s">
        <v>6452</v>
      </c>
      <c r="C246" s="50" t="s">
        <v>7209</v>
      </c>
      <c r="D246" s="50" t="s">
        <v>7210</v>
      </c>
      <c r="E246" s="50" t="s">
        <v>7229</v>
      </c>
      <c r="F246" s="50" t="s">
        <v>7230</v>
      </c>
      <c r="G246" s="28" t="str">
        <f t="shared" si="0"/>
        <v>UoLezvqXeQo</v>
      </c>
      <c r="H246" s="29" t="str">
        <f t="shared" si="1"/>
        <v>ธุรกิจค้าปลีก</v>
      </c>
    </row>
    <row r="247" spans="1:8" ht="15.75" customHeight="1" x14ac:dyDescent="0.3">
      <c r="A247" s="50" t="s">
        <v>7231</v>
      </c>
      <c r="B247" s="50" t="s">
        <v>6452</v>
      </c>
      <c r="C247" s="50" t="s">
        <v>7209</v>
      </c>
      <c r="D247" s="50" t="s">
        <v>7210</v>
      </c>
      <c r="E247" s="50" t="s">
        <v>7232</v>
      </c>
      <c r="F247" s="50" t="s">
        <v>7233</v>
      </c>
      <c r="G247" s="28" t="str">
        <f t="shared" si="0"/>
        <v>hpdBLJitGg8</v>
      </c>
      <c r="H247" s="29" t="str">
        <f t="shared" si="1"/>
        <v>ธุรกิจค้าปลีก</v>
      </c>
    </row>
    <row r="248" spans="1:8" ht="15.75" customHeight="1" x14ac:dyDescent="0.3">
      <c r="A248" s="50" t="s">
        <v>7234</v>
      </c>
      <c r="B248" s="50" t="s">
        <v>6452</v>
      </c>
      <c r="C248" s="50" t="s">
        <v>7209</v>
      </c>
      <c r="D248" s="50" t="s">
        <v>7210</v>
      </c>
      <c r="E248" s="50" t="s">
        <v>7235</v>
      </c>
      <c r="F248" s="50" t="s">
        <v>7236</v>
      </c>
      <c r="G248" s="28" t="str">
        <f t="shared" si="0"/>
        <v>i_emMbrwXlg</v>
      </c>
      <c r="H248" s="29" t="str">
        <f t="shared" si="1"/>
        <v>ธุรกิจค้าปลีก</v>
      </c>
    </row>
    <row r="249" spans="1:8" ht="15.75" customHeight="1" x14ac:dyDescent="0.3">
      <c r="A249" s="50" t="s">
        <v>7237</v>
      </c>
      <c r="B249" s="50" t="s">
        <v>6452</v>
      </c>
      <c r="C249" s="50" t="s">
        <v>7209</v>
      </c>
      <c r="D249" s="50" t="s">
        <v>7210</v>
      </c>
      <c r="E249" s="50" t="s">
        <v>7238</v>
      </c>
      <c r="F249" s="50" t="s">
        <v>7239</v>
      </c>
      <c r="G249" s="28" t="str">
        <f t="shared" si="0"/>
        <v>qVeZlf-_Xhw</v>
      </c>
      <c r="H249" s="29" t="str">
        <f t="shared" si="1"/>
        <v>ธุรกิจค้าปลีก</v>
      </c>
    </row>
    <row r="250" spans="1:8" ht="15.75" customHeight="1" x14ac:dyDescent="0.3">
      <c r="A250" s="50" t="s">
        <v>7240</v>
      </c>
      <c r="B250" s="50" t="s">
        <v>6452</v>
      </c>
      <c r="C250" s="50" t="s">
        <v>7209</v>
      </c>
      <c r="D250" s="50" t="s">
        <v>7210</v>
      </c>
      <c r="E250" s="50" t="s">
        <v>7241</v>
      </c>
      <c r="F250" s="50" t="s">
        <v>7242</v>
      </c>
      <c r="G250" s="28" t="str">
        <f t="shared" si="0"/>
        <v>nWXNWbtZiNg</v>
      </c>
      <c r="H250" s="29" t="str">
        <f t="shared" si="1"/>
        <v>ธุรกิจค้าปลีก</v>
      </c>
    </row>
    <row r="251" spans="1:8" ht="15.75" customHeight="1" x14ac:dyDescent="0.3">
      <c r="A251" s="50" t="s">
        <v>7243</v>
      </c>
      <c r="B251" s="50" t="s">
        <v>6452</v>
      </c>
      <c r="C251" s="50" t="s">
        <v>7209</v>
      </c>
      <c r="D251" s="50" t="s">
        <v>7210</v>
      </c>
      <c r="E251" s="50" t="s">
        <v>7244</v>
      </c>
      <c r="F251" s="50" t="s">
        <v>7245</v>
      </c>
      <c r="G251" s="28" t="str">
        <f t="shared" si="0"/>
        <v>VzVs7sSyV7w</v>
      </c>
      <c r="H251" s="29" t="str">
        <f t="shared" si="1"/>
        <v>ธุรกิจค้าปลีก</v>
      </c>
    </row>
    <row r="252" spans="1:8" ht="15.75" customHeight="1" x14ac:dyDescent="0.3">
      <c r="A252" s="50" t="s">
        <v>7246</v>
      </c>
      <c r="B252" s="50" t="s">
        <v>6452</v>
      </c>
      <c r="C252" s="50" t="s">
        <v>7209</v>
      </c>
      <c r="D252" s="50" t="s">
        <v>7210</v>
      </c>
      <c r="E252" s="50" t="s">
        <v>7247</v>
      </c>
      <c r="F252" s="50" t="s">
        <v>7248</v>
      </c>
      <c r="G252" s="28" t="str">
        <f t="shared" si="0"/>
        <v>gydUTWxeXDw</v>
      </c>
      <c r="H252" s="29" t="str">
        <f t="shared" si="1"/>
        <v>ธุรกิจค้าปลีก</v>
      </c>
    </row>
    <row r="253" spans="1:8" ht="15.75" customHeight="1" x14ac:dyDescent="0.3">
      <c r="A253" s="50" t="s">
        <v>7249</v>
      </c>
      <c r="B253" s="50" t="s">
        <v>6452</v>
      </c>
      <c r="C253" s="50" t="s">
        <v>7209</v>
      </c>
      <c r="D253" s="50" t="s">
        <v>7210</v>
      </c>
      <c r="E253" s="50" t="s">
        <v>7250</v>
      </c>
      <c r="F253" s="50" t="s">
        <v>7251</v>
      </c>
      <c r="G253" s="28" t="str">
        <f t="shared" si="0"/>
        <v>Mza4NPPQcEM</v>
      </c>
      <c r="H253" s="29" t="str">
        <f t="shared" si="1"/>
        <v>ธุรกิจค้าปลีก</v>
      </c>
    </row>
    <row r="254" spans="1:8" ht="15.75" customHeight="1" x14ac:dyDescent="0.3">
      <c r="A254" s="50" t="s">
        <v>7252</v>
      </c>
      <c r="B254" s="50" t="s">
        <v>6452</v>
      </c>
      <c r="C254" s="50" t="s">
        <v>7209</v>
      </c>
      <c r="D254" s="50" t="s">
        <v>7210</v>
      </c>
      <c r="E254" s="50" t="s">
        <v>7253</v>
      </c>
      <c r="F254" s="50" t="s">
        <v>7254</v>
      </c>
      <c r="G254" s="28" t="str">
        <f t="shared" si="0"/>
        <v>PEV9S-xooVE</v>
      </c>
      <c r="H254" s="29" t="str">
        <f t="shared" si="1"/>
        <v>ธุรกิจค้าปลีก</v>
      </c>
    </row>
    <row r="255" spans="1:8" ht="15.75" customHeight="1" x14ac:dyDescent="0.3">
      <c r="A255" s="50" t="s">
        <v>7255</v>
      </c>
      <c r="B255" s="50" t="s">
        <v>6452</v>
      </c>
      <c r="C255" s="50" t="s">
        <v>7256</v>
      </c>
      <c r="D255" s="50" t="s">
        <v>7257</v>
      </c>
      <c r="E255" s="50" t="s">
        <v>7258</v>
      </c>
      <c r="F255" s="50" t="s">
        <v>7259</v>
      </c>
      <c r="G255" s="28" t="str">
        <f t="shared" si="0"/>
        <v>XvkYPlZmS2Q</v>
      </c>
      <c r="H255" s="29" t="str">
        <f t="shared" si="1"/>
        <v>Health &amp; Wellness</v>
      </c>
    </row>
    <row r="256" spans="1:8" ht="15.75" customHeight="1" x14ac:dyDescent="0.3">
      <c r="A256" s="50" t="s">
        <v>7260</v>
      </c>
      <c r="B256" s="50" t="s">
        <v>6452</v>
      </c>
      <c r="C256" s="50" t="s">
        <v>7256</v>
      </c>
      <c r="D256" s="50" t="s">
        <v>7257</v>
      </c>
      <c r="E256" s="50" t="s">
        <v>7261</v>
      </c>
      <c r="F256" s="50" t="s">
        <v>7262</v>
      </c>
      <c r="G256" s="28" t="str">
        <f t="shared" si="0"/>
        <v>xNrX9gkGJ34</v>
      </c>
      <c r="H256" s="29" t="str">
        <f t="shared" si="1"/>
        <v>Health &amp; Wellness</v>
      </c>
    </row>
    <row r="257" spans="1:8" ht="15.75" customHeight="1" x14ac:dyDescent="0.3">
      <c r="A257" s="50" t="s">
        <v>7263</v>
      </c>
      <c r="B257" s="50" t="s">
        <v>6452</v>
      </c>
      <c r="C257" s="50" t="s">
        <v>7256</v>
      </c>
      <c r="D257" s="50" t="s">
        <v>7257</v>
      </c>
      <c r="E257" s="50" t="s">
        <v>7264</v>
      </c>
      <c r="F257" s="50" t="s">
        <v>7265</v>
      </c>
      <c r="G257" s="28" t="str">
        <f t="shared" ref="G257:G285" si="3">LEFT(SUBSTITUTE(F257,"https://www.youtube.com/watch?v=",""),11)</f>
        <v>nuBrihk7hPs</v>
      </c>
      <c r="H257" s="29" t="str">
        <f t="shared" ref="H257:H285" si="4">RIGHT(C257,LEN(C257)-SEARCH("- ",C257)-1)</f>
        <v>Health &amp; Wellness</v>
      </c>
    </row>
    <row r="258" spans="1:8" ht="15.75" customHeight="1" x14ac:dyDescent="0.3">
      <c r="A258" s="50" t="s">
        <v>7266</v>
      </c>
      <c r="B258" s="50" t="s">
        <v>6452</v>
      </c>
      <c r="C258" s="50" t="s">
        <v>7256</v>
      </c>
      <c r="D258" s="50" t="s">
        <v>7257</v>
      </c>
      <c r="E258" s="50" t="s">
        <v>7267</v>
      </c>
      <c r="F258" s="50" t="s">
        <v>7268</v>
      </c>
      <c r="G258" s="28" t="str">
        <f t="shared" si="3"/>
        <v>1ARh83zAIPw</v>
      </c>
      <c r="H258" s="29" t="str">
        <f t="shared" si="4"/>
        <v>Health &amp; Wellness</v>
      </c>
    </row>
    <row r="259" spans="1:8" ht="15.75" customHeight="1" x14ac:dyDescent="0.3">
      <c r="A259" s="50" t="s">
        <v>7269</v>
      </c>
      <c r="B259" s="50" t="s">
        <v>6452</v>
      </c>
      <c r="C259" s="50" t="s">
        <v>7256</v>
      </c>
      <c r="D259" s="50" t="s">
        <v>7257</v>
      </c>
      <c r="E259" s="50" t="s">
        <v>7270</v>
      </c>
      <c r="F259" s="50" t="s">
        <v>7271</v>
      </c>
      <c r="G259" s="28" t="str">
        <f t="shared" si="3"/>
        <v>EX67FUlrKTk</v>
      </c>
      <c r="H259" s="29" t="str">
        <f t="shared" si="4"/>
        <v>Health &amp; Wellness</v>
      </c>
    </row>
    <row r="260" spans="1:8" ht="15.75" customHeight="1" x14ac:dyDescent="0.3">
      <c r="A260" s="50" t="s">
        <v>7272</v>
      </c>
      <c r="B260" s="50" t="s">
        <v>6452</v>
      </c>
      <c r="C260" s="50" t="s">
        <v>7256</v>
      </c>
      <c r="D260" s="50" t="s">
        <v>7257</v>
      </c>
      <c r="E260" s="50" t="s">
        <v>7273</v>
      </c>
      <c r="F260" s="50" t="s">
        <v>7274</v>
      </c>
      <c r="G260" s="28" t="str">
        <f t="shared" si="3"/>
        <v>_HrYoYFDXqE</v>
      </c>
      <c r="H260" s="29" t="str">
        <f t="shared" si="4"/>
        <v>Health &amp; Wellness</v>
      </c>
    </row>
    <row r="261" spans="1:8" ht="15.75" customHeight="1" x14ac:dyDescent="0.3">
      <c r="A261" s="50" t="s">
        <v>7275</v>
      </c>
      <c r="B261" s="50" t="s">
        <v>6452</v>
      </c>
      <c r="C261" s="50" t="s">
        <v>7256</v>
      </c>
      <c r="D261" s="50" t="s">
        <v>7257</v>
      </c>
      <c r="E261" s="50" t="s">
        <v>7276</v>
      </c>
      <c r="F261" s="50" t="s">
        <v>7277</v>
      </c>
      <c r="G261" s="28" t="str">
        <f t="shared" si="3"/>
        <v>FZNVQFMcTfI</v>
      </c>
      <c r="H261" s="29" t="str">
        <f t="shared" si="4"/>
        <v>Health &amp; Wellness</v>
      </c>
    </row>
    <row r="262" spans="1:8" ht="15.75" customHeight="1" x14ac:dyDescent="0.3">
      <c r="A262" s="50" t="s">
        <v>7278</v>
      </c>
      <c r="B262" s="50" t="s">
        <v>6452</v>
      </c>
      <c r="C262" s="50" t="s">
        <v>7256</v>
      </c>
      <c r="D262" s="50" t="s">
        <v>7257</v>
      </c>
      <c r="E262" s="50" t="s">
        <v>7279</v>
      </c>
      <c r="F262" s="50" t="s">
        <v>7280</v>
      </c>
      <c r="G262" s="28" t="str">
        <f t="shared" si="3"/>
        <v>LNm66wRLIxc</v>
      </c>
      <c r="H262" s="29" t="str">
        <f t="shared" si="4"/>
        <v>Health &amp; Wellness</v>
      </c>
    </row>
    <row r="263" spans="1:8" ht="15.75" customHeight="1" x14ac:dyDescent="0.3">
      <c r="A263" s="50" t="s">
        <v>7281</v>
      </c>
      <c r="B263" s="50" t="s">
        <v>6452</v>
      </c>
      <c r="C263" s="50" t="s">
        <v>7282</v>
      </c>
      <c r="D263" s="50" t="s">
        <v>7283</v>
      </c>
      <c r="E263" s="50" t="s">
        <v>7284</v>
      </c>
      <c r="F263" s="50" t="s">
        <v>7285</v>
      </c>
      <c r="G263" s="28" t="str">
        <f t="shared" si="3"/>
        <v>ke00Eivba-M</v>
      </c>
      <c r="H263" s="29" t="str">
        <f t="shared" si="4"/>
        <v>อสังหาริมทรัพย์</v>
      </c>
    </row>
    <row r="264" spans="1:8" ht="15.75" customHeight="1" x14ac:dyDescent="0.3">
      <c r="A264" s="50" t="s">
        <v>7286</v>
      </c>
      <c r="B264" s="50" t="s">
        <v>6452</v>
      </c>
      <c r="C264" s="50" t="s">
        <v>7282</v>
      </c>
      <c r="D264" s="50" t="s">
        <v>7283</v>
      </c>
      <c r="E264" s="50" t="s">
        <v>7287</v>
      </c>
      <c r="F264" s="50" t="s">
        <v>7288</v>
      </c>
      <c r="G264" s="28" t="str">
        <f t="shared" si="3"/>
        <v>3AnozeAtOnA</v>
      </c>
      <c r="H264" s="29" t="str">
        <f t="shared" si="4"/>
        <v>อสังหาริมทรัพย์</v>
      </c>
    </row>
    <row r="265" spans="1:8" ht="15.75" customHeight="1" x14ac:dyDescent="0.3">
      <c r="A265" s="50" t="s">
        <v>7289</v>
      </c>
      <c r="B265" s="50" t="s">
        <v>6452</v>
      </c>
      <c r="C265" s="50" t="s">
        <v>7282</v>
      </c>
      <c r="D265" s="50" t="s">
        <v>7283</v>
      </c>
      <c r="E265" s="50" t="s">
        <v>7290</v>
      </c>
      <c r="F265" s="50" t="s">
        <v>7291</v>
      </c>
      <c r="G265" s="28" t="str">
        <f t="shared" si="3"/>
        <v>CdDa8kWH3bY</v>
      </c>
      <c r="H265" s="29" t="str">
        <f t="shared" si="4"/>
        <v>อสังหาริมทรัพย์</v>
      </c>
    </row>
    <row r="266" spans="1:8" ht="15.75" customHeight="1" x14ac:dyDescent="0.3">
      <c r="A266" s="50" t="s">
        <v>7292</v>
      </c>
      <c r="B266" s="50" t="s">
        <v>6452</v>
      </c>
      <c r="C266" s="50" t="s">
        <v>7282</v>
      </c>
      <c r="D266" s="50" t="s">
        <v>7283</v>
      </c>
      <c r="E266" s="50" t="s">
        <v>7293</v>
      </c>
      <c r="F266" s="50" t="s">
        <v>7294</v>
      </c>
      <c r="G266" s="28" t="str">
        <f t="shared" si="3"/>
        <v>LN7hPFfskS4</v>
      </c>
      <c r="H266" s="29" t="str">
        <f t="shared" si="4"/>
        <v>อสังหาริมทรัพย์</v>
      </c>
    </row>
    <row r="267" spans="1:8" ht="15.75" customHeight="1" x14ac:dyDescent="0.3">
      <c r="A267" s="50" t="s">
        <v>7295</v>
      </c>
      <c r="B267" s="50" t="s">
        <v>6452</v>
      </c>
      <c r="C267" s="50" t="s">
        <v>7282</v>
      </c>
      <c r="D267" s="50" t="s">
        <v>7283</v>
      </c>
      <c r="E267" s="50" t="s">
        <v>7296</v>
      </c>
      <c r="F267" s="50" t="s">
        <v>7297</v>
      </c>
      <c r="G267" s="28" t="str">
        <f t="shared" si="3"/>
        <v>Ay8EsH49_rQ</v>
      </c>
      <c r="H267" s="29" t="str">
        <f t="shared" si="4"/>
        <v>อสังหาริมทรัพย์</v>
      </c>
    </row>
    <row r="268" spans="1:8" ht="15.75" customHeight="1" x14ac:dyDescent="0.3">
      <c r="A268" s="50" t="s">
        <v>7298</v>
      </c>
      <c r="B268" s="50" t="s">
        <v>6452</v>
      </c>
      <c r="C268" s="50" t="s">
        <v>7282</v>
      </c>
      <c r="D268" s="50" t="s">
        <v>7283</v>
      </c>
      <c r="E268" s="50" t="s">
        <v>7299</v>
      </c>
      <c r="F268" s="50" t="s">
        <v>7300</v>
      </c>
      <c r="G268" s="28" t="str">
        <f t="shared" si="3"/>
        <v>aWiFAZBZV4g</v>
      </c>
      <c r="H268" s="29" t="str">
        <f t="shared" si="4"/>
        <v>อสังหาริมทรัพย์</v>
      </c>
    </row>
    <row r="269" spans="1:8" ht="15.75" customHeight="1" x14ac:dyDescent="0.3">
      <c r="A269" s="50" t="s">
        <v>7301</v>
      </c>
      <c r="B269" s="50" t="s">
        <v>6452</v>
      </c>
      <c r="C269" s="50" t="s">
        <v>7282</v>
      </c>
      <c r="D269" s="50" t="s">
        <v>7283</v>
      </c>
      <c r="E269" s="50" t="s">
        <v>7302</v>
      </c>
      <c r="F269" s="50" t="s">
        <v>7303</v>
      </c>
      <c r="G269" s="28" t="str">
        <f t="shared" si="3"/>
        <v>6lmODdAxm1g</v>
      </c>
      <c r="H269" s="29" t="str">
        <f t="shared" si="4"/>
        <v>อสังหาริมทรัพย์</v>
      </c>
    </row>
    <row r="270" spans="1:8" ht="15.75" customHeight="1" x14ac:dyDescent="0.3">
      <c r="A270" s="50" t="s">
        <v>7304</v>
      </c>
      <c r="B270" s="50" t="s">
        <v>6452</v>
      </c>
      <c r="C270" s="50" t="s">
        <v>7282</v>
      </c>
      <c r="D270" s="50" t="s">
        <v>7283</v>
      </c>
      <c r="E270" s="50" t="s">
        <v>7305</v>
      </c>
      <c r="F270" s="50" t="s">
        <v>7306</v>
      </c>
      <c r="G270" s="28" t="str">
        <f t="shared" si="3"/>
        <v>NnfaxirSWm8</v>
      </c>
      <c r="H270" s="29" t="str">
        <f t="shared" si="4"/>
        <v>อสังหาริมทรัพย์</v>
      </c>
    </row>
    <row r="271" spans="1:8" ht="15.75" customHeight="1" x14ac:dyDescent="0.3">
      <c r="A271" s="50" t="s">
        <v>7307</v>
      </c>
      <c r="B271" s="50" t="s">
        <v>6452</v>
      </c>
      <c r="C271" s="50" t="s">
        <v>7282</v>
      </c>
      <c r="D271" s="50" t="s">
        <v>7283</v>
      </c>
      <c r="E271" s="50" t="s">
        <v>7308</v>
      </c>
      <c r="F271" s="50" t="s">
        <v>7309</v>
      </c>
      <c r="G271" s="28" t="str">
        <f t="shared" si="3"/>
        <v>ypdGQor54mc</v>
      </c>
      <c r="H271" s="29" t="str">
        <f t="shared" si="4"/>
        <v>อสังหาริมทรัพย์</v>
      </c>
    </row>
    <row r="272" spans="1:8" ht="15.75" customHeight="1" x14ac:dyDescent="0.3">
      <c r="A272" s="50" t="s">
        <v>7310</v>
      </c>
      <c r="B272" s="50" t="s">
        <v>6452</v>
      </c>
      <c r="C272" s="50" t="s">
        <v>7282</v>
      </c>
      <c r="D272" s="50" t="s">
        <v>7283</v>
      </c>
      <c r="E272" s="50" t="s">
        <v>7311</v>
      </c>
      <c r="F272" s="50" t="s">
        <v>7312</v>
      </c>
      <c r="G272" s="28" t="str">
        <f t="shared" si="3"/>
        <v>svmK6ejcbsY</v>
      </c>
      <c r="H272" s="29" t="str">
        <f t="shared" si="4"/>
        <v>อสังหาริมทรัพย์</v>
      </c>
    </row>
    <row r="273" spans="1:8" ht="15.75" customHeight="1" x14ac:dyDescent="0.3">
      <c r="A273" s="50" t="s">
        <v>7313</v>
      </c>
      <c r="B273" s="50" t="s">
        <v>6452</v>
      </c>
      <c r="C273" s="50" t="s">
        <v>7282</v>
      </c>
      <c r="D273" s="50" t="s">
        <v>7283</v>
      </c>
      <c r="E273" s="50" t="s">
        <v>7314</v>
      </c>
      <c r="F273" s="50" t="s">
        <v>7315</v>
      </c>
      <c r="G273" s="28" t="str">
        <f t="shared" si="3"/>
        <v>Rw7Vq0gsDGs</v>
      </c>
      <c r="H273" s="29" t="str">
        <f t="shared" si="4"/>
        <v>อสังหาริมทรัพย์</v>
      </c>
    </row>
    <row r="274" spans="1:8" ht="15.75" customHeight="1" x14ac:dyDescent="0.3">
      <c r="A274" s="50" t="s">
        <v>7316</v>
      </c>
      <c r="B274" s="50" t="s">
        <v>6452</v>
      </c>
      <c r="C274" s="50" t="s">
        <v>7282</v>
      </c>
      <c r="D274" s="50" t="s">
        <v>7283</v>
      </c>
      <c r="E274" s="50" t="s">
        <v>7317</v>
      </c>
      <c r="F274" s="50" t="s">
        <v>7318</v>
      </c>
      <c r="G274" s="28" t="str">
        <f t="shared" si="3"/>
        <v>Y-Xx717O7GU</v>
      </c>
      <c r="H274" s="29" t="str">
        <f t="shared" si="4"/>
        <v>อสังหาริมทรัพย์</v>
      </c>
    </row>
    <row r="275" spans="1:8" ht="15.75" customHeight="1" x14ac:dyDescent="0.3">
      <c r="A275" s="50" t="s">
        <v>7319</v>
      </c>
      <c r="B275" s="50" t="s">
        <v>6452</v>
      </c>
      <c r="C275" s="50" t="s">
        <v>7282</v>
      </c>
      <c r="D275" s="50" t="s">
        <v>7283</v>
      </c>
      <c r="E275" s="50" t="s">
        <v>7320</v>
      </c>
      <c r="F275" s="50" t="s">
        <v>7321</v>
      </c>
      <c r="G275" s="28" t="str">
        <f t="shared" si="3"/>
        <v>AHBMcFCk84g</v>
      </c>
      <c r="H275" s="29" t="str">
        <f t="shared" si="4"/>
        <v>อสังหาริมทรัพย์</v>
      </c>
    </row>
    <row r="276" spans="1:8" ht="15.75" customHeight="1" x14ac:dyDescent="0.3">
      <c r="A276" s="50" t="s">
        <v>7322</v>
      </c>
      <c r="B276" s="50" t="s">
        <v>6452</v>
      </c>
      <c r="C276" s="50" t="s">
        <v>7282</v>
      </c>
      <c r="D276" s="50" t="s">
        <v>7283</v>
      </c>
      <c r="E276" s="50" t="s">
        <v>7323</v>
      </c>
      <c r="F276" s="50" t="s">
        <v>7324</v>
      </c>
      <c r="G276" s="28" t="str">
        <f t="shared" si="3"/>
        <v>6zy_Taqyi6I</v>
      </c>
      <c r="H276" s="29" t="str">
        <f t="shared" si="4"/>
        <v>อสังหาริมทรัพย์</v>
      </c>
    </row>
    <row r="277" spans="1:8" ht="15.75" customHeight="1" x14ac:dyDescent="0.3">
      <c r="A277" s="50" t="s">
        <v>7325</v>
      </c>
      <c r="B277" s="50" t="s">
        <v>6452</v>
      </c>
      <c r="C277" s="50" t="s">
        <v>7282</v>
      </c>
      <c r="D277" s="50" t="s">
        <v>7283</v>
      </c>
      <c r="E277" s="50" t="s">
        <v>7326</v>
      </c>
      <c r="F277" s="50" t="s">
        <v>7327</v>
      </c>
      <c r="G277" s="28" t="str">
        <f t="shared" si="3"/>
        <v>x_lsHEF9ung</v>
      </c>
      <c r="H277" s="29" t="str">
        <f t="shared" si="4"/>
        <v>อสังหาริมทรัพย์</v>
      </c>
    </row>
    <row r="278" spans="1:8" ht="15.75" customHeight="1" x14ac:dyDescent="0.3">
      <c r="A278" s="50" t="s">
        <v>7328</v>
      </c>
      <c r="B278" s="50" t="s">
        <v>6452</v>
      </c>
      <c r="C278" s="50" t="s">
        <v>7282</v>
      </c>
      <c r="D278" s="50" t="s">
        <v>7283</v>
      </c>
      <c r="E278" s="50" t="s">
        <v>7329</v>
      </c>
      <c r="F278" s="50" t="s">
        <v>7330</v>
      </c>
      <c r="G278" s="28" t="str">
        <f t="shared" si="3"/>
        <v>1zx0TGbftcM</v>
      </c>
      <c r="H278" s="29" t="str">
        <f t="shared" si="4"/>
        <v>อสังหาริมทรัพย์</v>
      </c>
    </row>
    <row r="279" spans="1:8" ht="15.75" customHeight="1" x14ac:dyDescent="0.3">
      <c r="A279" s="50" t="s">
        <v>7331</v>
      </c>
      <c r="B279" s="50" t="s">
        <v>6452</v>
      </c>
      <c r="C279" s="50" t="s">
        <v>7282</v>
      </c>
      <c r="D279" s="50" t="s">
        <v>7283</v>
      </c>
      <c r="E279" s="50" t="s">
        <v>7332</v>
      </c>
      <c r="F279" s="50" t="s">
        <v>7333</v>
      </c>
      <c r="G279" s="28" t="str">
        <f t="shared" si="3"/>
        <v>-DC1joOin5c</v>
      </c>
      <c r="H279" s="29" t="str">
        <f t="shared" si="4"/>
        <v>อสังหาริมทรัพย์</v>
      </c>
    </row>
    <row r="280" spans="1:8" ht="15.75" customHeight="1" x14ac:dyDescent="0.3">
      <c r="A280" s="50" t="s">
        <v>7334</v>
      </c>
      <c r="B280" s="50" t="s">
        <v>6452</v>
      </c>
      <c r="C280" s="50" t="s">
        <v>7282</v>
      </c>
      <c r="D280" s="50" t="s">
        <v>7283</v>
      </c>
      <c r="E280" s="50" t="s">
        <v>7335</v>
      </c>
      <c r="F280" s="50" t="s">
        <v>7336</v>
      </c>
      <c r="G280" s="28" t="str">
        <f t="shared" si="3"/>
        <v>0kD2_U4hpuI</v>
      </c>
      <c r="H280" s="29" t="str">
        <f t="shared" si="4"/>
        <v>อสังหาริมทรัพย์</v>
      </c>
    </row>
    <row r="281" spans="1:8" ht="15.75" customHeight="1" x14ac:dyDescent="0.3">
      <c r="A281" s="50" t="s">
        <v>7337</v>
      </c>
      <c r="B281" s="50" t="s">
        <v>6452</v>
      </c>
      <c r="C281" s="50" t="s">
        <v>7282</v>
      </c>
      <c r="D281" s="50" t="s">
        <v>7283</v>
      </c>
      <c r="E281" s="50" t="s">
        <v>7338</v>
      </c>
      <c r="F281" s="50" t="s">
        <v>7339</v>
      </c>
      <c r="G281" s="28" t="str">
        <f t="shared" si="3"/>
        <v>Vf8X6YyejU4</v>
      </c>
      <c r="H281" s="29" t="str">
        <f t="shared" si="4"/>
        <v>อสังหาริมทรัพย์</v>
      </c>
    </row>
    <row r="282" spans="1:8" ht="15.75" customHeight="1" x14ac:dyDescent="0.3">
      <c r="A282" s="50" t="s">
        <v>7340</v>
      </c>
      <c r="B282" s="50" t="s">
        <v>6452</v>
      </c>
      <c r="C282" s="50" t="s">
        <v>7282</v>
      </c>
      <c r="D282" s="50" t="s">
        <v>7283</v>
      </c>
      <c r="E282" s="50" t="s">
        <v>7341</v>
      </c>
      <c r="F282" s="50" t="s">
        <v>7342</v>
      </c>
      <c r="G282" s="28" t="str">
        <f t="shared" si="3"/>
        <v>w3rkOZQ9kh4</v>
      </c>
      <c r="H282" s="29" t="str">
        <f t="shared" si="4"/>
        <v>อสังหาริมทรัพย์</v>
      </c>
    </row>
    <row r="283" spans="1:8" ht="15.75" customHeight="1" x14ac:dyDescent="0.3">
      <c r="A283" s="50" t="s">
        <v>7343</v>
      </c>
      <c r="B283" s="50" t="s">
        <v>6452</v>
      </c>
      <c r="C283" s="50" t="s">
        <v>7282</v>
      </c>
      <c r="D283" s="50" t="s">
        <v>7283</v>
      </c>
      <c r="E283" s="50" t="s">
        <v>7344</v>
      </c>
      <c r="F283" s="50" t="s">
        <v>7345</v>
      </c>
      <c r="G283" s="28" t="str">
        <f t="shared" si="3"/>
        <v>vEnKffN5_IE</v>
      </c>
      <c r="H283" s="29" t="str">
        <f t="shared" si="4"/>
        <v>อสังหาริมทรัพย์</v>
      </c>
    </row>
    <row r="284" spans="1:8" ht="15.75" customHeight="1" x14ac:dyDescent="0.3">
      <c r="A284" s="50" t="s">
        <v>7346</v>
      </c>
      <c r="B284" s="50" t="s">
        <v>6452</v>
      </c>
      <c r="C284" s="50" t="s">
        <v>7282</v>
      </c>
      <c r="D284" s="50" t="s">
        <v>7283</v>
      </c>
      <c r="E284" s="50" t="s">
        <v>7347</v>
      </c>
      <c r="F284" s="50" t="s">
        <v>7348</v>
      </c>
      <c r="G284" s="28" t="str">
        <f t="shared" si="3"/>
        <v>c3TROdogUKM</v>
      </c>
      <c r="H284" s="29" t="str">
        <f t="shared" si="4"/>
        <v>อสังหาริมทรัพย์</v>
      </c>
    </row>
    <row r="285" spans="1:8" ht="15.75" customHeight="1" x14ac:dyDescent="0.3">
      <c r="A285" s="50" t="s">
        <v>7349</v>
      </c>
      <c r="B285" s="50" t="s">
        <v>6452</v>
      </c>
      <c r="C285" s="50" t="s">
        <v>7282</v>
      </c>
      <c r="D285" s="50" t="s">
        <v>7283</v>
      </c>
      <c r="E285" s="50" t="s">
        <v>7350</v>
      </c>
      <c r="F285" s="50" t="s">
        <v>7351</v>
      </c>
      <c r="G285" s="28" t="str">
        <f t="shared" si="3"/>
        <v>so8N3a5Wh0s</v>
      </c>
      <c r="H285" s="29" t="str">
        <f t="shared" si="4"/>
        <v>อสังหาริมทรัพย์</v>
      </c>
    </row>
    <row r="286" spans="1:8" ht="15.75" customHeight="1" x14ac:dyDescent="0.3">
      <c r="G286" s="3"/>
      <c r="H286" s="3"/>
    </row>
    <row r="287" spans="1:8" ht="15.75" customHeight="1" x14ac:dyDescent="0.3">
      <c r="G287" s="3"/>
      <c r="H287" s="3"/>
    </row>
    <row r="288" spans="1:8" ht="15.75" customHeight="1" x14ac:dyDescent="0.3">
      <c r="G288" s="3"/>
      <c r="H288" s="3"/>
    </row>
    <row r="289" spans="7:8" ht="15.75" customHeight="1" x14ac:dyDescent="0.3">
      <c r="G289" s="3"/>
      <c r="H289" s="3"/>
    </row>
    <row r="290" spans="7:8" ht="15.75" customHeight="1" x14ac:dyDescent="0.3">
      <c r="G290" s="3"/>
      <c r="H290" s="3"/>
    </row>
    <row r="291" spans="7:8" ht="15.75" customHeight="1" x14ac:dyDescent="0.3">
      <c r="G291" s="3"/>
      <c r="H291" s="3"/>
    </row>
    <row r="292" spans="7:8" ht="15.75" customHeight="1" x14ac:dyDescent="0.3">
      <c r="G292" s="3"/>
      <c r="H292" s="3"/>
    </row>
    <row r="293" spans="7:8" ht="15.75" customHeight="1" x14ac:dyDescent="0.3">
      <c r="G293" s="3"/>
      <c r="H293" s="3"/>
    </row>
    <row r="294" spans="7:8" ht="15.75" customHeight="1" x14ac:dyDescent="0.3">
      <c r="G294" s="3"/>
      <c r="H294" s="3"/>
    </row>
    <row r="295" spans="7:8" ht="15.75" customHeight="1" x14ac:dyDescent="0.3">
      <c r="G295" s="3"/>
      <c r="H295" s="3"/>
    </row>
    <row r="296" spans="7:8" ht="15.75" customHeight="1" x14ac:dyDescent="0.3">
      <c r="G296" s="3"/>
      <c r="H296" s="3"/>
    </row>
    <row r="297" spans="7:8" ht="15.75" customHeight="1" x14ac:dyDescent="0.3">
      <c r="G297" s="3"/>
      <c r="H297" s="3"/>
    </row>
    <row r="298" spans="7:8" ht="15.75" customHeight="1" x14ac:dyDescent="0.3">
      <c r="G298" s="3"/>
      <c r="H298" s="3"/>
    </row>
    <row r="299" spans="7:8" ht="15.75" customHeight="1" x14ac:dyDescent="0.3">
      <c r="G299" s="3"/>
      <c r="H299" s="3"/>
    </row>
    <row r="300" spans="7:8" ht="15.75" customHeight="1" x14ac:dyDescent="0.3">
      <c r="G300" s="3"/>
      <c r="H300" s="3"/>
    </row>
    <row r="301" spans="7:8" ht="15.75" customHeight="1" x14ac:dyDescent="0.3">
      <c r="G301" s="3"/>
      <c r="H301" s="3"/>
    </row>
    <row r="302" spans="7:8" ht="15.75" customHeight="1" x14ac:dyDescent="0.3">
      <c r="G302" s="3"/>
      <c r="H302" s="3"/>
    </row>
    <row r="303" spans="7:8" ht="15.75" customHeight="1" x14ac:dyDescent="0.3">
      <c r="G303" s="3"/>
      <c r="H303" s="3"/>
    </row>
    <row r="304" spans="7:8" ht="15.75" customHeight="1" x14ac:dyDescent="0.3">
      <c r="G304" s="3"/>
      <c r="H304" s="3"/>
    </row>
    <row r="305" spans="7:8" ht="15.75" customHeight="1" x14ac:dyDescent="0.3">
      <c r="G305" s="3"/>
      <c r="H305" s="3"/>
    </row>
    <row r="306" spans="7:8" ht="15.75" customHeight="1" x14ac:dyDescent="0.3">
      <c r="G306" s="3"/>
      <c r="H306" s="3"/>
    </row>
    <row r="307" spans="7:8" ht="15.75" customHeight="1" x14ac:dyDescent="0.3">
      <c r="G307" s="3"/>
      <c r="H307" s="3"/>
    </row>
    <row r="308" spans="7:8" ht="15.75" customHeight="1" x14ac:dyDescent="0.3">
      <c r="G308" s="3"/>
      <c r="H308" s="3"/>
    </row>
    <row r="309" spans="7:8" ht="15.75" customHeight="1" x14ac:dyDescent="0.3">
      <c r="G309" s="3"/>
      <c r="H309" s="3"/>
    </row>
    <row r="310" spans="7:8" ht="15.75" customHeight="1" x14ac:dyDescent="0.3">
      <c r="G310" s="3"/>
      <c r="H310" s="3"/>
    </row>
    <row r="311" spans="7:8" ht="15.75" customHeight="1" x14ac:dyDescent="0.3">
      <c r="G311" s="3"/>
      <c r="H311" s="3"/>
    </row>
    <row r="312" spans="7:8" ht="15.75" customHeight="1" x14ac:dyDescent="0.3">
      <c r="G312" s="3"/>
      <c r="H312" s="3"/>
    </row>
    <row r="313" spans="7:8" ht="15.75" customHeight="1" x14ac:dyDescent="0.3">
      <c r="G313" s="3"/>
      <c r="H313" s="3"/>
    </row>
    <row r="314" spans="7:8" ht="15.75" customHeight="1" x14ac:dyDescent="0.3">
      <c r="G314" s="3"/>
      <c r="H314" s="3"/>
    </row>
    <row r="315" spans="7:8" ht="15.75" customHeight="1" x14ac:dyDescent="0.3">
      <c r="G315" s="3"/>
      <c r="H315" s="3"/>
    </row>
    <row r="316" spans="7:8" ht="15.75" customHeight="1" x14ac:dyDescent="0.3">
      <c r="G316" s="3"/>
      <c r="H316" s="3"/>
    </row>
    <row r="317" spans="7:8" ht="15.75" customHeight="1" x14ac:dyDescent="0.3">
      <c r="G317" s="3"/>
      <c r="H317" s="3"/>
    </row>
    <row r="318" spans="7:8" ht="15.75" customHeight="1" x14ac:dyDescent="0.3">
      <c r="G318" s="3"/>
      <c r="H318" s="3"/>
    </row>
    <row r="319" spans="7:8" ht="15.75" customHeight="1" x14ac:dyDescent="0.3">
      <c r="G319" s="3"/>
      <c r="H319" s="3"/>
    </row>
    <row r="320" spans="7:8" ht="15.75" customHeight="1" x14ac:dyDescent="0.3">
      <c r="G320" s="3"/>
      <c r="H320" s="3"/>
    </row>
    <row r="321" spans="7:8" ht="15.75" customHeight="1" x14ac:dyDescent="0.3">
      <c r="G321" s="3"/>
      <c r="H321" s="3"/>
    </row>
    <row r="322" spans="7:8" ht="15.75" customHeight="1" x14ac:dyDescent="0.3">
      <c r="G322" s="3"/>
      <c r="H322" s="3"/>
    </row>
    <row r="323" spans="7:8" ht="15.75" customHeight="1" x14ac:dyDescent="0.3">
      <c r="G323" s="3"/>
      <c r="H323" s="3"/>
    </row>
    <row r="324" spans="7:8" ht="15.75" customHeight="1" x14ac:dyDescent="0.3">
      <c r="G324" s="3"/>
      <c r="H324" s="3"/>
    </row>
    <row r="325" spans="7:8" ht="15.75" customHeight="1" x14ac:dyDescent="0.3">
      <c r="G325" s="3"/>
      <c r="H325" s="3"/>
    </row>
    <row r="326" spans="7:8" ht="15.75" customHeight="1" x14ac:dyDescent="0.3">
      <c r="G326" s="3"/>
      <c r="H326" s="3"/>
    </row>
    <row r="327" spans="7:8" ht="15.75" customHeight="1" x14ac:dyDescent="0.3">
      <c r="G327" s="3"/>
      <c r="H327" s="3"/>
    </row>
    <row r="328" spans="7:8" ht="15.75" customHeight="1" x14ac:dyDescent="0.3">
      <c r="G328" s="3"/>
      <c r="H328" s="3"/>
    </row>
    <row r="329" spans="7:8" ht="15.75" customHeight="1" x14ac:dyDescent="0.3">
      <c r="G329" s="3"/>
      <c r="H329" s="3"/>
    </row>
    <row r="330" spans="7:8" ht="15.75" customHeight="1" x14ac:dyDescent="0.3">
      <c r="G330" s="3"/>
      <c r="H330" s="3"/>
    </row>
    <row r="331" spans="7:8" ht="15.75" customHeight="1" x14ac:dyDescent="0.3">
      <c r="G331" s="3"/>
      <c r="H331" s="3"/>
    </row>
    <row r="332" spans="7:8" ht="15.75" customHeight="1" x14ac:dyDescent="0.3">
      <c r="G332" s="3"/>
      <c r="H332" s="3"/>
    </row>
    <row r="333" spans="7:8" ht="15.75" customHeight="1" x14ac:dyDescent="0.3">
      <c r="G333" s="3"/>
      <c r="H333" s="3"/>
    </row>
    <row r="334" spans="7:8" ht="15.75" customHeight="1" x14ac:dyDescent="0.3">
      <c r="G334" s="3"/>
      <c r="H334" s="3"/>
    </row>
    <row r="335" spans="7:8" ht="15.75" customHeight="1" x14ac:dyDescent="0.3">
      <c r="G335" s="3"/>
      <c r="H335" s="3"/>
    </row>
    <row r="336" spans="7:8" ht="15.75" customHeight="1" x14ac:dyDescent="0.3">
      <c r="G336" s="3"/>
      <c r="H336" s="3"/>
    </row>
    <row r="337" spans="7:8" ht="15.75" customHeight="1" x14ac:dyDescent="0.3">
      <c r="G337" s="3"/>
      <c r="H337" s="3"/>
    </row>
    <row r="338" spans="7:8" ht="15.75" customHeight="1" x14ac:dyDescent="0.3">
      <c r="G338" s="3"/>
      <c r="H338" s="3"/>
    </row>
    <row r="339" spans="7:8" ht="15.75" customHeight="1" x14ac:dyDescent="0.3">
      <c r="G339" s="3"/>
      <c r="H339" s="3"/>
    </row>
    <row r="340" spans="7:8" ht="15.75" customHeight="1" x14ac:dyDescent="0.3">
      <c r="G340" s="3"/>
      <c r="H340" s="3"/>
    </row>
    <row r="341" spans="7:8" ht="15.75" customHeight="1" x14ac:dyDescent="0.3">
      <c r="G341" s="3"/>
      <c r="H341" s="3"/>
    </row>
    <row r="342" spans="7:8" ht="15.75" customHeight="1" x14ac:dyDescent="0.3">
      <c r="G342" s="3"/>
      <c r="H342" s="3"/>
    </row>
    <row r="343" spans="7:8" ht="15.75" customHeight="1" x14ac:dyDescent="0.3">
      <c r="G343" s="3"/>
      <c r="H343" s="3"/>
    </row>
    <row r="344" spans="7:8" ht="15.75" customHeight="1" x14ac:dyDescent="0.3">
      <c r="G344" s="3"/>
      <c r="H344" s="3"/>
    </row>
    <row r="345" spans="7:8" ht="15.75" customHeight="1" x14ac:dyDescent="0.3">
      <c r="G345" s="3"/>
      <c r="H345" s="3"/>
    </row>
    <row r="346" spans="7:8" ht="15.75" customHeight="1" x14ac:dyDescent="0.3">
      <c r="G346" s="3"/>
      <c r="H346" s="3"/>
    </row>
    <row r="347" spans="7:8" ht="15.75" customHeight="1" x14ac:dyDescent="0.3">
      <c r="G347" s="3"/>
      <c r="H347" s="3"/>
    </row>
    <row r="348" spans="7:8" ht="15.75" customHeight="1" x14ac:dyDescent="0.3">
      <c r="G348" s="3"/>
      <c r="H348" s="3"/>
    </row>
    <row r="349" spans="7:8" ht="15.75" customHeight="1" x14ac:dyDescent="0.3">
      <c r="G349" s="3"/>
      <c r="H349" s="3"/>
    </row>
    <row r="350" spans="7:8" ht="15.75" customHeight="1" x14ac:dyDescent="0.3">
      <c r="G350" s="3"/>
      <c r="H350" s="3"/>
    </row>
    <row r="351" spans="7:8" ht="15.75" customHeight="1" x14ac:dyDescent="0.3">
      <c r="G351" s="3"/>
      <c r="H351" s="3"/>
    </row>
    <row r="352" spans="7:8" ht="15.75" customHeight="1" x14ac:dyDescent="0.3">
      <c r="G352" s="3"/>
      <c r="H352" s="3"/>
    </row>
    <row r="353" spans="7:8" ht="15.75" customHeight="1" x14ac:dyDescent="0.3">
      <c r="G353" s="3"/>
      <c r="H353" s="3"/>
    </row>
    <row r="354" spans="7:8" ht="15.75" customHeight="1" x14ac:dyDescent="0.3">
      <c r="G354" s="3"/>
      <c r="H354" s="3"/>
    </row>
    <row r="355" spans="7:8" ht="15.75" customHeight="1" x14ac:dyDescent="0.3">
      <c r="G355" s="3"/>
      <c r="H355" s="3"/>
    </row>
    <row r="356" spans="7:8" ht="15.75" customHeight="1" x14ac:dyDescent="0.3">
      <c r="G356" s="3"/>
      <c r="H356" s="3"/>
    </row>
    <row r="357" spans="7:8" ht="15.75" customHeight="1" x14ac:dyDescent="0.3">
      <c r="G357" s="3"/>
      <c r="H357" s="3"/>
    </row>
    <row r="358" spans="7:8" ht="15.75" customHeight="1" x14ac:dyDescent="0.3">
      <c r="G358" s="3"/>
      <c r="H358" s="3"/>
    </row>
    <row r="359" spans="7:8" ht="15.75" customHeight="1" x14ac:dyDescent="0.3">
      <c r="G359" s="3"/>
      <c r="H359" s="3"/>
    </row>
    <row r="360" spans="7:8" ht="15.75" customHeight="1" x14ac:dyDescent="0.3">
      <c r="G360" s="3"/>
      <c r="H360" s="3"/>
    </row>
    <row r="361" spans="7:8" ht="15.75" customHeight="1" x14ac:dyDescent="0.3">
      <c r="G361" s="3"/>
      <c r="H361" s="3"/>
    </row>
    <row r="362" spans="7:8" ht="15.75" customHeight="1" x14ac:dyDescent="0.3">
      <c r="G362" s="3"/>
      <c r="H362" s="3"/>
    </row>
    <row r="363" spans="7:8" ht="15.75" customHeight="1" x14ac:dyDescent="0.3">
      <c r="G363" s="3"/>
      <c r="H363" s="3"/>
    </row>
    <row r="364" spans="7:8" ht="15.75" customHeight="1" x14ac:dyDescent="0.3">
      <c r="G364" s="3"/>
      <c r="H364" s="3"/>
    </row>
    <row r="365" spans="7:8" ht="15.75" customHeight="1" x14ac:dyDescent="0.3">
      <c r="G365" s="3"/>
      <c r="H365" s="3"/>
    </row>
    <row r="366" spans="7:8" ht="15.75" customHeight="1" x14ac:dyDescent="0.3">
      <c r="G366" s="3"/>
      <c r="H366" s="3"/>
    </row>
    <row r="367" spans="7:8" ht="15.75" customHeight="1" x14ac:dyDescent="0.3">
      <c r="G367" s="3"/>
      <c r="H367" s="3"/>
    </row>
    <row r="368" spans="7:8" ht="15.75" customHeight="1" x14ac:dyDescent="0.3">
      <c r="G368" s="3"/>
      <c r="H368" s="3"/>
    </row>
    <row r="369" spans="7:8" ht="15.75" customHeight="1" x14ac:dyDescent="0.3">
      <c r="G369" s="3"/>
      <c r="H369" s="3"/>
    </row>
    <row r="370" spans="7:8" ht="15.75" customHeight="1" x14ac:dyDescent="0.3">
      <c r="G370" s="3"/>
      <c r="H370" s="3"/>
    </row>
    <row r="371" spans="7:8" ht="15.75" customHeight="1" x14ac:dyDescent="0.3">
      <c r="G371" s="3"/>
      <c r="H371" s="3"/>
    </row>
    <row r="372" spans="7:8" ht="15.75" customHeight="1" x14ac:dyDescent="0.3">
      <c r="G372" s="3"/>
      <c r="H372" s="3"/>
    </row>
    <row r="373" spans="7:8" ht="15.75" customHeight="1" x14ac:dyDescent="0.3">
      <c r="G373" s="3"/>
      <c r="H373" s="3"/>
    </row>
    <row r="374" spans="7:8" ht="15.75" customHeight="1" x14ac:dyDescent="0.3">
      <c r="G374" s="3"/>
      <c r="H374" s="3"/>
    </row>
    <row r="375" spans="7:8" ht="15.75" customHeight="1" x14ac:dyDescent="0.3">
      <c r="G375" s="3"/>
      <c r="H375" s="3"/>
    </row>
    <row r="376" spans="7:8" ht="15.75" customHeight="1" x14ac:dyDescent="0.3">
      <c r="G376" s="3"/>
      <c r="H376" s="3"/>
    </row>
    <row r="377" spans="7:8" ht="15.75" customHeight="1" x14ac:dyDescent="0.3">
      <c r="G377" s="3"/>
      <c r="H377" s="3"/>
    </row>
    <row r="378" spans="7:8" ht="15.75" customHeight="1" x14ac:dyDescent="0.3">
      <c r="G378" s="3"/>
      <c r="H378" s="3"/>
    </row>
    <row r="379" spans="7:8" ht="15.75" customHeight="1" x14ac:dyDescent="0.3">
      <c r="G379" s="3"/>
      <c r="H379" s="3"/>
    </row>
    <row r="380" spans="7:8" ht="15.75" customHeight="1" x14ac:dyDescent="0.3">
      <c r="G380" s="3"/>
      <c r="H380" s="3"/>
    </row>
    <row r="381" spans="7:8" ht="15.75" customHeight="1" x14ac:dyDescent="0.3">
      <c r="G381" s="3"/>
      <c r="H381" s="3"/>
    </row>
    <row r="382" spans="7:8" ht="15.75" customHeight="1" x14ac:dyDescent="0.3">
      <c r="G382" s="3"/>
      <c r="H382" s="3"/>
    </row>
    <row r="383" spans="7:8" ht="15.75" customHeight="1" x14ac:dyDescent="0.3">
      <c r="G383" s="3"/>
      <c r="H383" s="3"/>
    </row>
    <row r="384" spans="7:8" ht="15.75" customHeight="1" x14ac:dyDescent="0.3">
      <c r="G384" s="3"/>
      <c r="H384" s="3"/>
    </row>
    <row r="385" spans="7:8" ht="15.75" customHeight="1" x14ac:dyDescent="0.3">
      <c r="G385" s="3"/>
      <c r="H385" s="3"/>
    </row>
    <row r="386" spans="7:8" ht="15.75" customHeight="1" x14ac:dyDescent="0.3">
      <c r="G386" s="3"/>
      <c r="H386" s="3"/>
    </row>
    <row r="387" spans="7:8" ht="15.75" customHeight="1" x14ac:dyDescent="0.3">
      <c r="G387" s="3"/>
      <c r="H387" s="3"/>
    </row>
    <row r="388" spans="7:8" ht="15.75" customHeight="1" x14ac:dyDescent="0.3">
      <c r="G388" s="3"/>
      <c r="H388" s="3"/>
    </row>
    <row r="389" spans="7:8" ht="15.75" customHeight="1" x14ac:dyDescent="0.3">
      <c r="G389" s="3"/>
      <c r="H389" s="3"/>
    </row>
    <row r="390" spans="7:8" ht="15.75" customHeight="1" x14ac:dyDescent="0.3">
      <c r="G390" s="3"/>
      <c r="H390" s="3"/>
    </row>
    <row r="391" spans="7:8" ht="15.75" customHeight="1" x14ac:dyDescent="0.3">
      <c r="G391" s="3"/>
      <c r="H391" s="3"/>
    </row>
    <row r="392" spans="7:8" ht="15.75" customHeight="1" x14ac:dyDescent="0.3">
      <c r="G392" s="3"/>
      <c r="H392" s="3"/>
    </row>
    <row r="393" spans="7:8" ht="15.75" customHeight="1" x14ac:dyDescent="0.3">
      <c r="G393" s="3"/>
      <c r="H393" s="3"/>
    </row>
    <row r="394" spans="7:8" ht="15.75" customHeight="1" x14ac:dyDescent="0.3">
      <c r="G394" s="3"/>
      <c r="H394" s="3"/>
    </row>
    <row r="395" spans="7:8" ht="15.75" customHeight="1" x14ac:dyDescent="0.3">
      <c r="G395" s="3"/>
      <c r="H395" s="3"/>
    </row>
    <row r="396" spans="7:8" ht="15.75" customHeight="1" x14ac:dyDescent="0.3">
      <c r="G396" s="3"/>
      <c r="H396" s="3"/>
    </row>
    <row r="397" spans="7:8" ht="15.75" customHeight="1" x14ac:dyDescent="0.3">
      <c r="G397" s="3"/>
      <c r="H397" s="3"/>
    </row>
    <row r="398" spans="7:8" ht="15.75" customHeight="1" x14ac:dyDescent="0.3">
      <c r="G398" s="3"/>
      <c r="H398" s="3"/>
    </row>
    <row r="399" spans="7:8" ht="15.75" customHeight="1" x14ac:dyDescent="0.3">
      <c r="G399" s="3"/>
      <c r="H399" s="3"/>
    </row>
    <row r="400" spans="7:8" ht="15.75" customHeight="1" x14ac:dyDescent="0.3">
      <c r="G400" s="3"/>
      <c r="H400" s="3"/>
    </row>
    <row r="401" spans="7:8" ht="15.75" customHeight="1" x14ac:dyDescent="0.3">
      <c r="G401" s="3"/>
      <c r="H401" s="3"/>
    </row>
    <row r="402" spans="7:8" ht="15.75" customHeight="1" x14ac:dyDescent="0.3">
      <c r="G402" s="3"/>
      <c r="H402" s="3"/>
    </row>
    <row r="403" spans="7:8" ht="15.75" customHeight="1" x14ac:dyDescent="0.3">
      <c r="G403" s="3"/>
      <c r="H403" s="3"/>
    </row>
    <row r="404" spans="7:8" ht="15.75" customHeight="1" x14ac:dyDescent="0.3">
      <c r="G404" s="3"/>
      <c r="H404" s="3"/>
    </row>
    <row r="405" spans="7:8" ht="15.75" customHeight="1" x14ac:dyDescent="0.3">
      <c r="G405" s="3"/>
      <c r="H405" s="3"/>
    </row>
    <row r="406" spans="7:8" ht="15.75" customHeight="1" x14ac:dyDescent="0.3">
      <c r="G406" s="3"/>
      <c r="H406" s="3"/>
    </row>
    <row r="407" spans="7:8" ht="15.75" customHeight="1" x14ac:dyDescent="0.3">
      <c r="G407" s="3"/>
      <c r="H407" s="3"/>
    </row>
    <row r="408" spans="7:8" ht="15.75" customHeight="1" x14ac:dyDescent="0.3">
      <c r="G408" s="3"/>
      <c r="H408" s="3"/>
    </row>
    <row r="409" spans="7:8" ht="15.75" customHeight="1" x14ac:dyDescent="0.3">
      <c r="G409" s="3"/>
      <c r="H409" s="3"/>
    </row>
    <row r="410" spans="7:8" ht="15.75" customHeight="1" x14ac:dyDescent="0.3">
      <c r="G410" s="3"/>
      <c r="H410" s="3"/>
    </row>
    <row r="411" spans="7:8" ht="15.75" customHeight="1" x14ac:dyDescent="0.3">
      <c r="G411" s="3"/>
      <c r="H411" s="3"/>
    </row>
    <row r="412" spans="7:8" ht="15.75" customHeight="1" x14ac:dyDescent="0.3">
      <c r="G412" s="3"/>
      <c r="H412" s="3"/>
    </row>
    <row r="413" spans="7:8" ht="15.75" customHeight="1" x14ac:dyDescent="0.3">
      <c r="G413" s="3"/>
      <c r="H413" s="3"/>
    </row>
    <row r="414" spans="7:8" ht="15.75" customHeight="1" x14ac:dyDescent="0.3">
      <c r="G414" s="3"/>
      <c r="H414" s="3"/>
    </row>
    <row r="415" spans="7:8" ht="15.75" customHeight="1" x14ac:dyDescent="0.3">
      <c r="G415" s="3"/>
      <c r="H415" s="3"/>
    </row>
    <row r="416" spans="7:8" ht="15.75" customHeight="1" x14ac:dyDescent="0.3">
      <c r="G416" s="3"/>
      <c r="H416" s="3"/>
    </row>
    <row r="417" spans="7:8" ht="15.75" customHeight="1" x14ac:dyDescent="0.3">
      <c r="G417" s="3"/>
      <c r="H417" s="3"/>
    </row>
    <row r="418" spans="7:8" ht="15.75" customHeight="1" x14ac:dyDescent="0.3">
      <c r="G418" s="3"/>
      <c r="H418" s="3"/>
    </row>
    <row r="419" spans="7:8" ht="15.75" customHeight="1" x14ac:dyDescent="0.3">
      <c r="G419" s="3"/>
      <c r="H419" s="3"/>
    </row>
    <row r="420" spans="7:8" ht="15.75" customHeight="1" x14ac:dyDescent="0.3">
      <c r="G420" s="3"/>
      <c r="H420" s="3"/>
    </row>
    <row r="421" spans="7:8" ht="15.75" customHeight="1" x14ac:dyDescent="0.3">
      <c r="G421" s="3"/>
      <c r="H421" s="3"/>
    </row>
    <row r="422" spans="7:8" ht="15.75" customHeight="1" x14ac:dyDescent="0.3">
      <c r="G422" s="3"/>
      <c r="H422" s="3"/>
    </row>
    <row r="423" spans="7:8" ht="15.75" customHeight="1" x14ac:dyDescent="0.3">
      <c r="G423" s="3"/>
      <c r="H423" s="3"/>
    </row>
    <row r="424" spans="7:8" ht="15.75" customHeight="1" x14ac:dyDescent="0.3">
      <c r="G424" s="3"/>
      <c r="H424" s="3"/>
    </row>
    <row r="425" spans="7:8" ht="15.75" customHeight="1" x14ac:dyDescent="0.3">
      <c r="G425" s="3"/>
      <c r="H425" s="3"/>
    </row>
    <row r="426" spans="7:8" ht="15.75" customHeight="1" x14ac:dyDescent="0.3">
      <c r="G426" s="3"/>
      <c r="H426" s="3"/>
    </row>
    <row r="427" spans="7:8" ht="15.75" customHeight="1" x14ac:dyDescent="0.3">
      <c r="G427" s="3"/>
      <c r="H427" s="3"/>
    </row>
    <row r="428" spans="7:8" ht="15.75" customHeight="1" x14ac:dyDescent="0.3">
      <c r="G428" s="3"/>
      <c r="H428" s="3"/>
    </row>
    <row r="429" spans="7:8" ht="15.75" customHeight="1" x14ac:dyDescent="0.3">
      <c r="G429" s="3"/>
      <c r="H429" s="3"/>
    </row>
    <row r="430" spans="7:8" ht="15.75" customHeight="1" x14ac:dyDescent="0.3">
      <c r="G430" s="3"/>
      <c r="H430" s="3"/>
    </row>
    <row r="431" spans="7:8" ht="15.75" customHeight="1" x14ac:dyDescent="0.3">
      <c r="G431" s="3"/>
      <c r="H431" s="3"/>
    </row>
    <row r="432" spans="7:8" ht="15.75" customHeight="1" x14ac:dyDescent="0.3">
      <c r="G432" s="3"/>
      <c r="H432" s="3"/>
    </row>
    <row r="433" spans="7:8" ht="15.75" customHeight="1" x14ac:dyDescent="0.3">
      <c r="G433" s="3"/>
      <c r="H433" s="3"/>
    </row>
    <row r="434" spans="7:8" ht="15.75" customHeight="1" x14ac:dyDescent="0.3">
      <c r="G434" s="3"/>
      <c r="H434" s="3"/>
    </row>
    <row r="435" spans="7:8" ht="15.75" customHeight="1" x14ac:dyDescent="0.3">
      <c r="G435" s="3"/>
      <c r="H435" s="3"/>
    </row>
    <row r="436" spans="7:8" ht="15.75" customHeight="1" x14ac:dyDescent="0.3">
      <c r="G436" s="3"/>
      <c r="H436" s="3"/>
    </row>
    <row r="437" spans="7:8" ht="15.75" customHeight="1" x14ac:dyDescent="0.3">
      <c r="G437" s="3"/>
      <c r="H437" s="3"/>
    </row>
    <row r="438" spans="7:8" ht="15.75" customHeight="1" x14ac:dyDescent="0.3">
      <c r="G438" s="3"/>
      <c r="H438" s="3"/>
    </row>
    <row r="439" spans="7:8" ht="15.75" customHeight="1" x14ac:dyDescent="0.3">
      <c r="G439" s="3"/>
      <c r="H439" s="3"/>
    </row>
    <row r="440" spans="7:8" ht="15.75" customHeight="1" x14ac:dyDescent="0.3">
      <c r="G440" s="3"/>
      <c r="H440" s="3"/>
    </row>
    <row r="441" spans="7:8" ht="15.75" customHeight="1" x14ac:dyDescent="0.3">
      <c r="G441" s="3"/>
      <c r="H441" s="3"/>
    </row>
    <row r="442" spans="7:8" ht="15.75" customHeight="1" x14ac:dyDescent="0.3">
      <c r="G442" s="3"/>
      <c r="H442" s="3"/>
    </row>
    <row r="443" spans="7:8" ht="15.75" customHeight="1" x14ac:dyDescent="0.3">
      <c r="G443" s="3"/>
      <c r="H443" s="3"/>
    </row>
    <row r="444" spans="7:8" ht="15.75" customHeight="1" x14ac:dyDescent="0.3">
      <c r="G444" s="3"/>
      <c r="H444" s="3"/>
    </row>
    <row r="445" spans="7:8" ht="15.75" customHeight="1" x14ac:dyDescent="0.3">
      <c r="G445" s="3"/>
      <c r="H445" s="3"/>
    </row>
    <row r="446" spans="7:8" ht="15.75" customHeight="1" x14ac:dyDescent="0.3">
      <c r="G446" s="3"/>
      <c r="H446" s="3"/>
    </row>
    <row r="447" spans="7:8" ht="15.75" customHeight="1" x14ac:dyDescent="0.3">
      <c r="G447" s="3"/>
      <c r="H447" s="3"/>
    </row>
    <row r="448" spans="7:8" ht="15.75" customHeight="1" x14ac:dyDescent="0.3">
      <c r="G448" s="3"/>
      <c r="H448" s="3"/>
    </row>
    <row r="449" spans="7:8" ht="15.75" customHeight="1" x14ac:dyDescent="0.3">
      <c r="G449" s="3"/>
      <c r="H449" s="3"/>
    </row>
    <row r="450" spans="7:8" ht="15.75" customHeight="1" x14ac:dyDescent="0.3">
      <c r="G450" s="3"/>
      <c r="H450" s="3"/>
    </row>
    <row r="451" spans="7:8" ht="15.75" customHeight="1" x14ac:dyDescent="0.3">
      <c r="G451" s="3"/>
      <c r="H451" s="3"/>
    </row>
    <row r="452" spans="7:8" ht="15.75" customHeight="1" x14ac:dyDescent="0.3">
      <c r="G452" s="3"/>
      <c r="H452" s="3"/>
    </row>
    <row r="453" spans="7:8" ht="15.75" customHeight="1" x14ac:dyDescent="0.3">
      <c r="G453" s="3"/>
      <c r="H453" s="3"/>
    </row>
    <row r="454" spans="7:8" ht="15.75" customHeight="1" x14ac:dyDescent="0.3">
      <c r="G454" s="3"/>
      <c r="H454" s="3"/>
    </row>
    <row r="455" spans="7:8" ht="15.75" customHeight="1" x14ac:dyDescent="0.3">
      <c r="G455" s="3"/>
      <c r="H455" s="3"/>
    </row>
    <row r="456" spans="7:8" ht="15.75" customHeight="1" x14ac:dyDescent="0.3">
      <c r="G456" s="3"/>
      <c r="H456" s="3"/>
    </row>
    <row r="457" spans="7:8" ht="15.75" customHeight="1" x14ac:dyDescent="0.3">
      <c r="G457" s="3"/>
      <c r="H457" s="3"/>
    </row>
    <row r="458" spans="7:8" ht="15.75" customHeight="1" x14ac:dyDescent="0.3">
      <c r="G458" s="3"/>
      <c r="H458" s="3"/>
    </row>
    <row r="459" spans="7:8" ht="15.75" customHeight="1" x14ac:dyDescent="0.3">
      <c r="G459" s="3"/>
      <c r="H459" s="3"/>
    </row>
    <row r="460" spans="7:8" ht="15.75" customHeight="1" x14ac:dyDescent="0.3">
      <c r="G460" s="3"/>
      <c r="H460" s="3"/>
    </row>
    <row r="461" spans="7:8" ht="15.75" customHeight="1" x14ac:dyDescent="0.3">
      <c r="G461" s="3"/>
      <c r="H461" s="3"/>
    </row>
    <row r="462" spans="7:8" ht="15.75" customHeight="1" x14ac:dyDescent="0.3">
      <c r="G462" s="3"/>
      <c r="H462" s="3"/>
    </row>
    <row r="463" spans="7:8" ht="15.75" customHeight="1" x14ac:dyDescent="0.3">
      <c r="G463" s="3"/>
      <c r="H463" s="3"/>
    </row>
    <row r="464" spans="7:8" ht="15.75" customHeight="1" x14ac:dyDescent="0.3">
      <c r="G464" s="3"/>
      <c r="H464" s="3"/>
    </row>
    <row r="465" spans="7:8" ht="15.75" customHeight="1" x14ac:dyDescent="0.3">
      <c r="G465" s="3"/>
      <c r="H465" s="3"/>
    </row>
    <row r="466" spans="7:8" ht="15.75" customHeight="1" x14ac:dyDescent="0.3">
      <c r="G466" s="3"/>
      <c r="H466" s="3"/>
    </row>
    <row r="467" spans="7:8" ht="15.75" customHeight="1" x14ac:dyDescent="0.3">
      <c r="G467" s="3"/>
      <c r="H467" s="3"/>
    </row>
    <row r="468" spans="7:8" ht="15.75" customHeight="1" x14ac:dyDescent="0.3">
      <c r="G468" s="3"/>
      <c r="H468" s="3"/>
    </row>
    <row r="469" spans="7:8" ht="15.75" customHeight="1" x14ac:dyDescent="0.3">
      <c r="G469" s="3"/>
      <c r="H469" s="3"/>
    </row>
    <row r="470" spans="7:8" ht="15.75" customHeight="1" x14ac:dyDescent="0.3">
      <c r="G470" s="3"/>
      <c r="H470" s="3"/>
    </row>
    <row r="471" spans="7:8" ht="15.75" customHeight="1" x14ac:dyDescent="0.3">
      <c r="G471" s="3"/>
      <c r="H471" s="3"/>
    </row>
    <row r="472" spans="7:8" ht="15.75" customHeight="1" x14ac:dyDescent="0.3">
      <c r="G472" s="3"/>
      <c r="H472" s="3"/>
    </row>
    <row r="473" spans="7:8" ht="15.75" customHeight="1" x14ac:dyDescent="0.3">
      <c r="G473" s="3"/>
      <c r="H473" s="3"/>
    </row>
    <row r="474" spans="7:8" ht="15.75" customHeight="1" x14ac:dyDescent="0.3">
      <c r="G474" s="3"/>
      <c r="H474" s="3"/>
    </row>
    <row r="475" spans="7:8" ht="15.75" customHeight="1" x14ac:dyDescent="0.3">
      <c r="G475" s="3"/>
      <c r="H475" s="3"/>
    </row>
    <row r="476" spans="7:8" ht="15.75" customHeight="1" x14ac:dyDescent="0.3">
      <c r="G476" s="3"/>
      <c r="H476" s="3"/>
    </row>
    <row r="477" spans="7:8" ht="15.75" customHeight="1" x14ac:dyDescent="0.3">
      <c r="G477" s="3"/>
      <c r="H477" s="3"/>
    </row>
    <row r="478" spans="7:8" ht="15.75" customHeight="1" x14ac:dyDescent="0.3">
      <c r="G478" s="3"/>
      <c r="H478" s="3"/>
    </row>
    <row r="479" spans="7:8" ht="15.75" customHeight="1" x14ac:dyDescent="0.3">
      <c r="G479" s="3"/>
      <c r="H479" s="3"/>
    </row>
    <row r="480" spans="7:8" ht="15.75" customHeight="1" x14ac:dyDescent="0.3">
      <c r="G480" s="3"/>
      <c r="H480" s="3"/>
    </row>
    <row r="481" spans="7:8" ht="15.75" customHeight="1" x14ac:dyDescent="0.3">
      <c r="G481" s="3"/>
      <c r="H481" s="3"/>
    </row>
    <row r="482" spans="7:8" ht="15.75" customHeight="1" x14ac:dyDescent="0.3">
      <c r="G482" s="3"/>
      <c r="H482" s="3"/>
    </row>
    <row r="483" spans="7:8" ht="15.75" customHeight="1" x14ac:dyDescent="0.3">
      <c r="G483" s="3"/>
      <c r="H483" s="3"/>
    </row>
    <row r="484" spans="7:8" ht="15.75" customHeight="1" x14ac:dyDescent="0.3">
      <c r="G484" s="3"/>
      <c r="H484" s="3"/>
    </row>
    <row r="485" spans="7:8" ht="15.75" customHeight="1" x14ac:dyDescent="0.3">
      <c r="G485" s="3"/>
      <c r="H485" s="3"/>
    </row>
    <row r="486" spans="7:8" ht="15.75" customHeight="1" x14ac:dyDescent="0.3">
      <c r="G486" s="3"/>
      <c r="H486" s="3"/>
    </row>
    <row r="487" spans="7:8" ht="15.75" customHeight="1" x14ac:dyDescent="0.3">
      <c r="G487" s="3"/>
      <c r="H487" s="3"/>
    </row>
    <row r="488" spans="7:8" ht="15.75" customHeight="1" x14ac:dyDescent="0.3">
      <c r="G488" s="3"/>
      <c r="H488" s="3"/>
    </row>
    <row r="489" spans="7:8" ht="15.75" customHeight="1" x14ac:dyDescent="0.3">
      <c r="G489" s="3"/>
      <c r="H489" s="3"/>
    </row>
    <row r="490" spans="7:8" ht="15.75" customHeight="1" x14ac:dyDescent="0.3">
      <c r="G490" s="3"/>
      <c r="H490" s="3"/>
    </row>
    <row r="491" spans="7:8" ht="15.75" customHeight="1" x14ac:dyDescent="0.3">
      <c r="G491" s="3"/>
      <c r="H491" s="3"/>
    </row>
    <row r="492" spans="7:8" ht="15.75" customHeight="1" x14ac:dyDescent="0.3">
      <c r="G492" s="3"/>
      <c r="H492" s="3"/>
    </row>
    <row r="493" spans="7:8" ht="15.75" customHeight="1" x14ac:dyDescent="0.3">
      <c r="G493" s="3"/>
      <c r="H493" s="3"/>
    </row>
    <row r="494" spans="7:8" ht="15.75" customHeight="1" x14ac:dyDescent="0.3">
      <c r="G494" s="3"/>
      <c r="H494" s="3"/>
    </row>
    <row r="495" spans="7:8" ht="15.75" customHeight="1" x14ac:dyDescent="0.3">
      <c r="G495" s="3"/>
      <c r="H495" s="3"/>
    </row>
    <row r="496" spans="7:8" ht="15.75" customHeight="1" x14ac:dyDescent="0.3">
      <c r="G496" s="3"/>
      <c r="H496" s="3"/>
    </row>
    <row r="497" spans="7:8" ht="15.75" customHeight="1" x14ac:dyDescent="0.3">
      <c r="G497" s="3"/>
      <c r="H497" s="3"/>
    </row>
    <row r="498" spans="7:8" ht="15.75" customHeight="1" x14ac:dyDescent="0.3">
      <c r="G498" s="3"/>
      <c r="H498" s="3"/>
    </row>
    <row r="499" spans="7:8" ht="15.75" customHeight="1" x14ac:dyDescent="0.3">
      <c r="G499" s="3"/>
      <c r="H499" s="3"/>
    </row>
    <row r="500" spans="7:8" ht="15.75" customHeight="1" x14ac:dyDescent="0.3">
      <c r="G500" s="3"/>
      <c r="H500" s="3"/>
    </row>
    <row r="501" spans="7:8" ht="15.75" customHeight="1" x14ac:dyDescent="0.3">
      <c r="G501" s="3"/>
      <c r="H501" s="3"/>
    </row>
    <row r="502" spans="7:8" ht="15.75" customHeight="1" x14ac:dyDescent="0.3">
      <c r="G502" s="3"/>
      <c r="H502" s="3"/>
    </row>
    <row r="503" spans="7:8" ht="15.75" customHeight="1" x14ac:dyDescent="0.3">
      <c r="G503" s="3"/>
      <c r="H503" s="3"/>
    </row>
    <row r="504" spans="7:8" ht="15.75" customHeight="1" x14ac:dyDescent="0.3">
      <c r="G504" s="3"/>
      <c r="H504" s="3"/>
    </row>
    <row r="505" spans="7:8" ht="15.75" customHeight="1" x14ac:dyDescent="0.3">
      <c r="G505" s="3"/>
      <c r="H505" s="3"/>
    </row>
    <row r="506" spans="7:8" ht="15.75" customHeight="1" x14ac:dyDescent="0.3">
      <c r="G506" s="3"/>
      <c r="H506" s="3"/>
    </row>
    <row r="507" spans="7:8" ht="15.75" customHeight="1" x14ac:dyDescent="0.3">
      <c r="G507" s="3"/>
      <c r="H507" s="3"/>
    </row>
    <row r="508" spans="7:8" ht="15.75" customHeight="1" x14ac:dyDescent="0.3">
      <c r="G508" s="3"/>
      <c r="H508" s="3"/>
    </row>
    <row r="509" spans="7:8" ht="15.75" customHeight="1" x14ac:dyDescent="0.3">
      <c r="G509" s="3"/>
      <c r="H509" s="3"/>
    </row>
    <row r="510" spans="7:8" ht="15.75" customHeight="1" x14ac:dyDescent="0.3">
      <c r="G510" s="3"/>
      <c r="H510" s="3"/>
    </row>
    <row r="511" spans="7:8" ht="15.75" customHeight="1" x14ac:dyDescent="0.3">
      <c r="G511" s="3"/>
      <c r="H511" s="3"/>
    </row>
    <row r="512" spans="7:8" ht="15.75" customHeight="1" x14ac:dyDescent="0.3">
      <c r="G512" s="3"/>
      <c r="H512" s="3"/>
    </row>
    <row r="513" spans="7:8" ht="15.75" customHeight="1" x14ac:dyDescent="0.3">
      <c r="G513" s="3"/>
      <c r="H513" s="3"/>
    </row>
    <row r="514" spans="7:8" ht="15.75" customHeight="1" x14ac:dyDescent="0.3">
      <c r="G514" s="3"/>
      <c r="H514" s="3"/>
    </row>
    <row r="515" spans="7:8" ht="15.75" customHeight="1" x14ac:dyDescent="0.3">
      <c r="G515" s="3"/>
      <c r="H515" s="3"/>
    </row>
    <row r="516" spans="7:8" ht="15.75" customHeight="1" x14ac:dyDescent="0.3">
      <c r="G516" s="3"/>
      <c r="H516" s="3"/>
    </row>
    <row r="517" spans="7:8" ht="15.75" customHeight="1" x14ac:dyDescent="0.3">
      <c r="G517" s="3"/>
      <c r="H517" s="3"/>
    </row>
    <row r="518" spans="7:8" ht="15.75" customHeight="1" x14ac:dyDescent="0.3">
      <c r="G518" s="3"/>
      <c r="H518" s="3"/>
    </row>
    <row r="519" spans="7:8" ht="15.75" customHeight="1" x14ac:dyDescent="0.3">
      <c r="G519" s="3"/>
      <c r="H519" s="3"/>
    </row>
    <row r="520" spans="7:8" ht="15.75" customHeight="1" x14ac:dyDescent="0.3">
      <c r="G520" s="3"/>
      <c r="H520" s="3"/>
    </row>
    <row r="521" spans="7:8" ht="15.75" customHeight="1" x14ac:dyDescent="0.3">
      <c r="G521" s="3"/>
      <c r="H521" s="3"/>
    </row>
    <row r="522" spans="7:8" ht="15.75" customHeight="1" x14ac:dyDescent="0.3">
      <c r="G522" s="3"/>
      <c r="H522" s="3"/>
    </row>
    <row r="523" spans="7:8" ht="15.75" customHeight="1" x14ac:dyDescent="0.3">
      <c r="G523" s="3"/>
      <c r="H523" s="3"/>
    </row>
    <row r="524" spans="7:8" ht="15.75" customHeight="1" x14ac:dyDescent="0.3">
      <c r="G524" s="3"/>
      <c r="H524" s="3"/>
    </row>
    <row r="525" spans="7:8" ht="15.75" customHeight="1" x14ac:dyDescent="0.3">
      <c r="G525" s="3"/>
      <c r="H525" s="3"/>
    </row>
    <row r="526" spans="7:8" ht="15.75" customHeight="1" x14ac:dyDescent="0.3">
      <c r="G526" s="3"/>
      <c r="H526" s="3"/>
    </row>
    <row r="527" spans="7:8" ht="15.75" customHeight="1" x14ac:dyDescent="0.3">
      <c r="G527" s="3"/>
      <c r="H527" s="3"/>
    </row>
    <row r="528" spans="7:8" ht="15.75" customHeight="1" x14ac:dyDescent="0.3">
      <c r="G528" s="3"/>
      <c r="H528" s="3"/>
    </row>
    <row r="529" spans="7:8" ht="15.75" customHeight="1" x14ac:dyDescent="0.3">
      <c r="G529" s="3"/>
      <c r="H529" s="3"/>
    </row>
    <row r="530" spans="7:8" ht="15.75" customHeight="1" x14ac:dyDescent="0.3">
      <c r="G530" s="3"/>
      <c r="H530" s="3"/>
    </row>
    <row r="531" spans="7:8" ht="15.75" customHeight="1" x14ac:dyDescent="0.3">
      <c r="G531" s="3"/>
      <c r="H531" s="3"/>
    </row>
    <row r="532" spans="7:8" ht="15.75" customHeight="1" x14ac:dyDescent="0.3">
      <c r="G532" s="3"/>
      <c r="H532" s="3"/>
    </row>
    <row r="533" spans="7:8" ht="15.75" customHeight="1" x14ac:dyDescent="0.3">
      <c r="G533" s="3"/>
      <c r="H533" s="3"/>
    </row>
    <row r="534" spans="7:8" ht="15.75" customHeight="1" x14ac:dyDescent="0.3">
      <c r="G534" s="3"/>
      <c r="H534" s="3"/>
    </row>
    <row r="535" spans="7:8" ht="15.75" customHeight="1" x14ac:dyDescent="0.3">
      <c r="G535" s="3"/>
      <c r="H535" s="3"/>
    </row>
    <row r="536" spans="7:8" ht="15.75" customHeight="1" x14ac:dyDescent="0.3">
      <c r="G536" s="3"/>
      <c r="H536" s="3"/>
    </row>
    <row r="537" spans="7:8" ht="15.75" customHeight="1" x14ac:dyDescent="0.3">
      <c r="G537" s="3"/>
      <c r="H537" s="3"/>
    </row>
    <row r="538" spans="7:8" ht="15.75" customHeight="1" x14ac:dyDescent="0.3">
      <c r="G538" s="3"/>
      <c r="H538" s="3"/>
    </row>
    <row r="539" spans="7:8" ht="15.75" customHeight="1" x14ac:dyDescent="0.3">
      <c r="G539" s="3"/>
      <c r="H539" s="3"/>
    </row>
    <row r="540" spans="7:8" ht="15.75" customHeight="1" x14ac:dyDescent="0.3">
      <c r="G540" s="3"/>
      <c r="H540" s="3"/>
    </row>
    <row r="541" spans="7:8" ht="15.75" customHeight="1" x14ac:dyDescent="0.3">
      <c r="G541" s="3"/>
      <c r="H541" s="3"/>
    </row>
    <row r="542" spans="7:8" ht="15.75" customHeight="1" x14ac:dyDescent="0.3">
      <c r="G542" s="3"/>
      <c r="H542" s="3"/>
    </row>
    <row r="543" spans="7:8" ht="15.75" customHeight="1" x14ac:dyDescent="0.3">
      <c r="G543" s="3"/>
      <c r="H543" s="3"/>
    </row>
    <row r="544" spans="7:8" ht="15.75" customHeight="1" x14ac:dyDescent="0.3">
      <c r="G544" s="3"/>
      <c r="H544" s="3"/>
    </row>
    <row r="545" spans="7:8" ht="15.75" customHeight="1" x14ac:dyDescent="0.3">
      <c r="G545" s="3"/>
      <c r="H545" s="3"/>
    </row>
    <row r="546" spans="7:8" ht="15.75" customHeight="1" x14ac:dyDescent="0.3">
      <c r="G546" s="3"/>
      <c r="H546" s="3"/>
    </row>
    <row r="547" spans="7:8" ht="15.75" customHeight="1" x14ac:dyDescent="0.3">
      <c r="G547" s="3"/>
      <c r="H547" s="3"/>
    </row>
    <row r="548" spans="7:8" ht="15.75" customHeight="1" x14ac:dyDescent="0.3">
      <c r="G548" s="3"/>
      <c r="H548" s="3"/>
    </row>
    <row r="549" spans="7:8" ht="15.75" customHeight="1" x14ac:dyDescent="0.3">
      <c r="G549" s="3"/>
      <c r="H549" s="3"/>
    </row>
    <row r="550" spans="7:8" ht="15.75" customHeight="1" x14ac:dyDescent="0.3">
      <c r="G550" s="3"/>
      <c r="H550" s="3"/>
    </row>
    <row r="551" spans="7:8" ht="15.75" customHeight="1" x14ac:dyDescent="0.3">
      <c r="G551" s="3"/>
      <c r="H551" s="3"/>
    </row>
    <row r="552" spans="7:8" ht="15.75" customHeight="1" x14ac:dyDescent="0.3">
      <c r="G552" s="3"/>
      <c r="H552" s="3"/>
    </row>
    <row r="553" spans="7:8" ht="15.75" customHeight="1" x14ac:dyDescent="0.3">
      <c r="G553" s="3"/>
      <c r="H553" s="3"/>
    </row>
    <row r="554" spans="7:8" ht="15.75" customHeight="1" x14ac:dyDescent="0.3">
      <c r="G554" s="3"/>
      <c r="H554" s="3"/>
    </row>
    <row r="555" spans="7:8" ht="15.75" customHeight="1" x14ac:dyDescent="0.3">
      <c r="G555" s="3"/>
      <c r="H555" s="3"/>
    </row>
    <row r="556" spans="7:8" ht="15.75" customHeight="1" x14ac:dyDescent="0.3">
      <c r="G556" s="3"/>
      <c r="H556" s="3"/>
    </row>
    <row r="557" spans="7:8" ht="15.75" customHeight="1" x14ac:dyDescent="0.3">
      <c r="G557" s="3"/>
      <c r="H557" s="3"/>
    </row>
    <row r="558" spans="7:8" ht="15.75" customHeight="1" x14ac:dyDescent="0.3">
      <c r="G558" s="3"/>
      <c r="H558" s="3"/>
    </row>
    <row r="559" spans="7:8" ht="15.75" customHeight="1" x14ac:dyDescent="0.3">
      <c r="G559" s="3"/>
      <c r="H559" s="3"/>
    </row>
    <row r="560" spans="7:8" ht="15.75" customHeight="1" x14ac:dyDescent="0.3">
      <c r="G560" s="3"/>
      <c r="H560" s="3"/>
    </row>
    <row r="561" spans="7:8" ht="15.75" customHeight="1" x14ac:dyDescent="0.3">
      <c r="G561" s="3"/>
      <c r="H561" s="3"/>
    </row>
    <row r="562" spans="7:8" ht="15.75" customHeight="1" x14ac:dyDescent="0.3">
      <c r="G562" s="3"/>
      <c r="H562" s="3"/>
    </row>
    <row r="563" spans="7:8" ht="15.75" customHeight="1" x14ac:dyDescent="0.3">
      <c r="G563" s="3"/>
      <c r="H563" s="3"/>
    </row>
    <row r="564" spans="7:8" ht="15.75" customHeight="1" x14ac:dyDescent="0.3">
      <c r="G564" s="3"/>
      <c r="H564" s="3"/>
    </row>
    <row r="565" spans="7:8" ht="15.75" customHeight="1" x14ac:dyDescent="0.3">
      <c r="G565" s="3"/>
      <c r="H565" s="3"/>
    </row>
    <row r="566" spans="7:8" ht="15.75" customHeight="1" x14ac:dyDescent="0.3">
      <c r="G566" s="3"/>
      <c r="H566" s="3"/>
    </row>
    <row r="567" spans="7:8" ht="15.75" customHeight="1" x14ac:dyDescent="0.3">
      <c r="G567" s="3"/>
      <c r="H567" s="3"/>
    </row>
    <row r="568" spans="7:8" ht="15.75" customHeight="1" x14ac:dyDescent="0.3">
      <c r="G568" s="3"/>
      <c r="H568" s="3"/>
    </row>
    <row r="569" spans="7:8" ht="15.75" customHeight="1" x14ac:dyDescent="0.3">
      <c r="G569" s="3"/>
      <c r="H569" s="3"/>
    </row>
    <row r="570" spans="7:8" ht="15.75" customHeight="1" x14ac:dyDescent="0.3">
      <c r="G570" s="3"/>
      <c r="H570" s="3"/>
    </row>
    <row r="571" spans="7:8" ht="15.75" customHeight="1" x14ac:dyDescent="0.3">
      <c r="G571" s="3"/>
      <c r="H571" s="3"/>
    </row>
    <row r="572" spans="7:8" ht="15.75" customHeight="1" x14ac:dyDescent="0.3">
      <c r="G572" s="3"/>
      <c r="H572" s="3"/>
    </row>
    <row r="573" spans="7:8" ht="15.75" customHeight="1" x14ac:dyDescent="0.3">
      <c r="G573" s="3"/>
      <c r="H573" s="3"/>
    </row>
    <row r="574" spans="7:8" ht="15.75" customHeight="1" x14ac:dyDescent="0.3">
      <c r="G574" s="3"/>
      <c r="H574" s="3"/>
    </row>
    <row r="575" spans="7:8" ht="15.75" customHeight="1" x14ac:dyDescent="0.3">
      <c r="G575" s="3"/>
      <c r="H575" s="3"/>
    </row>
    <row r="576" spans="7:8" ht="15.75" customHeight="1" x14ac:dyDescent="0.3">
      <c r="G576" s="3"/>
      <c r="H576" s="3"/>
    </row>
    <row r="577" spans="7:8" ht="15.75" customHeight="1" x14ac:dyDescent="0.3">
      <c r="G577" s="3"/>
      <c r="H577" s="3"/>
    </row>
    <row r="578" spans="7:8" ht="15.75" customHeight="1" x14ac:dyDescent="0.3">
      <c r="G578" s="3"/>
      <c r="H578" s="3"/>
    </row>
    <row r="579" spans="7:8" ht="15.75" customHeight="1" x14ac:dyDescent="0.3">
      <c r="G579" s="3"/>
      <c r="H579" s="3"/>
    </row>
    <row r="580" spans="7:8" ht="15.75" customHeight="1" x14ac:dyDescent="0.3">
      <c r="G580" s="3"/>
      <c r="H580" s="3"/>
    </row>
    <row r="581" spans="7:8" ht="15.75" customHeight="1" x14ac:dyDescent="0.3">
      <c r="G581" s="3"/>
      <c r="H581" s="3"/>
    </row>
    <row r="582" spans="7:8" ht="15.75" customHeight="1" x14ac:dyDescent="0.3">
      <c r="G582" s="3"/>
      <c r="H582" s="3"/>
    </row>
    <row r="583" spans="7:8" ht="15.75" customHeight="1" x14ac:dyDescent="0.3">
      <c r="G583" s="3"/>
      <c r="H583" s="3"/>
    </row>
    <row r="584" spans="7:8" ht="15.75" customHeight="1" x14ac:dyDescent="0.3">
      <c r="G584" s="3"/>
      <c r="H584" s="3"/>
    </row>
    <row r="585" spans="7:8" ht="15.75" customHeight="1" x14ac:dyDescent="0.3">
      <c r="G585" s="3"/>
      <c r="H585" s="3"/>
    </row>
    <row r="586" spans="7:8" ht="15.75" customHeight="1" x14ac:dyDescent="0.3">
      <c r="G586" s="3"/>
      <c r="H586" s="3"/>
    </row>
    <row r="587" spans="7:8" ht="15.75" customHeight="1" x14ac:dyDescent="0.3">
      <c r="G587" s="3"/>
      <c r="H587" s="3"/>
    </row>
    <row r="588" spans="7:8" ht="15.75" customHeight="1" x14ac:dyDescent="0.3">
      <c r="G588" s="3"/>
      <c r="H588" s="3"/>
    </row>
    <row r="589" spans="7:8" ht="15.75" customHeight="1" x14ac:dyDescent="0.3">
      <c r="G589" s="3"/>
      <c r="H589" s="3"/>
    </row>
    <row r="590" spans="7:8" ht="15.75" customHeight="1" x14ac:dyDescent="0.3">
      <c r="G590" s="3"/>
      <c r="H590" s="3"/>
    </row>
    <row r="591" spans="7:8" ht="15.75" customHeight="1" x14ac:dyDescent="0.3">
      <c r="G591" s="3"/>
      <c r="H591" s="3"/>
    </row>
    <row r="592" spans="7:8" ht="15.75" customHeight="1" x14ac:dyDescent="0.3">
      <c r="G592" s="3"/>
      <c r="H592" s="3"/>
    </row>
    <row r="593" spans="7:8" ht="15.75" customHeight="1" x14ac:dyDescent="0.3">
      <c r="G593" s="3"/>
      <c r="H593" s="3"/>
    </row>
    <row r="594" spans="7:8" ht="15.75" customHeight="1" x14ac:dyDescent="0.3">
      <c r="G594" s="3"/>
      <c r="H594" s="3"/>
    </row>
    <row r="595" spans="7:8" ht="15.75" customHeight="1" x14ac:dyDescent="0.3">
      <c r="G595" s="3"/>
      <c r="H595" s="3"/>
    </row>
    <row r="596" spans="7:8" ht="15.75" customHeight="1" x14ac:dyDescent="0.3">
      <c r="G596" s="3"/>
      <c r="H596" s="3"/>
    </row>
    <row r="597" spans="7:8" ht="15.75" customHeight="1" x14ac:dyDescent="0.3">
      <c r="G597" s="3"/>
      <c r="H597" s="3"/>
    </row>
    <row r="598" spans="7:8" ht="15.75" customHeight="1" x14ac:dyDescent="0.3">
      <c r="G598" s="3"/>
      <c r="H598" s="3"/>
    </row>
    <row r="599" spans="7:8" ht="15.75" customHeight="1" x14ac:dyDescent="0.3">
      <c r="G599" s="3"/>
      <c r="H599" s="3"/>
    </row>
    <row r="600" spans="7:8" ht="15.75" customHeight="1" x14ac:dyDescent="0.3">
      <c r="G600" s="3"/>
      <c r="H600" s="3"/>
    </row>
    <row r="601" spans="7:8" ht="15.75" customHeight="1" x14ac:dyDescent="0.3">
      <c r="G601" s="3"/>
      <c r="H601" s="3"/>
    </row>
    <row r="602" spans="7:8" ht="15.75" customHeight="1" x14ac:dyDescent="0.3">
      <c r="G602" s="3"/>
      <c r="H602" s="3"/>
    </row>
    <row r="603" spans="7:8" ht="15.75" customHeight="1" x14ac:dyDescent="0.3">
      <c r="G603" s="3"/>
      <c r="H603" s="3"/>
    </row>
    <row r="604" spans="7:8" ht="15.75" customHeight="1" x14ac:dyDescent="0.3">
      <c r="G604" s="3"/>
      <c r="H604" s="3"/>
    </row>
    <row r="605" spans="7:8" ht="15.75" customHeight="1" x14ac:dyDescent="0.3">
      <c r="G605" s="3"/>
      <c r="H605" s="3"/>
    </row>
    <row r="606" spans="7:8" ht="15.75" customHeight="1" x14ac:dyDescent="0.3">
      <c r="G606" s="3"/>
      <c r="H606" s="3"/>
    </row>
    <row r="607" spans="7:8" ht="15.75" customHeight="1" x14ac:dyDescent="0.3">
      <c r="G607" s="3"/>
      <c r="H607" s="3"/>
    </row>
    <row r="608" spans="7:8" ht="15.75" customHeight="1" x14ac:dyDescent="0.3">
      <c r="G608" s="3"/>
      <c r="H608" s="3"/>
    </row>
    <row r="609" spans="7:8" ht="15.75" customHeight="1" x14ac:dyDescent="0.3">
      <c r="G609" s="3"/>
      <c r="H609" s="3"/>
    </row>
    <row r="610" spans="7:8" ht="15.75" customHeight="1" x14ac:dyDescent="0.3">
      <c r="G610" s="3"/>
      <c r="H610" s="3"/>
    </row>
    <row r="611" spans="7:8" ht="15.75" customHeight="1" x14ac:dyDescent="0.3">
      <c r="G611" s="3"/>
      <c r="H611" s="3"/>
    </row>
    <row r="612" spans="7:8" ht="15.75" customHeight="1" x14ac:dyDescent="0.3">
      <c r="G612" s="3"/>
      <c r="H612" s="3"/>
    </row>
    <row r="613" spans="7:8" ht="15.75" customHeight="1" x14ac:dyDescent="0.3">
      <c r="G613" s="3"/>
      <c r="H613" s="3"/>
    </row>
    <row r="614" spans="7:8" ht="15.75" customHeight="1" x14ac:dyDescent="0.3">
      <c r="G614" s="3"/>
      <c r="H614" s="3"/>
    </row>
    <row r="615" spans="7:8" ht="15.75" customHeight="1" x14ac:dyDescent="0.3">
      <c r="G615" s="3"/>
      <c r="H615" s="3"/>
    </row>
    <row r="616" spans="7:8" ht="15.75" customHeight="1" x14ac:dyDescent="0.3">
      <c r="G616" s="3"/>
      <c r="H616" s="3"/>
    </row>
    <row r="617" spans="7:8" ht="15.75" customHeight="1" x14ac:dyDescent="0.3">
      <c r="G617" s="3"/>
      <c r="H617" s="3"/>
    </row>
    <row r="618" spans="7:8" ht="15.75" customHeight="1" x14ac:dyDescent="0.3">
      <c r="G618" s="3"/>
      <c r="H618" s="3"/>
    </row>
    <row r="619" spans="7:8" ht="15.75" customHeight="1" x14ac:dyDescent="0.3">
      <c r="G619" s="3"/>
      <c r="H619" s="3"/>
    </row>
    <row r="620" spans="7:8" ht="15.75" customHeight="1" x14ac:dyDescent="0.3">
      <c r="G620" s="3"/>
      <c r="H620" s="3"/>
    </row>
    <row r="621" spans="7:8" ht="15.75" customHeight="1" x14ac:dyDescent="0.3">
      <c r="G621" s="3"/>
      <c r="H621" s="3"/>
    </row>
    <row r="622" spans="7:8" ht="15.75" customHeight="1" x14ac:dyDescent="0.3">
      <c r="G622" s="3"/>
      <c r="H622" s="3"/>
    </row>
    <row r="623" spans="7:8" ht="15.75" customHeight="1" x14ac:dyDescent="0.3">
      <c r="G623" s="3"/>
      <c r="H623" s="3"/>
    </row>
    <row r="624" spans="7:8" ht="15.75" customHeight="1" x14ac:dyDescent="0.3">
      <c r="G624" s="3"/>
      <c r="H624" s="3"/>
    </row>
    <row r="625" spans="7:8" ht="15.75" customHeight="1" x14ac:dyDescent="0.3">
      <c r="G625" s="3"/>
      <c r="H625" s="3"/>
    </row>
    <row r="626" spans="7:8" ht="15.75" customHeight="1" x14ac:dyDescent="0.3">
      <c r="G626" s="3"/>
      <c r="H626" s="3"/>
    </row>
    <row r="627" spans="7:8" ht="15.75" customHeight="1" x14ac:dyDescent="0.3">
      <c r="G627" s="3"/>
      <c r="H627" s="3"/>
    </row>
    <row r="628" spans="7:8" ht="15.75" customHeight="1" x14ac:dyDescent="0.3">
      <c r="G628" s="3"/>
      <c r="H628" s="3"/>
    </row>
    <row r="629" spans="7:8" ht="15.75" customHeight="1" x14ac:dyDescent="0.3">
      <c r="G629" s="3"/>
      <c r="H629" s="3"/>
    </row>
    <row r="630" spans="7:8" ht="15.75" customHeight="1" x14ac:dyDescent="0.3">
      <c r="G630" s="3"/>
      <c r="H630" s="3"/>
    </row>
    <row r="631" spans="7:8" ht="15.75" customHeight="1" x14ac:dyDescent="0.3">
      <c r="G631" s="3"/>
      <c r="H631" s="3"/>
    </row>
    <row r="632" spans="7:8" ht="15.75" customHeight="1" x14ac:dyDescent="0.3">
      <c r="G632" s="3"/>
      <c r="H632" s="3"/>
    </row>
    <row r="633" spans="7:8" ht="15.75" customHeight="1" x14ac:dyDescent="0.3">
      <c r="G633" s="3"/>
      <c r="H633" s="3"/>
    </row>
    <row r="634" spans="7:8" ht="15.75" customHeight="1" x14ac:dyDescent="0.3">
      <c r="G634" s="3"/>
      <c r="H634" s="3"/>
    </row>
    <row r="635" spans="7:8" ht="15.75" customHeight="1" x14ac:dyDescent="0.3">
      <c r="G635" s="3"/>
      <c r="H635" s="3"/>
    </row>
    <row r="636" spans="7:8" ht="15.75" customHeight="1" x14ac:dyDescent="0.3">
      <c r="G636" s="3"/>
      <c r="H636" s="3"/>
    </row>
    <row r="637" spans="7:8" ht="15.75" customHeight="1" x14ac:dyDescent="0.3">
      <c r="G637" s="3"/>
      <c r="H637" s="3"/>
    </row>
    <row r="638" spans="7:8" ht="15.75" customHeight="1" x14ac:dyDescent="0.3">
      <c r="G638" s="3"/>
      <c r="H638" s="3"/>
    </row>
    <row r="639" spans="7:8" ht="15.75" customHeight="1" x14ac:dyDescent="0.3">
      <c r="G639" s="3"/>
      <c r="H639" s="3"/>
    </row>
    <row r="640" spans="7:8" ht="15.75" customHeight="1" x14ac:dyDescent="0.3">
      <c r="G640" s="3"/>
      <c r="H640" s="3"/>
    </row>
    <row r="641" spans="7:8" ht="15.75" customHeight="1" x14ac:dyDescent="0.3">
      <c r="G641" s="3"/>
      <c r="H641" s="3"/>
    </row>
    <row r="642" spans="7:8" ht="15.75" customHeight="1" x14ac:dyDescent="0.3">
      <c r="G642" s="3"/>
      <c r="H642" s="3"/>
    </row>
    <row r="643" spans="7:8" ht="15.75" customHeight="1" x14ac:dyDescent="0.3">
      <c r="G643" s="3"/>
      <c r="H643" s="3"/>
    </row>
    <row r="644" spans="7:8" ht="15.75" customHeight="1" x14ac:dyDescent="0.3">
      <c r="G644" s="3"/>
      <c r="H644" s="3"/>
    </row>
    <row r="645" spans="7:8" ht="15.75" customHeight="1" x14ac:dyDescent="0.3">
      <c r="G645" s="3"/>
      <c r="H645" s="3"/>
    </row>
    <row r="646" spans="7:8" ht="15.75" customHeight="1" x14ac:dyDescent="0.3">
      <c r="G646" s="3"/>
      <c r="H646" s="3"/>
    </row>
    <row r="647" spans="7:8" ht="15.75" customHeight="1" x14ac:dyDescent="0.3">
      <c r="G647" s="3"/>
      <c r="H647" s="3"/>
    </row>
    <row r="648" spans="7:8" ht="15.75" customHeight="1" x14ac:dyDescent="0.3">
      <c r="G648" s="3"/>
      <c r="H648" s="3"/>
    </row>
    <row r="649" spans="7:8" ht="15.75" customHeight="1" x14ac:dyDescent="0.3">
      <c r="G649" s="3"/>
      <c r="H649" s="3"/>
    </row>
    <row r="650" spans="7:8" ht="15.75" customHeight="1" x14ac:dyDescent="0.3">
      <c r="G650" s="3"/>
      <c r="H650" s="3"/>
    </row>
    <row r="651" spans="7:8" ht="15.75" customHeight="1" x14ac:dyDescent="0.3">
      <c r="G651" s="3"/>
      <c r="H651" s="3"/>
    </row>
    <row r="652" spans="7:8" ht="15.75" customHeight="1" x14ac:dyDescent="0.3">
      <c r="G652" s="3"/>
      <c r="H652" s="3"/>
    </row>
    <row r="653" spans="7:8" ht="15.75" customHeight="1" x14ac:dyDescent="0.3">
      <c r="G653" s="3"/>
      <c r="H653" s="3"/>
    </row>
    <row r="654" spans="7:8" ht="15.75" customHeight="1" x14ac:dyDescent="0.3">
      <c r="G654" s="3"/>
      <c r="H654" s="3"/>
    </row>
    <row r="655" spans="7:8" ht="15.75" customHeight="1" x14ac:dyDescent="0.3">
      <c r="G655" s="3"/>
      <c r="H655" s="3"/>
    </row>
    <row r="656" spans="7:8" ht="15.75" customHeight="1" x14ac:dyDescent="0.3">
      <c r="G656" s="3"/>
      <c r="H656" s="3"/>
    </row>
    <row r="657" spans="7:8" ht="15.75" customHeight="1" x14ac:dyDescent="0.3">
      <c r="G657" s="3"/>
      <c r="H657" s="3"/>
    </row>
    <row r="658" spans="7:8" ht="15.75" customHeight="1" x14ac:dyDescent="0.3">
      <c r="G658" s="3"/>
      <c r="H658" s="3"/>
    </row>
    <row r="659" spans="7:8" ht="15.75" customHeight="1" x14ac:dyDescent="0.3">
      <c r="G659" s="3"/>
      <c r="H659" s="3"/>
    </row>
    <row r="660" spans="7:8" ht="15.75" customHeight="1" x14ac:dyDescent="0.3">
      <c r="G660" s="3"/>
      <c r="H660" s="3"/>
    </row>
    <row r="661" spans="7:8" ht="15.75" customHeight="1" x14ac:dyDescent="0.3">
      <c r="G661" s="3"/>
      <c r="H661" s="3"/>
    </row>
    <row r="662" spans="7:8" ht="15.75" customHeight="1" x14ac:dyDescent="0.3">
      <c r="G662" s="3"/>
      <c r="H662" s="3"/>
    </row>
    <row r="663" spans="7:8" ht="15.75" customHeight="1" x14ac:dyDescent="0.3">
      <c r="G663" s="3"/>
      <c r="H663" s="3"/>
    </row>
    <row r="664" spans="7:8" ht="15.75" customHeight="1" x14ac:dyDescent="0.3">
      <c r="G664" s="3"/>
      <c r="H664" s="3"/>
    </row>
    <row r="665" spans="7:8" ht="15.75" customHeight="1" x14ac:dyDescent="0.3">
      <c r="G665" s="3"/>
      <c r="H665" s="3"/>
    </row>
    <row r="666" spans="7:8" ht="15.75" customHeight="1" x14ac:dyDescent="0.3">
      <c r="G666" s="3"/>
      <c r="H666" s="3"/>
    </row>
    <row r="667" spans="7:8" ht="15.75" customHeight="1" x14ac:dyDescent="0.3">
      <c r="G667" s="3"/>
      <c r="H667" s="3"/>
    </row>
    <row r="668" spans="7:8" ht="15.75" customHeight="1" x14ac:dyDescent="0.3">
      <c r="G668" s="3"/>
      <c r="H668" s="3"/>
    </row>
    <row r="669" spans="7:8" ht="15.75" customHeight="1" x14ac:dyDescent="0.3">
      <c r="G669" s="3"/>
      <c r="H669" s="3"/>
    </row>
    <row r="670" spans="7:8" ht="15.75" customHeight="1" x14ac:dyDescent="0.3">
      <c r="G670" s="3"/>
      <c r="H670" s="3"/>
    </row>
    <row r="671" spans="7:8" ht="15.75" customHeight="1" x14ac:dyDescent="0.3">
      <c r="G671" s="3"/>
      <c r="H671" s="3"/>
    </row>
    <row r="672" spans="7:8" ht="15.75" customHeight="1" x14ac:dyDescent="0.3">
      <c r="G672" s="3"/>
      <c r="H672" s="3"/>
    </row>
    <row r="673" spans="7:8" ht="15.75" customHeight="1" x14ac:dyDescent="0.3">
      <c r="G673" s="3"/>
      <c r="H673" s="3"/>
    </row>
    <row r="674" spans="7:8" ht="15.75" customHeight="1" x14ac:dyDescent="0.3">
      <c r="G674" s="3"/>
      <c r="H674" s="3"/>
    </row>
    <row r="675" spans="7:8" ht="15.75" customHeight="1" x14ac:dyDescent="0.3">
      <c r="G675" s="3"/>
      <c r="H675" s="3"/>
    </row>
    <row r="676" spans="7:8" ht="15.75" customHeight="1" x14ac:dyDescent="0.3">
      <c r="G676" s="3"/>
      <c r="H676" s="3"/>
    </row>
    <row r="677" spans="7:8" ht="15.75" customHeight="1" x14ac:dyDescent="0.3">
      <c r="G677" s="3"/>
      <c r="H677" s="3"/>
    </row>
    <row r="678" spans="7:8" ht="15.75" customHeight="1" x14ac:dyDescent="0.3">
      <c r="G678" s="3"/>
      <c r="H678" s="3"/>
    </row>
    <row r="679" spans="7:8" ht="15.75" customHeight="1" x14ac:dyDescent="0.3">
      <c r="G679" s="3"/>
      <c r="H679" s="3"/>
    </row>
    <row r="680" spans="7:8" ht="15.75" customHeight="1" x14ac:dyDescent="0.3">
      <c r="G680" s="3"/>
      <c r="H680" s="3"/>
    </row>
    <row r="681" spans="7:8" ht="15.75" customHeight="1" x14ac:dyDescent="0.3">
      <c r="G681" s="3"/>
      <c r="H681" s="3"/>
    </row>
    <row r="682" spans="7:8" ht="15.75" customHeight="1" x14ac:dyDescent="0.3">
      <c r="G682" s="3"/>
      <c r="H682" s="3"/>
    </row>
    <row r="683" spans="7:8" ht="15.75" customHeight="1" x14ac:dyDescent="0.3">
      <c r="G683" s="3"/>
      <c r="H683" s="3"/>
    </row>
    <row r="684" spans="7:8" ht="15.75" customHeight="1" x14ac:dyDescent="0.3">
      <c r="G684" s="3"/>
      <c r="H684" s="3"/>
    </row>
    <row r="685" spans="7:8" ht="15.75" customHeight="1" x14ac:dyDescent="0.3">
      <c r="G685" s="3"/>
      <c r="H685" s="3"/>
    </row>
    <row r="686" spans="7:8" ht="15.75" customHeight="1" x14ac:dyDescent="0.3">
      <c r="G686" s="3"/>
      <c r="H686" s="3"/>
    </row>
    <row r="687" spans="7:8" ht="15.75" customHeight="1" x14ac:dyDescent="0.3">
      <c r="G687" s="3"/>
      <c r="H687" s="3"/>
    </row>
    <row r="688" spans="7:8" ht="15.75" customHeight="1" x14ac:dyDescent="0.3">
      <c r="G688" s="3"/>
      <c r="H688" s="3"/>
    </row>
    <row r="689" spans="7:8" ht="15.75" customHeight="1" x14ac:dyDescent="0.3">
      <c r="G689" s="3"/>
      <c r="H689" s="3"/>
    </row>
    <row r="690" spans="7:8" ht="15.75" customHeight="1" x14ac:dyDescent="0.3">
      <c r="G690" s="3"/>
      <c r="H690" s="3"/>
    </row>
    <row r="691" spans="7:8" ht="15.75" customHeight="1" x14ac:dyDescent="0.3">
      <c r="G691" s="3"/>
      <c r="H691" s="3"/>
    </row>
    <row r="692" spans="7:8" ht="15.75" customHeight="1" x14ac:dyDescent="0.3">
      <c r="G692" s="3"/>
      <c r="H692" s="3"/>
    </row>
    <row r="693" spans="7:8" ht="15.75" customHeight="1" x14ac:dyDescent="0.3">
      <c r="G693" s="3"/>
      <c r="H693" s="3"/>
    </row>
    <row r="694" spans="7:8" ht="15.75" customHeight="1" x14ac:dyDescent="0.3">
      <c r="G694" s="3"/>
      <c r="H694" s="3"/>
    </row>
    <row r="695" spans="7:8" ht="15.75" customHeight="1" x14ac:dyDescent="0.3">
      <c r="G695" s="3"/>
      <c r="H695" s="3"/>
    </row>
    <row r="696" spans="7:8" ht="15.75" customHeight="1" x14ac:dyDescent="0.3">
      <c r="G696" s="3"/>
      <c r="H696" s="3"/>
    </row>
    <row r="697" spans="7:8" ht="15.75" customHeight="1" x14ac:dyDescent="0.3">
      <c r="G697" s="3"/>
      <c r="H697" s="3"/>
    </row>
    <row r="698" spans="7:8" ht="15.75" customHeight="1" x14ac:dyDescent="0.3">
      <c r="G698" s="3"/>
      <c r="H698" s="3"/>
    </row>
    <row r="699" spans="7:8" ht="15.75" customHeight="1" x14ac:dyDescent="0.3">
      <c r="G699" s="3"/>
      <c r="H699" s="3"/>
    </row>
    <row r="700" spans="7:8" ht="15.75" customHeight="1" x14ac:dyDescent="0.3">
      <c r="G700" s="3"/>
      <c r="H700" s="3"/>
    </row>
    <row r="701" spans="7:8" ht="15.75" customHeight="1" x14ac:dyDescent="0.3">
      <c r="G701" s="3"/>
      <c r="H701" s="3"/>
    </row>
    <row r="702" spans="7:8" ht="15.75" customHeight="1" x14ac:dyDescent="0.3">
      <c r="G702" s="3"/>
      <c r="H702" s="3"/>
    </row>
    <row r="703" spans="7:8" ht="15.75" customHeight="1" x14ac:dyDescent="0.3">
      <c r="G703" s="3"/>
      <c r="H703" s="3"/>
    </row>
    <row r="704" spans="7:8" ht="15.75" customHeight="1" x14ac:dyDescent="0.3">
      <c r="G704" s="3"/>
      <c r="H704" s="3"/>
    </row>
    <row r="705" spans="7:8" ht="15.75" customHeight="1" x14ac:dyDescent="0.3">
      <c r="G705" s="3"/>
      <c r="H705" s="3"/>
    </row>
    <row r="706" spans="7:8" ht="15.75" customHeight="1" x14ac:dyDescent="0.3">
      <c r="G706" s="3"/>
      <c r="H706" s="3"/>
    </row>
    <row r="707" spans="7:8" ht="15.75" customHeight="1" x14ac:dyDescent="0.3">
      <c r="G707" s="3"/>
      <c r="H707" s="3"/>
    </row>
    <row r="708" spans="7:8" ht="15.75" customHeight="1" x14ac:dyDescent="0.3">
      <c r="G708" s="3"/>
      <c r="H708" s="3"/>
    </row>
    <row r="709" spans="7:8" ht="15.75" customHeight="1" x14ac:dyDescent="0.3">
      <c r="G709" s="3"/>
      <c r="H709" s="3"/>
    </row>
    <row r="710" spans="7:8" ht="15.75" customHeight="1" x14ac:dyDescent="0.3">
      <c r="G710" s="3"/>
      <c r="H710" s="3"/>
    </row>
    <row r="711" spans="7:8" ht="15.75" customHeight="1" x14ac:dyDescent="0.3">
      <c r="G711" s="3"/>
      <c r="H711" s="3"/>
    </row>
    <row r="712" spans="7:8" ht="15.75" customHeight="1" x14ac:dyDescent="0.3">
      <c r="G712" s="3"/>
      <c r="H712" s="3"/>
    </row>
    <row r="713" spans="7:8" ht="15.75" customHeight="1" x14ac:dyDescent="0.3">
      <c r="G713" s="3"/>
      <c r="H713" s="3"/>
    </row>
    <row r="714" spans="7:8" ht="15.75" customHeight="1" x14ac:dyDescent="0.3">
      <c r="G714" s="3"/>
      <c r="H714" s="3"/>
    </row>
    <row r="715" spans="7:8" ht="15.75" customHeight="1" x14ac:dyDescent="0.3">
      <c r="G715" s="3"/>
      <c r="H715" s="3"/>
    </row>
    <row r="716" spans="7:8" ht="15.75" customHeight="1" x14ac:dyDescent="0.3">
      <c r="G716" s="3"/>
      <c r="H716" s="3"/>
    </row>
    <row r="717" spans="7:8" ht="15.75" customHeight="1" x14ac:dyDescent="0.3">
      <c r="G717" s="3"/>
      <c r="H717" s="3"/>
    </row>
    <row r="718" spans="7:8" ht="15.75" customHeight="1" x14ac:dyDescent="0.3">
      <c r="G718" s="3"/>
      <c r="H718" s="3"/>
    </row>
    <row r="719" spans="7:8" ht="15.75" customHeight="1" x14ac:dyDescent="0.3">
      <c r="G719" s="3"/>
      <c r="H719" s="3"/>
    </row>
    <row r="720" spans="7:8" ht="15.75" customHeight="1" x14ac:dyDescent="0.3">
      <c r="G720" s="3"/>
      <c r="H720" s="3"/>
    </row>
    <row r="721" spans="7:8" ht="15.75" customHeight="1" x14ac:dyDescent="0.3">
      <c r="G721" s="3"/>
      <c r="H721" s="3"/>
    </row>
    <row r="722" spans="7:8" ht="15.75" customHeight="1" x14ac:dyDescent="0.3">
      <c r="G722" s="3"/>
      <c r="H722" s="3"/>
    </row>
    <row r="723" spans="7:8" ht="15.75" customHeight="1" x14ac:dyDescent="0.3">
      <c r="G723" s="3"/>
      <c r="H723" s="3"/>
    </row>
    <row r="724" spans="7:8" ht="15.75" customHeight="1" x14ac:dyDescent="0.3">
      <c r="G724" s="3"/>
      <c r="H724" s="3"/>
    </row>
    <row r="725" spans="7:8" ht="15.75" customHeight="1" x14ac:dyDescent="0.3">
      <c r="G725" s="3"/>
      <c r="H725" s="3"/>
    </row>
    <row r="726" spans="7:8" ht="15.75" customHeight="1" x14ac:dyDescent="0.3">
      <c r="G726" s="3"/>
      <c r="H726" s="3"/>
    </row>
    <row r="727" spans="7:8" ht="15.75" customHeight="1" x14ac:dyDescent="0.3">
      <c r="G727" s="3"/>
      <c r="H727" s="3"/>
    </row>
    <row r="728" spans="7:8" ht="15.75" customHeight="1" x14ac:dyDescent="0.3">
      <c r="G728" s="3"/>
      <c r="H728" s="3"/>
    </row>
    <row r="729" spans="7:8" ht="15.75" customHeight="1" x14ac:dyDescent="0.3">
      <c r="G729" s="3"/>
      <c r="H729" s="3"/>
    </row>
    <row r="730" spans="7:8" ht="15.75" customHeight="1" x14ac:dyDescent="0.3">
      <c r="G730" s="3"/>
      <c r="H730" s="3"/>
    </row>
    <row r="731" spans="7:8" ht="15.75" customHeight="1" x14ac:dyDescent="0.3">
      <c r="G731" s="3"/>
      <c r="H731" s="3"/>
    </row>
    <row r="732" spans="7:8" ht="15.75" customHeight="1" x14ac:dyDescent="0.3">
      <c r="G732" s="3"/>
      <c r="H732" s="3"/>
    </row>
    <row r="733" spans="7:8" ht="15.75" customHeight="1" x14ac:dyDescent="0.3">
      <c r="G733" s="3"/>
      <c r="H733" s="3"/>
    </row>
    <row r="734" spans="7:8" ht="15.75" customHeight="1" x14ac:dyDescent="0.3">
      <c r="G734" s="3"/>
      <c r="H734" s="3"/>
    </row>
    <row r="735" spans="7:8" ht="15.75" customHeight="1" x14ac:dyDescent="0.3">
      <c r="G735" s="3"/>
      <c r="H735" s="3"/>
    </row>
    <row r="736" spans="7:8" ht="15.75" customHeight="1" x14ac:dyDescent="0.3">
      <c r="G736" s="3"/>
      <c r="H736" s="3"/>
    </row>
    <row r="737" spans="7:8" ht="15.75" customHeight="1" x14ac:dyDescent="0.3">
      <c r="G737" s="3"/>
      <c r="H737" s="3"/>
    </row>
    <row r="738" spans="7:8" ht="15.75" customHeight="1" x14ac:dyDescent="0.3">
      <c r="G738" s="3"/>
      <c r="H738" s="3"/>
    </row>
    <row r="739" spans="7:8" ht="15.75" customHeight="1" x14ac:dyDescent="0.3">
      <c r="G739" s="3"/>
      <c r="H739" s="3"/>
    </row>
    <row r="740" spans="7:8" ht="15.75" customHeight="1" x14ac:dyDescent="0.3">
      <c r="G740" s="3"/>
      <c r="H740" s="3"/>
    </row>
    <row r="741" spans="7:8" ht="15.75" customHeight="1" x14ac:dyDescent="0.3">
      <c r="G741" s="3"/>
      <c r="H741" s="3"/>
    </row>
    <row r="742" spans="7:8" ht="15.75" customHeight="1" x14ac:dyDescent="0.3">
      <c r="G742" s="3"/>
      <c r="H742" s="3"/>
    </row>
    <row r="743" spans="7:8" ht="15.75" customHeight="1" x14ac:dyDescent="0.3">
      <c r="G743" s="3"/>
      <c r="H743" s="3"/>
    </row>
    <row r="744" spans="7:8" ht="15.75" customHeight="1" x14ac:dyDescent="0.3">
      <c r="G744" s="3"/>
      <c r="H744" s="3"/>
    </row>
    <row r="745" spans="7:8" ht="15.75" customHeight="1" x14ac:dyDescent="0.3">
      <c r="G745" s="3"/>
      <c r="H745" s="3"/>
    </row>
    <row r="746" spans="7:8" ht="15.75" customHeight="1" x14ac:dyDescent="0.3">
      <c r="G746" s="3"/>
      <c r="H746" s="3"/>
    </row>
    <row r="747" spans="7:8" ht="15.75" customHeight="1" x14ac:dyDescent="0.3">
      <c r="G747" s="3"/>
      <c r="H747" s="3"/>
    </row>
    <row r="748" spans="7:8" ht="15.75" customHeight="1" x14ac:dyDescent="0.3">
      <c r="G748" s="3"/>
      <c r="H748" s="3"/>
    </row>
    <row r="749" spans="7:8" ht="15.75" customHeight="1" x14ac:dyDescent="0.3">
      <c r="G749" s="3"/>
      <c r="H749" s="3"/>
    </row>
    <row r="750" spans="7:8" ht="15.75" customHeight="1" x14ac:dyDescent="0.3">
      <c r="G750" s="3"/>
      <c r="H750" s="3"/>
    </row>
    <row r="751" spans="7:8" ht="15.75" customHeight="1" x14ac:dyDescent="0.3">
      <c r="G751" s="3"/>
      <c r="H751" s="3"/>
    </row>
    <row r="752" spans="7:8" ht="15.75" customHeight="1" x14ac:dyDescent="0.3">
      <c r="G752" s="3"/>
      <c r="H752" s="3"/>
    </row>
    <row r="753" spans="7:8" ht="15.75" customHeight="1" x14ac:dyDescent="0.3">
      <c r="G753" s="3"/>
      <c r="H753" s="3"/>
    </row>
    <row r="754" spans="7:8" ht="15.75" customHeight="1" x14ac:dyDescent="0.3">
      <c r="G754" s="3"/>
      <c r="H754" s="3"/>
    </row>
    <row r="755" spans="7:8" ht="15.75" customHeight="1" x14ac:dyDescent="0.3">
      <c r="G755" s="3"/>
      <c r="H755" s="3"/>
    </row>
    <row r="756" spans="7:8" ht="15.75" customHeight="1" x14ac:dyDescent="0.3">
      <c r="G756" s="3"/>
      <c r="H756" s="3"/>
    </row>
    <row r="757" spans="7:8" ht="15.75" customHeight="1" x14ac:dyDescent="0.3">
      <c r="G757" s="3"/>
      <c r="H757" s="3"/>
    </row>
    <row r="758" spans="7:8" ht="15.75" customHeight="1" x14ac:dyDescent="0.3">
      <c r="G758" s="3"/>
      <c r="H758" s="3"/>
    </row>
    <row r="759" spans="7:8" ht="15.75" customHeight="1" x14ac:dyDescent="0.3">
      <c r="G759" s="3"/>
      <c r="H759" s="3"/>
    </row>
    <row r="760" spans="7:8" ht="15.75" customHeight="1" x14ac:dyDescent="0.3">
      <c r="G760" s="3"/>
      <c r="H760" s="3"/>
    </row>
    <row r="761" spans="7:8" ht="15.75" customHeight="1" x14ac:dyDescent="0.3">
      <c r="G761" s="3"/>
      <c r="H761" s="3"/>
    </row>
    <row r="762" spans="7:8" ht="15.75" customHeight="1" x14ac:dyDescent="0.3">
      <c r="G762" s="3"/>
      <c r="H762" s="3"/>
    </row>
    <row r="763" spans="7:8" ht="15.75" customHeight="1" x14ac:dyDescent="0.3">
      <c r="G763" s="3"/>
      <c r="H763" s="3"/>
    </row>
    <row r="764" spans="7:8" ht="15.75" customHeight="1" x14ac:dyDescent="0.3">
      <c r="G764" s="3"/>
      <c r="H764" s="3"/>
    </row>
    <row r="765" spans="7:8" ht="15.75" customHeight="1" x14ac:dyDescent="0.3">
      <c r="G765" s="3"/>
      <c r="H765" s="3"/>
    </row>
    <row r="766" spans="7:8" ht="15.75" customHeight="1" x14ac:dyDescent="0.3">
      <c r="G766" s="3"/>
      <c r="H766" s="3"/>
    </row>
    <row r="767" spans="7:8" ht="15.75" customHeight="1" x14ac:dyDescent="0.3">
      <c r="G767" s="3"/>
      <c r="H767" s="3"/>
    </row>
    <row r="768" spans="7:8" ht="15.75" customHeight="1" x14ac:dyDescent="0.3">
      <c r="G768" s="3"/>
      <c r="H768" s="3"/>
    </row>
    <row r="769" spans="7:8" ht="15.75" customHeight="1" x14ac:dyDescent="0.3">
      <c r="G769" s="3"/>
      <c r="H769" s="3"/>
    </row>
    <row r="770" spans="7:8" ht="15.75" customHeight="1" x14ac:dyDescent="0.3">
      <c r="G770" s="3"/>
      <c r="H770" s="3"/>
    </row>
    <row r="771" spans="7:8" ht="15.75" customHeight="1" x14ac:dyDescent="0.3">
      <c r="G771" s="3"/>
      <c r="H771" s="3"/>
    </row>
    <row r="772" spans="7:8" ht="15.75" customHeight="1" x14ac:dyDescent="0.3">
      <c r="G772" s="3"/>
      <c r="H772" s="3"/>
    </row>
    <row r="773" spans="7:8" ht="15.75" customHeight="1" x14ac:dyDescent="0.3">
      <c r="G773" s="3"/>
      <c r="H773" s="3"/>
    </row>
    <row r="774" spans="7:8" ht="15.75" customHeight="1" x14ac:dyDescent="0.3">
      <c r="G774" s="3"/>
      <c r="H774" s="3"/>
    </row>
    <row r="775" spans="7:8" ht="15.75" customHeight="1" x14ac:dyDescent="0.3">
      <c r="G775" s="3"/>
      <c r="H775" s="3"/>
    </row>
    <row r="776" spans="7:8" ht="15.75" customHeight="1" x14ac:dyDescent="0.3">
      <c r="G776" s="3"/>
      <c r="H776" s="3"/>
    </row>
    <row r="777" spans="7:8" ht="15.75" customHeight="1" x14ac:dyDescent="0.3">
      <c r="G777" s="3"/>
      <c r="H777" s="3"/>
    </row>
    <row r="778" spans="7:8" ht="15.75" customHeight="1" x14ac:dyDescent="0.3">
      <c r="G778" s="3"/>
      <c r="H778" s="3"/>
    </row>
    <row r="779" spans="7:8" ht="15.75" customHeight="1" x14ac:dyDescent="0.3">
      <c r="G779" s="3"/>
      <c r="H779" s="3"/>
    </row>
    <row r="780" spans="7:8" ht="15.75" customHeight="1" x14ac:dyDescent="0.3">
      <c r="G780" s="3"/>
      <c r="H780" s="3"/>
    </row>
    <row r="781" spans="7:8" ht="15.75" customHeight="1" x14ac:dyDescent="0.3">
      <c r="G781" s="3"/>
      <c r="H781" s="3"/>
    </row>
    <row r="782" spans="7:8" ht="15.75" customHeight="1" x14ac:dyDescent="0.3">
      <c r="G782" s="3"/>
      <c r="H782" s="3"/>
    </row>
    <row r="783" spans="7:8" ht="15.75" customHeight="1" x14ac:dyDescent="0.3">
      <c r="G783" s="3"/>
      <c r="H783" s="3"/>
    </row>
    <row r="784" spans="7:8" ht="15.75" customHeight="1" x14ac:dyDescent="0.3">
      <c r="G784" s="3"/>
      <c r="H784" s="3"/>
    </row>
    <row r="785" spans="7:8" ht="15.75" customHeight="1" x14ac:dyDescent="0.3">
      <c r="G785" s="3"/>
      <c r="H785" s="3"/>
    </row>
    <row r="786" spans="7:8" ht="15.75" customHeight="1" x14ac:dyDescent="0.3">
      <c r="G786" s="3"/>
      <c r="H786" s="3"/>
    </row>
    <row r="787" spans="7:8" ht="15.75" customHeight="1" x14ac:dyDescent="0.3">
      <c r="G787" s="3"/>
      <c r="H787" s="3"/>
    </row>
    <row r="788" spans="7:8" ht="15.75" customHeight="1" x14ac:dyDescent="0.3">
      <c r="G788" s="3"/>
      <c r="H788" s="3"/>
    </row>
    <row r="789" spans="7:8" ht="15.75" customHeight="1" x14ac:dyDescent="0.3">
      <c r="G789" s="3"/>
      <c r="H789" s="3"/>
    </row>
    <row r="790" spans="7:8" ht="15.75" customHeight="1" x14ac:dyDescent="0.3">
      <c r="G790" s="3"/>
      <c r="H790" s="3"/>
    </row>
    <row r="791" spans="7:8" ht="15.75" customHeight="1" x14ac:dyDescent="0.3">
      <c r="G791" s="3"/>
      <c r="H791" s="3"/>
    </row>
    <row r="792" spans="7:8" ht="15.75" customHeight="1" x14ac:dyDescent="0.3">
      <c r="G792" s="3"/>
      <c r="H792" s="3"/>
    </row>
    <row r="793" spans="7:8" ht="15.75" customHeight="1" x14ac:dyDescent="0.3">
      <c r="G793" s="3"/>
      <c r="H793" s="3"/>
    </row>
    <row r="794" spans="7:8" ht="15.75" customHeight="1" x14ac:dyDescent="0.3">
      <c r="G794" s="3"/>
      <c r="H794" s="3"/>
    </row>
    <row r="795" spans="7:8" ht="15.75" customHeight="1" x14ac:dyDescent="0.3">
      <c r="G795" s="3"/>
      <c r="H795" s="3"/>
    </row>
    <row r="796" spans="7:8" ht="15.75" customHeight="1" x14ac:dyDescent="0.3">
      <c r="G796" s="3"/>
      <c r="H796" s="3"/>
    </row>
    <row r="797" spans="7:8" ht="15.75" customHeight="1" x14ac:dyDescent="0.3">
      <c r="G797" s="3"/>
      <c r="H797" s="3"/>
    </row>
    <row r="798" spans="7:8" ht="15.75" customHeight="1" x14ac:dyDescent="0.3">
      <c r="G798" s="3"/>
      <c r="H798" s="3"/>
    </row>
    <row r="799" spans="7:8" ht="15.75" customHeight="1" x14ac:dyDescent="0.3">
      <c r="G799" s="3"/>
      <c r="H799" s="3"/>
    </row>
    <row r="800" spans="7:8" ht="15.75" customHeight="1" x14ac:dyDescent="0.3">
      <c r="G800" s="3"/>
      <c r="H800" s="3"/>
    </row>
    <row r="801" spans="7:8" ht="15.75" customHeight="1" x14ac:dyDescent="0.3">
      <c r="G801" s="3"/>
      <c r="H801" s="3"/>
    </row>
    <row r="802" spans="7:8" ht="15.75" customHeight="1" x14ac:dyDescent="0.3">
      <c r="G802" s="3"/>
      <c r="H802" s="3"/>
    </row>
    <row r="803" spans="7:8" ht="15.75" customHeight="1" x14ac:dyDescent="0.3">
      <c r="G803" s="3"/>
      <c r="H803" s="3"/>
    </row>
    <row r="804" spans="7:8" ht="15.75" customHeight="1" x14ac:dyDescent="0.3">
      <c r="G804" s="3"/>
      <c r="H804" s="3"/>
    </row>
    <row r="805" spans="7:8" ht="15.75" customHeight="1" x14ac:dyDescent="0.3">
      <c r="G805" s="3"/>
      <c r="H805" s="3"/>
    </row>
    <row r="806" spans="7:8" ht="15.75" customHeight="1" x14ac:dyDescent="0.3">
      <c r="G806" s="3"/>
      <c r="H806" s="3"/>
    </row>
    <row r="807" spans="7:8" ht="15.75" customHeight="1" x14ac:dyDescent="0.3">
      <c r="G807" s="3"/>
      <c r="H807" s="3"/>
    </row>
    <row r="808" spans="7:8" ht="15.75" customHeight="1" x14ac:dyDescent="0.3">
      <c r="G808" s="3"/>
      <c r="H808" s="3"/>
    </row>
    <row r="809" spans="7:8" ht="15.75" customHeight="1" x14ac:dyDescent="0.3">
      <c r="G809" s="3"/>
      <c r="H809" s="3"/>
    </row>
    <row r="810" spans="7:8" ht="15.75" customHeight="1" x14ac:dyDescent="0.3">
      <c r="G810" s="3"/>
      <c r="H810" s="3"/>
    </row>
    <row r="811" spans="7:8" ht="15.75" customHeight="1" x14ac:dyDescent="0.3">
      <c r="G811" s="3"/>
      <c r="H811" s="3"/>
    </row>
    <row r="812" spans="7:8" ht="15.75" customHeight="1" x14ac:dyDescent="0.3">
      <c r="G812" s="3"/>
      <c r="H812" s="3"/>
    </row>
    <row r="813" spans="7:8" ht="15.75" customHeight="1" x14ac:dyDescent="0.3">
      <c r="G813" s="3"/>
      <c r="H813" s="3"/>
    </row>
    <row r="814" spans="7:8" ht="15.75" customHeight="1" x14ac:dyDescent="0.3">
      <c r="G814" s="3"/>
      <c r="H814" s="3"/>
    </row>
    <row r="815" spans="7:8" ht="15.75" customHeight="1" x14ac:dyDescent="0.3">
      <c r="G815" s="3"/>
      <c r="H815" s="3"/>
    </row>
    <row r="816" spans="7:8" ht="15.75" customHeight="1" x14ac:dyDescent="0.3">
      <c r="G816" s="3"/>
      <c r="H816" s="3"/>
    </row>
    <row r="817" spans="7:8" ht="15.75" customHeight="1" x14ac:dyDescent="0.3">
      <c r="G817" s="3"/>
      <c r="H817" s="3"/>
    </row>
    <row r="818" spans="7:8" ht="15.75" customHeight="1" x14ac:dyDescent="0.3">
      <c r="G818" s="3"/>
      <c r="H818" s="3"/>
    </row>
    <row r="819" spans="7:8" ht="15.75" customHeight="1" x14ac:dyDescent="0.3">
      <c r="G819" s="3"/>
      <c r="H819" s="3"/>
    </row>
    <row r="820" spans="7:8" ht="15.75" customHeight="1" x14ac:dyDescent="0.3">
      <c r="G820" s="3"/>
      <c r="H820" s="3"/>
    </row>
    <row r="821" spans="7:8" ht="15.75" customHeight="1" x14ac:dyDescent="0.3">
      <c r="G821" s="3"/>
      <c r="H821" s="3"/>
    </row>
    <row r="822" spans="7:8" ht="15.75" customHeight="1" x14ac:dyDescent="0.3">
      <c r="G822" s="3"/>
      <c r="H822" s="3"/>
    </row>
    <row r="823" spans="7:8" ht="15.75" customHeight="1" x14ac:dyDescent="0.3">
      <c r="G823" s="3"/>
      <c r="H823" s="3"/>
    </row>
    <row r="824" spans="7:8" ht="15.75" customHeight="1" x14ac:dyDescent="0.3">
      <c r="G824" s="3"/>
      <c r="H824" s="3"/>
    </row>
    <row r="825" spans="7:8" ht="15.75" customHeight="1" x14ac:dyDescent="0.3">
      <c r="G825" s="3"/>
      <c r="H825" s="3"/>
    </row>
    <row r="826" spans="7:8" ht="15.75" customHeight="1" x14ac:dyDescent="0.3">
      <c r="G826" s="3"/>
      <c r="H826" s="3"/>
    </row>
    <row r="827" spans="7:8" ht="15.75" customHeight="1" x14ac:dyDescent="0.3">
      <c r="G827" s="3"/>
      <c r="H827" s="3"/>
    </row>
    <row r="828" spans="7:8" ht="15.75" customHeight="1" x14ac:dyDescent="0.3">
      <c r="G828" s="3"/>
      <c r="H828" s="3"/>
    </row>
    <row r="829" spans="7:8" ht="15.75" customHeight="1" x14ac:dyDescent="0.3">
      <c r="G829" s="3"/>
      <c r="H829" s="3"/>
    </row>
    <row r="830" spans="7:8" ht="15.75" customHeight="1" x14ac:dyDescent="0.3">
      <c r="G830" s="3"/>
      <c r="H830" s="3"/>
    </row>
    <row r="831" spans="7:8" ht="15.75" customHeight="1" x14ac:dyDescent="0.3">
      <c r="G831" s="3"/>
      <c r="H831" s="3"/>
    </row>
    <row r="832" spans="7:8" ht="15.75" customHeight="1" x14ac:dyDescent="0.3">
      <c r="G832" s="3"/>
      <c r="H832" s="3"/>
    </row>
    <row r="833" spans="7:8" ht="15.75" customHeight="1" x14ac:dyDescent="0.3">
      <c r="G833" s="3"/>
      <c r="H833" s="3"/>
    </row>
    <row r="834" spans="7:8" ht="15.75" customHeight="1" x14ac:dyDescent="0.3">
      <c r="G834" s="3"/>
      <c r="H834" s="3"/>
    </row>
    <row r="835" spans="7:8" ht="15.75" customHeight="1" x14ac:dyDescent="0.3">
      <c r="G835" s="3"/>
      <c r="H835" s="3"/>
    </row>
    <row r="836" spans="7:8" ht="15.75" customHeight="1" x14ac:dyDescent="0.3">
      <c r="G836" s="3"/>
      <c r="H836" s="3"/>
    </row>
    <row r="837" spans="7:8" ht="15.75" customHeight="1" x14ac:dyDescent="0.3">
      <c r="G837" s="3"/>
      <c r="H837" s="3"/>
    </row>
    <row r="838" spans="7:8" ht="15.75" customHeight="1" x14ac:dyDescent="0.3">
      <c r="G838" s="3"/>
      <c r="H838" s="3"/>
    </row>
    <row r="839" spans="7:8" ht="15.75" customHeight="1" x14ac:dyDescent="0.3">
      <c r="G839" s="3"/>
      <c r="H839" s="3"/>
    </row>
    <row r="840" spans="7:8" ht="15.75" customHeight="1" x14ac:dyDescent="0.3">
      <c r="G840" s="3"/>
      <c r="H840" s="3"/>
    </row>
    <row r="841" spans="7:8" ht="15.75" customHeight="1" x14ac:dyDescent="0.3">
      <c r="G841" s="3"/>
      <c r="H841" s="3"/>
    </row>
    <row r="842" spans="7:8" ht="15.75" customHeight="1" x14ac:dyDescent="0.3">
      <c r="G842" s="3"/>
      <c r="H842" s="3"/>
    </row>
    <row r="843" spans="7:8" ht="15.75" customHeight="1" x14ac:dyDescent="0.3">
      <c r="G843" s="3"/>
      <c r="H843" s="3"/>
    </row>
    <row r="844" spans="7:8" ht="15.75" customHeight="1" x14ac:dyDescent="0.3">
      <c r="G844" s="3"/>
      <c r="H844" s="3"/>
    </row>
    <row r="845" spans="7:8" ht="15.75" customHeight="1" x14ac:dyDescent="0.3">
      <c r="G845" s="3"/>
      <c r="H845" s="3"/>
    </row>
    <row r="846" spans="7:8" ht="15.75" customHeight="1" x14ac:dyDescent="0.3">
      <c r="G846" s="3"/>
      <c r="H846" s="3"/>
    </row>
    <row r="847" spans="7:8" ht="15.75" customHeight="1" x14ac:dyDescent="0.3">
      <c r="G847" s="3"/>
      <c r="H847" s="3"/>
    </row>
    <row r="848" spans="7:8" ht="15.75" customHeight="1" x14ac:dyDescent="0.3">
      <c r="G848" s="3"/>
      <c r="H848" s="3"/>
    </row>
    <row r="849" spans="7:8" ht="15.75" customHeight="1" x14ac:dyDescent="0.3">
      <c r="G849" s="3"/>
      <c r="H849" s="3"/>
    </row>
    <row r="850" spans="7:8" ht="15.75" customHeight="1" x14ac:dyDescent="0.3">
      <c r="G850" s="3"/>
      <c r="H850" s="3"/>
    </row>
    <row r="851" spans="7:8" ht="15.75" customHeight="1" x14ac:dyDescent="0.3">
      <c r="G851" s="3"/>
      <c r="H851" s="3"/>
    </row>
    <row r="852" spans="7:8" ht="15.75" customHeight="1" x14ac:dyDescent="0.3">
      <c r="G852" s="3"/>
      <c r="H852" s="3"/>
    </row>
    <row r="853" spans="7:8" ht="15.75" customHeight="1" x14ac:dyDescent="0.3">
      <c r="G853" s="3"/>
      <c r="H853" s="3"/>
    </row>
    <row r="854" spans="7:8" ht="15.75" customHeight="1" x14ac:dyDescent="0.3">
      <c r="G854" s="3"/>
      <c r="H854" s="3"/>
    </row>
    <row r="855" spans="7:8" ht="15.75" customHeight="1" x14ac:dyDescent="0.3">
      <c r="G855" s="3"/>
      <c r="H855" s="3"/>
    </row>
    <row r="856" spans="7:8" ht="15.75" customHeight="1" x14ac:dyDescent="0.3">
      <c r="G856" s="3"/>
      <c r="H856" s="3"/>
    </row>
    <row r="857" spans="7:8" ht="15.75" customHeight="1" x14ac:dyDescent="0.3">
      <c r="G857" s="3"/>
      <c r="H857" s="3"/>
    </row>
    <row r="858" spans="7:8" ht="15.75" customHeight="1" x14ac:dyDescent="0.3">
      <c r="G858" s="3"/>
      <c r="H858" s="3"/>
    </row>
    <row r="859" spans="7:8" ht="15.75" customHeight="1" x14ac:dyDescent="0.3">
      <c r="G859" s="3"/>
      <c r="H859" s="3"/>
    </row>
    <row r="860" spans="7:8" ht="15.75" customHeight="1" x14ac:dyDescent="0.3">
      <c r="G860" s="3"/>
      <c r="H860" s="3"/>
    </row>
    <row r="861" spans="7:8" ht="15.75" customHeight="1" x14ac:dyDescent="0.3">
      <c r="G861" s="3"/>
      <c r="H861" s="3"/>
    </row>
    <row r="862" spans="7:8" ht="15.75" customHeight="1" x14ac:dyDescent="0.3">
      <c r="G862" s="3"/>
      <c r="H862" s="3"/>
    </row>
    <row r="863" spans="7:8" ht="15.75" customHeight="1" x14ac:dyDescent="0.3">
      <c r="G863" s="3"/>
      <c r="H863" s="3"/>
    </row>
    <row r="864" spans="7:8" ht="15.75" customHeight="1" x14ac:dyDescent="0.3">
      <c r="G864" s="3"/>
      <c r="H864" s="3"/>
    </row>
    <row r="865" spans="7:8" ht="15.75" customHeight="1" x14ac:dyDescent="0.3">
      <c r="G865" s="3"/>
      <c r="H865" s="3"/>
    </row>
    <row r="866" spans="7:8" ht="15.75" customHeight="1" x14ac:dyDescent="0.3">
      <c r="G866" s="3"/>
      <c r="H866" s="3"/>
    </row>
    <row r="867" spans="7:8" ht="15.75" customHeight="1" x14ac:dyDescent="0.3">
      <c r="G867" s="3"/>
      <c r="H867" s="3"/>
    </row>
    <row r="868" spans="7:8" ht="15.75" customHeight="1" x14ac:dyDescent="0.3">
      <c r="G868" s="3"/>
      <c r="H868" s="3"/>
    </row>
    <row r="869" spans="7:8" ht="15.75" customHeight="1" x14ac:dyDescent="0.3">
      <c r="G869" s="3"/>
      <c r="H869" s="3"/>
    </row>
    <row r="870" spans="7:8" ht="15.75" customHeight="1" x14ac:dyDescent="0.3">
      <c r="G870" s="3"/>
      <c r="H870" s="3"/>
    </row>
    <row r="871" spans="7:8" ht="15.75" customHeight="1" x14ac:dyDescent="0.3">
      <c r="G871" s="3"/>
      <c r="H871" s="3"/>
    </row>
    <row r="872" spans="7:8" ht="15.75" customHeight="1" x14ac:dyDescent="0.3">
      <c r="G872" s="3"/>
      <c r="H872" s="3"/>
    </row>
    <row r="873" spans="7:8" ht="15.75" customHeight="1" x14ac:dyDescent="0.3">
      <c r="G873" s="3"/>
      <c r="H873" s="3"/>
    </row>
    <row r="874" spans="7:8" ht="15.75" customHeight="1" x14ac:dyDescent="0.3">
      <c r="G874" s="3"/>
      <c r="H874" s="3"/>
    </row>
    <row r="875" spans="7:8" ht="15.75" customHeight="1" x14ac:dyDescent="0.3">
      <c r="G875" s="3"/>
      <c r="H875" s="3"/>
    </row>
    <row r="876" spans="7:8" ht="15.75" customHeight="1" x14ac:dyDescent="0.3">
      <c r="G876" s="3"/>
      <c r="H876" s="3"/>
    </row>
    <row r="877" spans="7:8" ht="15.75" customHeight="1" x14ac:dyDescent="0.3">
      <c r="G877" s="3"/>
      <c r="H877" s="3"/>
    </row>
    <row r="878" spans="7:8" ht="15.75" customHeight="1" x14ac:dyDescent="0.3">
      <c r="G878" s="3"/>
      <c r="H878" s="3"/>
    </row>
    <row r="879" spans="7:8" ht="15.75" customHeight="1" x14ac:dyDescent="0.3">
      <c r="G879" s="3"/>
      <c r="H879" s="3"/>
    </row>
    <row r="880" spans="7:8" ht="15.75" customHeight="1" x14ac:dyDescent="0.3">
      <c r="G880" s="3"/>
      <c r="H880" s="3"/>
    </row>
    <row r="881" spans="7:8" ht="15.75" customHeight="1" x14ac:dyDescent="0.3">
      <c r="G881" s="3"/>
      <c r="H881" s="3"/>
    </row>
    <row r="882" spans="7:8" ht="15.75" customHeight="1" x14ac:dyDescent="0.3">
      <c r="G882" s="3"/>
      <c r="H882" s="3"/>
    </row>
    <row r="883" spans="7:8" ht="15.75" customHeight="1" x14ac:dyDescent="0.3">
      <c r="G883" s="3"/>
      <c r="H883" s="3"/>
    </row>
    <row r="884" spans="7:8" ht="15.75" customHeight="1" x14ac:dyDescent="0.3">
      <c r="G884" s="3"/>
      <c r="H884" s="3"/>
    </row>
    <row r="885" spans="7:8" ht="15.75" customHeight="1" x14ac:dyDescent="0.3">
      <c r="G885" s="3"/>
      <c r="H885" s="3"/>
    </row>
    <row r="886" spans="7:8" ht="15.75" customHeight="1" x14ac:dyDescent="0.3">
      <c r="G886" s="3"/>
      <c r="H886" s="3"/>
    </row>
    <row r="887" spans="7:8" ht="15.75" customHeight="1" x14ac:dyDescent="0.3">
      <c r="G887" s="3"/>
      <c r="H887" s="3"/>
    </row>
    <row r="888" spans="7:8" ht="15.75" customHeight="1" x14ac:dyDescent="0.3">
      <c r="G888" s="3"/>
      <c r="H888" s="3"/>
    </row>
    <row r="889" spans="7:8" ht="15.75" customHeight="1" x14ac:dyDescent="0.3">
      <c r="G889" s="3"/>
      <c r="H889" s="3"/>
    </row>
    <row r="890" spans="7:8" ht="15.75" customHeight="1" x14ac:dyDescent="0.3">
      <c r="G890" s="3"/>
      <c r="H890" s="3"/>
    </row>
    <row r="891" spans="7:8" ht="15.75" customHeight="1" x14ac:dyDescent="0.3">
      <c r="G891" s="3"/>
      <c r="H891" s="3"/>
    </row>
    <row r="892" spans="7:8" ht="15.75" customHeight="1" x14ac:dyDescent="0.3">
      <c r="G892" s="3"/>
      <c r="H892" s="3"/>
    </row>
    <row r="893" spans="7:8" ht="15.75" customHeight="1" x14ac:dyDescent="0.3">
      <c r="G893" s="3"/>
      <c r="H893" s="3"/>
    </row>
    <row r="894" spans="7:8" ht="15.75" customHeight="1" x14ac:dyDescent="0.3">
      <c r="G894" s="3"/>
      <c r="H894" s="3"/>
    </row>
    <row r="895" spans="7:8" ht="15.75" customHeight="1" x14ac:dyDescent="0.3">
      <c r="G895" s="3"/>
      <c r="H895" s="3"/>
    </row>
    <row r="896" spans="7:8" ht="15.75" customHeight="1" x14ac:dyDescent="0.3">
      <c r="G896" s="3"/>
      <c r="H896" s="3"/>
    </row>
    <row r="897" spans="7:8" ht="15.75" customHeight="1" x14ac:dyDescent="0.3">
      <c r="G897" s="3"/>
      <c r="H897" s="3"/>
    </row>
    <row r="898" spans="7:8" ht="15.75" customHeight="1" x14ac:dyDescent="0.3">
      <c r="G898" s="3"/>
      <c r="H898" s="3"/>
    </row>
    <row r="899" spans="7:8" ht="15.75" customHeight="1" x14ac:dyDescent="0.3">
      <c r="G899" s="3"/>
      <c r="H899" s="3"/>
    </row>
    <row r="900" spans="7:8" ht="15.75" customHeight="1" x14ac:dyDescent="0.3">
      <c r="G900" s="3"/>
      <c r="H900" s="3"/>
    </row>
    <row r="901" spans="7:8" ht="15.75" customHeight="1" x14ac:dyDescent="0.3">
      <c r="G901" s="3"/>
      <c r="H901" s="3"/>
    </row>
    <row r="902" spans="7:8" ht="15.75" customHeight="1" x14ac:dyDescent="0.3">
      <c r="G902" s="3"/>
      <c r="H902" s="3"/>
    </row>
    <row r="903" spans="7:8" ht="15.75" customHeight="1" x14ac:dyDescent="0.3">
      <c r="G903" s="3"/>
      <c r="H903" s="3"/>
    </row>
    <row r="904" spans="7:8" ht="15.75" customHeight="1" x14ac:dyDescent="0.3">
      <c r="G904" s="3"/>
      <c r="H904" s="3"/>
    </row>
    <row r="905" spans="7:8" ht="15.75" customHeight="1" x14ac:dyDescent="0.3">
      <c r="G905" s="3"/>
      <c r="H905" s="3"/>
    </row>
    <row r="906" spans="7:8" ht="15.75" customHeight="1" x14ac:dyDescent="0.3">
      <c r="G906" s="3"/>
      <c r="H906" s="3"/>
    </row>
    <row r="907" spans="7:8" ht="15.75" customHeight="1" x14ac:dyDescent="0.3">
      <c r="G907" s="3"/>
      <c r="H907" s="3"/>
    </row>
    <row r="908" spans="7:8" ht="15.75" customHeight="1" x14ac:dyDescent="0.3">
      <c r="G908" s="3"/>
      <c r="H908" s="3"/>
    </row>
    <row r="909" spans="7:8" ht="15.75" customHeight="1" x14ac:dyDescent="0.3">
      <c r="G909" s="3"/>
      <c r="H909" s="3"/>
    </row>
    <row r="910" spans="7:8" ht="15.75" customHeight="1" x14ac:dyDescent="0.3">
      <c r="G910" s="3"/>
      <c r="H910" s="3"/>
    </row>
    <row r="911" spans="7:8" ht="15.75" customHeight="1" x14ac:dyDescent="0.3">
      <c r="G911" s="3"/>
      <c r="H911" s="3"/>
    </row>
    <row r="912" spans="7:8" ht="15.75" customHeight="1" x14ac:dyDescent="0.3">
      <c r="G912" s="3"/>
      <c r="H912" s="3"/>
    </row>
    <row r="913" spans="7:8" ht="15.75" customHeight="1" x14ac:dyDescent="0.3">
      <c r="G913" s="3"/>
      <c r="H913" s="3"/>
    </row>
    <row r="914" spans="7:8" ht="15.75" customHeight="1" x14ac:dyDescent="0.3">
      <c r="G914" s="3"/>
      <c r="H914" s="3"/>
    </row>
    <row r="915" spans="7:8" ht="15.75" customHeight="1" x14ac:dyDescent="0.3">
      <c r="G915" s="3"/>
      <c r="H915" s="3"/>
    </row>
    <row r="916" spans="7:8" ht="15.75" customHeight="1" x14ac:dyDescent="0.3">
      <c r="G916" s="3"/>
      <c r="H916" s="3"/>
    </row>
    <row r="917" spans="7:8" ht="15.75" customHeight="1" x14ac:dyDescent="0.3">
      <c r="G917" s="3"/>
      <c r="H917" s="3"/>
    </row>
    <row r="918" spans="7:8" ht="15.75" customHeight="1" x14ac:dyDescent="0.3">
      <c r="G918" s="3"/>
      <c r="H918" s="3"/>
    </row>
    <row r="919" spans="7:8" ht="15.75" customHeight="1" x14ac:dyDescent="0.3">
      <c r="G919" s="3"/>
      <c r="H919" s="3"/>
    </row>
    <row r="920" spans="7:8" ht="15.75" customHeight="1" x14ac:dyDescent="0.3">
      <c r="G920" s="3"/>
      <c r="H920" s="3"/>
    </row>
    <row r="921" spans="7:8" ht="15.75" customHeight="1" x14ac:dyDescent="0.3">
      <c r="G921" s="3"/>
      <c r="H921" s="3"/>
    </row>
    <row r="922" spans="7:8" ht="15.75" customHeight="1" x14ac:dyDescent="0.3">
      <c r="G922" s="3"/>
      <c r="H922" s="3"/>
    </row>
    <row r="923" spans="7:8" ht="15.75" customHeight="1" x14ac:dyDescent="0.3">
      <c r="G923" s="3"/>
      <c r="H923" s="3"/>
    </row>
    <row r="924" spans="7:8" ht="15.75" customHeight="1" x14ac:dyDescent="0.3">
      <c r="G924" s="3"/>
      <c r="H924" s="3"/>
    </row>
    <row r="925" spans="7:8" ht="15.75" customHeight="1" x14ac:dyDescent="0.3">
      <c r="G925" s="3"/>
      <c r="H925" s="3"/>
    </row>
    <row r="926" spans="7:8" ht="15.75" customHeight="1" x14ac:dyDescent="0.3">
      <c r="G926" s="3"/>
      <c r="H926" s="3"/>
    </row>
    <row r="927" spans="7:8" ht="15.75" customHeight="1" x14ac:dyDescent="0.3">
      <c r="G927" s="3"/>
      <c r="H927" s="3"/>
    </row>
    <row r="928" spans="7:8" ht="15.75" customHeight="1" x14ac:dyDescent="0.3">
      <c r="G928" s="3"/>
      <c r="H928" s="3"/>
    </row>
    <row r="929" spans="7:8" ht="15.75" customHeight="1" x14ac:dyDescent="0.3">
      <c r="G929" s="3"/>
      <c r="H929" s="3"/>
    </row>
    <row r="930" spans="7:8" ht="15.75" customHeight="1" x14ac:dyDescent="0.3">
      <c r="G930" s="3"/>
      <c r="H930" s="3"/>
    </row>
    <row r="931" spans="7:8" ht="15.75" customHeight="1" x14ac:dyDescent="0.3">
      <c r="G931" s="3"/>
      <c r="H931" s="3"/>
    </row>
    <row r="932" spans="7:8" ht="15.75" customHeight="1" x14ac:dyDescent="0.3">
      <c r="G932" s="3"/>
      <c r="H932" s="3"/>
    </row>
    <row r="933" spans="7:8" ht="15.75" customHeight="1" x14ac:dyDescent="0.3">
      <c r="G933" s="3"/>
      <c r="H933" s="3"/>
    </row>
    <row r="934" spans="7:8" ht="15.75" customHeight="1" x14ac:dyDescent="0.3">
      <c r="G934" s="3"/>
      <c r="H934" s="3"/>
    </row>
    <row r="935" spans="7:8" ht="15.75" customHeight="1" x14ac:dyDescent="0.3">
      <c r="G935" s="3"/>
      <c r="H935" s="3"/>
    </row>
    <row r="936" spans="7:8" ht="15.75" customHeight="1" x14ac:dyDescent="0.3">
      <c r="G936" s="3"/>
      <c r="H936" s="3"/>
    </row>
    <row r="937" spans="7:8" ht="15.75" customHeight="1" x14ac:dyDescent="0.3">
      <c r="G937" s="3"/>
      <c r="H937" s="3"/>
    </row>
    <row r="938" spans="7:8" ht="15.75" customHeight="1" x14ac:dyDescent="0.3">
      <c r="G938" s="3"/>
      <c r="H938" s="3"/>
    </row>
    <row r="939" spans="7:8" ht="15.75" customHeight="1" x14ac:dyDescent="0.3">
      <c r="G939" s="3"/>
      <c r="H939" s="3"/>
    </row>
    <row r="940" spans="7:8" ht="15.75" customHeight="1" x14ac:dyDescent="0.3">
      <c r="G940" s="3"/>
      <c r="H940" s="3"/>
    </row>
    <row r="941" spans="7:8" ht="15.75" customHeight="1" x14ac:dyDescent="0.3">
      <c r="G941" s="3"/>
      <c r="H941" s="3"/>
    </row>
    <row r="942" spans="7:8" ht="15.75" customHeight="1" x14ac:dyDescent="0.3">
      <c r="G942" s="3"/>
      <c r="H942" s="3"/>
    </row>
    <row r="943" spans="7:8" ht="15.75" customHeight="1" x14ac:dyDescent="0.3">
      <c r="G943" s="3"/>
      <c r="H943" s="3"/>
    </row>
    <row r="944" spans="7:8" ht="15.75" customHeight="1" x14ac:dyDescent="0.3">
      <c r="G944" s="3"/>
      <c r="H944" s="3"/>
    </row>
    <row r="945" spans="7:8" ht="15.75" customHeight="1" x14ac:dyDescent="0.3">
      <c r="G945" s="3"/>
      <c r="H945" s="3"/>
    </row>
    <row r="946" spans="7:8" ht="15.75" customHeight="1" x14ac:dyDescent="0.3">
      <c r="G946" s="3"/>
      <c r="H946" s="3"/>
    </row>
    <row r="947" spans="7:8" ht="15.75" customHeight="1" x14ac:dyDescent="0.3">
      <c r="G947" s="3"/>
      <c r="H947" s="3"/>
    </row>
    <row r="948" spans="7:8" ht="15.75" customHeight="1" x14ac:dyDescent="0.3">
      <c r="G948" s="3"/>
      <c r="H948" s="3"/>
    </row>
    <row r="949" spans="7:8" ht="15.75" customHeight="1" x14ac:dyDescent="0.3">
      <c r="G949" s="3"/>
      <c r="H949" s="3"/>
    </row>
    <row r="950" spans="7:8" ht="15.75" customHeight="1" x14ac:dyDescent="0.3">
      <c r="G950" s="3"/>
      <c r="H950" s="3"/>
    </row>
    <row r="951" spans="7:8" ht="15.75" customHeight="1" x14ac:dyDescent="0.3">
      <c r="G951" s="3"/>
      <c r="H951" s="3"/>
    </row>
    <row r="952" spans="7:8" ht="15.75" customHeight="1" x14ac:dyDescent="0.3">
      <c r="G952" s="3"/>
      <c r="H952" s="3"/>
    </row>
    <row r="953" spans="7:8" ht="15.75" customHeight="1" x14ac:dyDescent="0.3">
      <c r="G953" s="3"/>
      <c r="H953" s="3"/>
    </row>
    <row r="954" spans="7:8" ht="15.75" customHeight="1" x14ac:dyDescent="0.3">
      <c r="G954" s="3"/>
      <c r="H954" s="3"/>
    </row>
    <row r="955" spans="7:8" ht="15.75" customHeight="1" x14ac:dyDescent="0.3">
      <c r="G955" s="3"/>
      <c r="H955" s="3"/>
    </row>
    <row r="956" spans="7:8" ht="15.75" customHeight="1" x14ac:dyDescent="0.3">
      <c r="G956" s="3"/>
      <c r="H956" s="3"/>
    </row>
    <row r="957" spans="7:8" ht="15.75" customHeight="1" x14ac:dyDescent="0.3">
      <c r="G957" s="3"/>
      <c r="H957" s="3"/>
    </row>
    <row r="958" spans="7:8" ht="15.75" customHeight="1" x14ac:dyDescent="0.3">
      <c r="G958" s="3"/>
      <c r="H958" s="3"/>
    </row>
    <row r="959" spans="7:8" ht="15.75" customHeight="1" x14ac:dyDescent="0.3">
      <c r="G959" s="3"/>
      <c r="H959" s="3"/>
    </row>
    <row r="960" spans="7:8" ht="15.75" customHeight="1" x14ac:dyDescent="0.3">
      <c r="G960" s="3"/>
      <c r="H960" s="3"/>
    </row>
    <row r="961" spans="7:8" ht="15.75" customHeight="1" x14ac:dyDescent="0.3">
      <c r="G961" s="3"/>
      <c r="H961" s="3"/>
    </row>
    <row r="962" spans="7:8" ht="15.75" customHeight="1" x14ac:dyDescent="0.3">
      <c r="G962" s="3"/>
      <c r="H962" s="3"/>
    </row>
    <row r="963" spans="7:8" ht="15.75" customHeight="1" x14ac:dyDescent="0.3">
      <c r="G963" s="3"/>
      <c r="H963" s="3"/>
    </row>
    <row r="964" spans="7:8" ht="15.75" customHeight="1" x14ac:dyDescent="0.3">
      <c r="G964" s="3"/>
      <c r="H964" s="3"/>
    </row>
    <row r="965" spans="7:8" ht="15.75" customHeight="1" x14ac:dyDescent="0.3">
      <c r="G965" s="3"/>
      <c r="H965" s="3"/>
    </row>
    <row r="966" spans="7:8" ht="15.75" customHeight="1" x14ac:dyDescent="0.3">
      <c r="G966" s="3"/>
      <c r="H966" s="3"/>
    </row>
    <row r="967" spans="7:8" ht="15.75" customHeight="1" x14ac:dyDescent="0.3">
      <c r="G967" s="3"/>
      <c r="H967" s="3"/>
    </row>
    <row r="968" spans="7:8" ht="15.75" customHeight="1" x14ac:dyDescent="0.3">
      <c r="G968" s="3"/>
      <c r="H968" s="3"/>
    </row>
    <row r="969" spans="7:8" ht="15.75" customHeight="1" x14ac:dyDescent="0.3">
      <c r="G969" s="3"/>
      <c r="H969" s="3"/>
    </row>
    <row r="970" spans="7:8" ht="15.75" customHeight="1" x14ac:dyDescent="0.3">
      <c r="G970" s="3"/>
      <c r="H970" s="3"/>
    </row>
    <row r="971" spans="7:8" ht="15.75" customHeight="1" x14ac:dyDescent="0.3">
      <c r="G971" s="3"/>
      <c r="H971" s="3"/>
    </row>
    <row r="972" spans="7:8" ht="15.75" customHeight="1" x14ac:dyDescent="0.3">
      <c r="G972" s="3"/>
      <c r="H972" s="3"/>
    </row>
    <row r="973" spans="7:8" ht="15.75" customHeight="1" x14ac:dyDescent="0.3">
      <c r="G973" s="3"/>
      <c r="H973" s="3"/>
    </row>
    <row r="974" spans="7:8" ht="15.75" customHeight="1" x14ac:dyDescent="0.3">
      <c r="G974" s="3"/>
      <c r="H974" s="3"/>
    </row>
    <row r="975" spans="7:8" ht="15.75" customHeight="1" x14ac:dyDescent="0.3">
      <c r="G975" s="3"/>
      <c r="H975" s="3"/>
    </row>
    <row r="976" spans="7:8" ht="15.75" customHeight="1" x14ac:dyDescent="0.3">
      <c r="G976" s="3"/>
      <c r="H976" s="3"/>
    </row>
    <row r="977" spans="7:8" ht="15.75" customHeight="1" x14ac:dyDescent="0.3">
      <c r="G977" s="3"/>
      <c r="H977" s="3"/>
    </row>
    <row r="978" spans="7:8" ht="15.75" customHeight="1" x14ac:dyDescent="0.3">
      <c r="G978" s="3"/>
      <c r="H978" s="3"/>
    </row>
    <row r="979" spans="7:8" ht="15.75" customHeight="1" x14ac:dyDescent="0.3">
      <c r="G979" s="3"/>
      <c r="H979" s="3"/>
    </row>
    <row r="980" spans="7:8" ht="15.75" customHeight="1" x14ac:dyDescent="0.3">
      <c r="G980" s="3"/>
      <c r="H980" s="3"/>
    </row>
    <row r="981" spans="7:8" ht="15.75" customHeight="1" x14ac:dyDescent="0.3">
      <c r="G981" s="3"/>
      <c r="H981" s="3"/>
    </row>
    <row r="982" spans="7:8" ht="15.75" customHeight="1" x14ac:dyDescent="0.3">
      <c r="G982" s="3"/>
      <c r="H982" s="3"/>
    </row>
    <row r="983" spans="7:8" ht="15.75" customHeight="1" x14ac:dyDescent="0.3">
      <c r="G983" s="3"/>
      <c r="H983" s="3"/>
    </row>
    <row r="984" spans="7:8" ht="15.75" customHeight="1" x14ac:dyDescent="0.3">
      <c r="G984" s="3"/>
      <c r="H984" s="3"/>
    </row>
    <row r="985" spans="7:8" ht="15.75" customHeight="1" x14ac:dyDescent="0.3">
      <c r="G985" s="3"/>
      <c r="H985" s="3"/>
    </row>
    <row r="986" spans="7:8" ht="15.75" customHeight="1" x14ac:dyDescent="0.3">
      <c r="G986" s="3"/>
      <c r="H986" s="3"/>
    </row>
    <row r="987" spans="7:8" ht="15.75" customHeight="1" x14ac:dyDescent="0.3">
      <c r="G987" s="3"/>
      <c r="H987" s="3"/>
    </row>
    <row r="988" spans="7:8" ht="15.75" customHeight="1" x14ac:dyDescent="0.3">
      <c r="G988" s="3"/>
      <c r="H988" s="3"/>
    </row>
    <row r="989" spans="7:8" ht="15.75" customHeight="1" x14ac:dyDescent="0.3">
      <c r="G989" s="3"/>
      <c r="H989" s="3"/>
    </row>
    <row r="990" spans="7:8" ht="15.75" customHeight="1" x14ac:dyDescent="0.3">
      <c r="G990" s="3"/>
      <c r="H990" s="3"/>
    </row>
    <row r="991" spans="7:8" ht="15.75" customHeight="1" x14ac:dyDescent="0.3">
      <c r="G991" s="3"/>
      <c r="H991" s="3"/>
    </row>
    <row r="992" spans="7:8" ht="15.75" customHeight="1" x14ac:dyDescent="0.3">
      <c r="G992" s="3"/>
      <c r="H992" s="3"/>
    </row>
    <row r="993" spans="7:8" ht="15.75" customHeight="1" x14ac:dyDescent="0.3">
      <c r="G993" s="3"/>
      <c r="H993" s="3"/>
    </row>
    <row r="994" spans="7:8" ht="15.75" customHeight="1" x14ac:dyDescent="0.3">
      <c r="G994" s="3"/>
      <c r="H994" s="3"/>
    </row>
    <row r="995" spans="7:8" ht="15.75" customHeight="1" x14ac:dyDescent="0.3">
      <c r="G995" s="3"/>
      <c r="H995" s="3"/>
    </row>
    <row r="996" spans="7:8" ht="15.75" customHeight="1" x14ac:dyDescent="0.3">
      <c r="G996" s="3"/>
      <c r="H996" s="3"/>
    </row>
    <row r="997" spans="7:8" ht="15.75" customHeight="1" x14ac:dyDescent="0.3">
      <c r="G997" s="3"/>
      <c r="H997" s="3"/>
    </row>
    <row r="998" spans="7:8" ht="15.75" customHeight="1" x14ac:dyDescent="0.3">
      <c r="G998" s="3"/>
      <c r="H998" s="3"/>
    </row>
    <row r="999" spans="7:8" ht="15.75" customHeight="1" x14ac:dyDescent="0.3">
      <c r="G999" s="3"/>
      <c r="H999" s="3"/>
    </row>
    <row r="1000" spans="7:8" ht="15.75" customHeight="1" x14ac:dyDescent="0.3">
      <c r="G1000" s="3"/>
      <c r="H1000" s="3"/>
    </row>
  </sheetData>
  <autoFilter ref="A1:Z285" xr:uid="{00000000-0009-0000-0000-000002000000}">
    <filterColumn colId="7">
      <filters>
        <filter val="Design"/>
        <filter val="E-Commerce"/>
        <filter val="Entertainment"/>
        <filter val="Fashion"/>
        <filter val="Health &amp; Wellness"/>
        <filter val="Innovation &amp; Technology"/>
        <filter val="Logistics"/>
        <filter val="Platform"/>
        <filter val="SMEs"/>
        <filter val="เอเจนซี่ โฆษณา"/>
        <filter val="โทรคมนาคม"/>
        <filter val="การท่องเที่ยว"/>
        <filter val="การศึกษา"/>
        <filter val="ธนาคารและการเงิน"/>
        <filter val="ธุรกิจค้าปลีก"/>
        <filter val="ประกัน"/>
        <filter val="ผู้นำภาครัฐ"/>
        <filter val="พลังงาน"/>
        <filter val="รถยนต์"/>
        <filter val="สินค้าอุปโภคบริโภค"/>
        <filter val="อสังหาริมทรัพย์"/>
        <filter val="อาหาร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1D26E-4A94-454C-B7CD-DA8976C1EAA4}">
  <dimension ref="A3:B9"/>
  <sheetViews>
    <sheetView topLeftCell="B1" workbookViewId="0">
      <selection activeCell="H25" sqref="H25"/>
    </sheetView>
  </sheetViews>
  <sheetFormatPr defaultRowHeight="15.6" x14ac:dyDescent="0.3"/>
  <cols>
    <col min="1" max="1" width="12.296875" bestFit="1" customWidth="1"/>
    <col min="2" max="2" width="11.296875" bestFit="1" customWidth="1"/>
    <col min="3" max="3" width="11.09765625" bestFit="1" customWidth="1"/>
    <col min="4" max="4" width="12.69921875" bestFit="1" customWidth="1"/>
    <col min="5" max="5" width="12.5" bestFit="1" customWidth="1"/>
    <col min="6" max="6" width="13" bestFit="1" customWidth="1"/>
    <col min="7" max="7" width="11.796875" bestFit="1" customWidth="1"/>
    <col min="8" max="8" width="12.59765625" bestFit="1" customWidth="1"/>
    <col min="9" max="9" width="12.3984375" bestFit="1" customWidth="1"/>
    <col min="10" max="10" width="12.5" bestFit="1" customWidth="1"/>
    <col min="11" max="11" width="13.3984375" bestFit="1" customWidth="1"/>
    <col min="12" max="12" width="13.19921875" bestFit="1" customWidth="1"/>
    <col min="13" max="13" width="11.8984375" bestFit="1" customWidth="1"/>
    <col min="14" max="14" width="10.796875" bestFit="1" customWidth="1"/>
    <col min="15" max="15" width="11.59765625" bestFit="1" customWidth="1"/>
    <col min="16" max="16" width="12" bestFit="1" customWidth="1"/>
    <col min="17" max="17" width="14.09765625" bestFit="1" customWidth="1"/>
    <col min="18" max="18" width="10.69921875" bestFit="1" customWidth="1"/>
    <col min="19" max="20" width="12.296875" bestFit="1" customWidth="1"/>
    <col min="21" max="21" width="13.5" bestFit="1" customWidth="1"/>
    <col min="22" max="22" width="11.3984375" bestFit="1" customWidth="1"/>
    <col min="23" max="23" width="13.09765625" bestFit="1" customWidth="1"/>
    <col min="24" max="24" width="13.5" bestFit="1" customWidth="1"/>
    <col min="25" max="25" width="13.59765625" bestFit="1" customWidth="1"/>
    <col min="26" max="26" width="12.296875" bestFit="1" customWidth="1"/>
    <col min="27" max="27" width="11" bestFit="1" customWidth="1"/>
    <col min="28" max="28" width="12.69921875" bestFit="1" customWidth="1"/>
    <col min="29" max="29" width="12.3984375" bestFit="1" customWidth="1"/>
    <col min="30" max="30" width="12.69921875" bestFit="1" customWidth="1"/>
    <col min="31" max="31" width="11.8984375" bestFit="1" customWidth="1"/>
    <col min="32" max="32" width="10.59765625" bestFit="1" customWidth="1"/>
    <col min="33" max="33" width="14.19921875" bestFit="1" customWidth="1"/>
    <col min="34" max="34" width="12.3984375" bestFit="1" customWidth="1"/>
    <col min="35" max="35" width="13.796875" bestFit="1" customWidth="1"/>
    <col min="36" max="36" width="11.69921875" bestFit="1" customWidth="1"/>
    <col min="37" max="37" width="11.796875" bestFit="1" customWidth="1"/>
    <col min="38" max="38" width="12.69921875" bestFit="1" customWidth="1"/>
    <col min="39" max="39" width="11.796875" bestFit="1" customWidth="1"/>
    <col min="40" max="40" width="12.5" bestFit="1" customWidth="1"/>
    <col min="41" max="41" width="12.296875" bestFit="1" customWidth="1"/>
    <col min="42" max="42" width="11.3984375" bestFit="1" customWidth="1"/>
    <col min="43" max="43" width="13.09765625" bestFit="1" customWidth="1"/>
    <col min="44" max="44" width="11.09765625" bestFit="1" customWidth="1"/>
    <col min="45" max="45" width="12.5" bestFit="1" customWidth="1"/>
    <col min="46" max="46" width="10.8984375" bestFit="1" customWidth="1"/>
    <col min="47" max="47" width="13.09765625" bestFit="1" customWidth="1"/>
    <col min="48" max="48" width="11.8984375" bestFit="1" customWidth="1"/>
    <col min="49" max="49" width="13" bestFit="1" customWidth="1"/>
    <col min="50" max="50" width="11.8984375" bestFit="1" customWidth="1"/>
    <col min="51" max="51" width="13.3984375" bestFit="1" customWidth="1"/>
    <col min="52" max="52" width="12.5" bestFit="1" customWidth="1"/>
    <col min="53" max="53" width="12.09765625" bestFit="1" customWidth="1"/>
    <col min="54" max="54" width="13" bestFit="1" customWidth="1"/>
    <col min="55" max="55" width="11.19921875" bestFit="1" customWidth="1"/>
    <col min="56" max="56" width="13.09765625" bestFit="1" customWidth="1"/>
    <col min="57" max="57" width="12.69921875" bestFit="1" customWidth="1"/>
    <col min="58" max="58" width="12.3984375" bestFit="1" customWidth="1"/>
    <col min="59" max="59" width="13" bestFit="1" customWidth="1"/>
    <col min="60" max="60" width="11.8984375" bestFit="1" customWidth="1"/>
    <col min="61" max="61" width="13.59765625" bestFit="1" customWidth="1"/>
    <col min="62" max="62" width="11.69921875" bestFit="1" customWidth="1"/>
    <col min="63" max="63" width="12" bestFit="1" customWidth="1"/>
    <col min="64" max="64" width="13.59765625" bestFit="1" customWidth="1"/>
    <col min="65" max="65" width="12" bestFit="1" customWidth="1"/>
    <col min="66" max="66" width="13.59765625" bestFit="1" customWidth="1"/>
    <col min="67" max="67" width="13" bestFit="1" customWidth="1"/>
    <col min="68" max="68" width="11.296875" bestFit="1" customWidth="1"/>
    <col min="69" max="69" width="11.19921875" bestFit="1" customWidth="1"/>
    <col min="70" max="70" width="10.796875" bestFit="1" customWidth="1"/>
    <col min="71" max="71" width="11.3984375" bestFit="1" customWidth="1"/>
    <col min="72" max="72" width="13.09765625" bestFit="1" customWidth="1"/>
    <col min="73" max="73" width="13" bestFit="1" customWidth="1"/>
    <col min="74" max="74" width="11.09765625" bestFit="1" customWidth="1"/>
    <col min="75" max="75" width="12.796875" bestFit="1" customWidth="1"/>
    <col min="76" max="76" width="9.8984375" bestFit="1" customWidth="1"/>
    <col min="77" max="77" width="12.59765625" bestFit="1" customWidth="1"/>
    <col min="78" max="78" width="12.296875" bestFit="1" customWidth="1"/>
    <col min="79" max="79" width="12.3984375" bestFit="1" customWidth="1"/>
    <col min="80" max="80" width="11.69921875" bestFit="1" customWidth="1"/>
    <col min="81" max="81" width="12.69921875" bestFit="1" customWidth="1"/>
    <col min="82" max="82" width="12" bestFit="1" customWidth="1"/>
    <col min="83" max="84" width="11.59765625" bestFit="1" customWidth="1"/>
    <col min="85" max="85" width="10.796875" bestFit="1" customWidth="1"/>
    <col min="86" max="86" width="12" bestFit="1" customWidth="1"/>
    <col min="87" max="87" width="13.69921875" bestFit="1" customWidth="1"/>
    <col min="88" max="88" width="13.8984375" bestFit="1" customWidth="1"/>
    <col min="89" max="89" width="11.296875" bestFit="1" customWidth="1"/>
    <col min="90" max="90" width="12.3984375" bestFit="1" customWidth="1"/>
    <col min="91" max="91" width="13.09765625" bestFit="1" customWidth="1"/>
    <col min="92" max="92" width="12.69921875" bestFit="1" customWidth="1"/>
    <col min="93" max="94" width="12.59765625" bestFit="1" customWidth="1"/>
    <col min="95" max="96" width="13.3984375" bestFit="1" customWidth="1"/>
    <col min="97" max="97" width="10.296875" bestFit="1" customWidth="1"/>
    <col min="98" max="98" width="12" bestFit="1" customWidth="1"/>
    <col min="99" max="99" width="13.59765625" bestFit="1" customWidth="1"/>
    <col min="100" max="100" width="12.19921875" bestFit="1" customWidth="1"/>
    <col min="101" max="101" width="11.3984375" bestFit="1" customWidth="1"/>
    <col min="102" max="102" width="13.5" bestFit="1" customWidth="1"/>
    <col min="103" max="103" width="12.19921875" bestFit="1" customWidth="1"/>
    <col min="104" max="104" width="13.8984375" bestFit="1" customWidth="1"/>
    <col min="105" max="105" width="12" bestFit="1" customWidth="1"/>
    <col min="106" max="106" width="13.296875" bestFit="1" customWidth="1"/>
    <col min="107" max="107" width="12.19921875" bestFit="1" customWidth="1"/>
    <col min="108" max="108" width="12.09765625" bestFit="1" customWidth="1"/>
    <col min="109" max="109" width="10.5" bestFit="1" customWidth="1"/>
    <col min="110" max="110" width="11.19921875" bestFit="1" customWidth="1"/>
    <col min="111" max="111" width="10.59765625" bestFit="1" customWidth="1"/>
    <col min="112" max="112" width="12.5" bestFit="1" customWidth="1"/>
    <col min="113" max="113" width="12.796875" bestFit="1" customWidth="1"/>
    <col min="114" max="114" width="11.296875" bestFit="1" customWidth="1"/>
    <col min="115" max="115" width="13" bestFit="1" customWidth="1"/>
    <col min="116" max="116" width="13.5" bestFit="1" customWidth="1"/>
    <col min="117" max="117" width="12.59765625" bestFit="1" customWidth="1"/>
    <col min="118" max="118" width="12.5" bestFit="1" customWidth="1"/>
    <col min="119" max="119" width="12" bestFit="1" customWidth="1"/>
    <col min="120" max="120" width="11.3984375" bestFit="1" customWidth="1"/>
    <col min="121" max="121" width="13.19921875" bestFit="1" customWidth="1"/>
    <col min="122" max="122" width="12.09765625" bestFit="1" customWidth="1"/>
    <col min="123" max="123" width="11.09765625" bestFit="1" customWidth="1"/>
    <col min="124" max="124" width="11.8984375" bestFit="1" customWidth="1"/>
    <col min="125" max="125" width="11.5" bestFit="1" customWidth="1"/>
    <col min="126" max="126" width="11.09765625" bestFit="1" customWidth="1"/>
    <col min="127" max="127" width="12.09765625" bestFit="1" customWidth="1"/>
    <col min="128" max="128" width="12.19921875" bestFit="1" customWidth="1"/>
    <col min="129" max="129" width="11" bestFit="1" customWidth="1"/>
    <col min="130" max="130" width="11.19921875" bestFit="1" customWidth="1"/>
    <col min="131" max="131" width="12.3984375" bestFit="1" customWidth="1"/>
    <col min="132" max="132" width="12" bestFit="1" customWidth="1"/>
    <col min="133" max="133" width="11.3984375" bestFit="1" customWidth="1"/>
    <col min="134" max="134" width="11.69921875" bestFit="1" customWidth="1"/>
    <col min="135" max="135" width="11.59765625" bestFit="1" customWidth="1"/>
    <col min="136" max="136" width="13.59765625" bestFit="1" customWidth="1"/>
    <col min="137" max="137" width="11.296875" bestFit="1" customWidth="1"/>
    <col min="138" max="138" width="12.796875" bestFit="1" customWidth="1"/>
    <col min="139" max="139" width="10.69921875" bestFit="1" customWidth="1"/>
    <col min="140" max="140" width="12.09765625" bestFit="1" customWidth="1"/>
    <col min="141" max="141" width="11.3984375" bestFit="1" customWidth="1"/>
    <col min="142" max="142" width="10.8984375" bestFit="1" customWidth="1"/>
    <col min="143" max="143" width="12.59765625" bestFit="1" customWidth="1"/>
    <col min="144" max="144" width="12" bestFit="1" customWidth="1"/>
    <col min="145" max="145" width="11.796875" bestFit="1" customWidth="1"/>
    <col min="146" max="146" width="12.796875" bestFit="1" customWidth="1"/>
    <col min="147" max="147" width="12.19921875" bestFit="1" customWidth="1"/>
    <col min="148" max="148" width="12.5" bestFit="1" customWidth="1"/>
    <col min="149" max="149" width="11.5" bestFit="1" customWidth="1"/>
    <col min="150" max="150" width="11" bestFit="1" customWidth="1"/>
    <col min="151" max="151" width="11.5" bestFit="1" customWidth="1"/>
    <col min="152" max="152" width="12.59765625" bestFit="1" customWidth="1"/>
    <col min="153" max="153" width="13.3984375" bestFit="1" customWidth="1"/>
    <col min="154" max="154" width="13.5" bestFit="1" customWidth="1"/>
    <col min="155" max="155" width="11.69921875" bestFit="1" customWidth="1"/>
    <col min="156" max="156" width="12.296875" bestFit="1" customWidth="1"/>
    <col min="157" max="157" width="12" bestFit="1" customWidth="1"/>
    <col min="158" max="158" width="13.796875" bestFit="1" customWidth="1"/>
    <col min="159" max="159" width="13" bestFit="1" customWidth="1"/>
    <col min="160" max="160" width="11.3984375" bestFit="1" customWidth="1"/>
    <col min="161" max="161" width="13.69921875" bestFit="1" customWidth="1"/>
    <col min="162" max="162" width="12.296875" bestFit="1" customWidth="1"/>
    <col min="163" max="163" width="12.5" bestFit="1" customWidth="1"/>
    <col min="164" max="164" width="11.69921875" bestFit="1" customWidth="1"/>
    <col min="165" max="165" width="12.3984375" bestFit="1" customWidth="1"/>
    <col min="166" max="166" width="13.8984375" bestFit="1" customWidth="1"/>
    <col min="167" max="167" width="12.09765625" bestFit="1" customWidth="1"/>
    <col min="168" max="168" width="11.69921875" bestFit="1" customWidth="1"/>
    <col min="169" max="169" width="11.796875" bestFit="1" customWidth="1"/>
    <col min="170" max="170" width="13" bestFit="1" customWidth="1"/>
    <col min="171" max="171" width="12.09765625" bestFit="1" customWidth="1"/>
    <col min="172" max="172" width="11.19921875" bestFit="1" customWidth="1"/>
    <col min="173" max="173" width="11.296875" bestFit="1" customWidth="1"/>
    <col min="174" max="174" width="13.09765625" bestFit="1" customWidth="1"/>
    <col min="175" max="175" width="12.19921875" bestFit="1" customWidth="1"/>
    <col min="176" max="176" width="13.3984375" bestFit="1" customWidth="1"/>
    <col min="177" max="177" width="12.3984375" bestFit="1" customWidth="1"/>
    <col min="178" max="178" width="12.09765625" bestFit="1" customWidth="1"/>
    <col min="179" max="179" width="13.69921875" bestFit="1" customWidth="1"/>
    <col min="180" max="180" width="12.59765625" bestFit="1" customWidth="1"/>
    <col min="181" max="181" width="11.59765625" bestFit="1" customWidth="1"/>
    <col min="182" max="183" width="11.296875" bestFit="1" customWidth="1"/>
    <col min="184" max="185" width="13.09765625" bestFit="1" customWidth="1"/>
    <col min="186" max="186" width="12.09765625" bestFit="1" customWidth="1"/>
    <col min="187" max="187" width="10.69921875" bestFit="1" customWidth="1"/>
    <col min="188" max="188" width="11.69921875" bestFit="1" customWidth="1"/>
    <col min="189" max="189" width="12.5" bestFit="1" customWidth="1"/>
    <col min="190" max="190" width="12.296875" bestFit="1" customWidth="1"/>
    <col min="191" max="191" width="12.19921875" bestFit="1" customWidth="1"/>
    <col min="192" max="192" width="12.796875" bestFit="1" customWidth="1"/>
    <col min="193" max="193" width="13.3984375" bestFit="1" customWidth="1"/>
    <col min="194" max="194" width="11.19921875" bestFit="1" customWidth="1"/>
    <col min="195" max="195" width="11.8984375" bestFit="1" customWidth="1"/>
    <col min="196" max="196" width="11.59765625" bestFit="1" customWidth="1"/>
    <col min="197" max="197" width="12.5" bestFit="1" customWidth="1"/>
    <col min="198" max="198" width="12.296875" bestFit="1" customWidth="1"/>
    <col min="199" max="199" width="11.8984375" bestFit="1" customWidth="1"/>
    <col min="200" max="201" width="12.796875" bestFit="1" customWidth="1"/>
    <col min="202" max="202" width="11.5" bestFit="1" customWidth="1"/>
    <col min="203" max="203" width="13.296875" bestFit="1" customWidth="1"/>
    <col min="204" max="204" width="13.3984375" bestFit="1" customWidth="1"/>
    <col min="205" max="205" width="12.59765625" bestFit="1" customWidth="1"/>
    <col min="206" max="206" width="11.8984375" bestFit="1" customWidth="1"/>
    <col min="207" max="207" width="10.796875" bestFit="1" customWidth="1"/>
    <col min="208" max="208" width="11.796875" bestFit="1" customWidth="1"/>
    <col min="209" max="209" width="12" bestFit="1" customWidth="1"/>
    <col min="210" max="210" width="12.59765625" bestFit="1" customWidth="1"/>
    <col min="211" max="211" width="10.5" bestFit="1" customWidth="1"/>
    <col min="212" max="212" width="12" bestFit="1" customWidth="1"/>
    <col min="213" max="213" width="11.796875" bestFit="1" customWidth="1"/>
    <col min="214" max="214" width="12.59765625" bestFit="1" customWidth="1"/>
    <col min="215" max="216" width="13.296875" bestFit="1" customWidth="1"/>
    <col min="217" max="217" width="12.69921875" bestFit="1" customWidth="1"/>
    <col min="218" max="218" width="14" bestFit="1" customWidth="1"/>
    <col min="219" max="219" width="13.3984375" bestFit="1" customWidth="1"/>
    <col min="220" max="220" width="12.5" bestFit="1" customWidth="1"/>
    <col min="221" max="221" width="11.8984375" bestFit="1" customWidth="1"/>
    <col min="222" max="222" width="14.19921875" bestFit="1" customWidth="1"/>
    <col min="223" max="223" width="13.09765625" bestFit="1" customWidth="1"/>
    <col min="224" max="224" width="12.3984375" bestFit="1" customWidth="1"/>
    <col min="225" max="225" width="13.5" bestFit="1" customWidth="1"/>
    <col min="226" max="226" width="11.69921875" bestFit="1" customWidth="1"/>
    <col min="227" max="227" width="13.09765625" bestFit="1" customWidth="1"/>
    <col min="228" max="228" width="12.09765625" bestFit="1" customWidth="1"/>
    <col min="229" max="229" width="12.3984375" bestFit="1" customWidth="1"/>
    <col min="230" max="230" width="11.3984375" bestFit="1" customWidth="1"/>
    <col min="231" max="231" width="11.69921875" bestFit="1" customWidth="1"/>
    <col min="232" max="232" width="13.69921875" bestFit="1" customWidth="1"/>
    <col min="233" max="233" width="13.8984375" bestFit="1" customWidth="1"/>
    <col min="234" max="235" width="11.296875" bestFit="1" customWidth="1"/>
    <col min="236" max="236" width="12" bestFit="1" customWidth="1"/>
    <col min="237" max="237" width="13.59765625" bestFit="1" customWidth="1"/>
    <col min="238" max="238" width="11.19921875" bestFit="1" customWidth="1"/>
    <col min="239" max="239" width="12.09765625" bestFit="1" customWidth="1"/>
    <col min="240" max="240" width="11.5" bestFit="1" customWidth="1"/>
    <col min="241" max="241" width="10.69921875" bestFit="1" customWidth="1"/>
    <col min="242" max="242" width="14.09765625" bestFit="1" customWidth="1"/>
    <col min="243" max="243" width="13.69921875" bestFit="1" customWidth="1"/>
    <col min="244" max="244" width="12.5" bestFit="1" customWidth="1"/>
    <col min="245" max="245" width="13.59765625" bestFit="1" customWidth="1"/>
    <col min="246" max="247" width="12.69921875" bestFit="1" customWidth="1"/>
    <col min="248" max="248" width="12.3984375" bestFit="1" customWidth="1"/>
    <col min="249" max="249" width="11.296875" bestFit="1" customWidth="1"/>
    <col min="250" max="250" width="11.8984375" bestFit="1" customWidth="1"/>
    <col min="251" max="251" width="12.5" bestFit="1" customWidth="1"/>
    <col min="252" max="252" width="11.69921875" bestFit="1" customWidth="1"/>
    <col min="253" max="253" width="12.19921875" bestFit="1" customWidth="1"/>
    <col min="254" max="254" width="12.09765625" bestFit="1" customWidth="1"/>
    <col min="255" max="255" width="11" bestFit="1" customWidth="1"/>
    <col min="256" max="256" width="13.59765625" bestFit="1" customWidth="1"/>
    <col min="257" max="257" width="13.8984375" bestFit="1" customWidth="1"/>
    <col min="258" max="258" width="11.796875" bestFit="1" customWidth="1"/>
    <col min="259" max="259" width="11.296875" bestFit="1" customWidth="1"/>
    <col min="260" max="260" width="13.19921875" bestFit="1" customWidth="1"/>
    <col min="261" max="261" width="13.3984375" bestFit="1" customWidth="1"/>
    <col min="262" max="262" width="11.796875" bestFit="1" customWidth="1"/>
    <col min="263" max="263" width="11.09765625" bestFit="1" customWidth="1"/>
    <col min="264" max="264" width="13.296875" bestFit="1" customWidth="1"/>
    <col min="265" max="265" width="12.59765625" bestFit="1" customWidth="1"/>
    <col min="266" max="266" width="12.796875" bestFit="1" customWidth="1"/>
    <col min="267" max="267" width="11.69921875" bestFit="1" customWidth="1"/>
    <col min="268" max="268" width="11.8984375" bestFit="1" customWidth="1"/>
    <col min="269" max="269" width="12.09765625" bestFit="1" customWidth="1"/>
    <col min="270" max="270" width="13" bestFit="1" customWidth="1"/>
    <col min="271" max="271" width="11.296875" bestFit="1" customWidth="1"/>
    <col min="272" max="272" width="11.19921875" bestFit="1" customWidth="1"/>
    <col min="273" max="274" width="12" bestFit="1" customWidth="1"/>
    <col min="275" max="275" width="11.5" bestFit="1" customWidth="1"/>
    <col min="276" max="276" width="14" bestFit="1" customWidth="1"/>
    <col min="277" max="277" width="12.59765625" bestFit="1" customWidth="1"/>
    <col min="278" max="278" width="13.5" bestFit="1" customWidth="1"/>
    <col min="279" max="279" width="12" bestFit="1" customWidth="1"/>
    <col min="280" max="280" width="12.59765625" bestFit="1" customWidth="1"/>
    <col min="281" max="281" width="13.09765625" bestFit="1" customWidth="1"/>
    <col min="282" max="282" width="13.8984375" bestFit="1" customWidth="1"/>
    <col min="283" max="283" width="14.59765625" bestFit="1" customWidth="1"/>
    <col min="284" max="284" width="13" bestFit="1" customWidth="1"/>
    <col min="285" max="285" width="11.5" bestFit="1" customWidth="1"/>
    <col min="286" max="286" width="12.5" bestFit="1" customWidth="1"/>
    <col min="287" max="287" width="10.3984375" bestFit="1" customWidth="1"/>
    <col min="288" max="288" width="11.69921875" bestFit="1" customWidth="1"/>
    <col min="289" max="289" width="14.3984375" bestFit="1" customWidth="1"/>
    <col min="290" max="290" width="10.69921875" bestFit="1" customWidth="1"/>
    <col min="291" max="291" width="12.69921875" bestFit="1" customWidth="1"/>
    <col min="292" max="292" width="13.3984375" bestFit="1" customWidth="1"/>
    <col min="293" max="293" width="11.59765625" bestFit="1" customWidth="1"/>
    <col min="294" max="294" width="12.796875" bestFit="1" customWidth="1"/>
    <col min="295" max="295" width="12.5" bestFit="1" customWidth="1"/>
    <col min="296" max="296" width="12.296875" bestFit="1" customWidth="1"/>
    <col min="297" max="297" width="13.5" bestFit="1" customWidth="1"/>
    <col min="298" max="298" width="11.5" bestFit="1" customWidth="1"/>
    <col min="299" max="299" width="10.796875" bestFit="1" customWidth="1"/>
    <col min="300" max="300" width="11.69921875" bestFit="1" customWidth="1"/>
    <col min="301" max="301" width="13.5" bestFit="1" customWidth="1"/>
    <col min="302" max="302" width="13.296875" bestFit="1" customWidth="1"/>
    <col min="303" max="303" width="13" bestFit="1" customWidth="1"/>
    <col min="304" max="304" width="12.3984375" bestFit="1" customWidth="1"/>
    <col min="305" max="305" width="13.296875" bestFit="1" customWidth="1"/>
    <col min="306" max="306" width="12.3984375" bestFit="1" customWidth="1"/>
    <col min="307" max="307" width="13.09765625" bestFit="1" customWidth="1"/>
    <col min="308" max="309" width="11.796875" bestFit="1" customWidth="1"/>
    <col min="310" max="310" width="13" bestFit="1" customWidth="1"/>
    <col min="311" max="311" width="12.796875" bestFit="1" customWidth="1"/>
    <col min="312" max="312" width="11.8984375" bestFit="1" customWidth="1"/>
    <col min="313" max="313" width="11.5" bestFit="1" customWidth="1"/>
    <col min="314" max="314" width="11.59765625" bestFit="1" customWidth="1"/>
    <col min="315" max="315" width="11.5" bestFit="1" customWidth="1"/>
    <col min="316" max="316" width="12" bestFit="1" customWidth="1"/>
    <col min="317" max="317" width="10.796875" bestFit="1" customWidth="1"/>
    <col min="318" max="318" width="12.296875" bestFit="1" customWidth="1"/>
    <col min="319" max="319" width="11.8984375" bestFit="1" customWidth="1"/>
    <col min="320" max="320" width="11.3984375" bestFit="1" customWidth="1"/>
    <col min="321" max="321" width="11.69921875" bestFit="1" customWidth="1"/>
    <col min="322" max="322" width="11.8984375" bestFit="1" customWidth="1"/>
    <col min="323" max="323" width="11.19921875" bestFit="1" customWidth="1"/>
    <col min="324" max="324" width="13.09765625" bestFit="1" customWidth="1"/>
    <col min="325" max="325" width="13.19921875" bestFit="1" customWidth="1"/>
    <col min="326" max="326" width="12.796875" bestFit="1" customWidth="1"/>
    <col min="327" max="327" width="11.59765625" bestFit="1" customWidth="1"/>
    <col min="328" max="328" width="10.796875" bestFit="1" customWidth="1"/>
    <col min="329" max="329" width="11.69921875" bestFit="1" customWidth="1"/>
    <col min="330" max="330" width="11.59765625" bestFit="1" customWidth="1"/>
    <col min="331" max="331" width="12.19921875" bestFit="1" customWidth="1"/>
    <col min="332" max="332" width="11.8984375" bestFit="1" customWidth="1"/>
    <col min="333" max="333" width="11.59765625" bestFit="1" customWidth="1"/>
    <col min="334" max="334" width="11.5" bestFit="1" customWidth="1"/>
    <col min="335" max="335" width="12.09765625" bestFit="1" customWidth="1"/>
    <col min="336" max="336" width="12" bestFit="1" customWidth="1"/>
    <col min="337" max="337" width="10.69921875" bestFit="1" customWidth="1"/>
    <col min="338" max="338" width="12.296875" bestFit="1" customWidth="1"/>
    <col min="339" max="339" width="12.796875" bestFit="1" customWidth="1"/>
    <col min="340" max="340" width="11.59765625" bestFit="1" customWidth="1"/>
    <col min="341" max="341" width="11.3984375" bestFit="1" customWidth="1"/>
    <col min="342" max="342" width="13.5" bestFit="1" customWidth="1"/>
    <col min="343" max="343" width="11.796875" bestFit="1" customWidth="1"/>
    <col min="344" max="344" width="11.5" bestFit="1" customWidth="1"/>
    <col min="345" max="345" width="13.796875" bestFit="1" customWidth="1"/>
    <col min="346" max="346" width="12.296875" bestFit="1" customWidth="1"/>
    <col min="347" max="347" width="12.5" bestFit="1" customWidth="1"/>
    <col min="348" max="348" width="12.19921875" bestFit="1" customWidth="1"/>
    <col min="349" max="349" width="11.296875" bestFit="1" customWidth="1"/>
    <col min="350" max="350" width="14.3984375" bestFit="1" customWidth="1"/>
    <col min="351" max="351" width="10.796875" bestFit="1" customWidth="1"/>
    <col min="352" max="352" width="11.796875" bestFit="1" customWidth="1"/>
    <col min="353" max="353" width="12.09765625" bestFit="1" customWidth="1"/>
    <col min="354" max="354" width="13.09765625" bestFit="1" customWidth="1"/>
    <col min="355" max="355" width="11.8984375" bestFit="1" customWidth="1"/>
    <col min="356" max="356" width="11.59765625" bestFit="1" customWidth="1"/>
    <col min="357" max="357" width="11.69921875" bestFit="1" customWidth="1"/>
    <col min="358" max="358" width="11.09765625" bestFit="1" customWidth="1"/>
    <col min="359" max="359" width="12" bestFit="1" customWidth="1"/>
    <col min="360" max="361" width="11.796875" bestFit="1" customWidth="1"/>
    <col min="362" max="362" width="10.8984375" bestFit="1" customWidth="1"/>
    <col min="363" max="363" width="13.09765625" bestFit="1" customWidth="1"/>
    <col min="364" max="364" width="11.8984375" bestFit="1" customWidth="1"/>
    <col min="365" max="365" width="11.69921875" bestFit="1" customWidth="1"/>
    <col min="366" max="366" width="12" bestFit="1" customWidth="1"/>
    <col min="367" max="367" width="11.59765625" bestFit="1" customWidth="1"/>
    <col min="368" max="368" width="13.3984375" bestFit="1" customWidth="1"/>
    <col min="369" max="369" width="12.296875" bestFit="1" customWidth="1"/>
    <col min="370" max="370" width="14" bestFit="1" customWidth="1"/>
    <col min="371" max="371" width="12.296875" bestFit="1" customWidth="1"/>
    <col min="372" max="372" width="10.796875" bestFit="1" customWidth="1"/>
    <col min="373" max="373" width="12.69921875" bestFit="1" customWidth="1"/>
    <col min="374" max="374" width="11.8984375" bestFit="1" customWidth="1"/>
    <col min="375" max="375" width="11.69921875" bestFit="1" customWidth="1"/>
    <col min="376" max="376" width="12.296875" bestFit="1" customWidth="1"/>
    <col min="377" max="377" width="12" bestFit="1" customWidth="1"/>
    <col min="378" max="378" width="11.5" bestFit="1" customWidth="1"/>
    <col min="379" max="379" width="13" bestFit="1" customWidth="1"/>
    <col min="380" max="380" width="12.19921875" bestFit="1" customWidth="1"/>
    <col min="381" max="381" width="13.796875" bestFit="1" customWidth="1"/>
    <col min="382" max="382" width="14.19921875" bestFit="1" customWidth="1"/>
    <col min="383" max="383" width="12" bestFit="1" customWidth="1"/>
    <col min="384" max="384" width="11.296875" bestFit="1" customWidth="1"/>
    <col min="385" max="385" width="12.3984375" bestFit="1" customWidth="1"/>
    <col min="386" max="386" width="12.59765625" bestFit="1" customWidth="1"/>
    <col min="387" max="387" width="11.8984375" bestFit="1" customWidth="1"/>
    <col min="388" max="388" width="13.19921875" bestFit="1" customWidth="1"/>
    <col min="389" max="389" width="11.3984375" bestFit="1" customWidth="1"/>
    <col min="390" max="390" width="12.3984375" bestFit="1" customWidth="1"/>
    <col min="391" max="391" width="13" bestFit="1" customWidth="1"/>
    <col min="392" max="392" width="13.8984375" bestFit="1" customWidth="1"/>
    <col min="393" max="393" width="13.59765625" bestFit="1" customWidth="1"/>
    <col min="394" max="394" width="12.59765625" bestFit="1" customWidth="1"/>
    <col min="395" max="395" width="12.5" bestFit="1" customWidth="1"/>
    <col min="396" max="396" width="13.19921875" bestFit="1" customWidth="1"/>
    <col min="397" max="397" width="13.296875" bestFit="1" customWidth="1"/>
    <col min="398" max="398" width="12.19921875" bestFit="1" customWidth="1"/>
    <col min="399" max="399" width="13.69921875" bestFit="1" customWidth="1"/>
    <col min="400" max="400" width="10.59765625" bestFit="1" customWidth="1"/>
    <col min="401" max="401" width="13.5" bestFit="1" customWidth="1"/>
    <col min="402" max="402" width="13.296875" bestFit="1" customWidth="1"/>
    <col min="403" max="403" width="12" bestFit="1" customWidth="1"/>
    <col min="404" max="404" width="13" bestFit="1" customWidth="1"/>
    <col min="405" max="405" width="11.19921875" bestFit="1" customWidth="1"/>
    <col min="406" max="406" width="12.19921875" bestFit="1" customWidth="1"/>
    <col min="407" max="407" width="11.59765625" bestFit="1" customWidth="1"/>
    <col min="408" max="408" width="12.59765625" bestFit="1" customWidth="1"/>
    <col min="409" max="409" width="13" bestFit="1" customWidth="1"/>
    <col min="410" max="410" width="13.296875" bestFit="1" customWidth="1"/>
    <col min="411" max="411" width="11.19921875" bestFit="1" customWidth="1"/>
    <col min="412" max="412" width="13.296875" bestFit="1" customWidth="1"/>
    <col min="413" max="413" width="13.8984375" bestFit="1" customWidth="1"/>
    <col min="414" max="414" width="13.5" bestFit="1" customWidth="1"/>
    <col min="415" max="415" width="11.296875" bestFit="1" customWidth="1"/>
    <col min="416" max="416" width="13.796875" bestFit="1" customWidth="1"/>
    <col min="417" max="417" width="11.69921875" bestFit="1" customWidth="1"/>
    <col min="418" max="418" width="13.5" bestFit="1" customWidth="1"/>
    <col min="419" max="419" width="12.69921875" bestFit="1" customWidth="1"/>
    <col min="420" max="420" width="10.8984375" bestFit="1" customWidth="1"/>
    <col min="421" max="421" width="12.5" bestFit="1" customWidth="1"/>
    <col min="422" max="422" width="13" bestFit="1" customWidth="1"/>
    <col min="423" max="423" width="12.09765625" bestFit="1" customWidth="1"/>
    <col min="424" max="424" width="12.296875" bestFit="1" customWidth="1"/>
    <col min="425" max="425" width="10.8984375" bestFit="1" customWidth="1"/>
    <col min="426" max="426" width="11.296875" bestFit="1" customWidth="1"/>
    <col min="427" max="427" width="11.796875" bestFit="1" customWidth="1"/>
    <col min="428" max="428" width="11.59765625" bestFit="1" customWidth="1"/>
    <col min="429" max="429" width="12" bestFit="1" customWidth="1"/>
    <col min="430" max="430" width="10.69921875" bestFit="1" customWidth="1"/>
    <col min="431" max="431" width="11" bestFit="1" customWidth="1"/>
    <col min="432" max="432" width="10.296875" bestFit="1" customWidth="1"/>
    <col min="433" max="433" width="10.8984375" bestFit="1" customWidth="1"/>
    <col min="434" max="434" width="12.296875" bestFit="1" customWidth="1"/>
    <col min="435" max="435" width="12.5" bestFit="1" customWidth="1"/>
    <col min="436" max="436" width="11.69921875" bestFit="1" customWidth="1"/>
    <col min="437" max="437" width="13" bestFit="1" customWidth="1"/>
    <col min="438" max="438" width="11.8984375" bestFit="1" customWidth="1"/>
    <col min="439" max="439" width="12" bestFit="1" customWidth="1"/>
    <col min="440" max="440" width="10.8984375" bestFit="1" customWidth="1"/>
    <col min="441" max="441" width="12.69921875" bestFit="1" customWidth="1"/>
    <col min="442" max="442" width="12.5" bestFit="1" customWidth="1"/>
    <col min="443" max="443" width="12" bestFit="1" customWidth="1"/>
    <col min="444" max="444" width="11.8984375" bestFit="1" customWidth="1"/>
    <col min="445" max="445" width="10.8984375" bestFit="1" customWidth="1"/>
    <col min="446" max="446" width="11" bestFit="1" customWidth="1"/>
    <col min="447" max="447" width="10.5" bestFit="1" customWidth="1"/>
    <col min="448" max="448" width="12" bestFit="1" customWidth="1"/>
    <col min="449" max="449" width="11.8984375" bestFit="1" customWidth="1"/>
    <col min="450" max="450" width="12.19921875" bestFit="1" customWidth="1"/>
    <col min="451" max="451" width="10.296875" bestFit="1" customWidth="1"/>
    <col min="452" max="452" width="12.09765625" bestFit="1" customWidth="1"/>
    <col min="453" max="453" width="10.296875" bestFit="1" customWidth="1"/>
    <col min="454" max="454" width="12.296875" bestFit="1" customWidth="1"/>
    <col min="455" max="456" width="11.796875" bestFit="1" customWidth="1"/>
    <col min="457" max="457" width="10.8984375" bestFit="1" customWidth="1"/>
    <col min="458" max="458" width="10.19921875" bestFit="1" customWidth="1"/>
    <col min="459" max="459" width="9.8984375" bestFit="1" customWidth="1"/>
    <col min="460" max="460" width="11" bestFit="1" customWidth="1"/>
    <col min="461" max="461" width="12" bestFit="1" customWidth="1"/>
    <col min="462" max="462" width="11.19921875" bestFit="1" customWidth="1"/>
    <col min="463" max="463" width="11.796875" bestFit="1" customWidth="1"/>
    <col min="464" max="464" width="11.3984375" bestFit="1" customWidth="1"/>
    <col min="465" max="465" width="11.59765625" bestFit="1" customWidth="1"/>
    <col min="466" max="466" width="12.296875" bestFit="1" customWidth="1"/>
    <col min="467" max="467" width="13" bestFit="1" customWidth="1"/>
    <col min="468" max="468" width="11.69921875" bestFit="1" customWidth="1"/>
    <col min="469" max="469" width="12.5" bestFit="1" customWidth="1"/>
    <col min="470" max="470" width="11.8984375" bestFit="1" customWidth="1"/>
    <col min="471" max="472" width="12.19921875" bestFit="1" customWidth="1"/>
    <col min="473" max="473" width="11.09765625" bestFit="1" customWidth="1"/>
    <col min="474" max="474" width="11" bestFit="1" customWidth="1"/>
    <col min="475" max="475" width="11.796875" bestFit="1" customWidth="1"/>
    <col min="476" max="476" width="12" bestFit="1" customWidth="1"/>
    <col min="477" max="477" width="11.3984375" bestFit="1" customWidth="1"/>
    <col min="478" max="478" width="11.796875" bestFit="1" customWidth="1"/>
    <col min="479" max="479" width="12" bestFit="1" customWidth="1"/>
    <col min="480" max="480" width="13" bestFit="1" customWidth="1"/>
    <col min="481" max="481" width="12.5" bestFit="1" customWidth="1"/>
    <col min="482" max="482" width="13.59765625" bestFit="1" customWidth="1"/>
    <col min="483" max="483" width="11.796875" bestFit="1" customWidth="1"/>
    <col min="484" max="484" width="12.796875" bestFit="1" customWidth="1"/>
    <col min="485" max="485" width="11.296875" bestFit="1" customWidth="1"/>
    <col min="486" max="486" width="12.3984375" bestFit="1" customWidth="1"/>
    <col min="487" max="487" width="12" bestFit="1" customWidth="1"/>
    <col min="488" max="488" width="12.3984375" bestFit="1" customWidth="1"/>
    <col min="489" max="489" width="12.296875" bestFit="1" customWidth="1"/>
    <col min="490" max="490" width="12.19921875" bestFit="1" customWidth="1"/>
    <col min="491" max="491" width="12.296875" bestFit="1" customWidth="1"/>
    <col min="492" max="492" width="13.3984375" bestFit="1" customWidth="1"/>
    <col min="493" max="493" width="13.296875" bestFit="1" customWidth="1"/>
    <col min="494" max="494" width="12.3984375" bestFit="1" customWidth="1"/>
    <col min="495" max="495" width="13.09765625" bestFit="1" customWidth="1"/>
    <col min="496" max="496" width="14.19921875" bestFit="1" customWidth="1"/>
    <col min="497" max="497" width="11.69921875" bestFit="1" customWidth="1"/>
    <col min="498" max="498" width="11.19921875" bestFit="1" customWidth="1"/>
    <col min="499" max="499" width="11.8984375" bestFit="1" customWidth="1"/>
    <col min="500" max="500" width="13.3984375" bestFit="1" customWidth="1"/>
    <col min="501" max="501" width="12.69921875" bestFit="1" customWidth="1"/>
    <col min="502" max="502" width="12.5" bestFit="1" customWidth="1"/>
    <col min="503" max="503" width="13.09765625" bestFit="1" customWidth="1"/>
    <col min="504" max="504" width="9.8984375" bestFit="1" customWidth="1"/>
    <col min="505" max="505" width="12.59765625" bestFit="1" customWidth="1"/>
    <col min="506" max="506" width="11.19921875" bestFit="1" customWidth="1"/>
    <col min="507" max="507" width="13.69921875" bestFit="1" customWidth="1"/>
    <col min="508" max="508" width="11.59765625" bestFit="1" customWidth="1"/>
    <col min="509" max="509" width="14.296875" bestFit="1" customWidth="1"/>
    <col min="510" max="510" width="13" bestFit="1" customWidth="1"/>
    <col min="511" max="511" width="11.796875" bestFit="1" customWidth="1"/>
    <col min="512" max="512" width="11.19921875" bestFit="1" customWidth="1"/>
    <col min="513" max="513" width="11.3984375" bestFit="1" customWidth="1"/>
    <col min="514" max="514" width="10.8984375" bestFit="1" customWidth="1"/>
    <col min="515" max="515" width="11.8984375" bestFit="1" customWidth="1"/>
    <col min="516" max="516" width="14" bestFit="1" customWidth="1"/>
    <col min="517" max="517" width="13.8984375" bestFit="1" customWidth="1"/>
    <col min="518" max="518" width="12.3984375" bestFit="1" customWidth="1"/>
    <col min="519" max="519" width="10.59765625" bestFit="1" customWidth="1"/>
    <col min="520" max="521" width="13" bestFit="1" customWidth="1"/>
    <col min="522" max="522" width="12.296875" bestFit="1" customWidth="1"/>
    <col min="523" max="523" width="12" bestFit="1" customWidth="1"/>
    <col min="524" max="524" width="11.796875" bestFit="1" customWidth="1"/>
    <col min="525" max="525" width="12.3984375" bestFit="1" customWidth="1"/>
    <col min="526" max="526" width="10.296875" bestFit="1" customWidth="1"/>
    <col min="527" max="527" width="13.19921875" bestFit="1" customWidth="1"/>
    <col min="528" max="528" width="11.59765625" bestFit="1" customWidth="1"/>
    <col min="529" max="529" width="11.796875" bestFit="1" customWidth="1"/>
    <col min="530" max="530" width="13.09765625" bestFit="1" customWidth="1"/>
    <col min="531" max="531" width="12" bestFit="1" customWidth="1"/>
    <col min="532" max="532" width="10.59765625" bestFit="1" customWidth="1"/>
    <col min="533" max="533" width="11" bestFit="1" customWidth="1"/>
    <col min="534" max="534" width="11.796875" bestFit="1" customWidth="1"/>
    <col min="535" max="535" width="11.3984375" bestFit="1" customWidth="1"/>
    <col min="536" max="536" width="12.19921875" bestFit="1" customWidth="1"/>
    <col min="537" max="537" width="10.3984375" bestFit="1" customWidth="1"/>
    <col min="538" max="538" width="13" bestFit="1" customWidth="1"/>
    <col min="539" max="539" width="10.5" bestFit="1" customWidth="1"/>
    <col min="540" max="540" width="11.5" bestFit="1" customWidth="1"/>
    <col min="541" max="541" width="12.09765625" bestFit="1" customWidth="1"/>
    <col min="542" max="542" width="10.09765625" bestFit="1" customWidth="1"/>
    <col min="543" max="543" width="13.296875" bestFit="1" customWidth="1"/>
    <col min="544" max="544" width="11" bestFit="1" customWidth="1"/>
    <col min="545" max="545" width="11.5" bestFit="1" customWidth="1"/>
    <col min="546" max="546" width="11.8984375" bestFit="1" customWidth="1"/>
    <col min="547" max="547" width="11" bestFit="1" customWidth="1"/>
    <col min="548" max="548" width="13.8984375" bestFit="1" customWidth="1"/>
    <col min="549" max="550" width="12.296875" bestFit="1" customWidth="1"/>
    <col min="551" max="551" width="13.69921875" bestFit="1" customWidth="1"/>
    <col min="552" max="554" width="12.19921875" bestFit="1" customWidth="1"/>
    <col min="555" max="555" width="12.296875" bestFit="1" customWidth="1"/>
    <col min="556" max="556" width="13.59765625" bestFit="1" customWidth="1"/>
    <col min="557" max="557" width="14.296875" bestFit="1" customWidth="1"/>
    <col min="558" max="558" width="12.19921875" bestFit="1" customWidth="1"/>
    <col min="559" max="559" width="14.5" bestFit="1" customWidth="1"/>
    <col min="560" max="560" width="12" bestFit="1" customWidth="1"/>
    <col min="561" max="561" width="12.69921875" bestFit="1" customWidth="1"/>
    <col min="562" max="562" width="12" bestFit="1" customWidth="1"/>
    <col min="563" max="563" width="14.69921875" bestFit="1" customWidth="1"/>
    <col min="564" max="564" width="13.09765625" bestFit="1" customWidth="1"/>
    <col min="565" max="565" width="13.796875" bestFit="1" customWidth="1"/>
    <col min="566" max="566" width="12.59765625" bestFit="1" customWidth="1"/>
    <col min="567" max="567" width="12" bestFit="1" customWidth="1"/>
    <col min="568" max="568" width="13.5" bestFit="1" customWidth="1"/>
    <col min="569" max="569" width="11.59765625" bestFit="1" customWidth="1"/>
    <col min="570" max="570" width="14.19921875" bestFit="1" customWidth="1"/>
    <col min="571" max="571" width="12.09765625" bestFit="1" customWidth="1"/>
    <col min="572" max="572" width="14.19921875" bestFit="1" customWidth="1"/>
    <col min="573" max="573" width="14.3984375" bestFit="1" customWidth="1"/>
    <col min="574" max="574" width="12.3984375" bestFit="1" customWidth="1"/>
    <col min="575" max="575" width="13.8984375" bestFit="1" customWidth="1"/>
    <col min="576" max="576" width="14.3984375" bestFit="1" customWidth="1"/>
    <col min="577" max="577" width="13" bestFit="1" customWidth="1"/>
    <col min="578" max="578" width="13.296875" bestFit="1" customWidth="1"/>
    <col min="579" max="579" width="12.296875" bestFit="1" customWidth="1"/>
    <col min="580" max="580" width="13.3984375" bestFit="1" customWidth="1"/>
    <col min="581" max="581" width="12.796875" bestFit="1" customWidth="1"/>
    <col min="582" max="582" width="11.5" bestFit="1" customWidth="1"/>
    <col min="583" max="583" width="13.296875" bestFit="1" customWidth="1"/>
    <col min="584" max="584" width="10.59765625" bestFit="1" customWidth="1"/>
    <col min="585" max="585" width="13" bestFit="1" customWidth="1"/>
    <col min="586" max="586" width="12.296875" bestFit="1" customWidth="1"/>
    <col min="587" max="587" width="11.3984375" bestFit="1" customWidth="1"/>
    <col min="588" max="589" width="13" bestFit="1" customWidth="1"/>
    <col min="590" max="590" width="13.796875" bestFit="1" customWidth="1"/>
    <col min="591" max="591" width="11.5" bestFit="1" customWidth="1"/>
    <col min="592" max="592" width="13.09765625" bestFit="1" customWidth="1"/>
    <col min="593" max="593" width="12.296875" bestFit="1" customWidth="1"/>
    <col min="594" max="594" width="13" bestFit="1" customWidth="1"/>
    <col min="595" max="595" width="12.3984375" bestFit="1" customWidth="1"/>
    <col min="596" max="596" width="13.69921875" bestFit="1" customWidth="1"/>
    <col min="597" max="597" width="13.19921875" bestFit="1" customWidth="1"/>
    <col min="598" max="598" width="12" bestFit="1" customWidth="1"/>
    <col min="599" max="599" width="10.8984375" bestFit="1" customWidth="1"/>
    <col min="600" max="600" width="11.5" bestFit="1" customWidth="1"/>
    <col min="601" max="601" width="10.796875" bestFit="1" customWidth="1"/>
    <col min="602" max="602" width="12.296875" bestFit="1" customWidth="1"/>
    <col min="603" max="603" width="12.59765625" bestFit="1" customWidth="1"/>
    <col min="604" max="604" width="12.5" bestFit="1" customWidth="1"/>
    <col min="605" max="605" width="14.19921875" bestFit="1" customWidth="1"/>
    <col min="606" max="606" width="13.59765625" bestFit="1" customWidth="1"/>
    <col min="607" max="607" width="12.69921875" bestFit="1" customWidth="1"/>
    <col min="608" max="608" width="13.09765625" bestFit="1" customWidth="1"/>
    <col min="609" max="609" width="13.296875" bestFit="1" customWidth="1"/>
    <col min="610" max="610" width="12.5" bestFit="1" customWidth="1"/>
    <col min="611" max="611" width="12.09765625" bestFit="1" customWidth="1"/>
    <col min="612" max="612" width="11.5" bestFit="1" customWidth="1"/>
    <col min="613" max="613" width="12.69921875" bestFit="1" customWidth="1"/>
    <col min="614" max="614" width="11.5" bestFit="1" customWidth="1"/>
    <col min="615" max="615" width="14" bestFit="1" customWidth="1"/>
    <col min="616" max="616" width="13.8984375" bestFit="1" customWidth="1"/>
    <col min="617" max="617" width="11.19921875" bestFit="1" customWidth="1"/>
    <col min="618" max="618" width="13.09765625" bestFit="1" customWidth="1"/>
    <col min="619" max="619" width="12.19921875" bestFit="1" customWidth="1"/>
    <col min="620" max="620" width="13" bestFit="1" customWidth="1"/>
    <col min="621" max="621" width="11.296875" bestFit="1" customWidth="1"/>
    <col min="622" max="622" width="12.59765625" bestFit="1" customWidth="1"/>
    <col min="623" max="623" width="12" bestFit="1" customWidth="1"/>
    <col min="624" max="624" width="12.59765625" bestFit="1" customWidth="1"/>
    <col min="625" max="625" width="12.69921875" bestFit="1" customWidth="1"/>
    <col min="626" max="626" width="14.69921875" bestFit="1" customWidth="1"/>
    <col min="627" max="627" width="12.69921875" bestFit="1" customWidth="1"/>
    <col min="628" max="628" width="10.796875" bestFit="1" customWidth="1"/>
    <col min="629" max="629" width="13" bestFit="1" customWidth="1"/>
    <col min="630" max="630" width="11.796875" bestFit="1" customWidth="1"/>
    <col min="631" max="631" width="12.3984375" bestFit="1" customWidth="1"/>
    <col min="632" max="632" width="13.8984375" bestFit="1" customWidth="1"/>
    <col min="633" max="633" width="12.09765625" bestFit="1" customWidth="1"/>
    <col min="634" max="634" width="13" bestFit="1" customWidth="1"/>
    <col min="635" max="635" width="13.796875" bestFit="1" customWidth="1"/>
    <col min="636" max="636" width="12.69921875" bestFit="1" customWidth="1"/>
    <col min="637" max="637" width="12.296875" bestFit="1" customWidth="1"/>
    <col min="638" max="638" width="11.09765625" bestFit="1" customWidth="1"/>
    <col min="639" max="639" width="12.69921875" bestFit="1" customWidth="1"/>
    <col min="640" max="640" width="11.5" bestFit="1" customWidth="1"/>
    <col min="641" max="641" width="13.8984375" bestFit="1" customWidth="1"/>
    <col min="642" max="642" width="12.5" bestFit="1" customWidth="1"/>
    <col min="643" max="643" width="13.796875" bestFit="1" customWidth="1"/>
    <col min="644" max="644" width="11.59765625" bestFit="1" customWidth="1"/>
    <col min="645" max="645" width="12.3984375" bestFit="1" customWidth="1"/>
    <col min="646" max="646" width="12.09765625" bestFit="1" customWidth="1"/>
    <col min="647" max="647" width="11.59765625" bestFit="1" customWidth="1"/>
    <col min="648" max="648" width="11.8984375" bestFit="1" customWidth="1"/>
    <col min="649" max="649" width="12" bestFit="1" customWidth="1"/>
    <col min="650" max="650" width="13.796875" bestFit="1" customWidth="1"/>
    <col min="651" max="651" width="11.19921875" bestFit="1" customWidth="1"/>
    <col min="652" max="652" width="13" bestFit="1" customWidth="1"/>
    <col min="653" max="653" width="12.3984375" bestFit="1" customWidth="1"/>
    <col min="654" max="654" width="10.59765625" bestFit="1" customWidth="1"/>
    <col min="655" max="655" width="11.8984375" bestFit="1" customWidth="1"/>
    <col min="656" max="656" width="12.09765625" bestFit="1" customWidth="1"/>
    <col min="657" max="657" width="11.5" bestFit="1" customWidth="1"/>
    <col min="658" max="658" width="11.59765625" bestFit="1" customWidth="1"/>
    <col min="659" max="659" width="12.59765625" bestFit="1" customWidth="1"/>
    <col min="660" max="660" width="13.796875" bestFit="1" customWidth="1"/>
    <col min="661" max="661" width="11.3984375" bestFit="1" customWidth="1"/>
    <col min="662" max="662" width="11.19921875" bestFit="1" customWidth="1"/>
    <col min="663" max="663" width="14.19921875" bestFit="1" customWidth="1"/>
    <col min="664" max="664" width="11.69921875" bestFit="1" customWidth="1"/>
    <col min="665" max="665" width="13.19921875" bestFit="1" customWidth="1"/>
    <col min="666" max="666" width="12.296875" bestFit="1" customWidth="1"/>
    <col min="667" max="667" width="10.796875" bestFit="1" customWidth="1"/>
    <col min="668" max="668" width="14.3984375" bestFit="1" customWidth="1"/>
    <col min="669" max="669" width="12" bestFit="1" customWidth="1"/>
    <col min="670" max="670" width="13" bestFit="1" customWidth="1"/>
    <col min="671" max="671" width="10.59765625" bestFit="1" customWidth="1"/>
    <col min="672" max="672" width="13.296875" bestFit="1" customWidth="1"/>
    <col min="673" max="673" width="11.5" bestFit="1" customWidth="1"/>
    <col min="674" max="674" width="11.296875" bestFit="1" customWidth="1"/>
    <col min="675" max="675" width="12.59765625" bestFit="1" customWidth="1"/>
    <col min="676" max="676" width="11.59765625" bestFit="1" customWidth="1"/>
    <col min="677" max="677" width="13.69921875" bestFit="1" customWidth="1"/>
    <col min="678" max="678" width="12" bestFit="1" customWidth="1"/>
    <col min="679" max="679" width="12.09765625" bestFit="1" customWidth="1"/>
    <col min="680" max="680" width="12" bestFit="1" customWidth="1"/>
    <col min="681" max="681" width="11.3984375" bestFit="1" customWidth="1"/>
    <col min="682" max="682" width="11.796875" bestFit="1" customWidth="1"/>
    <col min="683" max="683" width="12" bestFit="1" customWidth="1"/>
    <col min="684" max="684" width="13.09765625" bestFit="1" customWidth="1"/>
    <col min="685" max="685" width="13" bestFit="1" customWidth="1"/>
    <col min="686" max="686" width="12.09765625" bestFit="1" customWidth="1"/>
    <col min="687" max="687" width="13.796875" bestFit="1" customWidth="1"/>
    <col min="688" max="688" width="14.19921875" bestFit="1" customWidth="1"/>
    <col min="689" max="689" width="12.59765625" bestFit="1" customWidth="1"/>
    <col min="690" max="690" width="12.5" bestFit="1" customWidth="1"/>
    <col min="691" max="691" width="11.59765625" bestFit="1" customWidth="1"/>
    <col min="692" max="692" width="11.8984375" bestFit="1" customWidth="1"/>
    <col min="693" max="693" width="12.19921875" bestFit="1" customWidth="1"/>
    <col min="694" max="694" width="11.59765625" bestFit="1" customWidth="1"/>
    <col min="695" max="695" width="11.296875" bestFit="1" customWidth="1"/>
    <col min="696" max="696" width="12.19921875" bestFit="1" customWidth="1"/>
    <col min="697" max="697" width="11.296875" bestFit="1" customWidth="1"/>
    <col min="698" max="698" width="12.19921875" bestFit="1" customWidth="1"/>
    <col min="699" max="699" width="12.796875" bestFit="1" customWidth="1"/>
    <col min="700" max="700" width="12.09765625" bestFit="1" customWidth="1"/>
    <col min="701" max="701" width="12.69921875" bestFit="1" customWidth="1"/>
    <col min="702" max="702" width="12.59765625" bestFit="1" customWidth="1"/>
    <col min="703" max="703" width="11.69921875" bestFit="1" customWidth="1"/>
    <col min="704" max="704" width="12.5" bestFit="1" customWidth="1"/>
    <col min="705" max="705" width="12.296875" bestFit="1" customWidth="1"/>
    <col min="706" max="706" width="12.796875" bestFit="1" customWidth="1"/>
    <col min="707" max="707" width="12.296875" bestFit="1" customWidth="1"/>
    <col min="708" max="709" width="12" bestFit="1" customWidth="1"/>
    <col min="710" max="710" width="11.5" bestFit="1" customWidth="1"/>
    <col min="711" max="711" width="11.09765625" bestFit="1" customWidth="1"/>
    <col min="712" max="712" width="13.296875" bestFit="1" customWidth="1"/>
    <col min="713" max="713" width="12.296875" bestFit="1" customWidth="1"/>
    <col min="714" max="714" width="12.3984375" bestFit="1" customWidth="1"/>
    <col min="715" max="715" width="10.8984375" bestFit="1" customWidth="1"/>
    <col min="716" max="716" width="13" bestFit="1" customWidth="1"/>
    <col min="717" max="717" width="11" bestFit="1" customWidth="1"/>
    <col min="718" max="718" width="11.19921875" bestFit="1" customWidth="1"/>
    <col min="719" max="719" width="12.09765625" bestFit="1" customWidth="1"/>
    <col min="720" max="720" width="11" bestFit="1" customWidth="1"/>
    <col min="721" max="721" width="13" bestFit="1" customWidth="1"/>
    <col min="722" max="722" width="11.59765625" bestFit="1" customWidth="1"/>
    <col min="723" max="723" width="10.69921875" bestFit="1" customWidth="1"/>
    <col min="724" max="724" width="11.59765625" bestFit="1" customWidth="1"/>
    <col min="725" max="725" width="10.69921875" bestFit="1" customWidth="1"/>
    <col min="726" max="726" width="11.5" bestFit="1" customWidth="1"/>
    <col min="727" max="727" width="12.59765625" bestFit="1" customWidth="1"/>
    <col min="728" max="728" width="11" bestFit="1" customWidth="1"/>
    <col min="729" max="729" width="11.5" bestFit="1" customWidth="1"/>
    <col min="730" max="730" width="12.296875" bestFit="1" customWidth="1"/>
    <col min="731" max="731" width="12.59765625" bestFit="1" customWidth="1"/>
    <col min="732" max="732" width="12.69921875" bestFit="1" customWidth="1"/>
    <col min="733" max="733" width="12.19921875" bestFit="1" customWidth="1"/>
    <col min="734" max="734" width="12.796875" bestFit="1" customWidth="1"/>
    <col min="735" max="735" width="12.59765625" bestFit="1" customWidth="1"/>
    <col min="736" max="736" width="13.09765625" bestFit="1" customWidth="1"/>
    <col min="737" max="737" width="12.3984375" bestFit="1" customWidth="1"/>
    <col min="738" max="738" width="11.69921875" bestFit="1" customWidth="1"/>
    <col min="739" max="739" width="12.796875" bestFit="1" customWidth="1"/>
    <col min="740" max="740" width="9.69921875" bestFit="1" customWidth="1"/>
    <col min="741" max="741" width="12.3984375" bestFit="1" customWidth="1"/>
    <col min="742" max="742" width="11.8984375" bestFit="1" customWidth="1"/>
    <col min="743" max="743" width="14.09765625" bestFit="1" customWidth="1"/>
    <col min="744" max="744" width="12.59765625" bestFit="1" customWidth="1"/>
    <col min="745" max="745" width="13.09765625" bestFit="1" customWidth="1"/>
    <col min="746" max="746" width="12.5" bestFit="1" customWidth="1"/>
    <col min="747" max="747" width="12.796875" bestFit="1" customWidth="1"/>
    <col min="748" max="748" width="12.3984375" bestFit="1" customWidth="1"/>
    <col min="749" max="749" width="12.69921875" bestFit="1" customWidth="1"/>
    <col min="750" max="750" width="11.5" bestFit="1" customWidth="1"/>
    <col min="751" max="751" width="12.59765625" bestFit="1" customWidth="1"/>
    <col min="752" max="752" width="12.296875" bestFit="1" customWidth="1"/>
    <col min="753" max="753" width="11.8984375" bestFit="1" customWidth="1"/>
    <col min="754" max="754" width="11.296875" bestFit="1" customWidth="1"/>
    <col min="755" max="755" width="11.69921875" bestFit="1" customWidth="1"/>
    <col min="756" max="756" width="14.3984375" bestFit="1" customWidth="1"/>
    <col min="757" max="757" width="11.19921875" bestFit="1" customWidth="1"/>
    <col min="758" max="758" width="13.296875" bestFit="1" customWidth="1"/>
    <col min="759" max="759" width="12.69921875" bestFit="1" customWidth="1"/>
    <col min="760" max="760" width="13.796875" bestFit="1" customWidth="1"/>
    <col min="761" max="761" width="13.5" bestFit="1" customWidth="1"/>
    <col min="762" max="762" width="13.09765625" bestFit="1" customWidth="1"/>
    <col min="763" max="763" width="12.3984375" bestFit="1" customWidth="1"/>
    <col min="764" max="764" width="12.09765625" bestFit="1" customWidth="1"/>
    <col min="765" max="765" width="11.796875" bestFit="1" customWidth="1"/>
    <col min="766" max="766" width="12.796875" bestFit="1" customWidth="1"/>
    <col min="767" max="767" width="13.296875" bestFit="1" customWidth="1"/>
    <col min="768" max="768" width="12.3984375" bestFit="1" customWidth="1"/>
    <col min="769" max="769" width="12.59765625" bestFit="1" customWidth="1"/>
    <col min="770" max="770" width="11.5" bestFit="1" customWidth="1"/>
    <col min="771" max="771" width="13.09765625" bestFit="1" customWidth="1"/>
    <col min="772" max="772" width="12.3984375" bestFit="1" customWidth="1"/>
    <col min="773" max="773" width="12.796875" bestFit="1" customWidth="1"/>
    <col min="774" max="774" width="15" bestFit="1" customWidth="1"/>
    <col min="775" max="775" width="10.796875" bestFit="1" customWidth="1"/>
    <col min="776" max="776" width="11.59765625" bestFit="1" customWidth="1"/>
    <col min="777" max="777" width="11.8984375" bestFit="1" customWidth="1"/>
    <col min="778" max="778" width="10.09765625" bestFit="1" customWidth="1"/>
    <col min="779" max="779" width="10.69921875" bestFit="1" customWidth="1"/>
    <col min="780" max="780" width="11.09765625" bestFit="1" customWidth="1"/>
    <col min="781" max="781" width="12.69921875" bestFit="1" customWidth="1"/>
    <col min="782" max="782" width="13.09765625" bestFit="1" customWidth="1"/>
    <col min="783" max="783" width="10.69921875" bestFit="1" customWidth="1"/>
    <col min="784" max="784" width="13.19921875" bestFit="1" customWidth="1"/>
    <col min="785" max="785" width="13.09765625" bestFit="1" customWidth="1"/>
    <col min="786" max="786" width="11.796875" bestFit="1" customWidth="1"/>
    <col min="787" max="787" width="14.69921875" bestFit="1" customWidth="1"/>
    <col min="788" max="788" width="12.3984375" bestFit="1" customWidth="1"/>
    <col min="789" max="789" width="13.09765625" bestFit="1" customWidth="1"/>
    <col min="790" max="790" width="12.796875" bestFit="1" customWidth="1"/>
    <col min="791" max="791" width="13" bestFit="1" customWidth="1"/>
    <col min="792" max="792" width="11.69921875" bestFit="1" customWidth="1"/>
    <col min="793" max="793" width="12" bestFit="1" customWidth="1"/>
    <col min="794" max="794" width="13.5" bestFit="1" customWidth="1"/>
    <col min="795" max="795" width="11.8984375" bestFit="1" customWidth="1"/>
    <col min="796" max="796" width="11.59765625" bestFit="1" customWidth="1"/>
    <col min="797" max="797" width="12.296875" bestFit="1" customWidth="1"/>
    <col min="798" max="798" width="11.8984375" bestFit="1" customWidth="1"/>
    <col min="799" max="799" width="13.8984375" bestFit="1" customWidth="1"/>
    <col min="800" max="800" width="11.796875" bestFit="1" customWidth="1"/>
    <col min="801" max="801" width="13.296875" bestFit="1" customWidth="1"/>
    <col min="802" max="802" width="12.5" bestFit="1" customWidth="1"/>
    <col min="803" max="803" width="11.5" bestFit="1" customWidth="1"/>
    <col min="804" max="804" width="13.296875" bestFit="1" customWidth="1"/>
    <col min="805" max="805" width="13" bestFit="1" customWidth="1"/>
    <col min="806" max="806" width="13.3984375" bestFit="1" customWidth="1"/>
    <col min="807" max="807" width="13" bestFit="1" customWidth="1"/>
    <col min="808" max="809" width="12.09765625" bestFit="1" customWidth="1"/>
    <col min="810" max="810" width="12.796875" bestFit="1" customWidth="1"/>
    <col min="811" max="811" width="12.296875" bestFit="1" customWidth="1"/>
    <col min="812" max="812" width="11.09765625" bestFit="1" customWidth="1"/>
    <col min="813" max="813" width="12.296875" bestFit="1" customWidth="1"/>
    <col min="814" max="814" width="12.69921875" bestFit="1" customWidth="1"/>
    <col min="815" max="815" width="12.296875" bestFit="1" customWidth="1"/>
    <col min="816" max="816" width="12.3984375" bestFit="1" customWidth="1"/>
    <col min="817" max="817" width="11.796875" bestFit="1" customWidth="1"/>
    <col min="818" max="818" width="11.8984375" bestFit="1" customWidth="1"/>
    <col min="819" max="819" width="13" bestFit="1" customWidth="1"/>
    <col min="820" max="820" width="12.3984375" bestFit="1" customWidth="1"/>
    <col min="821" max="821" width="12.59765625" bestFit="1" customWidth="1"/>
    <col min="822" max="822" width="14.69921875" bestFit="1" customWidth="1"/>
    <col min="823" max="823" width="11" bestFit="1" customWidth="1"/>
    <col min="824" max="824" width="12.69921875" bestFit="1" customWidth="1"/>
    <col min="825" max="825" width="12.296875" bestFit="1" customWidth="1"/>
    <col min="826" max="826" width="11.5" bestFit="1" customWidth="1"/>
    <col min="827" max="827" width="11.296875" bestFit="1" customWidth="1"/>
    <col min="828" max="828" width="12.59765625" bestFit="1" customWidth="1"/>
    <col min="829" max="829" width="11.19921875" bestFit="1" customWidth="1"/>
    <col min="830" max="830" width="13.5" bestFit="1" customWidth="1"/>
    <col min="831" max="831" width="10.59765625" bestFit="1" customWidth="1"/>
    <col min="832" max="832" width="13.296875" bestFit="1" customWidth="1"/>
    <col min="833" max="833" width="12.19921875" bestFit="1" customWidth="1"/>
    <col min="834" max="834" width="12.69921875" bestFit="1" customWidth="1"/>
    <col min="835" max="835" width="13.296875" bestFit="1" customWidth="1"/>
    <col min="836" max="836" width="13.8984375" bestFit="1" customWidth="1"/>
    <col min="837" max="837" width="13.09765625" bestFit="1" customWidth="1"/>
    <col min="838" max="838" width="12.09765625" bestFit="1" customWidth="1"/>
    <col min="839" max="839" width="13.09765625" bestFit="1" customWidth="1"/>
    <col min="840" max="840" width="13.296875" bestFit="1" customWidth="1"/>
    <col min="841" max="841" width="12.5" bestFit="1" customWidth="1"/>
    <col min="842" max="842" width="11.19921875" bestFit="1" customWidth="1"/>
    <col min="843" max="843" width="14.09765625" bestFit="1" customWidth="1"/>
    <col min="844" max="844" width="13" bestFit="1" customWidth="1"/>
    <col min="845" max="845" width="11.8984375" bestFit="1" customWidth="1"/>
    <col min="846" max="846" width="12.3984375" bestFit="1" customWidth="1"/>
    <col min="847" max="847" width="12.09765625" bestFit="1" customWidth="1"/>
    <col min="848" max="848" width="12.19921875" bestFit="1" customWidth="1"/>
    <col min="849" max="849" width="14.09765625" bestFit="1" customWidth="1"/>
    <col min="850" max="850" width="13.09765625" bestFit="1" customWidth="1"/>
    <col min="851" max="851" width="12.69921875" bestFit="1" customWidth="1"/>
    <col min="852" max="852" width="11.69921875" bestFit="1" customWidth="1"/>
    <col min="853" max="854" width="13.19921875" bestFit="1" customWidth="1"/>
    <col min="855" max="855" width="12.5" bestFit="1" customWidth="1"/>
    <col min="856" max="856" width="12.296875" bestFit="1" customWidth="1"/>
    <col min="857" max="857" width="12.69921875" bestFit="1" customWidth="1"/>
    <col min="858" max="858" width="12.09765625" bestFit="1" customWidth="1"/>
    <col min="859" max="859" width="13.59765625" bestFit="1" customWidth="1"/>
    <col min="860" max="860" width="12.296875" bestFit="1" customWidth="1"/>
    <col min="861" max="861" width="11.8984375" bestFit="1" customWidth="1"/>
    <col min="862" max="862" width="13.5" bestFit="1" customWidth="1"/>
    <col min="863" max="863" width="12.5" bestFit="1" customWidth="1"/>
    <col min="864" max="864" width="12.296875" bestFit="1" customWidth="1"/>
    <col min="865" max="865" width="12.09765625" bestFit="1" customWidth="1"/>
    <col min="866" max="866" width="13.09765625" bestFit="1" customWidth="1"/>
    <col min="867" max="867" width="13" bestFit="1" customWidth="1"/>
    <col min="868" max="868" width="13.3984375" bestFit="1" customWidth="1"/>
    <col min="869" max="869" width="13.796875" bestFit="1" customWidth="1"/>
    <col min="870" max="870" width="12.59765625" bestFit="1" customWidth="1"/>
    <col min="871" max="871" width="11.5" bestFit="1" customWidth="1"/>
    <col min="872" max="872" width="13.09765625" bestFit="1" customWidth="1"/>
    <col min="873" max="873" width="12.296875" bestFit="1" customWidth="1"/>
    <col min="874" max="874" width="14.19921875" bestFit="1" customWidth="1"/>
    <col min="875" max="875" width="13.8984375" bestFit="1" customWidth="1"/>
    <col min="876" max="876" width="13.5" bestFit="1" customWidth="1"/>
    <col min="877" max="877" width="13.3984375" bestFit="1" customWidth="1"/>
    <col min="878" max="878" width="12.5" bestFit="1" customWidth="1"/>
    <col min="879" max="879" width="13.5" bestFit="1" customWidth="1"/>
    <col min="880" max="880" width="13.3984375" bestFit="1" customWidth="1"/>
    <col min="881" max="881" width="11.3984375" bestFit="1" customWidth="1"/>
    <col min="882" max="882" width="10.796875" bestFit="1" customWidth="1"/>
    <col min="883" max="883" width="11.09765625" bestFit="1" customWidth="1"/>
    <col min="884" max="884" width="11.69921875" bestFit="1" customWidth="1"/>
    <col min="885" max="886" width="12.19921875" bestFit="1" customWidth="1"/>
    <col min="887" max="887" width="12.296875" bestFit="1" customWidth="1"/>
    <col min="888" max="888" width="12" bestFit="1" customWidth="1"/>
    <col min="889" max="889" width="11.3984375" bestFit="1" customWidth="1"/>
    <col min="890" max="890" width="12.5" bestFit="1" customWidth="1"/>
    <col min="891" max="891" width="11.796875" bestFit="1" customWidth="1"/>
    <col min="892" max="892" width="11.59765625" bestFit="1" customWidth="1"/>
    <col min="893" max="893" width="12" bestFit="1" customWidth="1"/>
    <col min="894" max="894" width="12.69921875" bestFit="1" customWidth="1"/>
    <col min="895" max="895" width="11.8984375" bestFit="1" customWidth="1"/>
    <col min="896" max="896" width="13.09765625" bestFit="1" customWidth="1"/>
    <col min="897" max="897" width="13.59765625" bestFit="1" customWidth="1"/>
    <col min="898" max="898" width="11.796875" bestFit="1" customWidth="1"/>
    <col min="899" max="899" width="12.59765625" bestFit="1" customWidth="1"/>
    <col min="900" max="900" width="12.69921875" bestFit="1" customWidth="1"/>
    <col min="901" max="901" width="12.3984375" bestFit="1" customWidth="1"/>
    <col min="902" max="902" width="10.69921875" bestFit="1" customWidth="1"/>
    <col min="903" max="903" width="11.59765625" bestFit="1" customWidth="1"/>
    <col min="904" max="904" width="12.69921875" bestFit="1" customWidth="1"/>
    <col min="905" max="905" width="13.296875" bestFit="1" customWidth="1"/>
    <col min="906" max="906" width="11.796875" bestFit="1" customWidth="1"/>
    <col min="907" max="907" width="13.5" bestFit="1" customWidth="1"/>
    <col min="908" max="908" width="12.09765625" bestFit="1" customWidth="1"/>
    <col min="909" max="909" width="11.69921875" bestFit="1" customWidth="1"/>
    <col min="910" max="910" width="12.3984375" bestFit="1" customWidth="1"/>
    <col min="911" max="911" width="12" bestFit="1" customWidth="1"/>
    <col min="912" max="912" width="13.3984375" bestFit="1" customWidth="1"/>
    <col min="913" max="913" width="13.296875" bestFit="1" customWidth="1"/>
    <col min="914" max="914" width="13" bestFit="1" customWidth="1"/>
    <col min="915" max="915" width="12.69921875" bestFit="1" customWidth="1"/>
    <col min="916" max="916" width="11.8984375" bestFit="1" customWidth="1"/>
    <col min="917" max="917" width="12" bestFit="1" customWidth="1"/>
    <col min="918" max="918" width="12.19921875" bestFit="1" customWidth="1"/>
    <col min="919" max="919" width="11.69921875" bestFit="1" customWidth="1"/>
    <col min="920" max="920" width="12.5" bestFit="1" customWidth="1"/>
    <col min="921" max="921" width="12.3984375" bestFit="1" customWidth="1"/>
    <col min="922" max="922" width="12.09765625" bestFit="1" customWidth="1"/>
    <col min="923" max="923" width="14" bestFit="1" customWidth="1"/>
    <col min="924" max="924" width="12.796875" bestFit="1" customWidth="1"/>
    <col min="925" max="925" width="11.3984375" bestFit="1" customWidth="1"/>
    <col min="926" max="926" width="13.296875" bestFit="1" customWidth="1"/>
    <col min="927" max="927" width="11.3984375" bestFit="1" customWidth="1"/>
    <col min="928" max="928" width="10.796875" bestFit="1" customWidth="1"/>
    <col min="929" max="930" width="11.09765625" bestFit="1" customWidth="1"/>
    <col min="931" max="931" width="13" bestFit="1" customWidth="1"/>
    <col min="932" max="933" width="12.59765625" bestFit="1" customWidth="1"/>
    <col min="934" max="934" width="11.3984375" bestFit="1" customWidth="1"/>
    <col min="935" max="935" width="11.19921875" bestFit="1" customWidth="1"/>
    <col min="936" max="936" width="10.59765625" bestFit="1" customWidth="1"/>
    <col min="937" max="937" width="12.69921875" bestFit="1" customWidth="1"/>
    <col min="938" max="938" width="11.796875" bestFit="1" customWidth="1"/>
    <col min="939" max="939" width="12" bestFit="1" customWidth="1"/>
    <col min="940" max="940" width="13.09765625" bestFit="1" customWidth="1"/>
    <col min="941" max="941" width="13.296875" bestFit="1" customWidth="1"/>
    <col min="942" max="943" width="12.5" bestFit="1" customWidth="1"/>
    <col min="944" max="944" width="10.296875" bestFit="1" customWidth="1"/>
    <col min="945" max="945" width="12.09765625" bestFit="1" customWidth="1"/>
    <col min="946" max="946" width="12.796875" bestFit="1" customWidth="1"/>
    <col min="947" max="947" width="13.09765625" bestFit="1" customWidth="1"/>
    <col min="948" max="948" width="12.796875" bestFit="1" customWidth="1"/>
    <col min="949" max="949" width="12.5" bestFit="1" customWidth="1"/>
    <col min="950" max="950" width="13.5" bestFit="1" customWidth="1"/>
    <col min="951" max="951" width="13" bestFit="1" customWidth="1"/>
    <col min="952" max="952" width="12.69921875" bestFit="1" customWidth="1"/>
    <col min="953" max="953" width="12.09765625" bestFit="1" customWidth="1"/>
    <col min="954" max="954" width="12.296875" bestFit="1" customWidth="1"/>
    <col min="955" max="955" width="12.19921875" bestFit="1" customWidth="1"/>
    <col min="956" max="956" width="12.09765625" bestFit="1" customWidth="1"/>
    <col min="957" max="957" width="10.19921875" bestFit="1" customWidth="1"/>
    <col min="958" max="958" width="11.3984375" bestFit="1" customWidth="1"/>
    <col min="959" max="959" width="13.8984375" bestFit="1" customWidth="1"/>
    <col min="960" max="960" width="12.59765625" bestFit="1" customWidth="1"/>
    <col min="961" max="961" width="13.09765625" bestFit="1" customWidth="1"/>
    <col min="962" max="962" width="9.8984375" bestFit="1" customWidth="1"/>
    <col min="963" max="963" width="12.19921875" bestFit="1" customWidth="1"/>
    <col min="964" max="964" width="11.796875" bestFit="1" customWidth="1"/>
    <col min="965" max="965" width="12.3984375" bestFit="1" customWidth="1"/>
    <col min="966" max="966" width="13.296875" bestFit="1" customWidth="1"/>
    <col min="967" max="967" width="9.59765625" bestFit="1" customWidth="1"/>
    <col min="968" max="968" width="12.3984375" bestFit="1" customWidth="1"/>
    <col min="969" max="969" width="10.8984375" bestFit="1" customWidth="1"/>
  </cols>
  <sheetData>
    <row r="3" spans="1:2" x14ac:dyDescent="0.3">
      <c r="A3" s="19" t="s">
        <v>7352</v>
      </c>
      <c r="B3" t="s">
        <v>7354</v>
      </c>
    </row>
    <row r="4" spans="1:2" x14ac:dyDescent="0.3">
      <c r="A4" s="20">
        <v>2018</v>
      </c>
      <c r="B4" s="4">
        <v>72</v>
      </c>
    </row>
    <row r="5" spans="1:2" x14ac:dyDescent="0.3">
      <c r="A5" s="20">
        <v>2019</v>
      </c>
      <c r="B5" s="4">
        <v>122</v>
      </c>
    </row>
    <row r="6" spans="1:2" x14ac:dyDescent="0.3">
      <c r="A6" s="20">
        <v>2020</v>
      </c>
      <c r="B6" s="4">
        <v>300</v>
      </c>
    </row>
    <row r="7" spans="1:2" x14ac:dyDescent="0.3">
      <c r="A7" s="20">
        <v>2021</v>
      </c>
      <c r="B7" s="4">
        <v>290</v>
      </c>
    </row>
    <row r="8" spans="1:2" x14ac:dyDescent="0.3">
      <c r="A8" s="20">
        <v>2022</v>
      </c>
      <c r="B8" s="4">
        <v>182</v>
      </c>
    </row>
    <row r="9" spans="1:2" x14ac:dyDescent="0.3">
      <c r="A9" s="20" t="s">
        <v>7353</v>
      </c>
      <c r="B9" s="4">
        <v>966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4E2B-47D9-4465-945E-73D111EFDBFF}">
  <dimension ref="A3:B62"/>
  <sheetViews>
    <sheetView workbookViewId="0">
      <selection activeCell="G24" sqref="G24"/>
    </sheetView>
  </sheetViews>
  <sheetFormatPr defaultRowHeight="15.6" x14ac:dyDescent="0.3"/>
  <cols>
    <col min="1" max="1" width="12.296875" bestFit="1" customWidth="1"/>
    <col min="2" max="2" width="11.296875" bestFit="1" customWidth="1"/>
  </cols>
  <sheetData>
    <row r="3" spans="1:2" x14ac:dyDescent="0.3">
      <c r="A3" s="19" t="s">
        <v>7352</v>
      </c>
      <c r="B3" t="s">
        <v>7354</v>
      </c>
    </row>
    <row r="4" spans="1:2" x14ac:dyDescent="0.3">
      <c r="A4" s="20" t="s">
        <v>7356</v>
      </c>
      <c r="B4" s="4">
        <v>24</v>
      </c>
    </row>
    <row r="5" spans="1:2" x14ac:dyDescent="0.3">
      <c r="A5" s="20" t="s">
        <v>7357</v>
      </c>
      <c r="B5" s="4">
        <v>3</v>
      </c>
    </row>
    <row r="6" spans="1:2" x14ac:dyDescent="0.3">
      <c r="A6" s="20" t="s">
        <v>7358</v>
      </c>
      <c r="B6" s="4">
        <v>1</v>
      </c>
    </row>
    <row r="7" spans="1:2" x14ac:dyDescent="0.3">
      <c r="A7" s="20" t="s">
        <v>7359</v>
      </c>
      <c r="B7" s="4">
        <v>3</v>
      </c>
    </row>
    <row r="8" spans="1:2" x14ac:dyDescent="0.3">
      <c r="A8" s="20" t="s">
        <v>7360</v>
      </c>
      <c r="B8" s="4">
        <v>2</v>
      </c>
    </row>
    <row r="9" spans="1:2" x14ac:dyDescent="0.3">
      <c r="A9" s="20" t="s">
        <v>7361</v>
      </c>
      <c r="B9" s="4">
        <v>2</v>
      </c>
    </row>
    <row r="10" spans="1:2" x14ac:dyDescent="0.3">
      <c r="A10" s="20" t="s">
        <v>7362</v>
      </c>
      <c r="B10" s="4">
        <v>4</v>
      </c>
    </row>
    <row r="11" spans="1:2" x14ac:dyDescent="0.3">
      <c r="A11" s="20" t="s">
        <v>7363</v>
      </c>
      <c r="B11" s="4">
        <v>7</v>
      </c>
    </row>
    <row r="12" spans="1:2" x14ac:dyDescent="0.3">
      <c r="A12" s="20" t="s">
        <v>7364</v>
      </c>
      <c r="B12" s="4">
        <v>10</v>
      </c>
    </row>
    <row r="13" spans="1:2" x14ac:dyDescent="0.3">
      <c r="A13" s="20" t="s">
        <v>7365</v>
      </c>
      <c r="B13" s="4">
        <v>8</v>
      </c>
    </row>
    <row r="14" spans="1:2" x14ac:dyDescent="0.3">
      <c r="A14" s="20" t="s">
        <v>7366</v>
      </c>
      <c r="B14" s="4">
        <v>8</v>
      </c>
    </row>
    <row r="15" spans="1:2" x14ac:dyDescent="0.3">
      <c r="A15" s="20" t="s">
        <v>7367</v>
      </c>
      <c r="B15" s="4">
        <v>7</v>
      </c>
    </row>
    <row r="16" spans="1:2" x14ac:dyDescent="0.3">
      <c r="A16" s="20" t="s">
        <v>7368</v>
      </c>
      <c r="B16" s="4">
        <v>9</v>
      </c>
    </row>
    <row r="17" spans="1:2" x14ac:dyDescent="0.3">
      <c r="A17" s="20" t="s">
        <v>7369</v>
      </c>
      <c r="B17" s="4">
        <v>9</v>
      </c>
    </row>
    <row r="18" spans="1:2" x14ac:dyDescent="0.3">
      <c r="A18" s="20" t="s">
        <v>7370</v>
      </c>
      <c r="B18" s="4">
        <v>12</v>
      </c>
    </row>
    <row r="19" spans="1:2" x14ac:dyDescent="0.3">
      <c r="A19" s="20" t="s">
        <v>7371</v>
      </c>
      <c r="B19" s="4">
        <v>9</v>
      </c>
    </row>
    <row r="20" spans="1:2" x14ac:dyDescent="0.3">
      <c r="A20" s="20" t="s">
        <v>7372</v>
      </c>
      <c r="B20" s="4">
        <v>8</v>
      </c>
    </row>
    <row r="21" spans="1:2" x14ac:dyDescent="0.3">
      <c r="A21" s="20" t="s">
        <v>7373</v>
      </c>
      <c r="B21" s="4">
        <v>9</v>
      </c>
    </row>
    <row r="22" spans="1:2" x14ac:dyDescent="0.3">
      <c r="A22" s="20" t="s">
        <v>7374</v>
      </c>
      <c r="B22" s="4">
        <v>11</v>
      </c>
    </row>
    <row r="23" spans="1:2" x14ac:dyDescent="0.3">
      <c r="A23" s="20" t="s">
        <v>7375</v>
      </c>
      <c r="B23" s="4">
        <v>12</v>
      </c>
    </row>
    <row r="24" spans="1:2" x14ac:dyDescent="0.3">
      <c r="A24" s="20" t="s">
        <v>7376</v>
      </c>
      <c r="B24" s="4">
        <v>14</v>
      </c>
    </row>
    <row r="25" spans="1:2" x14ac:dyDescent="0.3">
      <c r="A25" s="20" t="s">
        <v>7377</v>
      </c>
      <c r="B25" s="4">
        <v>12</v>
      </c>
    </row>
    <row r="26" spans="1:2" x14ac:dyDescent="0.3">
      <c r="A26" s="20" t="s">
        <v>7378</v>
      </c>
      <c r="B26" s="4">
        <v>10</v>
      </c>
    </row>
    <row r="27" spans="1:2" x14ac:dyDescent="0.3">
      <c r="A27" s="20" t="s">
        <v>7379</v>
      </c>
      <c r="B27" s="4">
        <v>14</v>
      </c>
    </row>
    <row r="28" spans="1:2" x14ac:dyDescent="0.3">
      <c r="A28" s="20" t="s">
        <v>7380</v>
      </c>
      <c r="B28" s="4">
        <v>17</v>
      </c>
    </row>
    <row r="29" spans="1:2" x14ac:dyDescent="0.3">
      <c r="A29" s="20" t="s">
        <v>7381</v>
      </c>
      <c r="B29" s="4">
        <v>30</v>
      </c>
    </row>
    <row r="30" spans="1:2" x14ac:dyDescent="0.3">
      <c r="A30" s="20" t="s">
        <v>7382</v>
      </c>
      <c r="B30" s="4">
        <v>38</v>
      </c>
    </row>
    <row r="31" spans="1:2" x14ac:dyDescent="0.3">
      <c r="A31" s="20" t="s">
        <v>7383</v>
      </c>
      <c r="B31" s="4">
        <v>35</v>
      </c>
    </row>
    <row r="32" spans="1:2" x14ac:dyDescent="0.3">
      <c r="A32" s="20" t="s">
        <v>7384</v>
      </c>
      <c r="B32" s="4">
        <v>28</v>
      </c>
    </row>
    <row r="33" spans="1:2" x14ac:dyDescent="0.3">
      <c r="A33" s="20" t="s">
        <v>7385</v>
      </c>
      <c r="B33" s="4">
        <v>25</v>
      </c>
    </row>
    <row r="34" spans="1:2" x14ac:dyDescent="0.3">
      <c r="A34" s="20" t="s">
        <v>7386</v>
      </c>
      <c r="B34" s="4">
        <v>24</v>
      </c>
    </row>
    <row r="35" spans="1:2" x14ac:dyDescent="0.3">
      <c r="A35" s="20" t="s">
        <v>7387</v>
      </c>
      <c r="B35" s="4">
        <v>22</v>
      </c>
    </row>
    <row r="36" spans="1:2" x14ac:dyDescent="0.3">
      <c r="A36" s="20" t="s">
        <v>7388</v>
      </c>
      <c r="B36" s="4">
        <v>19</v>
      </c>
    </row>
    <row r="37" spans="1:2" x14ac:dyDescent="0.3">
      <c r="A37" s="20" t="s">
        <v>7389</v>
      </c>
      <c r="B37" s="4">
        <v>23</v>
      </c>
    </row>
    <row r="38" spans="1:2" x14ac:dyDescent="0.3">
      <c r="A38" s="20" t="s">
        <v>7390</v>
      </c>
      <c r="B38" s="4">
        <v>25</v>
      </c>
    </row>
    <row r="39" spans="1:2" x14ac:dyDescent="0.3">
      <c r="A39" s="20" t="s">
        <v>7391</v>
      </c>
      <c r="B39" s="4">
        <v>22</v>
      </c>
    </row>
    <row r="40" spans="1:2" x14ac:dyDescent="0.3">
      <c r="A40" s="20" t="s">
        <v>7392</v>
      </c>
      <c r="B40" s="4">
        <v>22</v>
      </c>
    </row>
    <row r="41" spans="1:2" x14ac:dyDescent="0.3">
      <c r="A41" s="20" t="s">
        <v>7393</v>
      </c>
      <c r="B41" s="4">
        <v>24</v>
      </c>
    </row>
    <row r="42" spans="1:2" x14ac:dyDescent="0.3">
      <c r="A42" s="20" t="s">
        <v>7394</v>
      </c>
      <c r="B42" s="4">
        <v>21</v>
      </c>
    </row>
    <row r="43" spans="1:2" x14ac:dyDescent="0.3">
      <c r="A43" s="20" t="s">
        <v>7395</v>
      </c>
      <c r="B43" s="4">
        <v>25</v>
      </c>
    </row>
    <row r="44" spans="1:2" x14ac:dyDescent="0.3">
      <c r="A44" s="20" t="s">
        <v>7396</v>
      </c>
      <c r="B44" s="4">
        <v>27</v>
      </c>
    </row>
    <row r="45" spans="1:2" x14ac:dyDescent="0.3">
      <c r="A45" s="20" t="s">
        <v>7397</v>
      </c>
      <c r="B45" s="4">
        <v>28</v>
      </c>
    </row>
    <row r="46" spans="1:2" x14ac:dyDescent="0.3">
      <c r="A46" s="20" t="s">
        <v>7398</v>
      </c>
      <c r="B46" s="4">
        <v>24</v>
      </c>
    </row>
    <row r="47" spans="1:2" x14ac:dyDescent="0.3">
      <c r="A47" s="20" t="s">
        <v>7399</v>
      </c>
      <c r="B47" s="4">
        <v>24</v>
      </c>
    </row>
    <row r="48" spans="1:2" x14ac:dyDescent="0.3">
      <c r="A48" s="20" t="s">
        <v>7400</v>
      </c>
      <c r="B48" s="4">
        <v>24</v>
      </c>
    </row>
    <row r="49" spans="1:2" x14ac:dyDescent="0.3">
      <c r="A49" s="20" t="s">
        <v>7401</v>
      </c>
      <c r="B49" s="4">
        <v>27</v>
      </c>
    </row>
    <row r="50" spans="1:2" x14ac:dyDescent="0.3">
      <c r="A50" s="20" t="s">
        <v>7402</v>
      </c>
      <c r="B50" s="4">
        <v>22</v>
      </c>
    </row>
    <row r="51" spans="1:2" x14ac:dyDescent="0.3">
      <c r="A51" s="20" t="s">
        <v>7403</v>
      </c>
      <c r="B51" s="4">
        <v>23</v>
      </c>
    </row>
    <row r="52" spans="1:2" x14ac:dyDescent="0.3">
      <c r="A52" s="20" t="s">
        <v>7404</v>
      </c>
      <c r="B52" s="4">
        <v>16</v>
      </c>
    </row>
    <row r="53" spans="1:2" x14ac:dyDescent="0.3">
      <c r="A53" s="20" t="s">
        <v>7405</v>
      </c>
      <c r="B53" s="4">
        <v>20</v>
      </c>
    </row>
    <row r="54" spans="1:2" x14ac:dyDescent="0.3">
      <c r="A54" s="20" t="s">
        <v>7406</v>
      </c>
      <c r="B54" s="4">
        <v>15</v>
      </c>
    </row>
    <row r="55" spans="1:2" x14ac:dyDescent="0.3">
      <c r="A55" s="20" t="s">
        <v>7407</v>
      </c>
      <c r="B55" s="4">
        <v>14</v>
      </c>
    </row>
    <row r="56" spans="1:2" x14ac:dyDescent="0.3">
      <c r="A56" s="20" t="s">
        <v>7408</v>
      </c>
      <c r="B56" s="4">
        <v>14</v>
      </c>
    </row>
    <row r="57" spans="1:2" x14ac:dyDescent="0.3">
      <c r="A57" s="20" t="s">
        <v>7409</v>
      </c>
      <c r="B57" s="4">
        <v>20</v>
      </c>
    </row>
    <row r="58" spans="1:2" x14ac:dyDescent="0.3">
      <c r="A58" s="20" t="s">
        <v>7410</v>
      </c>
      <c r="B58" s="4">
        <v>15</v>
      </c>
    </row>
    <row r="59" spans="1:2" x14ac:dyDescent="0.3">
      <c r="A59" s="20" t="s">
        <v>7411</v>
      </c>
      <c r="B59" s="4">
        <v>19</v>
      </c>
    </row>
    <row r="60" spans="1:2" x14ac:dyDescent="0.3">
      <c r="A60" s="20" t="s">
        <v>7412</v>
      </c>
      <c r="B60" s="4">
        <v>17</v>
      </c>
    </row>
    <row r="61" spans="1:2" x14ac:dyDescent="0.3">
      <c r="A61" s="20" t="s">
        <v>7413</v>
      </c>
      <c r="B61" s="4">
        <v>9</v>
      </c>
    </row>
    <row r="62" spans="1:2" x14ac:dyDescent="0.3">
      <c r="A62" s="20" t="s">
        <v>7353</v>
      </c>
      <c r="B62" s="4">
        <v>966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53FCB-3C14-4266-B414-F3B97F4BCBF2}">
  <dimension ref="A3:D62"/>
  <sheetViews>
    <sheetView workbookViewId="0">
      <selection activeCell="H21" sqref="H21"/>
    </sheetView>
  </sheetViews>
  <sheetFormatPr defaultRowHeight="15.6" x14ac:dyDescent="0.3"/>
  <cols>
    <col min="1" max="1" width="12.296875" bestFit="1" customWidth="1"/>
    <col min="2" max="2" width="14.296875" bestFit="1" customWidth="1"/>
    <col min="4" max="4" width="19.3984375" bestFit="1" customWidth="1"/>
    <col min="5" max="5" width="14.296875" bestFit="1" customWidth="1"/>
  </cols>
  <sheetData>
    <row r="3" spans="1:4" x14ac:dyDescent="0.3">
      <c r="A3" s="19" t="s">
        <v>7352</v>
      </c>
      <c r="B3" t="s">
        <v>7416</v>
      </c>
    </row>
    <row r="4" spans="1:4" x14ac:dyDescent="0.3">
      <c r="A4" s="20" t="s">
        <v>7356</v>
      </c>
      <c r="B4" s="4">
        <v>25234.958333333332</v>
      </c>
      <c r="D4" s="21">
        <v>3</v>
      </c>
    </row>
    <row r="5" spans="1:4" x14ac:dyDescent="0.3">
      <c r="A5" s="20" t="s">
        <v>7357</v>
      </c>
      <c r="B5" s="4">
        <v>16374</v>
      </c>
    </row>
    <row r="6" spans="1:4" x14ac:dyDescent="0.3">
      <c r="A6" s="20" t="s">
        <v>7358</v>
      </c>
      <c r="B6" s="4">
        <v>5009</v>
      </c>
    </row>
    <row r="7" spans="1:4" x14ac:dyDescent="0.3">
      <c r="A7" s="20" t="s">
        <v>7359</v>
      </c>
      <c r="B7" s="4">
        <v>12101</v>
      </c>
    </row>
    <row r="8" spans="1:4" x14ac:dyDescent="0.3">
      <c r="A8" s="20" t="s">
        <v>7360</v>
      </c>
      <c r="B8" s="4">
        <v>10814.5</v>
      </c>
    </row>
    <row r="9" spans="1:4" x14ac:dyDescent="0.3">
      <c r="A9" s="20" t="s">
        <v>7361</v>
      </c>
      <c r="B9" s="4">
        <v>43623.666666666664</v>
      </c>
    </row>
    <row r="10" spans="1:4" x14ac:dyDescent="0.3">
      <c r="A10" s="20" t="s">
        <v>7362</v>
      </c>
      <c r="B10" s="4">
        <v>62101.75</v>
      </c>
    </row>
    <row r="11" spans="1:4" x14ac:dyDescent="0.3">
      <c r="A11" s="20" t="s">
        <v>7363</v>
      </c>
      <c r="B11" s="4">
        <v>124523.57142857143</v>
      </c>
    </row>
    <row r="12" spans="1:4" x14ac:dyDescent="0.3">
      <c r="A12" s="20" t="s">
        <v>7364</v>
      </c>
      <c r="B12" s="4">
        <v>177193.3</v>
      </c>
    </row>
    <row r="13" spans="1:4" x14ac:dyDescent="0.3">
      <c r="A13" s="20" t="s">
        <v>7365</v>
      </c>
      <c r="B13" s="4">
        <v>157309.5</v>
      </c>
    </row>
    <row r="14" spans="1:4" x14ac:dyDescent="0.3">
      <c r="A14" s="20" t="s">
        <v>7366</v>
      </c>
      <c r="B14" s="4">
        <v>37403.125</v>
      </c>
    </row>
    <row r="15" spans="1:4" x14ac:dyDescent="0.3">
      <c r="A15" s="20" t="s">
        <v>7367</v>
      </c>
      <c r="B15" s="4">
        <v>73160</v>
      </c>
    </row>
    <row r="16" spans="1:4" x14ac:dyDescent="0.3">
      <c r="A16" s="20" t="s">
        <v>7368</v>
      </c>
      <c r="B16" s="4">
        <v>45951.777777777781</v>
      </c>
    </row>
    <row r="17" spans="1:4" x14ac:dyDescent="0.3">
      <c r="A17" s="20" t="s">
        <v>7369</v>
      </c>
      <c r="B17" s="4">
        <v>108192.55555555556</v>
      </c>
    </row>
    <row r="18" spans="1:4" x14ac:dyDescent="0.3">
      <c r="A18" s="20" t="s">
        <v>7370</v>
      </c>
      <c r="B18" s="4">
        <v>115821.5</v>
      </c>
    </row>
    <row r="19" spans="1:4" x14ac:dyDescent="0.3">
      <c r="A19" s="20" t="s">
        <v>7371</v>
      </c>
      <c r="B19" s="4">
        <v>66807.888888888891</v>
      </c>
    </row>
    <row r="20" spans="1:4" x14ac:dyDescent="0.3">
      <c r="A20" s="20" t="s">
        <v>7372</v>
      </c>
      <c r="B20" s="4">
        <v>103545.625</v>
      </c>
    </row>
    <row r="21" spans="1:4" x14ac:dyDescent="0.3">
      <c r="A21" s="20" t="s">
        <v>7373</v>
      </c>
      <c r="B21" s="4">
        <v>87927.222222222219</v>
      </c>
      <c r="D21" s="21">
        <v>5</v>
      </c>
    </row>
    <row r="22" spans="1:4" x14ac:dyDescent="0.3">
      <c r="A22" s="20" t="s">
        <v>7374</v>
      </c>
      <c r="B22" s="4">
        <v>87337.181818181823</v>
      </c>
      <c r="D22" t="s">
        <v>7415</v>
      </c>
    </row>
    <row r="23" spans="1:4" x14ac:dyDescent="0.3">
      <c r="A23" s="20" t="s">
        <v>7375</v>
      </c>
      <c r="B23" s="4">
        <v>63425.833333333336</v>
      </c>
      <c r="D23" s="4">
        <v>967</v>
      </c>
    </row>
    <row r="24" spans="1:4" x14ac:dyDescent="0.3">
      <c r="A24" s="20" t="s">
        <v>7376</v>
      </c>
      <c r="B24" s="4">
        <v>64694.214285714283</v>
      </c>
    </row>
    <row r="25" spans="1:4" x14ac:dyDescent="0.3">
      <c r="A25" s="20" t="s">
        <v>7377</v>
      </c>
      <c r="B25" s="4">
        <v>55507.833333333336</v>
      </c>
    </row>
    <row r="26" spans="1:4" x14ac:dyDescent="0.3">
      <c r="A26" s="20" t="s">
        <v>7378</v>
      </c>
      <c r="B26" s="4">
        <v>67677.2</v>
      </c>
    </row>
    <row r="27" spans="1:4" x14ac:dyDescent="0.3">
      <c r="A27" s="20" t="s">
        <v>7379</v>
      </c>
      <c r="B27" s="4">
        <v>24678.357142857141</v>
      </c>
    </row>
    <row r="28" spans="1:4" x14ac:dyDescent="0.3">
      <c r="A28" s="20" t="s">
        <v>7380</v>
      </c>
      <c r="B28" s="4">
        <v>47609.176470588238</v>
      </c>
    </row>
    <row r="29" spans="1:4" x14ac:dyDescent="0.3">
      <c r="A29" s="20" t="s">
        <v>7381</v>
      </c>
      <c r="B29" s="4">
        <v>66851.199999999997</v>
      </c>
    </row>
    <row r="30" spans="1:4" x14ac:dyDescent="0.3">
      <c r="A30" s="20" t="s">
        <v>7382</v>
      </c>
      <c r="B30" s="4">
        <v>70122.15789473684</v>
      </c>
    </row>
    <row r="31" spans="1:4" x14ac:dyDescent="0.3">
      <c r="A31" s="20" t="s">
        <v>7383</v>
      </c>
      <c r="B31" s="4">
        <v>68434.514285714293</v>
      </c>
    </row>
    <row r="32" spans="1:4" x14ac:dyDescent="0.3">
      <c r="A32" s="20" t="s">
        <v>7384</v>
      </c>
      <c r="B32" s="4">
        <v>40814.642857142855</v>
      </c>
    </row>
    <row r="33" spans="1:2" x14ac:dyDescent="0.3">
      <c r="A33" s="20" t="s">
        <v>7385</v>
      </c>
      <c r="B33" s="4">
        <v>45691.96</v>
      </c>
    </row>
    <row r="34" spans="1:2" x14ac:dyDescent="0.3">
      <c r="A34" s="20" t="s">
        <v>7386</v>
      </c>
      <c r="B34" s="4">
        <v>68886.166666666672</v>
      </c>
    </row>
    <row r="35" spans="1:2" x14ac:dyDescent="0.3">
      <c r="A35" s="20" t="s">
        <v>7387</v>
      </c>
      <c r="B35" s="4">
        <v>38904.318181818184</v>
      </c>
    </row>
    <row r="36" spans="1:2" x14ac:dyDescent="0.3">
      <c r="A36" s="20" t="s">
        <v>7388</v>
      </c>
      <c r="B36" s="4">
        <v>65189.631578947367</v>
      </c>
    </row>
    <row r="37" spans="1:2" x14ac:dyDescent="0.3">
      <c r="A37" s="20" t="s">
        <v>7389</v>
      </c>
      <c r="B37" s="4">
        <v>61789.782608695656</v>
      </c>
    </row>
    <row r="38" spans="1:2" x14ac:dyDescent="0.3">
      <c r="A38" s="20" t="s">
        <v>7390</v>
      </c>
      <c r="B38" s="4">
        <v>47608.24</v>
      </c>
    </row>
    <row r="39" spans="1:2" x14ac:dyDescent="0.3">
      <c r="A39" s="20" t="s">
        <v>7391</v>
      </c>
      <c r="B39" s="4">
        <v>47494.86363636364</v>
      </c>
    </row>
    <row r="40" spans="1:2" x14ac:dyDescent="0.3">
      <c r="A40" s="20" t="s">
        <v>7392</v>
      </c>
      <c r="B40" s="4">
        <v>150243.90909090909</v>
      </c>
    </row>
    <row r="41" spans="1:2" x14ac:dyDescent="0.3">
      <c r="A41" s="20" t="s">
        <v>7393</v>
      </c>
      <c r="B41" s="4">
        <v>61739.375</v>
      </c>
    </row>
    <row r="42" spans="1:2" x14ac:dyDescent="0.3">
      <c r="A42" s="20" t="s">
        <v>7394</v>
      </c>
      <c r="B42" s="4">
        <v>37397.190476190473</v>
      </c>
    </row>
    <row r="43" spans="1:2" x14ac:dyDescent="0.3">
      <c r="A43" s="20" t="s">
        <v>7395</v>
      </c>
      <c r="B43" s="4">
        <v>176384.56</v>
      </c>
    </row>
    <row r="44" spans="1:2" x14ac:dyDescent="0.3">
      <c r="A44" s="20" t="s">
        <v>7396</v>
      </c>
      <c r="B44" s="4">
        <v>75291.777777777781</v>
      </c>
    </row>
    <row r="45" spans="1:2" x14ac:dyDescent="0.3">
      <c r="A45" s="20" t="s">
        <v>7397</v>
      </c>
      <c r="B45" s="4">
        <v>54213.285714285717</v>
      </c>
    </row>
    <row r="46" spans="1:2" x14ac:dyDescent="0.3">
      <c r="A46" s="20" t="s">
        <v>7398</v>
      </c>
      <c r="B46" s="4">
        <v>86565.625</v>
      </c>
    </row>
    <row r="47" spans="1:2" x14ac:dyDescent="0.3">
      <c r="A47" s="20" t="s">
        <v>7399</v>
      </c>
      <c r="B47" s="4">
        <v>102980.5</v>
      </c>
    </row>
    <row r="48" spans="1:2" x14ac:dyDescent="0.3">
      <c r="A48" s="20" t="s">
        <v>7400</v>
      </c>
      <c r="B48" s="4">
        <v>69208.875</v>
      </c>
    </row>
    <row r="49" spans="1:2" x14ac:dyDescent="0.3">
      <c r="A49" s="20" t="s">
        <v>7401</v>
      </c>
      <c r="B49" s="4">
        <v>111102.85185185185</v>
      </c>
    </row>
    <row r="50" spans="1:2" x14ac:dyDescent="0.3">
      <c r="A50" s="20" t="s">
        <v>7402</v>
      </c>
      <c r="B50" s="4">
        <v>75397.136363636368</v>
      </c>
    </row>
    <row r="51" spans="1:2" x14ac:dyDescent="0.3">
      <c r="A51" s="20" t="s">
        <v>7403</v>
      </c>
      <c r="B51" s="4">
        <v>85970.130434782608</v>
      </c>
    </row>
    <row r="52" spans="1:2" x14ac:dyDescent="0.3">
      <c r="A52" s="20" t="s">
        <v>7404</v>
      </c>
      <c r="B52" s="4">
        <v>140442.875</v>
      </c>
    </row>
    <row r="53" spans="1:2" x14ac:dyDescent="0.3">
      <c r="A53" s="20" t="s">
        <v>7405</v>
      </c>
      <c r="B53" s="4">
        <v>254503.05</v>
      </c>
    </row>
    <row r="54" spans="1:2" x14ac:dyDescent="0.3">
      <c r="A54" s="20" t="s">
        <v>7406</v>
      </c>
      <c r="B54" s="4">
        <v>131980.6</v>
      </c>
    </row>
    <row r="55" spans="1:2" x14ac:dyDescent="0.3">
      <c r="A55" s="20" t="s">
        <v>7407</v>
      </c>
      <c r="B55" s="4">
        <v>60420.071428571428</v>
      </c>
    </row>
    <row r="56" spans="1:2" x14ac:dyDescent="0.3">
      <c r="A56" s="20" t="s">
        <v>7408</v>
      </c>
      <c r="B56" s="4">
        <v>106926</v>
      </c>
    </row>
    <row r="57" spans="1:2" x14ac:dyDescent="0.3">
      <c r="A57" s="20" t="s">
        <v>7409</v>
      </c>
      <c r="B57" s="4">
        <v>116001.75</v>
      </c>
    </row>
    <row r="58" spans="1:2" x14ac:dyDescent="0.3">
      <c r="A58" s="20" t="s">
        <v>7410</v>
      </c>
      <c r="B58" s="4">
        <v>171671.93333333332</v>
      </c>
    </row>
    <row r="59" spans="1:2" x14ac:dyDescent="0.3">
      <c r="A59" s="20" t="s">
        <v>7411</v>
      </c>
      <c r="B59" s="4">
        <v>56877.894736842107</v>
      </c>
    </row>
    <row r="60" spans="1:2" x14ac:dyDescent="0.3">
      <c r="A60" s="20" t="s">
        <v>7412</v>
      </c>
      <c r="B60" s="4">
        <v>89309.588235294112</v>
      </c>
    </row>
    <row r="61" spans="1:2" x14ac:dyDescent="0.3">
      <c r="A61" s="20" t="s">
        <v>7413</v>
      </c>
      <c r="B61" s="4">
        <v>28960</v>
      </c>
    </row>
    <row r="62" spans="1:2" x14ac:dyDescent="0.3">
      <c r="A62" s="20" t="s">
        <v>7353</v>
      </c>
      <c r="B62" s="4">
        <v>81159.849017580142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2741-B537-47BB-BC68-2A6607748F1A}">
  <dimension ref="A1:I24"/>
  <sheetViews>
    <sheetView workbookViewId="0">
      <selection activeCell="D3" sqref="D3:E8"/>
    </sheetView>
  </sheetViews>
  <sheetFormatPr defaultRowHeight="15.6" x14ac:dyDescent="0.3"/>
  <cols>
    <col min="1" max="1" width="14" bestFit="1" customWidth="1"/>
    <col min="2" max="2" width="11.09765625" bestFit="1" customWidth="1"/>
    <col min="3" max="3" width="15.8984375" customWidth="1"/>
    <col min="4" max="4" width="13.8984375" customWidth="1"/>
    <col min="5" max="5" width="12.59765625" bestFit="1" customWidth="1"/>
  </cols>
  <sheetData>
    <row r="1" spans="1:9" x14ac:dyDescent="0.3">
      <c r="A1" s="19" t="s">
        <v>7355</v>
      </c>
      <c r="B1" t="s">
        <v>7405</v>
      </c>
    </row>
    <row r="3" spans="1:9" x14ac:dyDescent="0.3">
      <c r="A3" s="19" t="s">
        <v>7352</v>
      </c>
      <c r="B3" t="s">
        <v>7414</v>
      </c>
      <c r="D3" t="s">
        <v>7440</v>
      </c>
      <c r="E3" s="23">
        <f>AVERAGE(B4:B23)</f>
        <v>254503.05</v>
      </c>
      <c r="I3" t="s">
        <v>7442</v>
      </c>
    </row>
    <row r="4" spans="1:9" x14ac:dyDescent="0.3">
      <c r="A4" s="20" t="s">
        <v>7423</v>
      </c>
      <c r="B4" s="4">
        <v>490276</v>
      </c>
      <c r="D4" t="s">
        <v>7417</v>
      </c>
      <c r="E4" s="23">
        <f>MEDIAN(B4:B23)</f>
        <v>106492</v>
      </c>
    </row>
    <row r="5" spans="1:9" x14ac:dyDescent="0.3">
      <c r="A5" s="20" t="s">
        <v>7436</v>
      </c>
      <c r="B5" s="4">
        <v>127291</v>
      </c>
      <c r="D5" t="s">
        <v>7418</v>
      </c>
      <c r="E5" s="23">
        <f>_xlfn.PERCENTILE.INC(B4:B23,0.25)</f>
        <v>55691.25</v>
      </c>
    </row>
    <row r="6" spans="1:9" x14ac:dyDescent="0.3">
      <c r="A6" s="20" t="s">
        <v>7437</v>
      </c>
      <c r="B6" s="4">
        <v>752549</v>
      </c>
      <c r="D6" t="s">
        <v>7418</v>
      </c>
      <c r="E6" s="23">
        <f>_xlfn.PERCENTILE.INC(B4:B23,0.75)</f>
        <v>277440.5</v>
      </c>
    </row>
    <row r="7" spans="1:9" x14ac:dyDescent="0.3">
      <c r="A7" s="20" t="s">
        <v>7427</v>
      </c>
      <c r="B7" s="4">
        <v>38707</v>
      </c>
      <c r="D7" t="s">
        <v>7441</v>
      </c>
      <c r="E7" s="23">
        <f>MIN(B4:B23)</f>
        <v>11822</v>
      </c>
    </row>
    <row r="8" spans="1:9" x14ac:dyDescent="0.3">
      <c r="A8" s="20" t="s">
        <v>7424</v>
      </c>
      <c r="B8" s="4">
        <v>457250</v>
      </c>
      <c r="D8" t="s">
        <v>7419</v>
      </c>
      <c r="E8" s="23">
        <f>MAX(B4:B23)</f>
        <v>1343306</v>
      </c>
    </row>
    <row r="9" spans="1:9" x14ac:dyDescent="0.3">
      <c r="A9" s="20" t="s">
        <v>7430</v>
      </c>
      <c r="B9" s="4">
        <v>68616</v>
      </c>
    </row>
    <row r="10" spans="1:9" x14ac:dyDescent="0.3">
      <c r="A10" s="20" t="s">
        <v>7421</v>
      </c>
      <c r="B10" s="4">
        <v>85693</v>
      </c>
    </row>
    <row r="11" spans="1:9" x14ac:dyDescent="0.3">
      <c r="A11" s="20" t="s">
        <v>7429</v>
      </c>
      <c r="B11" s="4">
        <v>32384</v>
      </c>
    </row>
    <row r="12" spans="1:9" x14ac:dyDescent="0.3">
      <c r="A12" s="20" t="s">
        <v>7425</v>
      </c>
      <c r="B12" s="4">
        <v>40350</v>
      </c>
    </row>
    <row r="13" spans="1:9" x14ac:dyDescent="0.3">
      <c r="A13" s="20" t="s">
        <v>7420</v>
      </c>
      <c r="B13" s="4">
        <v>1343306</v>
      </c>
    </row>
    <row r="14" spans="1:9" x14ac:dyDescent="0.3">
      <c r="A14" s="20" t="s">
        <v>7426</v>
      </c>
      <c r="B14" s="4">
        <v>697483</v>
      </c>
    </row>
    <row r="15" spans="1:9" x14ac:dyDescent="0.3">
      <c r="A15" s="20" t="s">
        <v>7431</v>
      </c>
      <c r="B15" s="4">
        <v>60805</v>
      </c>
    </row>
    <row r="16" spans="1:9" x14ac:dyDescent="0.3">
      <c r="A16" s="20" t="s">
        <v>7433</v>
      </c>
      <c r="B16" s="4">
        <v>172163</v>
      </c>
    </row>
    <row r="17" spans="1:2" x14ac:dyDescent="0.3">
      <c r="A17" s="20" t="s">
        <v>7438</v>
      </c>
      <c r="B17" s="4">
        <v>174864</v>
      </c>
    </row>
    <row r="18" spans="1:2" x14ac:dyDescent="0.3">
      <c r="A18" s="20" t="s">
        <v>7434</v>
      </c>
      <c r="B18" s="4">
        <v>151282</v>
      </c>
    </row>
    <row r="19" spans="1:2" x14ac:dyDescent="0.3">
      <c r="A19" s="20" t="s">
        <v>7435</v>
      </c>
      <c r="B19" s="4">
        <v>18364</v>
      </c>
    </row>
    <row r="20" spans="1:2" x14ac:dyDescent="0.3">
      <c r="A20" s="20" t="s">
        <v>7422</v>
      </c>
      <c r="B20" s="4">
        <v>80809</v>
      </c>
    </row>
    <row r="21" spans="1:2" x14ac:dyDescent="0.3">
      <c r="A21" s="20" t="s">
        <v>7432</v>
      </c>
      <c r="B21" s="4">
        <v>11822</v>
      </c>
    </row>
    <row r="22" spans="1:2" x14ac:dyDescent="0.3">
      <c r="A22" s="20" t="s">
        <v>7439</v>
      </c>
      <c r="B22" s="4">
        <v>68543</v>
      </c>
    </row>
    <row r="23" spans="1:2" x14ac:dyDescent="0.3">
      <c r="A23" s="20" t="s">
        <v>7428</v>
      </c>
      <c r="B23" s="4">
        <v>217504</v>
      </c>
    </row>
    <row r="24" spans="1:2" x14ac:dyDescent="0.3">
      <c r="A24" s="20" t="s">
        <v>7353</v>
      </c>
      <c r="B24" s="4">
        <v>5090061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6B0EE-B825-4AA1-843C-54C0ADC4FFD8}">
  <dimension ref="A1:M960"/>
  <sheetViews>
    <sheetView tabSelected="1" topLeftCell="A16" workbookViewId="0">
      <selection activeCell="A27" sqref="A27"/>
    </sheetView>
  </sheetViews>
  <sheetFormatPr defaultRowHeight="15.6" x14ac:dyDescent="0.3"/>
  <cols>
    <col min="1" max="1" width="78.69921875" customWidth="1"/>
  </cols>
  <sheetData>
    <row r="1" spans="1:13" x14ac:dyDescent="0.3">
      <c r="A1" s="8" t="s">
        <v>6</v>
      </c>
      <c r="B1" s="26" t="s">
        <v>7450</v>
      </c>
      <c r="C1" s="26" t="s">
        <v>7452</v>
      </c>
      <c r="D1" s="26" t="s">
        <v>7455</v>
      </c>
      <c r="E1" s="26" t="s">
        <v>7454</v>
      </c>
      <c r="F1" s="26" t="s">
        <v>7453</v>
      </c>
      <c r="G1" s="26" t="s">
        <v>7449</v>
      </c>
      <c r="H1" s="26" t="s">
        <v>7448</v>
      </c>
      <c r="I1" s="26" t="s">
        <v>7447</v>
      </c>
      <c r="J1" s="26" t="s">
        <v>7451</v>
      </c>
    </row>
    <row r="2" spans="1:13" x14ac:dyDescent="0.3">
      <c r="A2" s="9" t="s">
        <v>31</v>
      </c>
      <c r="B2">
        <f>ISNUMBER(SEARCH($B$1,A2))+0</f>
        <v>0</v>
      </c>
      <c r="C2" s="26">
        <f>ISNUMBER(SEARCH($C$1,A2))+0</f>
        <v>0</v>
      </c>
      <c r="D2">
        <f>ISNUMBER(SEARCH($D$1,A2))+0</f>
        <v>0</v>
      </c>
      <c r="E2">
        <f>ISNUMBER(SEARCH($E$1,A2))+0</f>
        <v>1</v>
      </c>
      <c r="F2">
        <f>ISNUMBER(SEARCH($F$1,A2))+0</f>
        <v>0</v>
      </c>
      <c r="G2">
        <f>ISNUMBER(SEARCH($G$1,A2))+0</f>
        <v>0</v>
      </c>
      <c r="H2">
        <f>ISNUMBER(SEARCH($H$1,A2))+0</f>
        <v>0</v>
      </c>
      <c r="I2">
        <f>ISNUMBER(SEARCH($I$1,A2))+0</f>
        <v>0</v>
      </c>
      <c r="J2">
        <f>ISNUMBER(SEARCH($J$1,A2))+0</f>
        <v>0</v>
      </c>
      <c r="L2" s="26" t="s">
        <v>7447</v>
      </c>
      <c r="M2">
        <f>SUM(I1:I953)</f>
        <v>20</v>
      </c>
    </row>
    <row r="3" spans="1:13" x14ac:dyDescent="0.3">
      <c r="A3" s="9" t="s">
        <v>39</v>
      </c>
      <c r="B3">
        <f t="shared" ref="B3:B66" si="0">ISNUMBER(SEARCH($B$1,A3))+0</f>
        <v>0</v>
      </c>
      <c r="C3" s="26">
        <f t="shared" ref="C3:C66" si="1">ISNUMBER(SEARCH($C$1,A3))+0</f>
        <v>0</v>
      </c>
      <c r="D3">
        <f t="shared" ref="D3:D66" si="2">ISNUMBER(SEARCH($D$1,A3))+0</f>
        <v>1</v>
      </c>
      <c r="E3">
        <f t="shared" ref="E3:E66" si="3">ISNUMBER(SEARCH($E$1,A3))+0</f>
        <v>0</v>
      </c>
      <c r="F3">
        <f t="shared" ref="F3:F66" si="4">ISNUMBER(SEARCH($F$1,A3))+0</f>
        <v>0</v>
      </c>
      <c r="G3">
        <f t="shared" ref="G3:G66" si="5">ISNUMBER(SEARCH($G$1,A3))+0</f>
        <v>0</v>
      </c>
      <c r="H3">
        <f t="shared" ref="H3:H66" si="6">ISNUMBER(SEARCH($H$1,A3))+0</f>
        <v>0</v>
      </c>
      <c r="I3">
        <f t="shared" ref="I3:I66" si="7">ISNUMBER(SEARCH($I$1,A3))+0</f>
        <v>0</v>
      </c>
      <c r="J3">
        <f t="shared" ref="J3:J66" si="8">ISNUMBER(SEARCH($J$1,A3))+0</f>
        <v>0</v>
      </c>
      <c r="L3" s="26" t="s">
        <v>7448</v>
      </c>
      <c r="M3">
        <f>SUM(H1:H955)</f>
        <v>21</v>
      </c>
    </row>
    <row r="4" spans="1:13" x14ac:dyDescent="0.3">
      <c r="A4" s="9" t="s">
        <v>46</v>
      </c>
      <c r="B4">
        <f t="shared" si="0"/>
        <v>0</v>
      </c>
      <c r="C4" s="26">
        <f t="shared" si="1"/>
        <v>0</v>
      </c>
      <c r="D4">
        <f t="shared" si="2"/>
        <v>0</v>
      </c>
      <c r="E4">
        <f t="shared" si="3"/>
        <v>0</v>
      </c>
      <c r="F4">
        <f t="shared" si="4"/>
        <v>0</v>
      </c>
      <c r="G4">
        <f t="shared" si="5"/>
        <v>0</v>
      </c>
      <c r="H4">
        <f t="shared" si="6"/>
        <v>0</v>
      </c>
      <c r="I4">
        <f t="shared" si="7"/>
        <v>0</v>
      </c>
      <c r="J4">
        <f t="shared" si="8"/>
        <v>0</v>
      </c>
      <c r="L4" s="26" t="s">
        <v>7449</v>
      </c>
      <c r="M4">
        <f>SUM(G1:G957)</f>
        <v>25</v>
      </c>
    </row>
    <row r="5" spans="1:13" x14ac:dyDescent="0.3">
      <c r="A5" s="9" t="s">
        <v>53</v>
      </c>
      <c r="B5">
        <f t="shared" si="0"/>
        <v>0</v>
      </c>
      <c r="C5" s="26">
        <f t="shared" si="1"/>
        <v>0</v>
      </c>
      <c r="D5">
        <f t="shared" si="2"/>
        <v>0</v>
      </c>
      <c r="E5">
        <f t="shared" si="3"/>
        <v>0</v>
      </c>
      <c r="F5">
        <f t="shared" si="4"/>
        <v>0</v>
      </c>
      <c r="G5">
        <f t="shared" si="5"/>
        <v>0</v>
      </c>
      <c r="H5">
        <f t="shared" si="6"/>
        <v>0</v>
      </c>
      <c r="I5">
        <f t="shared" si="7"/>
        <v>0</v>
      </c>
      <c r="J5">
        <f t="shared" si="8"/>
        <v>0</v>
      </c>
      <c r="L5" s="26" t="s">
        <v>7450</v>
      </c>
      <c r="M5">
        <f>SUM(B5:B963)</f>
        <v>47</v>
      </c>
    </row>
    <row r="6" spans="1:13" x14ac:dyDescent="0.3">
      <c r="A6" s="9" t="s">
        <v>60</v>
      </c>
      <c r="B6">
        <f t="shared" si="0"/>
        <v>0</v>
      </c>
      <c r="C6" s="26">
        <f t="shared" si="1"/>
        <v>0</v>
      </c>
      <c r="D6">
        <f t="shared" si="2"/>
        <v>0</v>
      </c>
      <c r="E6">
        <f t="shared" si="3"/>
        <v>0</v>
      </c>
      <c r="F6">
        <f t="shared" si="4"/>
        <v>0</v>
      </c>
      <c r="G6">
        <f t="shared" si="5"/>
        <v>0</v>
      </c>
      <c r="H6">
        <f t="shared" si="6"/>
        <v>0</v>
      </c>
      <c r="I6">
        <f t="shared" si="7"/>
        <v>0</v>
      </c>
      <c r="J6">
        <f t="shared" si="8"/>
        <v>0</v>
      </c>
      <c r="L6" s="26" t="s">
        <v>7451</v>
      </c>
      <c r="M6">
        <f>SUM(J1:J956)</f>
        <v>53</v>
      </c>
    </row>
    <row r="7" spans="1:13" x14ac:dyDescent="0.3">
      <c r="A7" s="9" t="s">
        <v>67</v>
      </c>
      <c r="B7">
        <f t="shared" si="0"/>
        <v>0</v>
      </c>
      <c r="C7" s="26">
        <f t="shared" si="1"/>
        <v>0</v>
      </c>
      <c r="D7">
        <f t="shared" si="2"/>
        <v>0</v>
      </c>
      <c r="E7">
        <f t="shared" si="3"/>
        <v>0</v>
      </c>
      <c r="F7">
        <f t="shared" si="4"/>
        <v>0</v>
      </c>
      <c r="G7">
        <f t="shared" si="5"/>
        <v>0</v>
      </c>
      <c r="H7">
        <f t="shared" si="6"/>
        <v>0</v>
      </c>
      <c r="I7">
        <f t="shared" si="7"/>
        <v>0</v>
      </c>
      <c r="J7">
        <f t="shared" si="8"/>
        <v>0</v>
      </c>
      <c r="L7" s="26" t="s">
        <v>7452</v>
      </c>
      <c r="M7">
        <f>SUM(C6:C964)</f>
        <v>59</v>
      </c>
    </row>
    <row r="8" spans="1:13" x14ac:dyDescent="0.3">
      <c r="A8" s="9" t="s">
        <v>74</v>
      </c>
      <c r="B8">
        <f t="shared" si="0"/>
        <v>0</v>
      </c>
      <c r="C8" s="26">
        <f t="shared" si="1"/>
        <v>0</v>
      </c>
      <c r="D8">
        <f t="shared" si="2"/>
        <v>0</v>
      </c>
      <c r="E8">
        <f t="shared" si="3"/>
        <v>1</v>
      </c>
      <c r="F8">
        <f t="shared" si="4"/>
        <v>0</v>
      </c>
      <c r="G8">
        <f t="shared" si="5"/>
        <v>0</v>
      </c>
      <c r="H8">
        <f t="shared" si="6"/>
        <v>0</v>
      </c>
      <c r="I8">
        <f t="shared" si="7"/>
        <v>0</v>
      </c>
      <c r="J8">
        <f t="shared" si="8"/>
        <v>0</v>
      </c>
      <c r="L8" s="26" t="s">
        <v>7453</v>
      </c>
      <c r="M8">
        <f>SUM(F5:F962)</f>
        <v>77</v>
      </c>
    </row>
    <row r="9" spans="1:13" x14ac:dyDescent="0.3">
      <c r="A9" s="9" t="s">
        <v>81</v>
      </c>
      <c r="B9">
        <f t="shared" si="0"/>
        <v>0</v>
      </c>
      <c r="C9" s="26">
        <f t="shared" si="1"/>
        <v>0</v>
      </c>
      <c r="D9">
        <f t="shared" si="2"/>
        <v>0</v>
      </c>
      <c r="E9">
        <f t="shared" si="3"/>
        <v>0</v>
      </c>
      <c r="F9">
        <f t="shared" si="4"/>
        <v>0</v>
      </c>
      <c r="G9">
        <f t="shared" si="5"/>
        <v>0</v>
      </c>
      <c r="H9">
        <f t="shared" si="6"/>
        <v>0</v>
      </c>
      <c r="I9">
        <f t="shared" si="7"/>
        <v>0</v>
      </c>
      <c r="J9">
        <f t="shared" si="8"/>
        <v>0</v>
      </c>
      <c r="L9" s="26" t="s">
        <v>7454</v>
      </c>
      <c r="M9">
        <f>SUM(E7:E964)</f>
        <v>127</v>
      </c>
    </row>
    <row r="10" spans="1:13" x14ac:dyDescent="0.3">
      <c r="A10" s="9" t="s">
        <v>88</v>
      </c>
      <c r="B10">
        <f t="shared" si="0"/>
        <v>0</v>
      </c>
      <c r="C10" s="26">
        <f t="shared" si="1"/>
        <v>0</v>
      </c>
      <c r="D10">
        <f t="shared" si="2"/>
        <v>0</v>
      </c>
      <c r="E10">
        <f t="shared" si="3"/>
        <v>0</v>
      </c>
      <c r="F10">
        <f t="shared" si="4"/>
        <v>0</v>
      </c>
      <c r="G10">
        <f t="shared" si="5"/>
        <v>0</v>
      </c>
      <c r="H10">
        <f t="shared" si="6"/>
        <v>0</v>
      </c>
      <c r="I10">
        <f t="shared" si="7"/>
        <v>0</v>
      </c>
      <c r="J10">
        <f t="shared" si="8"/>
        <v>0</v>
      </c>
      <c r="L10" s="26" t="s">
        <v>7455</v>
      </c>
      <c r="M10">
        <f>SUM(D9:D966)</f>
        <v>135</v>
      </c>
    </row>
    <row r="11" spans="1:13" x14ac:dyDescent="0.3">
      <c r="A11" s="9" t="s">
        <v>95</v>
      </c>
      <c r="B11">
        <f t="shared" si="0"/>
        <v>0</v>
      </c>
      <c r="C11" s="26">
        <f t="shared" si="1"/>
        <v>0</v>
      </c>
      <c r="D11">
        <f t="shared" si="2"/>
        <v>0</v>
      </c>
      <c r="E11">
        <f t="shared" si="3"/>
        <v>0</v>
      </c>
      <c r="F11">
        <f t="shared" si="4"/>
        <v>0</v>
      </c>
      <c r="G11">
        <f t="shared" si="5"/>
        <v>0</v>
      </c>
      <c r="H11">
        <f t="shared" si="6"/>
        <v>0</v>
      </c>
      <c r="I11">
        <f t="shared" si="7"/>
        <v>0</v>
      </c>
      <c r="J11">
        <f t="shared" si="8"/>
        <v>0</v>
      </c>
    </row>
    <row r="12" spans="1:13" x14ac:dyDescent="0.3">
      <c r="A12" s="9" t="s">
        <v>102</v>
      </c>
      <c r="B12">
        <f t="shared" si="0"/>
        <v>0</v>
      </c>
      <c r="C12" s="26">
        <f t="shared" si="1"/>
        <v>0</v>
      </c>
      <c r="D12">
        <f t="shared" si="2"/>
        <v>0</v>
      </c>
      <c r="E12">
        <f t="shared" si="3"/>
        <v>0</v>
      </c>
      <c r="F12">
        <f t="shared" si="4"/>
        <v>0</v>
      </c>
      <c r="G12">
        <f t="shared" si="5"/>
        <v>0</v>
      </c>
      <c r="H12">
        <f t="shared" si="6"/>
        <v>0</v>
      </c>
      <c r="I12">
        <f t="shared" si="7"/>
        <v>0</v>
      </c>
      <c r="J12">
        <f t="shared" si="8"/>
        <v>0</v>
      </c>
    </row>
    <row r="13" spans="1:13" x14ac:dyDescent="0.3">
      <c r="A13" s="9" t="s">
        <v>109</v>
      </c>
      <c r="B13">
        <f t="shared" si="0"/>
        <v>0</v>
      </c>
      <c r="C13" s="26">
        <f t="shared" si="1"/>
        <v>0</v>
      </c>
      <c r="D13">
        <f t="shared" si="2"/>
        <v>0</v>
      </c>
      <c r="E13">
        <f t="shared" si="3"/>
        <v>0</v>
      </c>
      <c r="F13">
        <f t="shared" si="4"/>
        <v>0</v>
      </c>
      <c r="G13">
        <f t="shared" si="5"/>
        <v>0</v>
      </c>
      <c r="H13">
        <f t="shared" si="6"/>
        <v>0</v>
      </c>
      <c r="I13">
        <f t="shared" si="7"/>
        <v>0</v>
      </c>
      <c r="J13">
        <f t="shared" si="8"/>
        <v>0</v>
      </c>
    </row>
    <row r="14" spans="1:13" x14ac:dyDescent="0.3">
      <c r="A14" s="9" t="s">
        <v>116</v>
      </c>
      <c r="B14">
        <f t="shared" si="0"/>
        <v>0</v>
      </c>
      <c r="C14" s="26">
        <f t="shared" si="1"/>
        <v>0</v>
      </c>
      <c r="D14">
        <f t="shared" si="2"/>
        <v>0</v>
      </c>
      <c r="E14">
        <f t="shared" si="3"/>
        <v>0</v>
      </c>
      <c r="F14">
        <f t="shared" si="4"/>
        <v>0</v>
      </c>
      <c r="G14">
        <f t="shared" si="5"/>
        <v>0</v>
      </c>
      <c r="H14">
        <f t="shared" si="6"/>
        <v>0</v>
      </c>
      <c r="I14">
        <f t="shared" si="7"/>
        <v>0</v>
      </c>
      <c r="J14">
        <f t="shared" si="8"/>
        <v>0</v>
      </c>
    </row>
    <row r="15" spans="1:13" x14ac:dyDescent="0.3">
      <c r="A15" s="9" t="s">
        <v>123</v>
      </c>
      <c r="B15">
        <f t="shared" si="0"/>
        <v>0</v>
      </c>
      <c r="C15" s="26">
        <f t="shared" si="1"/>
        <v>0</v>
      </c>
      <c r="D15">
        <f t="shared" si="2"/>
        <v>0</v>
      </c>
      <c r="E15">
        <f t="shared" si="3"/>
        <v>0</v>
      </c>
      <c r="F15">
        <f t="shared" si="4"/>
        <v>0</v>
      </c>
      <c r="G15">
        <f t="shared" si="5"/>
        <v>0</v>
      </c>
      <c r="H15">
        <f t="shared" si="6"/>
        <v>0</v>
      </c>
      <c r="I15">
        <f t="shared" si="7"/>
        <v>0</v>
      </c>
      <c r="J15">
        <f t="shared" si="8"/>
        <v>0</v>
      </c>
    </row>
    <row r="16" spans="1:13" x14ac:dyDescent="0.3">
      <c r="A16" s="9" t="s">
        <v>130</v>
      </c>
      <c r="B16">
        <f t="shared" si="0"/>
        <v>0</v>
      </c>
      <c r="C16" s="26">
        <f t="shared" si="1"/>
        <v>0</v>
      </c>
      <c r="D16">
        <f t="shared" si="2"/>
        <v>0</v>
      </c>
      <c r="E16">
        <f t="shared" si="3"/>
        <v>0</v>
      </c>
      <c r="F16">
        <f t="shared" si="4"/>
        <v>0</v>
      </c>
      <c r="G16">
        <f t="shared" si="5"/>
        <v>0</v>
      </c>
      <c r="H16">
        <f t="shared" si="6"/>
        <v>0</v>
      </c>
      <c r="I16">
        <f t="shared" si="7"/>
        <v>0</v>
      </c>
      <c r="J16">
        <f t="shared" si="8"/>
        <v>0</v>
      </c>
    </row>
    <row r="17" spans="1:10" x14ac:dyDescent="0.3">
      <c r="A17" s="9" t="s">
        <v>137</v>
      </c>
      <c r="B17">
        <f t="shared" si="0"/>
        <v>0</v>
      </c>
      <c r="C17" s="26">
        <f t="shared" si="1"/>
        <v>0</v>
      </c>
      <c r="D17">
        <f t="shared" si="2"/>
        <v>0</v>
      </c>
      <c r="E17">
        <f t="shared" si="3"/>
        <v>0</v>
      </c>
      <c r="F17">
        <f t="shared" si="4"/>
        <v>0</v>
      </c>
      <c r="G17">
        <f t="shared" si="5"/>
        <v>0</v>
      </c>
      <c r="H17">
        <f t="shared" si="6"/>
        <v>0</v>
      </c>
      <c r="I17">
        <f t="shared" si="7"/>
        <v>0</v>
      </c>
      <c r="J17">
        <f t="shared" si="8"/>
        <v>0</v>
      </c>
    </row>
    <row r="18" spans="1:10" x14ac:dyDescent="0.3">
      <c r="A18" s="9" t="s">
        <v>144</v>
      </c>
      <c r="B18">
        <f t="shared" si="0"/>
        <v>0</v>
      </c>
      <c r="C18" s="26">
        <f t="shared" si="1"/>
        <v>0</v>
      </c>
      <c r="D18">
        <f t="shared" si="2"/>
        <v>0</v>
      </c>
      <c r="E18">
        <f t="shared" si="3"/>
        <v>0</v>
      </c>
      <c r="F18">
        <f t="shared" si="4"/>
        <v>0</v>
      </c>
      <c r="G18">
        <f t="shared" si="5"/>
        <v>0</v>
      </c>
      <c r="H18">
        <f t="shared" si="6"/>
        <v>0</v>
      </c>
      <c r="I18">
        <f t="shared" si="7"/>
        <v>0</v>
      </c>
      <c r="J18">
        <f t="shared" si="8"/>
        <v>0</v>
      </c>
    </row>
    <row r="19" spans="1:10" x14ac:dyDescent="0.3">
      <c r="A19" s="9" t="s">
        <v>151</v>
      </c>
      <c r="B19">
        <f t="shared" si="0"/>
        <v>0</v>
      </c>
      <c r="C19" s="26">
        <f t="shared" si="1"/>
        <v>0</v>
      </c>
      <c r="D19">
        <f t="shared" si="2"/>
        <v>0</v>
      </c>
      <c r="E19">
        <f t="shared" si="3"/>
        <v>0</v>
      </c>
      <c r="F19">
        <f t="shared" si="4"/>
        <v>1</v>
      </c>
      <c r="G19">
        <f t="shared" si="5"/>
        <v>0</v>
      </c>
      <c r="H19">
        <f t="shared" si="6"/>
        <v>0</v>
      </c>
      <c r="I19">
        <f t="shared" si="7"/>
        <v>0</v>
      </c>
      <c r="J19">
        <f t="shared" si="8"/>
        <v>0</v>
      </c>
    </row>
    <row r="20" spans="1:10" x14ac:dyDescent="0.3">
      <c r="A20" s="9" t="s">
        <v>157</v>
      </c>
      <c r="B20">
        <f t="shared" si="0"/>
        <v>0</v>
      </c>
      <c r="C20" s="26">
        <f t="shared" si="1"/>
        <v>0</v>
      </c>
      <c r="D20">
        <f t="shared" si="2"/>
        <v>1</v>
      </c>
      <c r="E20">
        <f t="shared" si="3"/>
        <v>0</v>
      </c>
      <c r="F20">
        <f t="shared" si="4"/>
        <v>0</v>
      </c>
      <c r="G20">
        <f t="shared" si="5"/>
        <v>0</v>
      </c>
      <c r="H20">
        <f t="shared" si="6"/>
        <v>0</v>
      </c>
      <c r="I20">
        <f t="shared" si="7"/>
        <v>0</v>
      </c>
      <c r="J20">
        <f t="shared" si="8"/>
        <v>0</v>
      </c>
    </row>
    <row r="21" spans="1:10" x14ac:dyDescent="0.3">
      <c r="A21" s="9" t="s">
        <v>164</v>
      </c>
      <c r="B21">
        <f t="shared" si="0"/>
        <v>0</v>
      </c>
      <c r="C21" s="26">
        <f t="shared" si="1"/>
        <v>0</v>
      </c>
      <c r="D21">
        <f t="shared" si="2"/>
        <v>1</v>
      </c>
      <c r="E21">
        <f t="shared" si="3"/>
        <v>0</v>
      </c>
      <c r="F21">
        <f t="shared" si="4"/>
        <v>0</v>
      </c>
      <c r="G21">
        <f t="shared" si="5"/>
        <v>0</v>
      </c>
      <c r="H21">
        <f t="shared" si="6"/>
        <v>0</v>
      </c>
      <c r="I21">
        <f t="shared" si="7"/>
        <v>0</v>
      </c>
      <c r="J21">
        <f t="shared" si="8"/>
        <v>0</v>
      </c>
    </row>
    <row r="22" spans="1:10" x14ac:dyDescent="0.3">
      <c r="A22" s="9" t="s">
        <v>171</v>
      </c>
      <c r="B22">
        <f t="shared" si="0"/>
        <v>0</v>
      </c>
      <c r="C22" s="26">
        <f t="shared" si="1"/>
        <v>0</v>
      </c>
      <c r="D22">
        <f t="shared" si="2"/>
        <v>0</v>
      </c>
      <c r="E22">
        <f t="shared" si="3"/>
        <v>0</v>
      </c>
      <c r="F22">
        <f t="shared" si="4"/>
        <v>0</v>
      </c>
      <c r="G22">
        <f t="shared" si="5"/>
        <v>0</v>
      </c>
      <c r="H22">
        <f t="shared" si="6"/>
        <v>0</v>
      </c>
      <c r="I22">
        <f t="shared" si="7"/>
        <v>0</v>
      </c>
      <c r="J22">
        <f t="shared" si="8"/>
        <v>0</v>
      </c>
    </row>
    <row r="23" spans="1:10" x14ac:dyDescent="0.3">
      <c r="A23" s="9" t="s">
        <v>178</v>
      </c>
      <c r="B23">
        <f t="shared" si="0"/>
        <v>0</v>
      </c>
      <c r="C23" s="26">
        <f t="shared" si="1"/>
        <v>0</v>
      </c>
      <c r="D23">
        <f t="shared" si="2"/>
        <v>0</v>
      </c>
      <c r="E23">
        <f t="shared" si="3"/>
        <v>0</v>
      </c>
      <c r="F23">
        <f t="shared" si="4"/>
        <v>0</v>
      </c>
      <c r="G23">
        <f t="shared" si="5"/>
        <v>0</v>
      </c>
      <c r="H23">
        <f t="shared" si="6"/>
        <v>0</v>
      </c>
      <c r="I23">
        <f t="shared" si="7"/>
        <v>0</v>
      </c>
      <c r="J23">
        <f t="shared" si="8"/>
        <v>0</v>
      </c>
    </row>
    <row r="24" spans="1:10" x14ac:dyDescent="0.3">
      <c r="A24" s="9" t="s">
        <v>185</v>
      </c>
      <c r="B24">
        <f t="shared" si="0"/>
        <v>0</v>
      </c>
      <c r="C24" s="26">
        <f t="shared" si="1"/>
        <v>1</v>
      </c>
      <c r="D24">
        <f t="shared" si="2"/>
        <v>0</v>
      </c>
      <c r="E24">
        <f t="shared" si="3"/>
        <v>0</v>
      </c>
      <c r="F24">
        <f t="shared" si="4"/>
        <v>0</v>
      </c>
      <c r="G24">
        <f t="shared" si="5"/>
        <v>0</v>
      </c>
      <c r="H24">
        <f t="shared" si="6"/>
        <v>0</v>
      </c>
      <c r="I24">
        <f t="shared" si="7"/>
        <v>0</v>
      </c>
      <c r="J24">
        <f t="shared" si="8"/>
        <v>0</v>
      </c>
    </row>
    <row r="25" spans="1:10" x14ac:dyDescent="0.3">
      <c r="A25" s="9" t="s">
        <v>192</v>
      </c>
      <c r="B25">
        <f t="shared" si="0"/>
        <v>0</v>
      </c>
      <c r="C25" s="26">
        <f t="shared" si="1"/>
        <v>0</v>
      </c>
      <c r="D25">
        <f t="shared" si="2"/>
        <v>1</v>
      </c>
      <c r="E25">
        <f t="shared" si="3"/>
        <v>1</v>
      </c>
      <c r="F25">
        <f t="shared" si="4"/>
        <v>0</v>
      </c>
      <c r="G25">
        <f t="shared" si="5"/>
        <v>0</v>
      </c>
      <c r="H25">
        <f t="shared" si="6"/>
        <v>0</v>
      </c>
      <c r="I25">
        <f t="shared" si="7"/>
        <v>0</v>
      </c>
      <c r="J25">
        <f t="shared" si="8"/>
        <v>0</v>
      </c>
    </row>
    <row r="26" spans="1:10" x14ac:dyDescent="0.3">
      <c r="A26" s="9" t="s">
        <v>199</v>
      </c>
      <c r="B26">
        <f t="shared" si="0"/>
        <v>0</v>
      </c>
      <c r="C26" s="26">
        <f t="shared" si="1"/>
        <v>0</v>
      </c>
      <c r="D26">
        <f t="shared" si="2"/>
        <v>0</v>
      </c>
      <c r="E26">
        <f t="shared" si="3"/>
        <v>0</v>
      </c>
      <c r="F26">
        <f t="shared" si="4"/>
        <v>0</v>
      </c>
      <c r="G26">
        <f t="shared" si="5"/>
        <v>0</v>
      </c>
      <c r="H26">
        <f t="shared" si="6"/>
        <v>0</v>
      </c>
      <c r="I26">
        <f t="shared" si="7"/>
        <v>0</v>
      </c>
      <c r="J26">
        <f t="shared" si="8"/>
        <v>0</v>
      </c>
    </row>
    <row r="27" spans="1:10" x14ac:dyDescent="0.3">
      <c r="A27" s="9" t="s">
        <v>206</v>
      </c>
      <c r="B27">
        <f t="shared" si="0"/>
        <v>0</v>
      </c>
      <c r="C27" s="26">
        <f t="shared" si="1"/>
        <v>0</v>
      </c>
      <c r="D27">
        <f t="shared" si="2"/>
        <v>0</v>
      </c>
      <c r="E27">
        <f t="shared" si="3"/>
        <v>0</v>
      </c>
      <c r="F27">
        <f t="shared" si="4"/>
        <v>0</v>
      </c>
      <c r="G27">
        <f t="shared" si="5"/>
        <v>0</v>
      </c>
      <c r="H27">
        <f t="shared" si="6"/>
        <v>0</v>
      </c>
      <c r="I27">
        <f t="shared" si="7"/>
        <v>0</v>
      </c>
      <c r="J27">
        <f t="shared" si="8"/>
        <v>0</v>
      </c>
    </row>
    <row r="28" spans="1:10" x14ac:dyDescent="0.3">
      <c r="A28" s="9" t="s">
        <v>213</v>
      </c>
      <c r="B28">
        <f t="shared" si="0"/>
        <v>0</v>
      </c>
      <c r="C28" s="26">
        <f t="shared" si="1"/>
        <v>0</v>
      </c>
      <c r="D28">
        <f t="shared" si="2"/>
        <v>0</v>
      </c>
      <c r="E28">
        <f t="shared" si="3"/>
        <v>0</v>
      </c>
      <c r="F28">
        <f t="shared" si="4"/>
        <v>0</v>
      </c>
      <c r="G28">
        <f t="shared" si="5"/>
        <v>0</v>
      </c>
      <c r="H28">
        <f t="shared" si="6"/>
        <v>0</v>
      </c>
      <c r="I28">
        <f t="shared" si="7"/>
        <v>0</v>
      </c>
      <c r="J28">
        <f t="shared" si="8"/>
        <v>0</v>
      </c>
    </row>
    <row r="29" spans="1:10" x14ac:dyDescent="0.3">
      <c r="A29" s="9" t="s">
        <v>220</v>
      </c>
      <c r="B29">
        <f t="shared" si="0"/>
        <v>0</v>
      </c>
      <c r="C29" s="26">
        <f t="shared" si="1"/>
        <v>0</v>
      </c>
      <c r="D29">
        <f t="shared" si="2"/>
        <v>0</v>
      </c>
      <c r="E29">
        <f t="shared" si="3"/>
        <v>0</v>
      </c>
      <c r="F29">
        <f t="shared" si="4"/>
        <v>1</v>
      </c>
      <c r="G29">
        <f t="shared" si="5"/>
        <v>0</v>
      </c>
      <c r="H29">
        <f t="shared" si="6"/>
        <v>0</v>
      </c>
      <c r="I29">
        <f t="shared" si="7"/>
        <v>0</v>
      </c>
      <c r="J29">
        <f t="shared" si="8"/>
        <v>0</v>
      </c>
    </row>
    <row r="30" spans="1:10" x14ac:dyDescent="0.3">
      <c r="A30" s="9" t="s">
        <v>227</v>
      </c>
      <c r="B30">
        <f t="shared" si="0"/>
        <v>0</v>
      </c>
      <c r="C30" s="26">
        <f t="shared" si="1"/>
        <v>0</v>
      </c>
      <c r="D30">
        <f t="shared" si="2"/>
        <v>1</v>
      </c>
      <c r="E30">
        <f t="shared" si="3"/>
        <v>0</v>
      </c>
      <c r="F30">
        <f t="shared" si="4"/>
        <v>0</v>
      </c>
      <c r="G30">
        <f t="shared" si="5"/>
        <v>0</v>
      </c>
      <c r="H30">
        <f t="shared" si="6"/>
        <v>0</v>
      </c>
      <c r="I30">
        <f t="shared" si="7"/>
        <v>0</v>
      </c>
      <c r="J30">
        <f t="shared" si="8"/>
        <v>0</v>
      </c>
    </row>
    <row r="31" spans="1:10" x14ac:dyDescent="0.3">
      <c r="A31" s="9" t="s">
        <v>234</v>
      </c>
      <c r="B31">
        <f t="shared" si="0"/>
        <v>0</v>
      </c>
      <c r="C31" s="26">
        <f t="shared" si="1"/>
        <v>0</v>
      </c>
      <c r="D31">
        <f t="shared" si="2"/>
        <v>0</v>
      </c>
      <c r="E31">
        <f t="shared" si="3"/>
        <v>0</v>
      </c>
      <c r="F31">
        <f t="shared" si="4"/>
        <v>0</v>
      </c>
      <c r="G31">
        <f t="shared" si="5"/>
        <v>0</v>
      </c>
      <c r="H31">
        <f t="shared" si="6"/>
        <v>0</v>
      </c>
      <c r="I31">
        <f t="shared" si="7"/>
        <v>0</v>
      </c>
      <c r="J31">
        <f t="shared" si="8"/>
        <v>0</v>
      </c>
    </row>
    <row r="32" spans="1:10" x14ac:dyDescent="0.3">
      <c r="A32" s="9" t="s">
        <v>241</v>
      </c>
      <c r="B32">
        <f t="shared" si="0"/>
        <v>0</v>
      </c>
      <c r="C32" s="26">
        <f t="shared" si="1"/>
        <v>0</v>
      </c>
      <c r="D32">
        <f t="shared" si="2"/>
        <v>0</v>
      </c>
      <c r="E32">
        <f t="shared" si="3"/>
        <v>0</v>
      </c>
      <c r="F32">
        <f t="shared" si="4"/>
        <v>0</v>
      </c>
      <c r="G32">
        <f t="shared" si="5"/>
        <v>0</v>
      </c>
      <c r="H32">
        <f t="shared" si="6"/>
        <v>0</v>
      </c>
      <c r="I32">
        <f t="shared" si="7"/>
        <v>0</v>
      </c>
      <c r="J32">
        <f t="shared" si="8"/>
        <v>0</v>
      </c>
    </row>
    <row r="33" spans="1:10" x14ac:dyDescent="0.3">
      <c r="A33" s="9" t="s">
        <v>248</v>
      </c>
      <c r="B33">
        <f t="shared" si="0"/>
        <v>0</v>
      </c>
      <c r="C33" s="26">
        <f t="shared" si="1"/>
        <v>0</v>
      </c>
      <c r="D33">
        <f t="shared" si="2"/>
        <v>0</v>
      </c>
      <c r="E33">
        <f t="shared" si="3"/>
        <v>0</v>
      </c>
      <c r="F33">
        <f t="shared" si="4"/>
        <v>0</v>
      </c>
      <c r="G33">
        <f t="shared" si="5"/>
        <v>0</v>
      </c>
      <c r="H33">
        <f t="shared" si="6"/>
        <v>0</v>
      </c>
      <c r="I33">
        <f t="shared" si="7"/>
        <v>0</v>
      </c>
      <c r="J33">
        <f t="shared" si="8"/>
        <v>0</v>
      </c>
    </row>
    <row r="34" spans="1:10" x14ac:dyDescent="0.3">
      <c r="A34" s="9" t="s">
        <v>255</v>
      </c>
      <c r="B34">
        <f t="shared" si="0"/>
        <v>0</v>
      </c>
      <c r="C34" s="26">
        <f t="shared" si="1"/>
        <v>0</v>
      </c>
      <c r="D34">
        <f t="shared" si="2"/>
        <v>0</v>
      </c>
      <c r="E34">
        <f t="shared" si="3"/>
        <v>0</v>
      </c>
      <c r="F34">
        <f t="shared" si="4"/>
        <v>0</v>
      </c>
      <c r="G34">
        <f t="shared" si="5"/>
        <v>0</v>
      </c>
      <c r="H34">
        <f t="shared" si="6"/>
        <v>0</v>
      </c>
      <c r="I34">
        <f t="shared" si="7"/>
        <v>0</v>
      </c>
      <c r="J34">
        <f t="shared" si="8"/>
        <v>0</v>
      </c>
    </row>
    <row r="35" spans="1:10" x14ac:dyDescent="0.3">
      <c r="A35" s="9" t="s">
        <v>262</v>
      </c>
      <c r="B35">
        <f t="shared" si="0"/>
        <v>0</v>
      </c>
      <c r="C35" s="26">
        <f t="shared" si="1"/>
        <v>0</v>
      </c>
      <c r="D35">
        <f t="shared" si="2"/>
        <v>1</v>
      </c>
      <c r="E35">
        <f t="shared" si="3"/>
        <v>0</v>
      </c>
      <c r="F35">
        <f t="shared" si="4"/>
        <v>0</v>
      </c>
      <c r="G35">
        <f t="shared" si="5"/>
        <v>0</v>
      </c>
      <c r="H35">
        <f t="shared" si="6"/>
        <v>0</v>
      </c>
      <c r="I35">
        <f t="shared" si="7"/>
        <v>0</v>
      </c>
      <c r="J35">
        <f t="shared" si="8"/>
        <v>0</v>
      </c>
    </row>
    <row r="36" spans="1:10" x14ac:dyDescent="0.3">
      <c r="A36" s="9" t="s">
        <v>269</v>
      </c>
      <c r="B36">
        <f t="shared" si="0"/>
        <v>0</v>
      </c>
      <c r="C36" s="26">
        <f t="shared" si="1"/>
        <v>0</v>
      </c>
      <c r="D36">
        <f t="shared" si="2"/>
        <v>0</v>
      </c>
      <c r="E36">
        <f t="shared" si="3"/>
        <v>1</v>
      </c>
      <c r="F36">
        <f t="shared" si="4"/>
        <v>0</v>
      </c>
      <c r="G36">
        <f t="shared" si="5"/>
        <v>0</v>
      </c>
      <c r="H36">
        <f t="shared" si="6"/>
        <v>0</v>
      </c>
      <c r="I36">
        <f t="shared" si="7"/>
        <v>0</v>
      </c>
      <c r="J36">
        <f t="shared" si="8"/>
        <v>0</v>
      </c>
    </row>
    <row r="37" spans="1:10" x14ac:dyDescent="0.3">
      <c r="A37" s="9" t="s">
        <v>276</v>
      </c>
      <c r="B37">
        <f t="shared" si="0"/>
        <v>0</v>
      </c>
      <c r="C37" s="26">
        <f t="shared" si="1"/>
        <v>0</v>
      </c>
      <c r="D37">
        <f t="shared" si="2"/>
        <v>0</v>
      </c>
      <c r="E37">
        <f t="shared" si="3"/>
        <v>0</v>
      </c>
      <c r="F37">
        <f t="shared" si="4"/>
        <v>0</v>
      </c>
      <c r="G37">
        <f t="shared" si="5"/>
        <v>0</v>
      </c>
      <c r="H37">
        <f t="shared" si="6"/>
        <v>0</v>
      </c>
      <c r="I37">
        <f t="shared" si="7"/>
        <v>0</v>
      </c>
      <c r="J37">
        <f t="shared" si="8"/>
        <v>0</v>
      </c>
    </row>
    <row r="38" spans="1:10" x14ac:dyDescent="0.3">
      <c r="A38" s="9" t="s">
        <v>283</v>
      </c>
      <c r="B38">
        <f t="shared" si="0"/>
        <v>0</v>
      </c>
      <c r="C38" s="26">
        <f t="shared" si="1"/>
        <v>0</v>
      </c>
      <c r="D38">
        <f t="shared" si="2"/>
        <v>1</v>
      </c>
      <c r="E38">
        <f t="shared" si="3"/>
        <v>0</v>
      </c>
      <c r="F38">
        <f t="shared" si="4"/>
        <v>0</v>
      </c>
      <c r="G38">
        <f t="shared" si="5"/>
        <v>0</v>
      </c>
      <c r="H38">
        <f t="shared" si="6"/>
        <v>0</v>
      </c>
      <c r="I38">
        <f t="shared" si="7"/>
        <v>0</v>
      </c>
      <c r="J38">
        <f t="shared" si="8"/>
        <v>0</v>
      </c>
    </row>
    <row r="39" spans="1:10" x14ac:dyDescent="0.3">
      <c r="A39" s="9" t="s">
        <v>290</v>
      </c>
      <c r="B39">
        <f t="shared" si="0"/>
        <v>0</v>
      </c>
      <c r="C39" s="26">
        <f t="shared" si="1"/>
        <v>0</v>
      </c>
      <c r="D39">
        <f t="shared" si="2"/>
        <v>0</v>
      </c>
      <c r="E39">
        <f t="shared" si="3"/>
        <v>0</v>
      </c>
      <c r="F39">
        <f t="shared" si="4"/>
        <v>0</v>
      </c>
      <c r="G39">
        <f t="shared" si="5"/>
        <v>0</v>
      </c>
      <c r="H39">
        <f t="shared" si="6"/>
        <v>0</v>
      </c>
      <c r="I39">
        <f t="shared" si="7"/>
        <v>0</v>
      </c>
      <c r="J39">
        <f t="shared" si="8"/>
        <v>0</v>
      </c>
    </row>
    <row r="40" spans="1:10" x14ac:dyDescent="0.3">
      <c r="A40" s="9" t="s">
        <v>297</v>
      </c>
      <c r="B40">
        <f t="shared" si="0"/>
        <v>0</v>
      </c>
      <c r="C40" s="26">
        <f t="shared" si="1"/>
        <v>0</v>
      </c>
      <c r="D40">
        <f t="shared" si="2"/>
        <v>0</v>
      </c>
      <c r="E40">
        <f t="shared" si="3"/>
        <v>0</v>
      </c>
      <c r="F40">
        <f t="shared" si="4"/>
        <v>0</v>
      </c>
      <c r="G40">
        <f t="shared" si="5"/>
        <v>0</v>
      </c>
      <c r="H40">
        <f t="shared" si="6"/>
        <v>0</v>
      </c>
      <c r="I40">
        <f t="shared" si="7"/>
        <v>0</v>
      </c>
      <c r="J40">
        <f t="shared" si="8"/>
        <v>0</v>
      </c>
    </row>
    <row r="41" spans="1:10" x14ac:dyDescent="0.3">
      <c r="A41" s="9" t="s">
        <v>304</v>
      </c>
      <c r="B41">
        <f t="shared" si="0"/>
        <v>0</v>
      </c>
      <c r="C41" s="26">
        <f t="shared" si="1"/>
        <v>0</v>
      </c>
      <c r="D41">
        <f t="shared" si="2"/>
        <v>0</v>
      </c>
      <c r="E41">
        <f t="shared" si="3"/>
        <v>0</v>
      </c>
      <c r="F41">
        <f t="shared" si="4"/>
        <v>0</v>
      </c>
      <c r="G41">
        <f t="shared" si="5"/>
        <v>0</v>
      </c>
      <c r="H41">
        <f t="shared" si="6"/>
        <v>0</v>
      </c>
      <c r="I41">
        <f t="shared" si="7"/>
        <v>0</v>
      </c>
      <c r="J41">
        <f t="shared" si="8"/>
        <v>0</v>
      </c>
    </row>
    <row r="42" spans="1:10" x14ac:dyDescent="0.3">
      <c r="A42" s="9" t="s">
        <v>310</v>
      </c>
      <c r="B42">
        <f t="shared" si="0"/>
        <v>0</v>
      </c>
      <c r="C42" s="26">
        <f t="shared" si="1"/>
        <v>0</v>
      </c>
      <c r="D42">
        <f t="shared" si="2"/>
        <v>0</v>
      </c>
      <c r="E42">
        <f t="shared" si="3"/>
        <v>0</v>
      </c>
      <c r="F42">
        <f t="shared" si="4"/>
        <v>0</v>
      </c>
      <c r="G42">
        <f t="shared" si="5"/>
        <v>0</v>
      </c>
      <c r="H42">
        <f t="shared" si="6"/>
        <v>0</v>
      </c>
      <c r="I42">
        <f t="shared" si="7"/>
        <v>0</v>
      </c>
      <c r="J42">
        <f t="shared" si="8"/>
        <v>0</v>
      </c>
    </row>
    <row r="43" spans="1:10" x14ac:dyDescent="0.3">
      <c r="A43" s="9" t="s">
        <v>317</v>
      </c>
      <c r="B43">
        <f t="shared" si="0"/>
        <v>0</v>
      </c>
      <c r="C43" s="26">
        <f t="shared" si="1"/>
        <v>0</v>
      </c>
      <c r="D43">
        <f t="shared" si="2"/>
        <v>0</v>
      </c>
      <c r="E43">
        <f t="shared" si="3"/>
        <v>0</v>
      </c>
      <c r="F43">
        <f t="shared" si="4"/>
        <v>0</v>
      </c>
      <c r="G43">
        <f t="shared" si="5"/>
        <v>0</v>
      </c>
      <c r="H43">
        <f t="shared" si="6"/>
        <v>0</v>
      </c>
      <c r="I43">
        <f t="shared" si="7"/>
        <v>0</v>
      </c>
      <c r="J43">
        <f t="shared" si="8"/>
        <v>0</v>
      </c>
    </row>
    <row r="44" spans="1:10" x14ac:dyDescent="0.3">
      <c r="A44" s="9" t="s">
        <v>324</v>
      </c>
      <c r="B44">
        <f t="shared" si="0"/>
        <v>0</v>
      </c>
      <c r="C44" s="26">
        <f t="shared" si="1"/>
        <v>0</v>
      </c>
      <c r="D44">
        <f t="shared" si="2"/>
        <v>0</v>
      </c>
      <c r="E44">
        <f t="shared" si="3"/>
        <v>0</v>
      </c>
      <c r="F44">
        <f t="shared" si="4"/>
        <v>0</v>
      </c>
      <c r="G44">
        <f t="shared" si="5"/>
        <v>0</v>
      </c>
      <c r="H44">
        <f t="shared" si="6"/>
        <v>0</v>
      </c>
      <c r="I44">
        <f t="shared" si="7"/>
        <v>0</v>
      </c>
      <c r="J44">
        <f t="shared" si="8"/>
        <v>0</v>
      </c>
    </row>
    <row r="45" spans="1:10" x14ac:dyDescent="0.3">
      <c r="A45" s="9" t="s">
        <v>331</v>
      </c>
      <c r="B45">
        <f t="shared" si="0"/>
        <v>0</v>
      </c>
      <c r="C45" s="26">
        <f t="shared" si="1"/>
        <v>0</v>
      </c>
      <c r="D45">
        <f t="shared" si="2"/>
        <v>1</v>
      </c>
      <c r="E45">
        <f t="shared" si="3"/>
        <v>0</v>
      </c>
      <c r="F45">
        <f t="shared" si="4"/>
        <v>1</v>
      </c>
      <c r="G45">
        <f t="shared" si="5"/>
        <v>0</v>
      </c>
      <c r="H45">
        <f t="shared" si="6"/>
        <v>0</v>
      </c>
      <c r="I45">
        <f t="shared" si="7"/>
        <v>0</v>
      </c>
      <c r="J45">
        <f t="shared" si="8"/>
        <v>0</v>
      </c>
    </row>
    <row r="46" spans="1:10" x14ac:dyDescent="0.3">
      <c r="A46" s="9" t="s">
        <v>338</v>
      </c>
      <c r="B46">
        <f t="shared" si="0"/>
        <v>0</v>
      </c>
      <c r="C46" s="26">
        <f t="shared" si="1"/>
        <v>0</v>
      </c>
      <c r="D46">
        <f t="shared" si="2"/>
        <v>0</v>
      </c>
      <c r="E46">
        <f t="shared" si="3"/>
        <v>0</v>
      </c>
      <c r="F46">
        <f t="shared" si="4"/>
        <v>0</v>
      </c>
      <c r="G46">
        <f t="shared" si="5"/>
        <v>0</v>
      </c>
      <c r="H46">
        <f t="shared" si="6"/>
        <v>0</v>
      </c>
      <c r="I46">
        <f t="shared" si="7"/>
        <v>0</v>
      </c>
      <c r="J46">
        <f t="shared" si="8"/>
        <v>0</v>
      </c>
    </row>
    <row r="47" spans="1:10" x14ac:dyDescent="0.3">
      <c r="A47" s="9" t="s">
        <v>345</v>
      </c>
      <c r="B47">
        <f t="shared" si="0"/>
        <v>0</v>
      </c>
      <c r="C47" s="26">
        <f t="shared" si="1"/>
        <v>0</v>
      </c>
      <c r="D47">
        <f t="shared" si="2"/>
        <v>1</v>
      </c>
      <c r="E47">
        <f t="shared" si="3"/>
        <v>1</v>
      </c>
      <c r="F47">
        <f t="shared" si="4"/>
        <v>0</v>
      </c>
      <c r="G47">
        <f t="shared" si="5"/>
        <v>0</v>
      </c>
      <c r="H47">
        <f t="shared" si="6"/>
        <v>0</v>
      </c>
      <c r="I47">
        <f t="shared" si="7"/>
        <v>0</v>
      </c>
      <c r="J47">
        <f t="shared" si="8"/>
        <v>0</v>
      </c>
    </row>
    <row r="48" spans="1:10" x14ac:dyDescent="0.3">
      <c r="A48" s="9" t="s">
        <v>352</v>
      </c>
      <c r="B48">
        <f t="shared" si="0"/>
        <v>0</v>
      </c>
      <c r="C48" s="26">
        <f t="shared" si="1"/>
        <v>0</v>
      </c>
      <c r="D48">
        <f t="shared" si="2"/>
        <v>0</v>
      </c>
      <c r="E48">
        <f t="shared" si="3"/>
        <v>0</v>
      </c>
      <c r="F48">
        <f t="shared" si="4"/>
        <v>0</v>
      </c>
      <c r="G48">
        <f t="shared" si="5"/>
        <v>0</v>
      </c>
      <c r="H48">
        <f t="shared" si="6"/>
        <v>0</v>
      </c>
      <c r="I48">
        <f t="shared" si="7"/>
        <v>0</v>
      </c>
      <c r="J48">
        <f t="shared" si="8"/>
        <v>0</v>
      </c>
    </row>
    <row r="49" spans="1:10" x14ac:dyDescent="0.3">
      <c r="A49" s="9" t="s">
        <v>359</v>
      </c>
      <c r="B49">
        <f t="shared" si="0"/>
        <v>0</v>
      </c>
      <c r="C49" s="26">
        <f t="shared" si="1"/>
        <v>0</v>
      </c>
      <c r="D49">
        <f t="shared" si="2"/>
        <v>0</v>
      </c>
      <c r="E49">
        <f t="shared" si="3"/>
        <v>0</v>
      </c>
      <c r="F49">
        <f t="shared" si="4"/>
        <v>0</v>
      </c>
      <c r="G49">
        <f t="shared" si="5"/>
        <v>0</v>
      </c>
      <c r="H49">
        <f t="shared" si="6"/>
        <v>0</v>
      </c>
      <c r="I49">
        <f t="shared" si="7"/>
        <v>0</v>
      </c>
      <c r="J49">
        <f t="shared" si="8"/>
        <v>0</v>
      </c>
    </row>
    <row r="50" spans="1:10" x14ac:dyDescent="0.3">
      <c r="A50" s="9" t="s">
        <v>366</v>
      </c>
      <c r="B50">
        <f t="shared" si="0"/>
        <v>0</v>
      </c>
      <c r="C50" s="26">
        <f t="shared" si="1"/>
        <v>0</v>
      </c>
      <c r="D50">
        <f t="shared" si="2"/>
        <v>1</v>
      </c>
      <c r="E50">
        <f t="shared" si="3"/>
        <v>0</v>
      </c>
      <c r="F50">
        <f t="shared" si="4"/>
        <v>0</v>
      </c>
      <c r="G50">
        <f t="shared" si="5"/>
        <v>0</v>
      </c>
      <c r="H50">
        <f t="shared" si="6"/>
        <v>0</v>
      </c>
      <c r="I50">
        <f t="shared" si="7"/>
        <v>0</v>
      </c>
      <c r="J50">
        <f t="shared" si="8"/>
        <v>0</v>
      </c>
    </row>
    <row r="51" spans="1:10" x14ac:dyDescent="0.3">
      <c r="A51" s="9" t="s">
        <v>373</v>
      </c>
      <c r="B51">
        <f t="shared" si="0"/>
        <v>0</v>
      </c>
      <c r="C51" s="26">
        <f t="shared" si="1"/>
        <v>0</v>
      </c>
      <c r="D51">
        <f t="shared" si="2"/>
        <v>0</v>
      </c>
      <c r="E51">
        <f t="shared" si="3"/>
        <v>0</v>
      </c>
      <c r="F51">
        <f t="shared" si="4"/>
        <v>0</v>
      </c>
      <c r="G51">
        <f t="shared" si="5"/>
        <v>0</v>
      </c>
      <c r="H51">
        <f t="shared" si="6"/>
        <v>0</v>
      </c>
      <c r="I51">
        <f t="shared" si="7"/>
        <v>0</v>
      </c>
      <c r="J51">
        <f t="shared" si="8"/>
        <v>0</v>
      </c>
    </row>
    <row r="52" spans="1:10" x14ac:dyDescent="0.3">
      <c r="A52" s="9" t="s">
        <v>380</v>
      </c>
      <c r="B52">
        <f t="shared" si="0"/>
        <v>0</v>
      </c>
      <c r="C52" s="26">
        <f t="shared" si="1"/>
        <v>0</v>
      </c>
      <c r="D52">
        <f t="shared" si="2"/>
        <v>0</v>
      </c>
      <c r="E52">
        <f t="shared" si="3"/>
        <v>0</v>
      </c>
      <c r="F52">
        <f t="shared" si="4"/>
        <v>1</v>
      </c>
      <c r="G52">
        <f t="shared" si="5"/>
        <v>0</v>
      </c>
      <c r="H52">
        <f t="shared" si="6"/>
        <v>0</v>
      </c>
      <c r="I52">
        <f t="shared" si="7"/>
        <v>0</v>
      </c>
      <c r="J52">
        <f t="shared" si="8"/>
        <v>0</v>
      </c>
    </row>
    <row r="53" spans="1:10" x14ac:dyDescent="0.3">
      <c r="A53" s="9" t="s">
        <v>387</v>
      </c>
      <c r="B53">
        <f t="shared" si="0"/>
        <v>0</v>
      </c>
      <c r="C53" s="26">
        <f t="shared" si="1"/>
        <v>0</v>
      </c>
      <c r="D53">
        <f t="shared" si="2"/>
        <v>0</v>
      </c>
      <c r="E53">
        <f t="shared" si="3"/>
        <v>1</v>
      </c>
      <c r="F53">
        <f t="shared" si="4"/>
        <v>0</v>
      </c>
      <c r="G53">
        <f t="shared" si="5"/>
        <v>0</v>
      </c>
      <c r="H53">
        <f t="shared" si="6"/>
        <v>0</v>
      </c>
      <c r="I53">
        <f t="shared" si="7"/>
        <v>0</v>
      </c>
      <c r="J53">
        <f t="shared" si="8"/>
        <v>0</v>
      </c>
    </row>
    <row r="54" spans="1:10" x14ac:dyDescent="0.3">
      <c r="A54" s="9" t="s">
        <v>394</v>
      </c>
      <c r="B54">
        <f t="shared" si="0"/>
        <v>0</v>
      </c>
      <c r="C54" s="26">
        <f t="shared" si="1"/>
        <v>0</v>
      </c>
      <c r="D54">
        <f t="shared" si="2"/>
        <v>1</v>
      </c>
      <c r="E54">
        <f t="shared" si="3"/>
        <v>1</v>
      </c>
      <c r="F54">
        <f t="shared" si="4"/>
        <v>0</v>
      </c>
      <c r="G54">
        <f t="shared" si="5"/>
        <v>0</v>
      </c>
      <c r="H54">
        <f t="shared" si="6"/>
        <v>0</v>
      </c>
      <c r="I54">
        <f t="shared" si="7"/>
        <v>0</v>
      </c>
      <c r="J54">
        <f t="shared" si="8"/>
        <v>0</v>
      </c>
    </row>
    <row r="55" spans="1:10" x14ac:dyDescent="0.3">
      <c r="A55" s="9" t="s">
        <v>401</v>
      </c>
      <c r="B55">
        <f t="shared" si="0"/>
        <v>0</v>
      </c>
      <c r="C55" s="26">
        <f t="shared" si="1"/>
        <v>0</v>
      </c>
      <c r="D55">
        <f t="shared" si="2"/>
        <v>1</v>
      </c>
      <c r="E55">
        <f t="shared" si="3"/>
        <v>0</v>
      </c>
      <c r="F55">
        <f t="shared" si="4"/>
        <v>0</v>
      </c>
      <c r="G55">
        <f t="shared" si="5"/>
        <v>0</v>
      </c>
      <c r="H55">
        <f t="shared" si="6"/>
        <v>0</v>
      </c>
      <c r="I55">
        <f t="shared" si="7"/>
        <v>0</v>
      </c>
      <c r="J55">
        <f t="shared" si="8"/>
        <v>0</v>
      </c>
    </row>
    <row r="56" spans="1:10" x14ac:dyDescent="0.3">
      <c r="A56" s="9" t="s">
        <v>408</v>
      </c>
      <c r="B56">
        <f t="shared" si="0"/>
        <v>0</v>
      </c>
      <c r="C56" s="26">
        <f t="shared" si="1"/>
        <v>0</v>
      </c>
      <c r="D56">
        <f t="shared" si="2"/>
        <v>0</v>
      </c>
      <c r="E56">
        <f t="shared" si="3"/>
        <v>0</v>
      </c>
      <c r="F56">
        <f t="shared" si="4"/>
        <v>0</v>
      </c>
      <c r="G56">
        <f t="shared" si="5"/>
        <v>0</v>
      </c>
      <c r="H56">
        <f t="shared" si="6"/>
        <v>0</v>
      </c>
      <c r="I56">
        <f t="shared" si="7"/>
        <v>0</v>
      </c>
      <c r="J56">
        <f t="shared" si="8"/>
        <v>0</v>
      </c>
    </row>
    <row r="57" spans="1:10" x14ac:dyDescent="0.3">
      <c r="A57" s="9" t="s">
        <v>415</v>
      </c>
      <c r="B57">
        <f t="shared" si="0"/>
        <v>0</v>
      </c>
      <c r="C57" s="26">
        <f t="shared" si="1"/>
        <v>0</v>
      </c>
      <c r="D57">
        <f t="shared" si="2"/>
        <v>0</v>
      </c>
      <c r="E57">
        <f t="shared" si="3"/>
        <v>0</v>
      </c>
      <c r="F57">
        <f t="shared" si="4"/>
        <v>1</v>
      </c>
      <c r="G57">
        <f t="shared" si="5"/>
        <v>0</v>
      </c>
      <c r="H57">
        <f t="shared" si="6"/>
        <v>0</v>
      </c>
      <c r="I57">
        <f t="shared" si="7"/>
        <v>0</v>
      </c>
      <c r="J57">
        <f t="shared" si="8"/>
        <v>0</v>
      </c>
    </row>
    <row r="58" spans="1:10" x14ac:dyDescent="0.3">
      <c r="A58" s="9" t="s">
        <v>422</v>
      </c>
      <c r="B58">
        <f t="shared" si="0"/>
        <v>0</v>
      </c>
      <c r="C58" s="26">
        <f t="shared" si="1"/>
        <v>0</v>
      </c>
      <c r="D58">
        <f t="shared" si="2"/>
        <v>0</v>
      </c>
      <c r="E58">
        <f t="shared" si="3"/>
        <v>0</v>
      </c>
      <c r="F58">
        <f t="shared" si="4"/>
        <v>0</v>
      </c>
      <c r="G58">
        <f t="shared" si="5"/>
        <v>0</v>
      </c>
      <c r="H58">
        <f t="shared" si="6"/>
        <v>0</v>
      </c>
      <c r="I58">
        <f t="shared" si="7"/>
        <v>0</v>
      </c>
      <c r="J58">
        <f t="shared" si="8"/>
        <v>0</v>
      </c>
    </row>
    <row r="59" spans="1:10" x14ac:dyDescent="0.3">
      <c r="A59" s="9" t="s">
        <v>429</v>
      </c>
      <c r="B59">
        <f t="shared" si="0"/>
        <v>0</v>
      </c>
      <c r="C59" s="26">
        <f t="shared" si="1"/>
        <v>0</v>
      </c>
      <c r="D59">
        <f t="shared" si="2"/>
        <v>0</v>
      </c>
      <c r="E59">
        <f t="shared" si="3"/>
        <v>0</v>
      </c>
      <c r="F59">
        <f t="shared" si="4"/>
        <v>1</v>
      </c>
      <c r="G59">
        <f t="shared" si="5"/>
        <v>0</v>
      </c>
      <c r="H59">
        <f t="shared" si="6"/>
        <v>0</v>
      </c>
      <c r="I59">
        <f t="shared" si="7"/>
        <v>0</v>
      </c>
      <c r="J59">
        <f t="shared" si="8"/>
        <v>0</v>
      </c>
    </row>
    <row r="60" spans="1:10" x14ac:dyDescent="0.3">
      <c r="A60" s="9" t="s">
        <v>436</v>
      </c>
      <c r="B60">
        <f t="shared" si="0"/>
        <v>0</v>
      </c>
      <c r="C60" s="26">
        <f t="shared" si="1"/>
        <v>0</v>
      </c>
      <c r="D60">
        <f t="shared" si="2"/>
        <v>0</v>
      </c>
      <c r="E60">
        <f t="shared" si="3"/>
        <v>1</v>
      </c>
      <c r="F60">
        <f t="shared" si="4"/>
        <v>0</v>
      </c>
      <c r="G60">
        <f t="shared" si="5"/>
        <v>0</v>
      </c>
      <c r="H60">
        <f t="shared" si="6"/>
        <v>0</v>
      </c>
      <c r="I60">
        <f t="shared" si="7"/>
        <v>0</v>
      </c>
      <c r="J60">
        <f t="shared" si="8"/>
        <v>0</v>
      </c>
    </row>
    <row r="61" spans="1:10" x14ac:dyDescent="0.3">
      <c r="A61" s="9" t="s">
        <v>443</v>
      </c>
      <c r="B61">
        <f t="shared" si="0"/>
        <v>0</v>
      </c>
      <c r="C61" s="26">
        <f t="shared" si="1"/>
        <v>0</v>
      </c>
      <c r="D61">
        <f t="shared" si="2"/>
        <v>1</v>
      </c>
      <c r="E61">
        <f t="shared" si="3"/>
        <v>0</v>
      </c>
      <c r="F61">
        <f t="shared" si="4"/>
        <v>1</v>
      </c>
      <c r="G61">
        <f t="shared" si="5"/>
        <v>0</v>
      </c>
      <c r="H61">
        <f t="shared" si="6"/>
        <v>0</v>
      </c>
      <c r="I61">
        <f t="shared" si="7"/>
        <v>0</v>
      </c>
      <c r="J61">
        <f t="shared" si="8"/>
        <v>0</v>
      </c>
    </row>
    <row r="62" spans="1:10" x14ac:dyDescent="0.3">
      <c r="A62" s="9" t="s">
        <v>450</v>
      </c>
      <c r="B62">
        <f t="shared" si="0"/>
        <v>0</v>
      </c>
      <c r="C62" s="26">
        <f t="shared" si="1"/>
        <v>0</v>
      </c>
      <c r="D62">
        <f t="shared" si="2"/>
        <v>0</v>
      </c>
      <c r="E62">
        <f t="shared" si="3"/>
        <v>0</v>
      </c>
      <c r="F62">
        <f t="shared" si="4"/>
        <v>0</v>
      </c>
      <c r="G62">
        <f t="shared" si="5"/>
        <v>0</v>
      </c>
      <c r="H62">
        <f t="shared" si="6"/>
        <v>0</v>
      </c>
      <c r="I62">
        <f t="shared" si="7"/>
        <v>0</v>
      </c>
      <c r="J62">
        <f t="shared" si="8"/>
        <v>0</v>
      </c>
    </row>
    <row r="63" spans="1:10" x14ac:dyDescent="0.3">
      <c r="A63" s="9" t="s">
        <v>457</v>
      </c>
      <c r="B63">
        <f t="shared" si="0"/>
        <v>0</v>
      </c>
      <c r="C63" s="26">
        <f t="shared" si="1"/>
        <v>0</v>
      </c>
      <c r="D63">
        <f t="shared" si="2"/>
        <v>1</v>
      </c>
      <c r="E63">
        <f t="shared" si="3"/>
        <v>1</v>
      </c>
      <c r="F63">
        <f t="shared" si="4"/>
        <v>0</v>
      </c>
      <c r="G63">
        <f t="shared" si="5"/>
        <v>0</v>
      </c>
      <c r="H63">
        <f t="shared" si="6"/>
        <v>0</v>
      </c>
      <c r="I63">
        <f t="shared" si="7"/>
        <v>0</v>
      </c>
      <c r="J63">
        <f t="shared" si="8"/>
        <v>0</v>
      </c>
    </row>
    <row r="64" spans="1:10" x14ac:dyDescent="0.3">
      <c r="A64" s="9" t="s">
        <v>463</v>
      </c>
      <c r="B64">
        <f t="shared" si="0"/>
        <v>0</v>
      </c>
      <c r="C64" s="26">
        <f t="shared" si="1"/>
        <v>0</v>
      </c>
      <c r="D64">
        <f t="shared" si="2"/>
        <v>1</v>
      </c>
      <c r="E64">
        <f t="shared" si="3"/>
        <v>0</v>
      </c>
      <c r="F64">
        <f t="shared" si="4"/>
        <v>0</v>
      </c>
      <c r="G64">
        <f t="shared" si="5"/>
        <v>0</v>
      </c>
      <c r="H64">
        <f t="shared" si="6"/>
        <v>0</v>
      </c>
      <c r="I64">
        <f t="shared" si="7"/>
        <v>0</v>
      </c>
      <c r="J64">
        <f t="shared" si="8"/>
        <v>0</v>
      </c>
    </row>
    <row r="65" spans="1:10" x14ac:dyDescent="0.3">
      <c r="A65" s="9" t="s">
        <v>470</v>
      </c>
      <c r="B65">
        <f t="shared" si="0"/>
        <v>0</v>
      </c>
      <c r="C65" s="26">
        <f t="shared" si="1"/>
        <v>0</v>
      </c>
      <c r="D65">
        <f t="shared" si="2"/>
        <v>0</v>
      </c>
      <c r="E65">
        <f t="shared" si="3"/>
        <v>0</v>
      </c>
      <c r="F65">
        <f t="shared" si="4"/>
        <v>0</v>
      </c>
      <c r="G65">
        <f t="shared" si="5"/>
        <v>0</v>
      </c>
      <c r="H65">
        <f t="shared" si="6"/>
        <v>0</v>
      </c>
      <c r="I65">
        <f t="shared" si="7"/>
        <v>0</v>
      </c>
      <c r="J65">
        <f t="shared" si="8"/>
        <v>0</v>
      </c>
    </row>
    <row r="66" spans="1:10" x14ac:dyDescent="0.3">
      <c r="A66" s="9" t="s">
        <v>477</v>
      </c>
      <c r="B66">
        <f t="shared" si="0"/>
        <v>1</v>
      </c>
      <c r="C66" s="26">
        <f t="shared" si="1"/>
        <v>0</v>
      </c>
      <c r="D66">
        <f t="shared" si="2"/>
        <v>0</v>
      </c>
      <c r="E66">
        <f t="shared" si="3"/>
        <v>0</v>
      </c>
      <c r="F66">
        <f t="shared" si="4"/>
        <v>0</v>
      </c>
      <c r="G66">
        <f t="shared" si="5"/>
        <v>0</v>
      </c>
      <c r="H66">
        <f t="shared" si="6"/>
        <v>0</v>
      </c>
      <c r="I66">
        <f t="shared" si="7"/>
        <v>0</v>
      </c>
      <c r="J66">
        <f t="shared" si="8"/>
        <v>0</v>
      </c>
    </row>
    <row r="67" spans="1:10" x14ac:dyDescent="0.3">
      <c r="A67" s="9" t="s">
        <v>484</v>
      </c>
      <c r="B67">
        <f t="shared" ref="B67:B130" si="9">ISNUMBER(SEARCH($B$1,A67))+0</f>
        <v>0</v>
      </c>
      <c r="C67" s="26">
        <f t="shared" ref="C67:C130" si="10">ISNUMBER(SEARCH($C$1,A67))+0</f>
        <v>0</v>
      </c>
      <c r="D67">
        <f t="shared" ref="D67:D130" si="11">ISNUMBER(SEARCH($D$1,A67))+0</f>
        <v>0</v>
      </c>
      <c r="E67">
        <f t="shared" ref="E67:E130" si="12">ISNUMBER(SEARCH($E$1,A67))+0</f>
        <v>0</v>
      </c>
      <c r="F67">
        <f t="shared" ref="F67:F130" si="13">ISNUMBER(SEARCH($F$1,A67))+0</f>
        <v>0</v>
      </c>
      <c r="G67">
        <f t="shared" ref="G67:G130" si="14">ISNUMBER(SEARCH($G$1,A67))+0</f>
        <v>0</v>
      </c>
      <c r="H67">
        <f t="shared" ref="H67:H130" si="15">ISNUMBER(SEARCH($H$1,A67))+0</f>
        <v>0</v>
      </c>
      <c r="I67">
        <f t="shared" ref="I67:I130" si="16">ISNUMBER(SEARCH($I$1,A67))+0</f>
        <v>0</v>
      </c>
      <c r="J67">
        <f t="shared" ref="J67:J130" si="17">ISNUMBER(SEARCH($J$1,A67))+0</f>
        <v>0</v>
      </c>
    </row>
    <row r="68" spans="1:10" x14ac:dyDescent="0.3">
      <c r="A68" s="9" t="s">
        <v>491</v>
      </c>
      <c r="B68">
        <f t="shared" si="9"/>
        <v>0</v>
      </c>
      <c r="C68" s="26">
        <f t="shared" si="10"/>
        <v>0</v>
      </c>
      <c r="D68">
        <f t="shared" si="11"/>
        <v>0</v>
      </c>
      <c r="E68">
        <f t="shared" si="12"/>
        <v>0</v>
      </c>
      <c r="F68">
        <f t="shared" si="13"/>
        <v>0</v>
      </c>
      <c r="G68">
        <f t="shared" si="14"/>
        <v>0</v>
      </c>
      <c r="H68">
        <f t="shared" si="15"/>
        <v>0</v>
      </c>
      <c r="I68">
        <f t="shared" si="16"/>
        <v>0</v>
      </c>
      <c r="J68">
        <f t="shared" si="17"/>
        <v>0</v>
      </c>
    </row>
    <row r="69" spans="1:10" x14ac:dyDescent="0.3">
      <c r="A69" s="9" t="s">
        <v>497</v>
      </c>
      <c r="B69">
        <f t="shared" si="9"/>
        <v>0</v>
      </c>
      <c r="C69" s="26">
        <f t="shared" si="10"/>
        <v>0</v>
      </c>
      <c r="D69">
        <f t="shared" si="11"/>
        <v>0</v>
      </c>
      <c r="E69">
        <f t="shared" si="12"/>
        <v>0</v>
      </c>
      <c r="F69">
        <f t="shared" si="13"/>
        <v>0</v>
      </c>
      <c r="G69">
        <f t="shared" si="14"/>
        <v>0</v>
      </c>
      <c r="H69">
        <f t="shared" si="15"/>
        <v>0</v>
      </c>
      <c r="I69">
        <f t="shared" si="16"/>
        <v>0</v>
      </c>
      <c r="J69">
        <f t="shared" si="17"/>
        <v>0</v>
      </c>
    </row>
    <row r="70" spans="1:10" x14ac:dyDescent="0.3">
      <c r="A70" s="9" t="s">
        <v>504</v>
      </c>
      <c r="B70">
        <f t="shared" si="9"/>
        <v>0</v>
      </c>
      <c r="C70" s="26">
        <f t="shared" si="10"/>
        <v>0</v>
      </c>
      <c r="D70">
        <f t="shared" si="11"/>
        <v>0</v>
      </c>
      <c r="E70">
        <f t="shared" si="12"/>
        <v>0</v>
      </c>
      <c r="F70">
        <f t="shared" si="13"/>
        <v>0</v>
      </c>
      <c r="G70">
        <f t="shared" si="14"/>
        <v>0</v>
      </c>
      <c r="H70">
        <f t="shared" si="15"/>
        <v>0</v>
      </c>
      <c r="I70">
        <f t="shared" si="16"/>
        <v>0</v>
      </c>
      <c r="J70">
        <f t="shared" si="17"/>
        <v>0</v>
      </c>
    </row>
    <row r="71" spans="1:10" x14ac:dyDescent="0.3">
      <c r="A71" s="9" t="s">
        <v>510</v>
      </c>
      <c r="B71">
        <f t="shared" si="9"/>
        <v>0</v>
      </c>
      <c r="C71" s="26">
        <f t="shared" si="10"/>
        <v>0</v>
      </c>
      <c r="D71">
        <f t="shared" si="11"/>
        <v>0</v>
      </c>
      <c r="E71">
        <f t="shared" si="12"/>
        <v>0</v>
      </c>
      <c r="F71">
        <f t="shared" si="13"/>
        <v>0</v>
      </c>
      <c r="G71">
        <f t="shared" si="14"/>
        <v>0</v>
      </c>
      <c r="H71">
        <f t="shared" si="15"/>
        <v>0</v>
      </c>
      <c r="I71">
        <f t="shared" si="16"/>
        <v>0</v>
      </c>
      <c r="J71">
        <f t="shared" si="17"/>
        <v>0</v>
      </c>
    </row>
    <row r="72" spans="1:10" x14ac:dyDescent="0.3">
      <c r="A72" s="9" t="s">
        <v>517</v>
      </c>
      <c r="B72">
        <f t="shared" si="9"/>
        <v>0</v>
      </c>
      <c r="C72" s="26">
        <f t="shared" si="10"/>
        <v>0</v>
      </c>
      <c r="D72">
        <f t="shared" si="11"/>
        <v>0</v>
      </c>
      <c r="E72">
        <f t="shared" si="12"/>
        <v>0</v>
      </c>
      <c r="F72">
        <f t="shared" si="13"/>
        <v>0</v>
      </c>
      <c r="G72">
        <f t="shared" si="14"/>
        <v>0</v>
      </c>
      <c r="H72">
        <f t="shared" si="15"/>
        <v>0</v>
      </c>
      <c r="I72">
        <f t="shared" si="16"/>
        <v>0</v>
      </c>
      <c r="J72">
        <f t="shared" si="17"/>
        <v>0</v>
      </c>
    </row>
    <row r="73" spans="1:10" x14ac:dyDescent="0.3">
      <c r="A73" s="9" t="s">
        <v>524</v>
      </c>
      <c r="B73">
        <f t="shared" si="9"/>
        <v>0</v>
      </c>
      <c r="C73" s="26">
        <f t="shared" si="10"/>
        <v>0</v>
      </c>
      <c r="D73">
        <f t="shared" si="11"/>
        <v>1</v>
      </c>
      <c r="E73">
        <f t="shared" si="12"/>
        <v>0</v>
      </c>
      <c r="F73">
        <f t="shared" si="13"/>
        <v>0</v>
      </c>
      <c r="G73">
        <f t="shared" si="14"/>
        <v>0</v>
      </c>
      <c r="H73">
        <f t="shared" si="15"/>
        <v>0</v>
      </c>
      <c r="I73">
        <f t="shared" si="16"/>
        <v>0</v>
      </c>
      <c r="J73">
        <f t="shared" si="17"/>
        <v>1</v>
      </c>
    </row>
    <row r="74" spans="1:10" x14ac:dyDescent="0.3">
      <c r="A74" s="9" t="s">
        <v>531</v>
      </c>
      <c r="B74">
        <f t="shared" si="9"/>
        <v>0</v>
      </c>
      <c r="C74" s="26">
        <f t="shared" si="10"/>
        <v>0</v>
      </c>
      <c r="D74">
        <f t="shared" si="11"/>
        <v>0</v>
      </c>
      <c r="E74">
        <f t="shared" si="12"/>
        <v>0</v>
      </c>
      <c r="F74">
        <f t="shared" si="13"/>
        <v>0</v>
      </c>
      <c r="G74">
        <f t="shared" si="14"/>
        <v>0</v>
      </c>
      <c r="H74">
        <f t="shared" si="15"/>
        <v>0</v>
      </c>
      <c r="I74">
        <f t="shared" si="16"/>
        <v>0</v>
      </c>
      <c r="J74">
        <f t="shared" si="17"/>
        <v>0</v>
      </c>
    </row>
    <row r="75" spans="1:10" x14ac:dyDescent="0.3">
      <c r="A75" s="9" t="s">
        <v>538</v>
      </c>
      <c r="B75">
        <f t="shared" si="9"/>
        <v>0</v>
      </c>
      <c r="C75" s="26">
        <f t="shared" si="10"/>
        <v>0</v>
      </c>
      <c r="D75">
        <f t="shared" si="11"/>
        <v>0</v>
      </c>
      <c r="E75">
        <f t="shared" si="12"/>
        <v>0</v>
      </c>
      <c r="F75">
        <f t="shared" si="13"/>
        <v>0</v>
      </c>
      <c r="G75">
        <f t="shared" si="14"/>
        <v>0</v>
      </c>
      <c r="H75">
        <f t="shared" si="15"/>
        <v>0</v>
      </c>
      <c r="I75">
        <f t="shared" si="16"/>
        <v>0</v>
      </c>
      <c r="J75">
        <f t="shared" si="17"/>
        <v>0</v>
      </c>
    </row>
    <row r="76" spans="1:10" x14ac:dyDescent="0.3">
      <c r="A76" s="9" t="s">
        <v>545</v>
      </c>
      <c r="B76">
        <f t="shared" si="9"/>
        <v>0</v>
      </c>
      <c r="C76" s="26">
        <f t="shared" si="10"/>
        <v>0</v>
      </c>
      <c r="D76">
        <f t="shared" si="11"/>
        <v>0</v>
      </c>
      <c r="E76">
        <f t="shared" si="12"/>
        <v>0</v>
      </c>
      <c r="F76">
        <f t="shared" si="13"/>
        <v>0</v>
      </c>
      <c r="G76">
        <f t="shared" si="14"/>
        <v>0</v>
      </c>
      <c r="H76">
        <f t="shared" si="15"/>
        <v>0</v>
      </c>
      <c r="I76">
        <f t="shared" si="16"/>
        <v>0</v>
      </c>
      <c r="J76">
        <f t="shared" si="17"/>
        <v>0</v>
      </c>
    </row>
    <row r="77" spans="1:10" x14ac:dyDescent="0.3">
      <c r="A77" s="9" t="s">
        <v>552</v>
      </c>
      <c r="B77">
        <f t="shared" si="9"/>
        <v>0</v>
      </c>
      <c r="C77" s="26">
        <f t="shared" si="10"/>
        <v>1</v>
      </c>
      <c r="D77">
        <f t="shared" si="11"/>
        <v>0</v>
      </c>
      <c r="E77">
        <f t="shared" si="12"/>
        <v>0</v>
      </c>
      <c r="F77">
        <f t="shared" si="13"/>
        <v>0</v>
      </c>
      <c r="G77">
        <f t="shared" si="14"/>
        <v>0</v>
      </c>
      <c r="H77">
        <f t="shared" si="15"/>
        <v>0</v>
      </c>
      <c r="I77">
        <f t="shared" si="16"/>
        <v>0</v>
      </c>
      <c r="J77">
        <f t="shared" si="17"/>
        <v>0</v>
      </c>
    </row>
    <row r="78" spans="1:10" x14ac:dyDescent="0.3">
      <c r="A78" s="9" t="s">
        <v>559</v>
      </c>
      <c r="B78">
        <f t="shared" si="9"/>
        <v>0</v>
      </c>
      <c r="C78" s="26">
        <f t="shared" si="10"/>
        <v>0</v>
      </c>
      <c r="D78">
        <f t="shared" si="11"/>
        <v>0</v>
      </c>
      <c r="E78">
        <f t="shared" si="12"/>
        <v>0</v>
      </c>
      <c r="F78">
        <f t="shared" si="13"/>
        <v>0</v>
      </c>
      <c r="G78">
        <f t="shared" si="14"/>
        <v>0</v>
      </c>
      <c r="H78">
        <f t="shared" si="15"/>
        <v>0</v>
      </c>
      <c r="I78">
        <f t="shared" si="16"/>
        <v>0</v>
      </c>
      <c r="J78">
        <f t="shared" si="17"/>
        <v>0</v>
      </c>
    </row>
    <row r="79" spans="1:10" x14ac:dyDescent="0.3">
      <c r="A79" s="9" t="s">
        <v>566</v>
      </c>
      <c r="B79">
        <f t="shared" si="9"/>
        <v>0</v>
      </c>
      <c r="C79" s="26">
        <f t="shared" si="10"/>
        <v>0</v>
      </c>
      <c r="D79">
        <f t="shared" si="11"/>
        <v>0</v>
      </c>
      <c r="E79">
        <f t="shared" si="12"/>
        <v>0</v>
      </c>
      <c r="F79">
        <f t="shared" si="13"/>
        <v>0</v>
      </c>
      <c r="G79">
        <f t="shared" si="14"/>
        <v>0</v>
      </c>
      <c r="H79">
        <f t="shared" si="15"/>
        <v>0</v>
      </c>
      <c r="I79">
        <f t="shared" si="16"/>
        <v>0</v>
      </c>
      <c r="J79">
        <f t="shared" si="17"/>
        <v>0</v>
      </c>
    </row>
    <row r="80" spans="1:10" x14ac:dyDescent="0.3">
      <c r="A80" s="9" t="s">
        <v>573</v>
      </c>
      <c r="B80">
        <f t="shared" si="9"/>
        <v>0</v>
      </c>
      <c r="C80" s="26">
        <f t="shared" si="10"/>
        <v>0</v>
      </c>
      <c r="D80">
        <f t="shared" si="11"/>
        <v>0</v>
      </c>
      <c r="E80">
        <f t="shared" si="12"/>
        <v>0</v>
      </c>
      <c r="F80">
        <f t="shared" si="13"/>
        <v>0</v>
      </c>
      <c r="G80">
        <f t="shared" si="14"/>
        <v>0</v>
      </c>
      <c r="H80">
        <f t="shared" si="15"/>
        <v>0</v>
      </c>
      <c r="I80">
        <f t="shared" si="16"/>
        <v>0</v>
      </c>
      <c r="J80">
        <f t="shared" si="17"/>
        <v>0</v>
      </c>
    </row>
    <row r="81" spans="1:10" x14ac:dyDescent="0.3">
      <c r="A81" s="9" t="s">
        <v>580</v>
      </c>
      <c r="B81">
        <f t="shared" si="9"/>
        <v>0</v>
      </c>
      <c r="C81" s="26">
        <f t="shared" si="10"/>
        <v>0</v>
      </c>
      <c r="D81">
        <f t="shared" si="11"/>
        <v>1</v>
      </c>
      <c r="E81">
        <f t="shared" si="12"/>
        <v>1</v>
      </c>
      <c r="F81">
        <f t="shared" si="13"/>
        <v>0</v>
      </c>
      <c r="G81">
        <f t="shared" si="14"/>
        <v>0</v>
      </c>
      <c r="H81">
        <f t="shared" si="15"/>
        <v>0</v>
      </c>
      <c r="I81">
        <f t="shared" si="16"/>
        <v>0</v>
      </c>
      <c r="J81">
        <f t="shared" si="17"/>
        <v>0</v>
      </c>
    </row>
    <row r="82" spans="1:10" x14ac:dyDescent="0.3">
      <c r="A82" s="9" t="s">
        <v>594</v>
      </c>
      <c r="B82">
        <f t="shared" si="9"/>
        <v>0</v>
      </c>
      <c r="C82" s="26">
        <f t="shared" si="10"/>
        <v>0</v>
      </c>
      <c r="D82">
        <f t="shared" si="11"/>
        <v>0</v>
      </c>
      <c r="E82">
        <f t="shared" si="12"/>
        <v>0</v>
      </c>
      <c r="F82">
        <f t="shared" si="13"/>
        <v>0</v>
      </c>
      <c r="G82">
        <f t="shared" si="14"/>
        <v>0</v>
      </c>
      <c r="H82">
        <f t="shared" si="15"/>
        <v>0</v>
      </c>
      <c r="I82">
        <f t="shared" si="16"/>
        <v>0</v>
      </c>
      <c r="J82">
        <f t="shared" si="17"/>
        <v>0</v>
      </c>
    </row>
    <row r="83" spans="1:10" x14ac:dyDescent="0.3">
      <c r="A83" s="9" t="s">
        <v>601</v>
      </c>
      <c r="B83">
        <f t="shared" si="9"/>
        <v>0</v>
      </c>
      <c r="C83" s="26">
        <f t="shared" si="10"/>
        <v>0</v>
      </c>
      <c r="D83">
        <f t="shared" si="11"/>
        <v>0</v>
      </c>
      <c r="E83">
        <f t="shared" si="12"/>
        <v>0</v>
      </c>
      <c r="F83">
        <f t="shared" si="13"/>
        <v>0</v>
      </c>
      <c r="G83">
        <f t="shared" si="14"/>
        <v>0</v>
      </c>
      <c r="H83">
        <f t="shared" si="15"/>
        <v>0</v>
      </c>
      <c r="I83">
        <f t="shared" si="16"/>
        <v>0</v>
      </c>
      <c r="J83">
        <f t="shared" si="17"/>
        <v>0</v>
      </c>
    </row>
    <row r="84" spans="1:10" x14ac:dyDescent="0.3">
      <c r="A84" s="9" t="s">
        <v>608</v>
      </c>
      <c r="B84">
        <f t="shared" si="9"/>
        <v>0</v>
      </c>
      <c r="C84" s="26">
        <f t="shared" si="10"/>
        <v>0</v>
      </c>
      <c r="D84">
        <f t="shared" si="11"/>
        <v>1</v>
      </c>
      <c r="E84">
        <f t="shared" si="12"/>
        <v>0</v>
      </c>
      <c r="F84">
        <f t="shared" si="13"/>
        <v>0</v>
      </c>
      <c r="G84">
        <f t="shared" si="14"/>
        <v>0</v>
      </c>
      <c r="H84">
        <f t="shared" si="15"/>
        <v>0</v>
      </c>
      <c r="I84">
        <f t="shared" si="16"/>
        <v>0</v>
      </c>
      <c r="J84">
        <f t="shared" si="17"/>
        <v>0</v>
      </c>
    </row>
    <row r="85" spans="1:10" x14ac:dyDescent="0.3">
      <c r="A85" s="9" t="s">
        <v>615</v>
      </c>
      <c r="B85">
        <f t="shared" si="9"/>
        <v>0</v>
      </c>
      <c r="C85" s="26">
        <f t="shared" si="10"/>
        <v>0</v>
      </c>
      <c r="D85">
        <f t="shared" si="11"/>
        <v>0</v>
      </c>
      <c r="E85">
        <f t="shared" si="12"/>
        <v>0</v>
      </c>
      <c r="F85">
        <f t="shared" si="13"/>
        <v>0</v>
      </c>
      <c r="G85">
        <f t="shared" si="14"/>
        <v>0</v>
      </c>
      <c r="H85">
        <f t="shared" si="15"/>
        <v>0</v>
      </c>
      <c r="I85">
        <f t="shared" si="16"/>
        <v>0</v>
      </c>
      <c r="J85">
        <f t="shared" si="17"/>
        <v>0</v>
      </c>
    </row>
    <row r="86" spans="1:10" x14ac:dyDescent="0.3">
      <c r="A86" s="9" t="s">
        <v>622</v>
      </c>
      <c r="B86">
        <f t="shared" si="9"/>
        <v>0</v>
      </c>
      <c r="C86" s="26">
        <f t="shared" si="10"/>
        <v>1</v>
      </c>
      <c r="D86">
        <f t="shared" si="11"/>
        <v>1</v>
      </c>
      <c r="E86">
        <f t="shared" si="12"/>
        <v>0</v>
      </c>
      <c r="F86">
        <f t="shared" si="13"/>
        <v>0</v>
      </c>
      <c r="G86">
        <f t="shared" si="14"/>
        <v>0</v>
      </c>
      <c r="H86">
        <f t="shared" si="15"/>
        <v>0</v>
      </c>
      <c r="I86">
        <f t="shared" si="16"/>
        <v>0</v>
      </c>
      <c r="J86">
        <f t="shared" si="17"/>
        <v>0</v>
      </c>
    </row>
    <row r="87" spans="1:10" x14ac:dyDescent="0.3">
      <c r="A87" s="9" t="s">
        <v>629</v>
      </c>
      <c r="B87">
        <f t="shared" si="9"/>
        <v>0</v>
      </c>
      <c r="C87" s="26">
        <f t="shared" si="10"/>
        <v>0</v>
      </c>
      <c r="D87">
        <f t="shared" si="11"/>
        <v>1</v>
      </c>
      <c r="E87">
        <f t="shared" si="12"/>
        <v>0</v>
      </c>
      <c r="F87">
        <f t="shared" si="13"/>
        <v>0</v>
      </c>
      <c r="G87">
        <f t="shared" si="14"/>
        <v>0</v>
      </c>
      <c r="H87">
        <f t="shared" si="15"/>
        <v>0</v>
      </c>
      <c r="I87">
        <f t="shared" si="16"/>
        <v>0</v>
      </c>
      <c r="J87">
        <f t="shared" si="17"/>
        <v>0</v>
      </c>
    </row>
    <row r="88" spans="1:10" x14ac:dyDescent="0.3">
      <c r="A88" s="9" t="s">
        <v>636</v>
      </c>
      <c r="B88">
        <f t="shared" si="9"/>
        <v>0</v>
      </c>
      <c r="C88" s="26">
        <f t="shared" si="10"/>
        <v>0</v>
      </c>
      <c r="D88">
        <f t="shared" si="11"/>
        <v>0</v>
      </c>
      <c r="E88">
        <f t="shared" si="12"/>
        <v>0</v>
      </c>
      <c r="F88">
        <f t="shared" si="13"/>
        <v>0</v>
      </c>
      <c r="G88">
        <f t="shared" si="14"/>
        <v>0</v>
      </c>
      <c r="H88">
        <f t="shared" si="15"/>
        <v>0</v>
      </c>
      <c r="I88">
        <f t="shared" si="16"/>
        <v>0</v>
      </c>
      <c r="J88">
        <f t="shared" si="17"/>
        <v>0</v>
      </c>
    </row>
    <row r="89" spans="1:10" x14ac:dyDescent="0.3">
      <c r="A89" s="9" t="s">
        <v>643</v>
      </c>
      <c r="B89">
        <f t="shared" si="9"/>
        <v>0</v>
      </c>
      <c r="C89" s="26">
        <f t="shared" si="10"/>
        <v>0</v>
      </c>
      <c r="D89">
        <f t="shared" si="11"/>
        <v>0</v>
      </c>
      <c r="E89">
        <f t="shared" si="12"/>
        <v>1</v>
      </c>
      <c r="F89">
        <f t="shared" si="13"/>
        <v>0</v>
      </c>
      <c r="G89">
        <f t="shared" si="14"/>
        <v>0</v>
      </c>
      <c r="H89">
        <f t="shared" si="15"/>
        <v>0</v>
      </c>
      <c r="I89">
        <f t="shared" si="16"/>
        <v>0</v>
      </c>
      <c r="J89">
        <f t="shared" si="17"/>
        <v>0</v>
      </c>
    </row>
    <row r="90" spans="1:10" x14ac:dyDescent="0.3">
      <c r="A90" s="9" t="s">
        <v>650</v>
      </c>
      <c r="B90">
        <f t="shared" si="9"/>
        <v>0</v>
      </c>
      <c r="C90" s="26">
        <f t="shared" si="10"/>
        <v>0</v>
      </c>
      <c r="D90">
        <f t="shared" si="11"/>
        <v>0</v>
      </c>
      <c r="E90">
        <f t="shared" si="12"/>
        <v>0</v>
      </c>
      <c r="F90">
        <f t="shared" si="13"/>
        <v>0</v>
      </c>
      <c r="G90">
        <f t="shared" si="14"/>
        <v>0</v>
      </c>
      <c r="H90">
        <f t="shared" si="15"/>
        <v>0</v>
      </c>
      <c r="I90">
        <f t="shared" si="16"/>
        <v>0</v>
      </c>
      <c r="J90">
        <f t="shared" si="17"/>
        <v>0</v>
      </c>
    </row>
    <row r="91" spans="1:10" x14ac:dyDescent="0.3">
      <c r="A91" s="9" t="s">
        <v>657</v>
      </c>
      <c r="B91">
        <f t="shared" si="9"/>
        <v>0</v>
      </c>
      <c r="C91" s="26">
        <f t="shared" si="10"/>
        <v>0</v>
      </c>
      <c r="D91">
        <f t="shared" si="11"/>
        <v>0</v>
      </c>
      <c r="E91">
        <f t="shared" si="12"/>
        <v>0</v>
      </c>
      <c r="F91">
        <f t="shared" si="13"/>
        <v>0</v>
      </c>
      <c r="G91">
        <f t="shared" si="14"/>
        <v>0</v>
      </c>
      <c r="H91">
        <f t="shared" si="15"/>
        <v>0</v>
      </c>
      <c r="I91">
        <f t="shared" si="16"/>
        <v>0</v>
      </c>
      <c r="J91">
        <f t="shared" si="17"/>
        <v>0</v>
      </c>
    </row>
    <row r="92" spans="1:10" x14ac:dyDescent="0.3">
      <c r="A92" s="9" t="s">
        <v>663</v>
      </c>
      <c r="B92">
        <f t="shared" si="9"/>
        <v>0</v>
      </c>
      <c r="C92" s="26">
        <f t="shared" si="10"/>
        <v>0</v>
      </c>
      <c r="D92">
        <f t="shared" si="11"/>
        <v>0</v>
      </c>
      <c r="E92">
        <f t="shared" si="12"/>
        <v>1</v>
      </c>
      <c r="F92">
        <f t="shared" si="13"/>
        <v>0</v>
      </c>
      <c r="G92">
        <f t="shared" si="14"/>
        <v>0</v>
      </c>
      <c r="H92">
        <f t="shared" si="15"/>
        <v>0</v>
      </c>
      <c r="I92">
        <f t="shared" si="16"/>
        <v>0</v>
      </c>
      <c r="J92">
        <f t="shared" si="17"/>
        <v>0</v>
      </c>
    </row>
    <row r="93" spans="1:10" x14ac:dyDescent="0.3">
      <c r="A93" s="9" t="s">
        <v>670</v>
      </c>
      <c r="B93">
        <f t="shared" si="9"/>
        <v>0</v>
      </c>
      <c r="C93" s="26">
        <f t="shared" si="10"/>
        <v>0</v>
      </c>
      <c r="D93">
        <f t="shared" si="11"/>
        <v>0</v>
      </c>
      <c r="E93">
        <f t="shared" si="12"/>
        <v>0</v>
      </c>
      <c r="F93">
        <f t="shared" si="13"/>
        <v>0</v>
      </c>
      <c r="G93">
        <f t="shared" si="14"/>
        <v>0</v>
      </c>
      <c r="H93">
        <f t="shared" si="15"/>
        <v>0</v>
      </c>
      <c r="I93">
        <f t="shared" si="16"/>
        <v>0</v>
      </c>
      <c r="J93">
        <f t="shared" si="17"/>
        <v>0</v>
      </c>
    </row>
    <row r="94" spans="1:10" x14ac:dyDescent="0.3">
      <c r="A94" s="9" t="s">
        <v>677</v>
      </c>
      <c r="B94">
        <f t="shared" si="9"/>
        <v>0</v>
      </c>
      <c r="C94" s="26">
        <f t="shared" si="10"/>
        <v>0</v>
      </c>
      <c r="D94">
        <f t="shared" si="11"/>
        <v>0</v>
      </c>
      <c r="E94">
        <f t="shared" si="12"/>
        <v>0</v>
      </c>
      <c r="F94">
        <f t="shared" si="13"/>
        <v>0</v>
      </c>
      <c r="G94">
        <f t="shared" si="14"/>
        <v>0</v>
      </c>
      <c r="H94">
        <f t="shared" si="15"/>
        <v>0</v>
      </c>
      <c r="I94">
        <f t="shared" si="16"/>
        <v>0</v>
      </c>
      <c r="J94">
        <f t="shared" si="17"/>
        <v>0</v>
      </c>
    </row>
    <row r="95" spans="1:10" x14ac:dyDescent="0.3">
      <c r="A95" s="9" t="s">
        <v>684</v>
      </c>
      <c r="B95">
        <f t="shared" si="9"/>
        <v>0</v>
      </c>
      <c r="C95" s="26">
        <f t="shared" si="10"/>
        <v>0</v>
      </c>
      <c r="D95">
        <f t="shared" si="11"/>
        <v>0</v>
      </c>
      <c r="E95">
        <f t="shared" si="12"/>
        <v>0</v>
      </c>
      <c r="F95">
        <f t="shared" si="13"/>
        <v>0</v>
      </c>
      <c r="G95">
        <f t="shared" si="14"/>
        <v>0</v>
      </c>
      <c r="H95">
        <f t="shared" si="15"/>
        <v>0</v>
      </c>
      <c r="I95">
        <f t="shared" si="16"/>
        <v>0</v>
      </c>
      <c r="J95">
        <f t="shared" si="17"/>
        <v>0</v>
      </c>
    </row>
    <row r="96" spans="1:10" x14ac:dyDescent="0.3">
      <c r="A96" s="9" t="s">
        <v>691</v>
      </c>
      <c r="B96">
        <f t="shared" si="9"/>
        <v>0</v>
      </c>
      <c r="C96" s="26">
        <f t="shared" si="10"/>
        <v>0</v>
      </c>
      <c r="D96">
        <f t="shared" si="11"/>
        <v>0</v>
      </c>
      <c r="E96">
        <f t="shared" si="12"/>
        <v>1</v>
      </c>
      <c r="F96">
        <f t="shared" si="13"/>
        <v>0</v>
      </c>
      <c r="G96">
        <f t="shared" si="14"/>
        <v>0</v>
      </c>
      <c r="H96">
        <f t="shared" si="15"/>
        <v>0</v>
      </c>
      <c r="I96">
        <f t="shared" si="16"/>
        <v>0</v>
      </c>
      <c r="J96">
        <f t="shared" si="17"/>
        <v>0</v>
      </c>
    </row>
    <row r="97" spans="1:10" x14ac:dyDescent="0.3">
      <c r="A97" s="9" t="s">
        <v>698</v>
      </c>
      <c r="B97">
        <f t="shared" si="9"/>
        <v>0</v>
      </c>
      <c r="C97" s="26">
        <f t="shared" si="10"/>
        <v>0</v>
      </c>
      <c r="D97">
        <f t="shared" si="11"/>
        <v>0</v>
      </c>
      <c r="E97">
        <f t="shared" si="12"/>
        <v>0</v>
      </c>
      <c r="F97">
        <f t="shared" si="13"/>
        <v>0</v>
      </c>
      <c r="G97">
        <f t="shared" si="14"/>
        <v>0</v>
      </c>
      <c r="H97">
        <f t="shared" si="15"/>
        <v>0</v>
      </c>
      <c r="I97">
        <f t="shared" si="16"/>
        <v>0</v>
      </c>
      <c r="J97">
        <f t="shared" si="17"/>
        <v>0</v>
      </c>
    </row>
    <row r="98" spans="1:10" x14ac:dyDescent="0.3">
      <c r="A98" s="9" t="s">
        <v>705</v>
      </c>
      <c r="B98">
        <f t="shared" si="9"/>
        <v>0</v>
      </c>
      <c r="C98" s="26">
        <f t="shared" si="10"/>
        <v>0</v>
      </c>
      <c r="D98">
        <f t="shared" si="11"/>
        <v>0</v>
      </c>
      <c r="E98">
        <f t="shared" si="12"/>
        <v>0</v>
      </c>
      <c r="F98">
        <f t="shared" si="13"/>
        <v>0</v>
      </c>
      <c r="G98">
        <f t="shared" si="14"/>
        <v>0</v>
      </c>
      <c r="H98">
        <f t="shared" si="15"/>
        <v>0</v>
      </c>
      <c r="I98">
        <f t="shared" si="16"/>
        <v>0</v>
      </c>
      <c r="J98">
        <f t="shared" si="17"/>
        <v>0</v>
      </c>
    </row>
    <row r="99" spans="1:10" x14ac:dyDescent="0.3">
      <c r="A99" s="9" t="s">
        <v>712</v>
      </c>
      <c r="B99">
        <f t="shared" si="9"/>
        <v>0</v>
      </c>
      <c r="C99" s="26">
        <f t="shared" si="10"/>
        <v>0</v>
      </c>
      <c r="D99">
        <f t="shared" si="11"/>
        <v>1</v>
      </c>
      <c r="E99">
        <f t="shared" si="12"/>
        <v>0</v>
      </c>
      <c r="F99">
        <f t="shared" si="13"/>
        <v>0</v>
      </c>
      <c r="G99">
        <f t="shared" si="14"/>
        <v>0</v>
      </c>
      <c r="H99">
        <f t="shared" si="15"/>
        <v>0</v>
      </c>
      <c r="I99">
        <f t="shared" si="16"/>
        <v>0</v>
      </c>
      <c r="J99">
        <f t="shared" si="17"/>
        <v>0</v>
      </c>
    </row>
    <row r="100" spans="1:10" x14ac:dyDescent="0.3">
      <c r="A100" s="9" t="s">
        <v>719</v>
      </c>
      <c r="B100">
        <f t="shared" si="9"/>
        <v>0</v>
      </c>
      <c r="C100" s="26">
        <f t="shared" si="10"/>
        <v>0</v>
      </c>
      <c r="D100">
        <f t="shared" si="11"/>
        <v>0</v>
      </c>
      <c r="E100">
        <f t="shared" si="12"/>
        <v>0</v>
      </c>
      <c r="F100">
        <f t="shared" si="13"/>
        <v>0</v>
      </c>
      <c r="G100">
        <f t="shared" si="14"/>
        <v>0</v>
      </c>
      <c r="H100">
        <f t="shared" si="15"/>
        <v>0</v>
      </c>
      <c r="I100">
        <f t="shared" si="16"/>
        <v>0</v>
      </c>
      <c r="J100">
        <f t="shared" si="17"/>
        <v>0</v>
      </c>
    </row>
    <row r="101" spans="1:10" x14ac:dyDescent="0.3">
      <c r="A101" s="9" t="s">
        <v>726</v>
      </c>
      <c r="B101">
        <f t="shared" si="9"/>
        <v>0</v>
      </c>
      <c r="C101" s="26">
        <f t="shared" si="10"/>
        <v>0</v>
      </c>
      <c r="D101">
        <f t="shared" si="11"/>
        <v>0</v>
      </c>
      <c r="E101">
        <f t="shared" si="12"/>
        <v>0</v>
      </c>
      <c r="F101">
        <f t="shared" si="13"/>
        <v>0</v>
      </c>
      <c r="G101">
        <f t="shared" si="14"/>
        <v>0</v>
      </c>
      <c r="H101">
        <f t="shared" si="15"/>
        <v>0</v>
      </c>
      <c r="I101">
        <f t="shared" si="16"/>
        <v>0</v>
      </c>
      <c r="J101">
        <f t="shared" si="17"/>
        <v>0</v>
      </c>
    </row>
    <row r="102" spans="1:10" x14ac:dyDescent="0.3">
      <c r="A102" s="9" t="s">
        <v>733</v>
      </c>
      <c r="B102">
        <f t="shared" si="9"/>
        <v>0</v>
      </c>
      <c r="C102" s="26">
        <f t="shared" si="10"/>
        <v>0</v>
      </c>
      <c r="D102">
        <f t="shared" si="11"/>
        <v>0</v>
      </c>
      <c r="E102">
        <f t="shared" si="12"/>
        <v>0</v>
      </c>
      <c r="F102">
        <f t="shared" si="13"/>
        <v>0</v>
      </c>
      <c r="G102">
        <f t="shared" si="14"/>
        <v>0</v>
      </c>
      <c r="H102">
        <f t="shared" si="15"/>
        <v>0</v>
      </c>
      <c r="I102">
        <f t="shared" si="16"/>
        <v>0</v>
      </c>
      <c r="J102">
        <f t="shared" si="17"/>
        <v>0</v>
      </c>
    </row>
    <row r="103" spans="1:10" x14ac:dyDescent="0.3">
      <c r="A103" s="9" t="s">
        <v>740</v>
      </c>
      <c r="B103">
        <f t="shared" si="9"/>
        <v>0</v>
      </c>
      <c r="C103" s="26">
        <f t="shared" si="10"/>
        <v>0</v>
      </c>
      <c r="D103">
        <f t="shared" si="11"/>
        <v>0</v>
      </c>
      <c r="E103">
        <f t="shared" si="12"/>
        <v>0</v>
      </c>
      <c r="F103">
        <f t="shared" si="13"/>
        <v>0</v>
      </c>
      <c r="G103">
        <f t="shared" si="14"/>
        <v>0</v>
      </c>
      <c r="H103">
        <f t="shared" si="15"/>
        <v>0</v>
      </c>
      <c r="I103">
        <f t="shared" si="16"/>
        <v>0</v>
      </c>
      <c r="J103">
        <f t="shared" si="17"/>
        <v>0</v>
      </c>
    </row>
    <row r="104" spans="1:10" x14ac:dyDescent="0.3">
      <c r="A104" s="9" t="s">
        <v>747</v>
      </c>
      <c r="B104">
        <f t="shared" si="9"/>
        <v>0</v>
      </c>
      <c r="C104" s="26">
        <f t="shared" si="10"/>
        <v>0</v>
      </c>
      <c r="D104">
        <f t="shared" si="11"/>
        <v>0</v>
      </c>
      <c r="E104">
        <f t="shared" si="12"/>
        <v>0</v>
      </c>
      <c r="F104">
        <f t="shared" si="13"/>
        <v>0</v>
      </c>
      <c r="G104">
        <f t="shared" si="14"/>
        <v>0</v>
      </c>
      <c r="H104">
        <f t="shared" si="15"/>
        <v>0</v>
      </c>
      <c r="I104">
        <f t="shared" si="16"/>
        <v>0</v>
      </c>
      <c r="J104">
        <f t="shared" si="17"/>
        <v>0</v>
      </c>
    </row>
    <row r="105" spans="1:10" x14ac:dyDescent="0.3">
      <c r="A105" s="9" t="s">
        <v>754</v>
      </c>
      <c r="B105">
        <f t="shared" si="9"/>
        <v>0</v>
      </c>
      <c r="C105" s="26">
        <f t="shared" si="10"/>
        <v>0</v>
      </c>
      <c r="D105">
        <f t="shared" si="11"/>
        <v>1</v>
      </c>
      <c r="E105">
        <f t="shared" si="12"/>
        <v>1</v>
      </c>
      <c r="F105">
        <f t="shared" si="13"/>
        <v>0</v>
      </c>
      <c r="G105">
        <f t="shared" si="14"/>
        <v>0</v>
      </c>
      <c r="H105">
        <f t="shared" si="15"/>
        <v>0</v>
      </c>
      <c r="I105">
        <f t="shared" si="16"/>
        <v>0</v>
      </c>
      <c r="J105">
        <f t="shared" si="17"/>
        <v>0</v>
      </c>
    </row>
    <row r="106" spans="1:10" x14ac:dyDescent="0.3">
      <c r="A106" s="9" t="s">
        <v>761</v>
      </c>
      <c r="B106">
        <f t="shared" si="9"/>
        <v>0</v>
      </c>
      <c r="C106" s="26">
        <f t="shared" si="10"/>
        <v>0</v>
      </c>
      <c r="D106">
        <f t="shared" si="11"/>
        <v>1</v>
      </c>
      <c r="E106">
        <f t="shared" si="12"/>
        <v>1</v>
      </c>
      <c r="F106">
        <f t="shared" si="13"/>
        <v>0</v>
      </c>
      <c r="G106">
        <f t="shared" si="14"/>
        <v>0</v>
      </c>
      <c r="H106">
        <f t="shared" si="15"/>
        <v>0</v>
      </c>
      <c r="I106">
        <f t="shared" si="16"/>
        <v>0</v>
      </c>
      <c r="J106">
        <f t="shared" si="17"/>
        <v>0</v>
      </c>
    </row>
    <row r="107" spans="1:10" x14ac:dyDescent="0.3">
      <c r="A107" s="9" t="s">
        <v>768</v>
      </c>
      <c r="B107">
        <f t="shared" si="9"/>
        <v>0</v>
      </c>
      <c r="C107" s="26">
        <f t="shared" si="10"/>
        <v>0</v>
      </c>
      <c r="D107">
        <f t="shared" si="11"/>
        <v>0</v>
      </c>
      <c r="E107">
        <f t="shared" si="12"/>
        <v>0</v>
      </c>
      <c r="F107">
        <f t="shared" si="13"/>
        <v>1</v>
      </c>
      <c r="G107">
        <f t="shared" si="14"/>
        <v>0</v>
      </c>
      <c r="H107">
        <f t="shared" si="15"/>
        <v>0</v>
      </c>
      <c r="I107">
        <f t="shared" si="16"/>
        <v>0</v>
      </c>
      <c r="J107">
        <f t="shared" si="17"/>
        <v>0</v>
      </c>
    </row>
    <row r="108" spans="1:10" x14ac:dyDescent="0.3">
      <c r="A108" s="9" t="s">
        <v>774</v>
      </c>
      <c r="B108">
        <f t="shared" si="9"/>
        <v>0</v>
      </c>
      <c r="C108" s="26">
        <f t="shared" si="10"/>
        <v>0</v>
      </c>
      <c r="D108">
        <f t="shared" si="11"/>
        <v>0</v>
      </c>
      <c r="E108">
        <f t="shared" si="12"/>
        <v>0</v>
      </c>
      <c r="F108">
        <f t="shared" si="13"/>
        <v>0</v>
      </c>
      <c r="G108">
        <f t="shared" si="14"/>
        <v>0</v>
      </c>
      <c r="H108">
        <f t="shared" si="15"/>
        <v>0</v>
      </c>
      <c r="I108">
        <f t="shared" si="16"/>
        <v>0</v>
      </c>
      <c r="J108">
        <f t="shared" si="17"/>
        <v>0</v>
      </c>
    </row>
    <row r="109" spans="1:10" x14ac:dyDescent="0.3">
      <c r="A109" s="9" t="s">
        <v>781</v>
      </c>
      <c r="B109">
        <f t="shared" si="9"/>
        <v>0</v>
      </c>
      <c r="C109" s="26">
        <f t="shared" si="10"/>
        <v>0</v>
      </c>
      <c r="D109">
        <f t="shared" si="11"/>
        <v>0</v>
      </c>
      <c r="E109">
        <f t="shared" si="12"/>
        <v>0</v>
      </c>
      <c r="F109">
        <f t="shared" si="13"/>
        <v>0</v>
      </c>
      <c r="G109">
        <f t="shared" si="14"/>
        <v>0</v>
      </c>
      <c r="H109">
        <f t="shared" si="15"/>
        <v>0</v>
      </c>
      <c r="I109">
        <f t="shared" si="16"/>
        <v>0</v>
      </c>
      <c r="J109">
        <f t="shared" si="17"/>
        <v>0</v>
      </c>
    </row>
    <row r="110" spans="1:10" x14ac:dyDescent="0.3">
      <c r="A110" s="9" t="s">
        <v>787</v>
      </c>
      <c r="B110">
        <f t="shared" si="9"/>
        <v>0</v>
      </c>
      <c r="C110" s="26">
        <f t="shared" si="10"/>
        <v>0</v>
      </c>
      <c r="D110">
        <f t="shared" si="11"/>
        <v>0</v>
      </c>
      <c r="E110">
        <f t="shared" si="12"/>
        <v>1</v>
      </c>
      <c r="F110">
        <f t="shared" si="13"/>
        <v>0</v>
      </c>
      <c r="G110">
        <f t="shared" si="14"/>
        <v>0</v>
      </c>
      <c r="H110">
        <f t="shared" si="15"/>
        <v>0</v>
      </c>
      <c r="I110">
        <f t="shared" si="16"/>
        <v>0</v>
      </c>
      <c r="J110">
        <f t="shared" si="17"/>
        <v>0</v>
      </c>
    </row>
    <row r="111" spans="1:10" x14ac:dyDescent="0.3">
      <c r="A111" s="9" t="s">
        <v>794</v>
      </c>
      <c r="B111">
        <f t="shared" si="9"/>
        <v>0</v>
      </c>
      <c r="C111" s="26">
        <f t="shared" si="10"/>
        <v>0</v>
      </c>
      <c r="D111">
        <f t="shared" si="11"/>
        <v>1</v>
      </c>
      <c r="E111">
        <f t="shared" si="12"/>
        <v>0</v>
      </c>
      <c r="F111">
        <f t="shared" si="13"/>
        <v>1</v>
      </c>
      <c r="G111">
        <f t="shared" si="14"/>
        <v>0</v>
      </c>
      <c r="H111">
        <f t="shared" si="15"/>
        <v>0</v>
      </c>
      <c r="I111">
        <f t="shared" si="16"/>
        <v>0</v>
      </c>
      <c r="J111">
        <f t="shared" si="17"/>
        <v>0</v>
      </c>
    </row>
    <row r="112" spans="1:10" x14ac:dyDescent="0.3">
      <c r="A112" s="9" t="s">
        <v>801</v>
      </c>
      <c r="B112">
        <f t="shared" si="9"/>
        <v>0</v>
      </c>
      <c r="C112" s="26">
        <f t="shared" si="10"/>
        <v>0</v>
      </c>
      <c r="D112">
        <f t="shared" si="11"/>
        <v>0</v>
      </c>
      <c r="E112">
        <f t="shared" si="12"/>
        <v>0</v>
      </c>
      <c r="F112">
        <f t="shared" si="13"/>
        <v>0</v>
      </c>
      <c r="G112">
        <f t="shared" si="14"/>
        <v>0</v>
      </c>
      <c r="H112">
        <f t="shared" si="15"/>
        <v>0</v>
      </c>
      <c r="I112">
        <f t="shared" si="16"/>
        <v>0</v>
      </c>
      <c r="J112">
        <f t="shared" si="17"/>
        <v>0</v>
      </c>
    </row>
    <row r="113" spans="1:10" x14ac:dyDescent="0.3">
      <c r="A113" s="9" t="s">
        <v>808</v>
      </c>
      <c r="B113">
        <f t="shared" si="9"/>
        <v>0</v>
      </c>
      <c r="C113" s="26">
        <f t="shared" si="10"/>
        <v>0</v>
      </c>
      <c r="D113">
        <f t="shared" si="11"/>
        <v>0</v>
      </c>
      <c r="E113">
        <f t="shared" si="12"/>
        <v>0</v>
      </c>
      <c r="F113">
        <f t="shared" si="13"/>
        <v>0</v>
      </c>
      <c r="G113">
        <f t="shared" si="14"/>
        <v>0</v>
      </c>
      <c r="H113">
        <f t="shared" si="15"/>
        <v>0</v>
      </c>
      <c r="I113">
        <f t="shared" si="16"/>
        <v>0</v>
      </c>
      <c r="J113">
        <f t="shared" si="17"/>
        <v>0</v>
      </c>
    </row>
    <row r="114" spans="1:10" x14ac:dyDescent="0.3">
      <c r="A114" s="9" t="s">
        <v>815</v>
      </c>
      <c r="B114">
        <f t="shared" si="9"/>
        <v>0</v>
      </c>
      <c r="C114" s="26">
        <f t="shared" si="10"/>
        <v>0</v>
      </c>
      <c r="D114">
        <f t="shared" si="11"/>
        <v>0</v>
      </c>
      <c r="E114">
        <f t="shared" si="12"/>
        <v>0</v>
      </c>
      <c r="F114">
        <f t="shared" si="13"/>
        <v>1</v>
      </c>
      <c r="G114">
        <f t="shared" si="14"/>
        <v>0</v>
      </c>
      <c r="H114">
        <f t="shared" si="15"/>
        <v>0</v>
      </c>
      <c r="I114">
        <f t="shared" si="16"/>
        <v>0</v>
      </c>
      <c r="J114">
        <f t="shared" si="17"/>
        <v>0</v>
      </c>
    </row>
    <row r="115" spans="1:10" x14ac:dyDescent="0.3">
      <c r="A115" s="9" t="s">
        <v>822</v>
      </c>
      <c r="B115">
        <f t="shared" si="9"/>
        <v>0</v>
      </c>
      <c r="C115" s="26">
        <f t="shared" si="10"/>
        <v>0</v>
      </c>
      <c r="D115">
        <f t="shared" si="11"/>
        <v>0</v>
      </c>
      <c r="E115">
        <f t="shared" si="12"/>
        <v>0</v>
      </c>
      <c r="F115">
        <f t="shared" si="13"/>
        <v>0</v>
      </c>
      <c r="G115">
        <f t="shared" si="14"/>
        <v>0</v>
      </c>
      <c r="H115">
        <f t="shared" si="15"/>
        <v>0</v>
      </c>
      <c r="I115">
        <f t="shared" si="16"/>
        <v>0</v>
      </c>
      <c r="J115">
        <f t="shared" si="17"/>
        <v>0</v>
      </c>
    </row>
    <row r="116" spans="1:10" x14ac:dyDescent="0.3">
      <c r="A116" s="9" t="s">
        <v>828</v>
      </c>
      <c r="B116">
        <f t="shared" si="9"/>
        <v>0</v>
      </c>
      <c r="C116" s="26">
        <f t="shared" si="10"/>
        <v>0</v>
      </c>
      <c r="D116">
        <f t="shared" si="11"/>
        <v>0</v>
      </c>
      <c r="E116">
        <f t="shared" si="12"/>
        <v>0</v>
      </c>
      <c r="F116">
        <f t="shared" si="13"/>
        <v>0</v>
      </c>
      <c r="G116">
        <f t="shared" si="14"/>
        <v>0</v>
      </c>
      <c r="H116">
        <f t="shared" si="15"/>
        <v>0</v>
      </c>
      <c r="I116">
        <f t="shared" si="16"/>
        <v>0</v>
      </c>
      <c r="J116">
        <f t="shared" si="17"/>
        <v>0</v>
      </c>
    </row>
    <row r="117" spans="1:10" x14ac:dyDescent="0.3">
      <c r="A117" s="9" t="s">
        <v>835</v>
      </c>
      <c r="B117">
        <f t="shared" si="9"/>
        <v>0</v>
      </c>
      <c r="C117" s="26">
        <f t="shared" si="10"/>
        <v>0</v>
      </c>
      <c r="D117">
        <f t="shared" si="11"/>
        <v>0</v>
      </c>
      <c r="E117">
        <f t="shared" si="12"/>
        <v>1</v>
      </c>
      <c r="F117">
        <f t="shared" si="13"/>
        <v>0</v>
      </c>
      <c r="G117">
        <f t="shared" si="14"/>
        <v>0</v>
      </c>
      <c r="H117">
        <f t="shared" si="15"/>
        <v>0</v>
      </c>
      <c r="I117">
        <f t="shared" si="16"/>
        <v>0</v>
      </c>
      <c r="J117">
        <f t="shared" si="17"/>
        <v>0</v>
      </c>
    </row>
    <row r="118" spans="1:10" x14ac:dyDescent="0.3">
      <c r="A118" s="9" t="s">
        <v>842</v>
      </c>
      <c r="B118">
        <f t="shared" si="9"/>
        <v>0</v>
      </c>
      <c r="C118" s="26">
        <f t="shared" si="10"/>
        <v>0</v>
      </c>
      <c r="D118">
        <f t="shared" si="11"/>
        <v>0</v>
      </c>
      <c r="E118">
        <f t="shared" si="12"/>
        <v>0</v>
      </c>
      <c r="F118">
        <f t="shared" si="13"/>
        <v>0</v>
      </c>
      <c r="G118">
        <f t="shared" si="14"/>
        <v>0</v>
      </c>
      <c r="H118">
        <f t="shared" si="15"/>
        <v>0</v>
      </c>
      <c r="I118">
        <f t="shared" si="16"/>
        <v>0</v>
      </c>
      <c r="J118">
        <f t="shared" si="17"/>
        <v>0</v>
      </c>
    </row>
    <row r="119" spans="1:10" x14ac:dyDescent="0.3">
      <c r="A119" s="9" t="s">
        <v>848</v>
      </c>
      <c r="B119">
        <f t="shared" si="9"/>
        <v>0</v>
      </c>
      <c r="C119" s="26">
        <f t="shared" si="10"/>
        <v>0</v>
      </c>
      <c r="D119">
        <f t="shared" si="11"/>
        <v>0</v>
      </c>
      <c r="E119">
        <f t="shared" si="12"/>
        <v>1</v>
      </c>
      <c r="F119">
        <f t="shared" si="13"/>
        <v>0</v>
      </c>
      <c r="G119">
        <f t="shared" si="14"/>
        <v>0</v>
      </c>
      <c r="H119">
        <f t="shared" si="15"/>
        <v>0</v>
      </c>
      <c r="I119">
        <f t="shared" si="16"/>
        <v>0</v>
      </c>
      <c r="J119">
        <f t="shared" si="17"/>
        <v>0</v>
      </c>
    </row>
    <row r="120" spans="1:10" x14ac:dyDescent="0.3">
      <c r="A120" s="9" t="s">
        <v>855</v>
      </c>
      <c r="B120">
        <f t="shared" si="9"/>
        <v>0</v>
      </c>
      <c r="C120" s="26">
        <f t="shared" si="10"/>
        <v>0</v>
      </c>
      <c r="D120">
        <f t="shared" si="11"/>
        <v>0</v>
      </c>
      <c r="E120">
        <f t="shared" si="12"/>
        <v>0</v>
      </c>
      <c r="F120">
        <f t="shared" si="13"/>
        <v>0</v>
      </c>
      <c r="G120">
        <f t="shared" si="14"/>
        <v>0</v>
      </c>
      <c r="H120">
        <f t="shared" si="15"/>
        <v>0</v>
      </c>
      <c r="I120">
        <f t="shared" si="16"/>
        <v>0</v>
      </c>
      <c r="J120">
        <f t="shared" si="17"/>
        <v>0</v>
      </c>
    </row>
    <row r="121" spans="1:10" x14ac:dyDescent="0.3">
      <c r="A121" s="9" t="s">
        <v>862</v>
      </c>
      <c r="B121">
        <f t="shared" si="9"/>
        <v>0</v>
      </c>
      <c r="C121" s="26">
        <f t="shared" si="10"/>
        <v>0</v>
      </c>
      <c r="D121">
        <f t="shared" si="11"/>
        <v>0</v>
      </c>
      <c r="E121">
        <f t="shared" si="12"/>
        <v>1</v>
      </c>
      <c r="F121">
        <f t="shared" si="13"/>
        <v>0</v>
      </c>
      <c r="G121">
        <f t="shared" si="14"/>
        <v>0</v>
      </c>
      <c r="H121">
        <f t="shared" si="15"/>
        <v>0</v>
      </c>
      <c r="I121">
        <f t="shared" si="16"/>
        <v>0</v>
      </c>
      <c r="J121">
        <f t="shared" si="17"/>
        <v>0</v>
      </c>
    </row>
    <row r="122" spans="1:10" x14ac:dyDescent="0.3">
      <c r="A122" s="9" t="s">
        <v>868</v>
      </c>
      <c r="B122">
        <f t="shared" si="9"/>
        <v>0</v>
      </c>
      <c r="C122" s="26">
        <f t="shared" si="10"/>
        <v>0</v>
      </c>
      <c r="D122">
        <f t="shared" si="11"/>
        <v>0</v>
      </c>
      <c r="E122">
        <f t="shared" si="12"/>
        <v>0</v>
      </c>
      <c r="F122">
        <f t="shared" si="13"/>
        <v>1</v>
      </c>
      <c r="G122">
        <f t="shared" si="14"/>
        <v>0</v>
      </c>
      <c r="H122">
        <f t="shared" si="15"/>
        <v>0</v>
      </c>
      <c r="I122">
        <f t="shared" si="16"/>
        <v>0</v>
      </c>
      <c r="J122">
        <f t="shared" si="17"/>
        <v>0</v>
      </c>
    </row>
    <row r="123" spans="1:10" x14ac:dyDescent="0.3">
      <c r="A123" s="9" t="s">
        <v>874</v>
      </c>
      <c r="B123">
        <f t="shared" si="9"/>
        <v>0</v>
      </c>
      <c r="C123" s="26">
        <f t="shared" si="10"/>
        <v>0</v>
      </c>
      <c r="D123">
        <f t="shared" si="11"/>
        <v>0</v>
      </c>
      <c r="E123">
        <f t="shared" si="12"/>
        <v>0</v>
      </c>
      <c r="F123">
        <f t="shared" si="13"/>
        <v>0</v>
      </c>
      <c r="G123">
        <f t="shared" si="14"/>
        <v>0</v>
      </c>
      <c r="H123">
        <f t="shared" si="15"/>
        <v>0</v>
      </c>
      <c r="I123">
        <f t="shared" si="16"/>
        <v>0</v>
      </c>
      <c r="J123">
        <f t="shared" si="17"/>
        <v>0</v>
      </c>
    </row>
    <row r="124" spans="1:10" x14ac:dyDescent="0.3">
      <c r="A124" s="9" t="s">
        <v>881</v>
      </c>
      <c r="B124">
        <f t="shared" si="9"/>
        <v>0</v>
      </c>
      <c r="C124" s="26">
        <f t="shared" si="10"/>
        <v>0</v>
      </c>
      <c r="D124">
        <f t="shared" si="11"/>
        <v>0</v>
      </c>
      <c r="E124">
        <f t="shared" si="12"/>
        <v>0</v>
      </c>
      <c r="F124">
        <f t="shared" si="13"/>
        <v>0</v>
      </c>
      <c r="G124">
        <f t="shared" si="14"/>
        <v>0</v>
      </c>
      <c r="H124">
        <f t="shared" si="15"/>
        <v>0</v>
      </c>
      <c r="I124">
        <f t="shared" si="16"/>
        <v>0</v>
      </c>
      <c r="J124">
        <f t="shared" si="17"/>
        <v>0</v>
      </c>
    </row>
    <row r="125" spans="1:10" x14ac:dyDescent="0.3">
      <c r="A125" s="9" t="s">
        <v>888</v>
      </c>
      <c r="B125">
        <f t="shared" si="9"/>
        <v>0</v>
      </c>
      <c r="C125" s="26">
        <f t="shared" si="10"/>
        <v>0</v>
      </c>
      <c r="D125">
        <f t="shared" si="11"/>
        <v>0</v>
      </c>
      <c r="E125">
        <f t="shared" si="12"/>
        <v>1</v>
      </c>
      <c r="F125">
        <f t="shared" si="13"/>
        <v>0</v>
      </c>
      <c r="G125">
        <f t="shared" si="14"/>
        <v>0</v>
      </c>
      <c r="H125">
        <f t="shared" si="15"/>
        <v>0</v>
      </c>
      <c r="I125">
        <f t="shared" si="16"/>
        <v>0</v>
      </c>
      <c r="J125">
        <f t="shared" si="17"/>
        <v>0</v>
      </c>
    </row>
    <row r="126" spans="1:10" x14ac:dyDescent="0.3">
      <c r="A126" s="9" t="s">
        <v>895</v>
      </c>
      <c r="B126">
        <f t="shared" si="9"/>
        <v>0</v>
      </c>
      <c r="C126" s="26">
        <f t="shared" si="10"/>
        <v>0</v>
      </c>
      <c r="D126">
        <f t="shared" si="11"/>
        <v>0</v>
      </c>
      <c r="E126">
        <f t="shared" si="12"/>
        <v>1</v>
      </c>
      <c r="F126">
        <f t="shared" si="13"/>
        <v>0</v>
      </c>
      <c r="G126">
        <f t="shared" si="14"/>
        <v>0</v>
      </c>
      <c r="H126">
        <f t="shared" si="15"/>
        <v>0</v>
      </c>
      <c r="I126">
        <f t="shared" si="16"/>
        <v>0</v>
      </c>
      <c r="J126">
        <f t="shared" si="17"/>
        <v>0</v>
      </c>
    </row>
    <row r="127" spans="1:10" x14ac:dyDescent="0.3">
      <c r="A127" s="9" t="s">
        <v>902</v>
      </c>
      <c r="B127">
        <f t="shared" si="9"/>
        <v>0</v>
      </c>
      <c r="C127" s="26">
        <f t="shared" si="10"/>
        <v>0</v>
      </c>
      <c r="D127">
        <f t="shared" si="11"/>
        <v>1</v>
      </c>
      <c r="E127">
        <f t="shared" si="12"/>
        <v>0</v>
      </c>
      <c r="F127">
        <f t="shared" si="13"/>
        <v>0</v>
      </c>
      <c r="G127">
        <f t="shared" si="14"/>
        <v>0</v>
      </c>
      <c r="H127">
        <f t="shared" si="15"/>
        <v>0</v>
      </c>
      <c r="I127">
        <f t="shared" si="16"/>
        <v>0</v>
      </c>
      <c r="J127">
        <f t="shared" si="17"/>
        <v>0</v>
      </c>
    </row>
    <row r="128" spans="1:10" x14ac:dyDescent="0.3">
      <c r="A128" s="9" t="s">
        <v>909</v>
      </c>
      <c r="B128">
        <f t="shared" si="9"/>
        <v>0</v>
      </c>
      <c r="C128" s="26">
        <f t="shared" si="10"/>
        <v>0</v>
      </c>
      <c r="D128">
        <f t="shared" si="11"/>
        <v>0</v>
      </c>
      <c r="E128">
        <f t="shared" si="12"/>
        <v>0</v>
      </c>
      <c r="F128">
        <f t="shared" si="13"/>
        <v>0</v>
      </c>
      <c r="G128">
        <f t="shared" si="14"/>
        <v>0</v>
      </c>
      <c r="H128">
        <f t="shared" si="15"/>
        <v>0</v>
      </c>
      <c r="I128">
        <f t="shared" si="16"/>
        <v>0</v>
      </c>
      <c r="J128">
        <f t="shared" si="17"/>
        <v>0</v>
      </c>
    </row>
    <row r="129" spans="1:10" x14ac:dyDescent="0.3">
      <c r="A129" s="9" t="s">
        <v>915</v>
      </c>
      <c r="B129">
        <f t="shared" si="9"/>
        <v>0</v>
      </c>
      <c r="C129" s="26">
        <f t="shared" si="10"/>
        <v>0</v>
      </c>
      <c r="D129">
        <f t="shared" si="11"/>
        <v>0</v>
      </c>
      <c r="E129">
        <f t="shared" si="12"/>
        <v>0</v>
      </c>
      <c r="F129">
        <f t="shared" si="13"/>
        <v>0</v>
      </c>
      <c r="G129">
        <f t="shared" si="14"/>
        <v>0</v>
      </c>
      <c r="H129">
        <f t="shared" si="15"/>
        <v>0</v>
      </c>
      <c r="I129">
        <f t="shared" si="16"/>
        <v>0</v>
      </c>
      <c r="J129">
        <f t="shared" si="17"/>
        <v>0</v>
      </c>
    </row>
    <row r="130" spans="1:10" x14ac:dyDescent="0.3">
      <c r="A130" s="9" t="s">
        <v>922</v>
      </c>
      <c r="B130">
        <f t="shared" si="9"/>
        <v>0</v>
      </c>
      <c r="C130" s="26">
        <f t="shared" si="10"/>
        <v>0</v>
      </c>
      <c r="D130">
        <f t="shared" si="11"/>
        <v>0</v>
      </c>
      <c r="E130">
        <f t="shared" si="12"/>
        <v>0</v>
      </c>
      <c r="F130">
        <f t="shared" si="13"/>
        <v>0</v>
      </c>
      <c r="G130">
        <f t="shared" si="14"/>
        <v>0</v>
      </c>
      <c r="H130">
        <f t="shared" si="15"/>
        <v>0</v>
      </c>
      <c r="I130">
        <f t="shared" si="16"/>
        <v>0</v>
      </c>
      <c r="J130">
        <f t="shared" si="17"/>
        <v>0</v>
      </c>
    </row>
    <row r="131" spans="1:10" x14ac:dyDescent="0.3">
      <c r="A131" s="9" t="s">
        <v>929</v>
      </c>
      <c r="B131">
        <f t="shared" ref="B131:B194" si="18">ISNUMBER(SEARCH($B$1,A131))+0</f>
        <v>0</v>
      </c>
      <c r="C131" s="26">
        <f t="shared" ref="C131:C194" si="19">ISNUMBER(SEARCH($C$1,A131))+0</f>
        <v>0</v>
      </c>
      <c r="D131">
        <f t="shared" ref="D131:D194" si="20">ISNUMBER(SEARCH($D$1,A131))+0</f>
        <v>0</v>
      </c>
      <c r="E131">
        <f t="shared" ref="E131:E194" si="21">ISNUMBER(SEARCH($E$1,A131))+0</f>
        <v>1</v>
      </c>
      <c r="F131">
        <f t="shared" ref="F131:F194" si="22">ISNUMBER(SEARCH($F$1,A131))+0</f>
        <v>0</v>
      </c>
      <c r="G131">
        <f t="shared" ref="G131:G194" si="23">ISNUMBER(SEARCH($G$1,A131))+0</f>
        <v>0</v>
      </c>
      <c r="H131">
        <f t="shared" ref="H131:H194" si="24">ISNUMBER(SEARCH($H$1,A131))+0</f>
        <v>0</v>
      </c>
      <c r="I131">
        <f t="shared" ref="I131:I194" si="25">ISNUMBER(SEARCH($I$1,A131))+0</f>
        <v>0</v>
      </c>
      <c r="J131">
        <f t="shared" ref="J131:J194" si="26">ISNUMBER(SEARCH($J$1,A131))+0</f>
        <v>0</v>
      </c>
    </row>
    <row r="132" spans="1:10" x14ac:dyDescent="0.3">
      <c r="A132" s="9" t="s">
        <v>936</v>
      </c>
      <c r="B132">
        <f t="shared" si="18"/>
        <v>1</v>
      </c>
      <c r="C132" s="26">
        <f t="shared" si="19"/>
        <v>0</v>
      </c>
      <c r="D132">
        <f t="shared" si="20"/>
        <v>0</v>
      </c>
      <c r="E132">
        <f t="shared" si="21"/>
        <v>0</v>
      </c>
      <c r="F132">
        <f t="shared" si="22"/>
        <v>0</v>
      </c>
      <c r="G132">
        <f t="shared" si="23"/>
        <v>0</v>
      </c>
      <c r="H132">
        <f t="shared" si="24"/>
        <v>0</v>
      </c>
      <c r="I132">
        <f t="shared" si="25"/>
        <v>0</v>
      </c>
      <c r="J132">
        <f t="shared" si="26"/>
        <v>0</v>
      </c>
    </row>
    <row r="133" spans="1:10" x14ac:dyDescent="0.3">
      <c r="A133" s="9" t="s">
        <v>943</v>
      </c>
      <c r="B133">
        <f t="shared" si="18"/>
        <v>0</v>
      </c>
      <c r="C133" s="26">
        <f t="shared" si="19"/>
        <v>0</v>
      </c>
      <c r="D133">
        <f t="shared" si="20"/>
        <v>1</v>
      </c>
      <c r="E133">
        <f t="shared" si="21"/>
        <v>0</v>
      </c>
      <c r="F133">
        <f t="shared" si="22"/>
        <v>0</v>
      </c>
      <c r="G133">
        <f t="shared" si="23"/>
        <v>0</v>
      </c>
      <c r="H133">
        <f t="shared" si="24"/>
        <v>0</v>
      </c>
      <c r="I133">
        <f t="shared" si="25"/>
        <v>0</v>
      </c>
      <c r="J133">
        <f t="shared" si="26"/>
        <v>0</v>
      </c>
    </row>
    <row r="134" spans="1:10" x14ac:dyDescent="0.3">
      <c r="A134" s="9" t="s">
        <v>950</v>
      </c>
      <c r="B134">
        <f t="shared" si="18"/>
        <v>0</v>
      </c>
      <c r="C134" s="26">
        <f t="shared" si="19"/>
        <v>0</v>
      </c>
      <c r="D134">
        <f t="shared" si="20"/>
        <v>0</v>
      </c>
      <c r="E134">
        <f t="shared" si="21"/>
        <v>0</v>
      </c>
      <c r="F134">
        <f t="shared" si="22"/>
        <v>0</v>
      </c>
      <c r="G134">
        <f t="shared" si="23"/>
        <v>0</v>
      </c>
      <c r="H134">
        <f t="shared" si="24"/>
        <v>0</v>
      </c>
      <c r="I134">
        <f t="shared" si="25"/>
        <v>0</v>
      </c>
      <c r="J134">
        <f t="shared" si="26"/>
        <v>0</v>
      </c>
    </row>
    <row r="135" spans="1:10" x14ac:dyDescent="0.3">
      <c r="A135" s="9" t="s">
        <v>957</v>
      </c>
      <c r="B135">
        <f t="shared" si="18"/>
        <v>0</v>
      </c>
      <c r="C135" s="26">
        <f t="shared" si="19"/>
        <v>0</v>
      </c>
      <c r="D135">
        <f t="shared" si="20"/>
        <v>0</v>
      </c>
      <c r="E135">
        <f t="shared" si="21"/>
        <v>1</v>
      </c>
      <c r="F135">
        <f t="shared" si="22"/>
        <v>0</v>
      </c>
      <c r="G135">
        <f t="shared" si="23"/>
        <v>0</v>
      </c>
      <c r="H135">
        <f t="shared" si="24"/>
        <v>0</v>
      </c>
      <c r="I135">
        <f t="shared" si="25"/>
        <v>0</v>
      </c>
      <c r="J135">
        <f t="shared" si="26"/>
        <v>0</v>
      </c>
    </row>
    <row r="136" spans="1:10" x14ac:dyDescent="0.3">
      <c r="A136" s="9" t="s">
        <v>964</v>
      </c>
      <c r="B136">
        <f t="shared" si="18"/>
        <v>0</v>
      </c>
      <c r="C136" s="26">
        <f t="shared" si="19"/>
        <v>0</v>
      </c>
      <c r="D136">
        <f t="shared" si="20"/>
        <v>0</v>
      </c>
      <c r="E136">
        <f t="shared" si="21"/>
        <v>0</v>
      </c>
      <c r="F136">
        <f t="shared" si="22"/>
        <v>0</v>
      </c>
      <c r="G136">
        <f t="shared" si="23"/>
        <v>0</v>
      </c>
      <c r="H136">
        <f t="shared" si="24"/>
        <v>0</v>
      </c>
      <c r="I136">
        <f t="shared" si="25"/>
        <v>0</v>
      </c>
      <c r="J136">
        <f t="shared" si="26"/>
        <v>0</v>
      </c>
    </row>
    <row r="137" spans="1:10" x14ac:dyDescent="0.3">
      <c r="A137" s="9" t="s">
        <v>971</v>
      </c>
      <c r="B137">
        <f t="shared" si="18"/>
        <v>0</v>
      </c>
      <c r="C137" s="26">
        <f t="shared" si="19"/>
        <v>0</v>
      </c>
      <c r="D137">
        <f t="shared" si="20"/>
        <v>0</v>
      </c>
      <c r="E137">
        <f t="shared" si="21"/>
        <v>0</v>
      </c>
      <c r="F137">
        <f t="shared" si="22"/>
        <v>0</v>
      </c>
      <c r="G137">
        <f t="shared" si="23"/>
        <v>0</v>
      </c>
      <c r="H137">
        <f t="shared" si="24"/>
        <v>0</v>
      </c>
      <c r="I137">
        <f t="shared" si="25"/>
        <v>0</v>
      </c>
      <c r="J137">
        <f t="shared" si="26"/>
        <v>0</v>
      </c>
    </row>
    <row r="138" spans="1:10" x14ac:dyDescent="0.3">
      <c r="A138" s="9" t="s">
        <v>978</v>
      </c>
      <c r="B138">
        <f t="shared" si="18"/>
        <v>0</v>
      </c>
      <c r="C138" s="26">
        <f t="shared" si="19"/>
        <v>0</v>
      </c>
      <c r="D138">
        <f t="shared" si="20"/>
        <v>0</v>
      </c>
      <c r="E138">
        <f t="shared" si="21"/>
        <v>0</v>
      </c>
      <c r="F138">
        <f t="shared" si="22"/>
        <v>0</v>
      </c>
      <c r="G138">
        <f t="shared" si="23"/>
        <v>0</v>
      </c>
      <c r="H138">
        <f t="shared" si="24"/>
        <v>0</v>
      </c>
      <c r="I138">
        <f t="shared" si="25"/>
        <v>0</v>
      </c>
      <c r="J138">
        <f t="shared" si="26"/>
        <v>0</v>
      </c>
    </row>
    <row r="139" spans="1:10" x14ac:dyDescent="0.3">
      <c r="A139" s="9" t="s">
        <v>985</v>
      </c>
      <c r="B139">
        <f t="shared" si="18"/>
        <v>0</v>
      </c>
      <c r="C139" s="26">
        <f t="shared" si="19"/>
        <v>0</v>
      </c>
      <c r="D139">
        <f t="shared" si="20"/>
        <v>0</v>
      </c>
      <c r="E139">
        <f t="shared" si="21"/>
        <v>1</v>
      </c>
      <c r="F139">
        <f t="shared" si="22"/>
        <v>0</v>
      </c>
      <c r="G139">
        <f t="shared" si="23"/>
        <v>0</v>
      </c>
      <c r="H139">
        <f t="shared" si="24"/>
        <v>0</v>
      </c>
      <c r="I139">
        <f t="shared" si="25"/>
        <v>0</v>
      </c>
      <c r="J139">
        <f t="shared" si="26"/>
        <v>0</v>
      </c>
    </row>
    <row r="140" spans="1:10" x14ac:dyDescent="0.3">
      <c r="A140" s="9" t="s">
        <v>992</v>
      </c>
      <c r="B140">
        <f t="shared" si="18"/>
        <v>0</v>
      </c>
      <c r="C140" s="26">
        <f t="shared" si="19"/>
        <v>0</v>
      </c>
      <c r="D140">
        <f t="shared" si="20"/>
        <v>0</v>
      </c>
      <c r="E140">
        <f t="shared" si="21"/>
        <v>0</v>
      </c>
      <c r="F140">
        <f t="shared" si="22"/>
        <v>0</v>
      </c>
      <c r="G140">
        <f t="shared" si="23"/>
        <v>0</v>
      </c>
      <c r="H140">
        <f t="shared" si="24"/>
        <v>0</v>
      </c>
      <c r="I140">
        <f t="shared" si="25"/>
        <v>0</v>
      </c>
      <c r="J140">
        <f t="shared" si="26"/>
        <v>0</v>
      </c>
    </row>
    <row r="141" spans="1:10" x14ac:dyDescent="0.3">
      <c r="A141" s="9" t="s">
        <v>999</v>
      </c>
      <c r="B141">
        <f t="shared" si="18"/>
        <v>0</v>
      </c>
      <c r="C141" s="26">
        <f t="shared" si="19"/>
        <v>0</v>
      </c>
      <c r="D141">
        <f t="shared" si="20"/>
        <v>0</v>
      </c>
      <c r="E141">
        <f t="shared" si="21"/>
        <v>0</v>
      </c>
      <c r="F141">
        <f t="shared" si="22"/>
        <v>0</v>
      </c>
      <c r="G141">
        <f t="shared" si="23"/>
        <v>0</v>
      </c>
      <c r="H141">
        <f t="shared" si="24"/>
        <v>0</v>
      </c>
      <c r="I141">
        <f t="shared" si="25"/>
        <v>0</v>
      </c>
      <c r="J141">
        <f t="shared" si="26"/>
        <v>0</v>
      </c>
    </row>
    <row r="142" spans="1:10" x14ac:dyDescent="0.3">
      <c r="A142" s="9" t="s">
        <v>1005</v>
      </c>
      <c r="B142">
        <f t="shared" si="18"/>
        <v>0</v>
      </c>
      <c r="C142" s="26">
        <f t="shared" si="19"/>
        <v>0</v>
      </c>
      <c r="D142">
        <f t="shared" si="20"/>
        <v>0</v>
      </c>
      <c r="E142">
        <f t="shared" si="21"/>
        <v>0</v>
      </c>
      <c r="F142">
        <f t="shared" si="22"/>
        <v>0</v>
      </c>
      <c r="G142">
        <f t="shared" si="23"/>
        <v>0</v>
      </c>
      <c r="H142">
        <f t="shared" si="24"/>
        <v>0</v>
      </c>
      <c r="I142">
        <f t="shared" si="25"/>
        <v>0</v>
      </c>
      <c r="J142">
        <f t="shared" si="26"/>
        <v>0</v>
      </c>
    </row>
    <row r="143" spans="1:10" x14ac:dyDescent="0.3">
      <c r="A143" s="9" t="s">
        <v>1012</v>
      </c>
      <c r="B143">
        <f t="shared" si="18"/>
        <v>0</v>
      </c>
      <c r="C143" s="26">
        <f t="shared" si="19"/>
        <v>0</v>
      </c>
      <c r="D143">
        <f t="shared" si="20"/>
        <v>0</v>
      </c>
      <c r="E143">
        <f t="shared" si="21"/>
        <v>0</v>
      </c>
      <c r="F143">
        <f t="shared" si="22"/>
        <v>0</v>
      </c>
      <c r="G143">
        <f t="shared" si="23"/>
        <v>0</v>
      </c>
      <c r="H143">
        <f t="shared" si="24"/>
        <v>0</v>
      </c>
      <c r="I143">
        <f t="shared" si="25"/>
        <v>0</v>
      </c>
      <c r="J143">
        <f t="shared" si="26"/>
        <v>0</v>
      </c>
    </row>
    <row r="144" spans="1:10" x14ac:dyDescent="0.3">
      <c r="A144" s="9" t="s">
        <v>1019</v>
      </c>
      <c r="B144">
        <f t="shared" si="18"/>
        <v>0</v>
      </c>
      <c r="C144" s="26">
        <f t="shared" si="19"/>
        <v>0</v>
      </c>
      <c r="D144">
        <f t="shared" si="20"/>
        <v>0</v>
      </c>
      <c r="E144">
        <f t="shared" si="21"/>
        <v>0</v>
      </c>
      <c r="F144">
        <f t="shared" si="22"/>
        <v>0</v>
      </c>
      <c r="G144">
        <f t="shared" si="23"/>
        <v>0</v>
      </c>
      <c r="H144">
        <f t="shared" si="24"/>
        <v>0</v>
      </c>
      <c r="I144">
        <f t="shared" si="25"/>
        <v>0</v>
      </c>
      <c r="J144">
        <f t="shared" si="26"/>
        <v>0</v>
      </c>
    </row>
    <row r="145" spans="1:10" x14ac:dyDescent="0.3">
      <c r="A145" s="9" t="s">
        <v>1026</v>
      </c>
      <c r="B145">
        <f t="shared" si="18"/>
        <v>0</v>
      </c>
      <c r="C145" s="26">
        <f t="shared" si="19"/>
        <v>0</v>
      </c>
      <c r="D145">
        <f t="shared" si="20"/>
        <v>0</v>
      </c>
      <c r="E145">
        <f t="shared" si="21"/>
        <v>0</v>
      </c>
      <c r="F145">
        <f t="shared" si="22"/>
        <v>0</v>
      </c>
      <c r="G145">
        <f t="shared" si="23"/>
        <v>0</v>
      </c>
      <c r="H145">
        <f t="shared" si="24"/>
        <v>0</v>
      </c>
      <c r="I145">
        <f t="shared" si="25"/>
        <v>0</v>
      </c>
      <c r="J145">
        <f t="shared" si="26"/>
        <v>0</v>
      </c>
    </row>
    <row r="146" spans="1:10" x14ac:dyDescent="0.3">
      <c r="A146" s="9" t="s">
        <v>1033</v>
      </c>
      <c r="B146">
        <f t="shared" si="18"/>
        <v>0</v>
      </c>
      <c r="C146" s="26">
        <f t="shared" si="19"/>
        <v>0</v>
      </c>
      <c r="D146">
        <f t="shared" si="20"/>
        <v>0</v>
      </c>
      <c r="E146">
        <f t="shared" si="21"/>
        <v>1</v>
      </c>
      <c r="F146">
        <f t="shared" si="22"/>
        <v>0</v>
      </c>
      <c r="G146">
        <f t="shared" si="23"/>
        <v>0</v>
      </c>
      <c r="H146">
        <f t="shared" si="24"/>
        <v>0</v>
      </c>
      <c r="I146">
        <f t="shared" si="25"/>
        <v>0</v>
      </c>
      <c r="J146">
        <f t="shared" si="26"/>
        <v>0</v>
      </c>
    </row>
    <row r="147" spans="1:10" x14ac:dyDescent="0.3">
      <c r="A147" s="9" t="s">
        <v>1040</v>
      </c>
      <c r="B147">
        <f t="shared" si="18"/>
        <v>0</v>
      </c>
      <c r="C147" s="26">
        <f t="shared" si="19"/>
        <v>0</v>
      </c>
      <c r="D147">
        <f t="shared" si="20"/>
        <v>0</v>
      </c>
      <c r="E147">
        <f t="shared" si="21"/>
        <v>0</v>
      </c>
      <c r="F147">
        <f t="shared" si="22"/>
        <v>0</v>
      </c>
      <c r="G147">
        <f t="shared" si="23"/>
        <v>0</v>
      </c>
      <c r="H147">
        <f t="shared" si="24"/>
        <v>0</v>
      </c>
      <c r="I147">
        <f t="shared" si="25"/>
        <v>0</v>
      </c>
      <c r="J147">
        <f t="shared" si="26"/>
        <v>0</v>
      </c>
    </row>
    <row r="148" spans="1:10" x14ac:dyDescent="0.3">
      <c r="A148" s="9" t="s">
        <v>1047</v>
      </c>
      <c r="B148">
        <f t="shared" si="18"/>
        <v>0</v>
      </c>
      <c r="C148" s="26">
        <f t="shared" si="19"/>
        <v>0</v>
      </c>
      <c r="D148">
        <f t="shared" si="20"/>
        <v>0</v>
      </c>
      <c r="E148">
        <f t="shared" si="21"/>
        <v>0</v>
      </c>
      <c r="F148">
        <f t="shared" si="22"/>
        <v>0</v>
      </c>
      <c r="G148">
        <f t="shared" si="23"/>
        <v>0</v>
      </c>
      <c r="H148">
        <f t="shared" si="24"/>
        <v>0</v>
      </c>
      <c r="I148">
        <f t="shared" si="25"/>
        <v>0</v>
      </c>
      <c r="J148">
        <f t="shared" si="26"/>
        <v>0</v>
      </c>
    </row>
    <row r="149" spans="1:10" x14ac:dyDescent="0.3">
      <c r="A149" s="9" t="s">
        <v>1054</v>
      </c>
      <c r="B149">
        <f t="shared" si="18"/>
        <v>0</v>
      </c>
      <c r="C149" s="26">
        <f t="shared" si="19"/>
        <v>0</v>
      </c>
      <c r="D149">
        <f t="shared" si="20"/>
        <v>0</v>
      </c>
      <c r="E149">
        <f t="shared" si="21"/>
        <v>0</v>
      </c>
      <c r="F149">
        <f t="shared" si="22"/>
        <v>0</v>
      </c>
      <c r="G149">
        <f t="shared" si="23"/>
        <v>0</v>
      </c>
      <c r="H149">
        <f t="shared" si="24"/>
        <v>0</v>
      </c>
      <c r="I149">
        <f t="shared" si="25"/>
        <v>0</v>
      </c>
      <c r="J149">
        <f t="shared" si="26"/>
        <v>0</v>
      </c>
    </row>
    <row r="150" spans="1:10" x14ac:dyDescent="0.3">
      <c r="A150" s="9" t="s">
        <v>1061</v>
      </c>
      <c r="B150">
        <f t="shared" si="18"/>
        <v>0</v>
      </c>
      <c r="C150" s="26">
        <f t="shared" si="19"/>
        <v>0</v>
      </c>
      <c r="D150">
        <f t="shared" si="20"/>
        <v>0</v>
      </c>
      <c r="E150">
        <f t="shared" si="21"/>
        <v>0</v>
      </c>
      <c r="F150">
        <f t="shared" si="22"/>
        <v>0</v>
      </c>
      <c r="G150">
        <f t="shared" si="23"/>
        <v>0</v>
      </c>
      <c r="H150">
        <f t="shared" si="24"/>
        <v>0</v>
      </c>
      <c r="I150">
        <f t="shared" si="25"/>
        <v>0</v>
      </c>
      <c r="J150">
        <f t="shared" si="26"/>
        <v>0</v>
      </c>
    </row>
    <row r="151" spans="1:10" x14ac:dyDescent="0.3">
      <c r="A151" s="9" t="s">
        <v>1068</v>
      </c>
      <c r="B151">
        <f t="shared" si="18"/>
        <v>0</v>
      </c>
      <c r="C151" s="26">
        <f t="shared" si="19"/>
        <v>1</v>
      </c>
      <c r="D151">
        <f t="shared" si="20"/>
        <v>0</v>
      </c>
      <c r="E151">
        <f t="shared" si="21"/>
        <v>0</v>
      </c>
      <c r="F151">
        <f t="shared" si="22"/>
        <v>0</v>
      </c>
      <c r="G151">
        <f t="shared" si="23"/>
        <v>0</v>
      </c>
      <c r="H151">
        <f t="shared" si="24"/>
        <v>0</v>
      </c>
      <c r="I151">
        <f t="shared" si="25"/>
        <v>0</v>
      </c>
      <c r="J151">
        <f t="shared" si="26"/>
        <v>0</v>
      </c>
    </row>
    <row r="152" spans="1:10" x14ac:dyDescent="0.3">
      <c r="A152" s="9" t="s">
        <v>1075</v>
      </c>
      <c r="B152">
        <f t="shared" si="18"/>
        <v>0</v>
      </c>
      <c r="C152" s="26">
        <f t="shared" si="19"/>
        <v>0</v>
      </c>
      <c r="D152">
        <f t="shared" si="20"/>
        <v>0</v>
      </c>
      <c r="E152">
        <f t="shared" si="21"/>
        <v>0</v>
      </c>
      <c r="F152">
        <f t="shared" si="22"/>
        <v>0</v>
      </c>
      <c r="G152">
        <f t="shared" si="23"/>
        <v>0</v>
      </c>
      <c r="H152">
        <f t="shared" si="24"/>
        <v>0</v>
      </c>
      <c r="I152">
        <f t="shared" si="25"/>
        <v>0</v>
      </c>
      <c r="J152">
        <f t="shared" si="26"/>
        <v>0</v>
      </c>
    </row>
    <row r="153" spans="1:10" x14ac:dyDescent="0.3">
      <c r="A153" s="9" t="s">
        <v>1082</v>
      </c>
      <c r="B153">
        <f t="shared" si="18"/>
        <v>0</v>
      </c>
      <c r="C153" s="26">
        <f t="shared" si="19"/>
        <v>0</v>
      </c>
      <c r="D153">
        <f t="shared" si="20"/>
        <v>0</v>
      </c>
      <c r="E153">
        <f t="shared" si="21"/>
        <v>1</v>
      </c>
      <c r="F153">
        <f t="shared" si="22"/>
        <v>0</v>
      </c>
      <c r="G153">
        <f t="shared" si="23"/>
        <v>0</v>
      </c>
      <c r="H153">
        <f t="shared" si="24"/>
        <v>0</v>
      </c>
      <c r="I153">
        <f t="shared" si="25"/>
        <v>0</v>
      </c>
      <c r="J153">
        <f t="shared" si="26"/>
        <v>0</v>
      </c>
    </row>
    <row r="154" spans="1:10" x14ac:dyDescent="0.3">
      <c r="A154" s="9" t="s">
        <v>1089</v>
      </c>
      <c r="B154">
        <f t="shared" si="18"/>
        <v>0</v>
      </c>
      <c r="C154" s="26">
        <f t="shared" si="19"/>
        <v>0</v>
      </c>
      <c r="D154">
        <f t="shared" si="20"/>
        <v>1</v>
      </c>
      <c r="E154">
        <f t="shared" si="21"/>
        <v>0</v>
      </c>
      <c r="F154">
        <f t="shared" si="22"/>
        <v>0</v>
      </c>
      <c r="G154">
        <f t="shared" si="23"/>
        <v>0</v>
      </c>
      <c r="H154">
        <f t="shared" si="24"/>
        <v>0</v>
      </c>
      <c r="I154">
        <f t="shared" si="25"/>
        <v>0</v>
      </c>
      <c r="J154">
        <f t="shared" si="26"/>
        <v>0</v>
      </c>
    </row>
    <row r="155" spans="1:10" x14ac:dyDescent="0.3">
      <c r="A155" s="9" t="s">
        <v>1095</v>
      </c>
      <c r="B155">
        <f t="shared" si="18"/>
        <v>0</v>
      </c>
      <c r="C155" s="26">
        <f t="shared" si="19"/>
        <v>0</v>
      </c>
      <c r="D155">
        <f t="shared" si="20"/>
        <v>0</v>
      </c>
      <c r="E155">
        <f t="shared" si="21"/>
        <v>0</v>
      </c>
      <c r="F155">
        <f t="shared" si="22"/>
        <v>1</v>
      </c>
      <c r="G155">
        <f t="shared" si="23"/>
        <v>0</v>
      </c>
      <c r="H155">
        <f t="shared" si="24"/>
        <v>0</v>
      </c>
      <c r="I155">
        <f t="shared" si="25"/>
        <v>0</v>
      </c>
      <c r="J155">
        <f t="shared" si="26"/>
        <v>0</v>
      </c>
    </row>
    <row r="156" spans="1:10" x14ac:dyDescent="0.3">
      <c r="A156" s="9" t="s">
        <v>1102</v>
      </c>
      <c r="B156">
        <f t="shared" si="18"/>
        <v>0</v>
      </c>
      <c r="C156" s="26">
        <f t="shared" si="19"/>
        <v>0</v>
      </c>
      <c r="D156">
        <f t="shared" si="20"/>
        <v>0</v>
      </c>
      <c r="E156">
        <f t="shared" si="21"/>
        <v>1</v>
      </c>
      <c r="F156">
        <f t="shared" si="22"/>
        <v>0</v>
      </c>
      <c r="G156">
        <f t="shared" si="23"/>
        <v>0</v>
      </c>
      <c r="H156">
        <f t="shared" si="24"/>
        <v>0</v>
      </c>
      <c r="I156">
        <f t="shared" si="25"/>
        <v>0</v>
      </c>
      <c r="J156">
        <f t="shared" si="26"/>
        <v>0</v>
      </c>
    </row>
    <row r="157" spans="1:10" x14ac:dyDescent="0.3">
      <c r="A157" s="9" t="s">
        <v>1109</v>
      </c>
      <c r="B157">
        <f t="shared" si="18"/>
        <v>0</v>
      </c>
      <c r="C157" s="26">
        <f t="shared" si="19"/>
        <v>0</v>
      </c>
      <c r="D157">
        <f t="shared" si="20"/>
        <v>0</v>
      </c>
      <c r="E157">
        <f t="shared" si="21"/>
        <v>0</v>
      </c>
      <c r="F157">
        <f t="shared" si="22"/>
        <v>0</v>
      </c>
      <c r="G157">
        <f t="shared" si="23"/>
        <v>0</v>
      </c>
      <c r="H157">
        <f t="shared" si="24"/>
        <v>0</v>
      </c>
      <c r="I157">
        <f t="shared" si="25"/>
        <v>0</v>
      </c>
      <c r="J157">
        <f t="shared" si="26"/>
        <v>0</v>
      </c>
    </row>
    <row r="158" spans="1:10" x14ac:dyDescent="0.3">
      <c r="A158" s="9" t="s">
        <v>1116</v>
      </c>
      <c r="B158">
        <f t="shared" si="18"/>
        <v>0</v>
      </c>
      <c r="C158" s="26">
        <f t="shared" si="19"/>
        <v>0</v>
      </c>
      <c r="D158">
        <f t="shared" si="20"/>
        <v>0</v>
      </c>
      <c r="E158">
        <f t="shared" si="21"/>
        <v>0</v>
      </c>
      <c r="F158">
        <f t="shared" si="22"/>
        <v>0</v>
      </c>
      <c r="G158">
        <f t="shared" si="23"/>
        <v>0</v>
      </c>
      <c r="H158">
        <f t="shared" si="24"/>
        <v>0</v>
      </c>
      <c r="I158">
        <f t="shared" si="25"/>
        <v>0</v>
      </c>
      <c r="J158">
        <f t="shared" si="26"/>
        <v>0</v>
      </c>
    </row>
    <row r="159" spans="1:10" x14ac:dyDescent="0.3">
      <c r="A159" s="9" t="s">
        <v>1123</v>
      </c>
      <c r="B159">
        <f t="shared" si="18"/>
        <v>0</v>
      </c>
      <c r="C159" s="26">
        <f t="shared" si="19"/>
        <v>0</v>
      </c>
      <c r="D159">
        <f t="shared" si="20"/>
        <v>0</v>
      </c>
      <c r="E159">
        <f t="shared" si="21"/>
        <v>0</v>
      </c>
      <c r="F159">
        <f t="shared" si="22"/>
        <v>0</v>
      </c>
      <c r="G159">
        <f t="shared" si="23"/>
        <v>0</v>
      </c>
      <c r="H159">
        <f t="shared" si="24"/>
        <v>0</v>
      </c>
      <c r="I159">
        <f t="shared" si="25"/>
        <v>0</v>
      </c>
      <c r="J159">
        <f t="shared" si="26"/>
        <v>0</v>
      </c>
    </row>
    <row r="160" spans="1:10" x14ac:dyDescent="0.3">
      <c r="A160" s="9" t="s">
        <v>1130</v>
      </c>
      <c r="B160">
        <f t="shared" si="18"/>
        <v>0</v>
      </c>
      <c r="C160" s="26">
        <f t="shared" si="19"/>
        <v>0</v>
      </c>
      <c r="D160">
        <f t="shared" si="20"/>
        <v>0</v>
      </c>
      <c r="E160">
        <f t="shared" si="21"/>
        <v>0</v>
      </c>
      <c r="F160">
        <f t="shared" si="22"/>
        <v>0</v>
      </c>
      <c r="G160">
        <f t="shared" si="23"/>
        <v>0</v>
      </c>
      <c r="H160">
        <f t="shared" si="24"/>
        <v>0</v>
      </c>
      <c r="I160">
        <f t="shared" si="25"/>
        <v>0</v>
      </c>
      <c r="J160">
        <f t="shared" si="26"/>
        <v>0</v>
      </c>
    </row>
    <row r="161" spans="1:10" x14ac:dyDescent="0.3">
      <c r="A161" s="9" t="s">
        <v>1137</v>
      </c>
      <c r="B161">
        <f t="shared" si="18"/>
        <v>0</v>
      </c>
      <c r="C161" s="26">
        <f t="shared" si="19"/>
        <v>0</v>
      </c>
      <c r="D161">
        <f t="shared" si="20"/>
        <v>0</v>
      </c>
      <c r="E161">
        <f t="shared" si="21"/>
        <v>1</v>
      </c>
      <c r="F161">
        <f t="shared" si="22"/>
        <v>0</v>
      </c>
      <c r="G161">
        <f t="shared" si="23"/>
        <v>0</v>
      </c>
      <c r="H161">
        <f t="shared" si="24"/>
        <v>0</v>
      </c>
      <c r="I161">
        <f t="shared" si="25"/>
        <v>0</v>
      </c>
      <c r="J161">
        <f t="shared" si="26"/>
        <v>0</v>
      </c>
    </row>
    <row r="162" spans="1:10" x14ac:dyDescent="0.3">
      <c r="A162" s="9" t="s">
        <v>1144</v>
      </c>
      <c r="B162">
        <f t="shared" si="18"/>
        <v>0</v>
      </c>
      <c r="C162" s="26">
        <f t="shared" si="19"/>
        <v>0</v>
      </c>
      <c r="D162">
        <f t="shared" si="20"/>
        <v>0</v>
      </c>
      <c r="E162">
        <f t="shared" si="21"/>
        <v>0</v>
      </c>
      <c r="F162">
        <f t="shared" si="22"/>
        <v>0</v>
      </c>
      <c r="G162">
        <f t="shared" si="23"/>
        <v>0</v>
      </c>
      <c r="H162">
        <f t="shared" si="24"/>
        <v>0</v>
      </c>
      <c r="I162">
        <f t="shared" si="25"/>
        <v>0</v>
      </c>
      <c r="J162">
        <f t="shared" si="26"/>
        <v>0</v>
      </c>
    </row>
    <row r="163" spans="1:10" x14ac:dyDescent="0.3">
      <c r="A163" s="9" t="s">
        <v>1151</v>
      </c>
      <c r="B163">
        <f t="shared" si="18"/>
        <v>0</v>
      </c>
      <c r="C163" s="26">
        <f t="shared" si="19"/>
        <v>0</v>
      </c>
      <c r="D163">
        <f t="shared" si="20"/>
        <v>0</v>
      </c>
      <c r="E163">
        <f t="shared" si="21"/>
        <v>0</v>
      </c>
      <c r="F163">
        <f t="shared" si="22"/>
        <v>0</v>
      </c>
      <c r="G163">
        <f t="shared" si="23"/>
        <v>0</v>
      </c>
      <c r="H163">
        <f t="shared" si="24"/>
        <v>0</v>
      </c>
      <c r="I163">
        <f t="shared" si="25"/>
        <v>0</v>
      </c>
      <c r="J163">
        <f t="shared" si="26"/>
        <v>0</v>
      </c>
    </row>
    <row r="164" spans="1:10" x14ac:dyDescent="0.3">
      <c r="A164" s="9" t="s">
        <v>1158</v>
      </c>
      <c r="B164">
        <f t="shared" si="18"/>
        <v>0</v>
      </c>
      <c r="C164" s="26">
        <f t="shared" si="19"/>
        <v>0</v>
      </c>
      <c r="D164">
        <f t="shared" si="20"/>
        <v>0</v>
      </c>
      <c r="E164">
        <f t="shared" si="21"/>
        <v>1</v>
      </c>
      <c r="F164">
        <f t="shared" si="22"/>
        <v>0</v>
      </c>
      <c r="G164">
        <f t="shared" si="23"/>
        <v>0</v>
      </c>
      <c r="H164">
        <f t="shared" si="24"/>
        <v>0</v>
      </c>
      <c r="I164">
        <f t="shared" si="25"/>
        <v>0</v>
      </c>
      <c r="J164">
        <f t="shared" si="26"/>
        <v>0</v>
      </c>
    </row>
    <row r="165" spans="1:10" x14ac:dyDescent="0.3">
      <c r="A165" s="9" t="s">
        <v>1165</v>
      </c>
      <c r="B165">
        <f t="shared" si="18"/>
        <v>0</v>
      </c>
      <c r="C165" s="26">
        <f t="shared" si="19"/>
        <v>0</v>
      </c>
      <c r="D165">
        <f t="shared" si="20"/>
        <v>1</v>
      </c>
      <c r="E165">
        <f t="shared" si="21"/>
        <v>0</v>
      </c>
      <c r="F165">
        <f t="shared" si="22"/>
        <v>0</v>
      </c>
      <c r="G165">
        <f t="shared" si="23"/>
        <v>0</v>
      </c>
      <c r="H165">
        <f t="shared" si="24"/>
        <v>0</v>
      </c>
      <c r="I165">
        <f t="shared" si="25"/>
        <v>0</v>
      </c>
      <c r="J165">
        <f t="shared" si="26"/>
        <v>0</v>
      </c>
    </row>
    <row r="166" spans="1:10" x14ac:dyDescent="0.3">
      <c r="A166" s="9" t="s">
        <v>1172</v>
      </c>
      <c r="B166">
        <f t="shared" si="18"/>
        <v>0</v>
      </c>
      <c r="C166" s="26">
        <f t="shared" si="19"/>
        <v>0</v>
      </c>
      <c r="D166">
        <f t="shared" si="20"/>
        <v>0</v>
      </c>
      <c r="E166">
        <f t="shared" si="21"/>
        <v>0</v>
      </c>
      <c r="F166">
        <f t="shared" si="22"/>
        <v>0</v>
      </c>
      <c r="G166">
        <f t="shared" si="23"/>
        <v>0</v>
      </c>
      <c r="H166">
        <f t="shared" si="24"/>
        <v>0</v>
      </c>
      <c r="I166">
        <f t="shared" si="25"/>
        <v>0</v>
      </c>
      <c r="J166">
        <f t="shared" si="26"/>
        <v>0</v>
      </c>
    </row>
    <row r="167" spans="1:10" x14ac:dyDescent="0.3">
      <c r="A167" s="9" t="s">
        <v>1179</v>
      </c>
      <c r="B167">
        <f t="shared" si="18"/>
        <v>1</v>
      </c>
      <c r="C167" s="26">
        <f t="shared" si="19"/>
        <v>0</v>
      </c>
      <c r="D167">
        <f t="shared" si="20"/>
        <v>0</v>
      </c>
      <c r="E167">
        <f t="shared" si="21"/>
        <v>1</v>
      </c>
      <c r="F167">
        <f t="shared" si="22"/>
        <v>0</v>
      </c>
      <c r="G167">
        <f t="shared" si="23"/>
        <v>0</v>
      </c>
      <c r="H167">
        <f t="shared" si="24"/>
        <v>0</v>
      </c>
      <c r="I167">
        <f t="shared" si="25"/>
        <v>0</v>
      </c>
      <c r="J167">
        <f t="shared" si="26"/>
        <v>0</v>
      </c>
    </row>
    <row r="168" spans="1:10" x14ac:dyDescent="0.3">
      <c r="A168" s="9" t="s">
        <v>1186</v>
      </c>
      <c r="B168">
        <f t="shared" si="18"/>
        <v>0</v>
      </c>
      <c r="C168" s="26">
        <f t="shared" si="19"/>
        <v>0</v>
      </c>
      <c r="D168">
        <f t="shared" si="20"/>
        <v>0</v>
      </c>
      <c r="E168">
        <f t="shared" si="21"/>
        <v>1</v>
      </c>
      <c r="F168">
        <f t="shared" si="22"/>
        <v>0</v>
      </c>
      <c r="G168">
        <f t="shared" si="23"/>
        <v>0</v>
      </c>
      <c r="H168">
        <f t="shared" si="24"/>
        <v>0</v>
      </c>
      <c r="I168">
        <f t="shared" si="25"/>
        <v>0</v>
      </c>
      <c r="J168">
        <f t="shared" si="26"/>
        <v>0</v>
      </c>
    </row>
    <row r="169" spans="1:10" x14ac:dyDescent="0.3">
      <c r="A169" s="9" t="s">
        <v>1191</v>
      </c>
      <c r="B169">
        <f t="shared" si="18"/>
        <v>0</v>
      </c>
      <c r="C169" s="26">
        <f t="shared" si="19"/>
        <v>0</v>
      </c>
      <c r="D169">
        <f t="shared" si="20"/>
        <v>0</v>
      </c>
      <c r="E169">
        <f t="shared" si="21"/>
        <v>1</v>
      </c>
      <c r="F169">
        <f t="shared" si="22"/>
        <v>0</v>
      </c>
      <c r="G169">
        <f t="shared" si="23"/>
        <v>0</v>
      </c>
      <c r="H169">
        <f t="shared" si="24"/>
        <v>0</v>
      </c>
      <c r="I169">
        <f t="shared" si="25"/>
        <v>0</v>
      </c>
      <c r="J169">
        <f t="shared" si="26"/>
        <v>0</v>
      </c>
    </row>
    <row r="170" spans="1:10" x14ac:dyDescent="0.3">
      <c r="A170" s="9" t="s">
        <v>1198</v>
      </c>
      <c r="B170">
        <f t="shared" si="18"/>
        <v>0</v>
      </c>
      <c r="C170" s="26">
        <f t="shared" si="19"/>
        <v>0</v>
      </c>
      <c r="D170">
        <f t="shared" si="20"/>
        <v>0</v>
      </c>
      <c r="E170">
        <f t="shared" si="21"/>
        <v>1</v>
      </c>
      <c r="F170">
        <f t="shared" si="22"/>
        <v>0</v>
      </c>
      <c r="G170">
        <f t="shared" si="23"/>
        <v>0</v>
      </c>
      <c r="H170">
        <f t="shared" si="24"/>
        <v>0</v>
      </c>
      <c r="I170">
        <f t="shared" si="25"/>
        <v>0</v>
      </c>
      <c r="J170">
        <f t="shared" si="26"/>
        <v>0</v>
      </c>
    </row>
    <row r="171" spans="1:10" x14ac:dyDescent="0.3">
      <c r="A171" s="9" t="s">
        <v>1205</v>
      </c>
      <c r="B171">
        <f t="shared" si="18"/>
        <v>0</v>
      </c>
      <c r="C171" s="26">
        <f t="shared" si="19"/>
        <v>0</v>
      </c>
      <c r="D171">
        <f t="shared" si="20"/>
        <v>0</v>
      </c>
      <c r="E171">
        <f t="shared" si="21"/>
        <v>1</v>
      </c>
      <c r="F171">
        <f t="shared" si="22"/>
        <v>0</v>
      </c>
      <c r="G171">
        <f t="shared" si="23"/>
        <v>0</v>
      </c>
      <c r="H171">
        <f t="shared" si="24"/>
        <v>0</v>
      </c>
      <c r="I171">
        <f t="shared" si="25"/>
        <v>0</v>
      </c>
      <c r="J171">
        <f t="shared" si="26"/>
        <v>0</v>
      </c>
    </row>
    <row r="172" spans="1:10" x14ac:dyDescent="0.3">
      <c r="A172" s="9" t="s">
        <v>1212</v>
      </c>
      <c r="B172">
        <f t="shared" si="18"/>
        <v>0</v>
      </c>
      <c r="C172" s="26">
        <f t="shared" si="19"/>
        <v>0</v>
      </c>
      <c r="D172">
        <f t="shared" si="20"/>
        <v>0</v>
      </c>
      <c r="E172">
        <f t="shared" si="21"/>
        <v>0</v>
      </c>
      <c r="F172">
        <f t="shared" si="22"/>
        <v>0</v>
      </c>
      <c r="G172">
        <f t="shared" si="23"/>
        <v>0</v>
      </c>
      <c r="H172">
        <f t="shared" si="24"/>
        <v>0</v>
      </c>
      <c r="I172">
        <f t="shared" si="25"/>
        <v>0</v>
      </c>
      <c r="J172">
        <f t="shared" si="26"/>
        <v>0</v>
      </c>
    </row>
    <row r="173" spans="1:10" x14ac:dyDescent="0.3">
      <c r="A173" s="9" t="s">
        <v>1219</v>
      </c>
      <c r="B173">
        <f t="shared" si="18"/>
        <v>0</v>
      </c>
      <c r="C173" s="26">
        <f t="shared" si="19"/>
        <v>0</v>
      </c>
      <c r="D173">
        <f t="shared" si="20"/>
        <v>1</v>
      </c>
      <c r="E173">
        <f t="shared" si="21"/>
        <v>0</v>
      </c>
      <c r="F173">
        <f t="shared" si="22"/>
        <v>0</v>
      </c>
      <c r="G173">
        <f t="shared" si="23"/>
        <v>0</v>
      </c>
      <c r="H173">
        <f t="shared" si="24"/>
        <v>0</v>
      </c>
      <c r="I173">
        <f t="shared" si="25"/>
        <v>0</v>
      </c>
      <c r="J173">
        <f t="shared" si="26"/>
        <v>0</v>
      </c>
    </row>
    <row r="174" spans="1:10" x14ac:dyDescent="0.3">
      <c r="A174" s="9" t="s">
        <v>1226</v>
      </c>
      <c r="B174">
        <f t="shared" si="18"/>
        <v>0</v>
      </c>
      <c r="C174" s="26">
        <f t="shared" si="19"/>
        <v>0</v>
      </c>
      <c r="D174">
        <f t="shared" si="20"/>
        <v>1</v>
      </c>
      <c r="E174">
        <f t="shared" si="21"/>
        <v>0</v>
      </c>
      <c r="F174">
        <f t="shared" si="22"/>
        <v>1</v>
      </c>
      <c r="G174">
        <f t="shared" si="23"/>
        <v>0</v>
      </c>
      <c r="H174">
        <f t="shared" si="24"/>
        <v>0</v>
      </c>
      <c r="I174">
        <f t="shared" si="25"/>
        <v>0</v>
      </c>
      <c r="J174">
        <f t="shared" si="26"/>
        <v>0</v>
      </c>
    </row>
    <row r="175" spans="1:10" x14ac:dyDescent="0.3">
      <c r="A175" s="9" t="s">
        <v>1233</v>
      </c>
      <c r="B175">
        <f t="shared" si="18"/>
        <v>0</v>
      </c>
      <c r="C175" s="26">
        <f t="shared" si="19"/>
        <v>0</v>
      </c>
      <c r="D175">
        <f t="shared" si="20"/>
        <v>0</v>
      </c>
      <c r="E175">
        <f t="shared" si="21"/>
        <v>0</v>
      </c>
      <c r="F175">
        <f t="shared" si="22"/>
        <v>0</v>
      </c>
      <c r="G175">
        <f t="shared" si="23"/>
        <v>0</v>
      </c>
      <c r="H175">
        <f t="shared" si="24"/>
        <v>0</v>
      </c>
      <c r="I175">
        <f t="shared" si="25"/>
        <v>0</v>
      </c>
      <c r="J175">
        <f t="shared" si="26"/>
        <v>0</v>
      </c>
    </row>
    <row r="176" spans="1:10" x14ac:dyDescent="0.3">
      <c r="A176" s="9" t="s">
        <v>1240</v>
      </c>
      <c r="B176">
        <f t="shared" si="18"/>
        <v>0</v>
      </c>
      <c r="C176" s="26">
        <f t="shared" si="19"/>
        <v>0</v>
      </c>
      <c r="D176">
        <f t="shared" si="20"/>
        <v>0</v>
      </c>
      <c r="E176">
        <f t="shared" si="21"/>
        <v>0</v>
      </c>
      <c r="F176">
        <f t="shared" si="22"/>
        <v>0</v>
      </c>
      <c r="G176">
        <f t="shared" si="23"/>
        <v>0</v>
      </c>
      <c r="H176">
        <f t="shared" si="24"/>
        <v>0</v>
      </c>
      <c r="I176">
        <f t="shared" si="25"/>
        <v>0</v>
      </c>
      <c r="J176">
        <f t="shared" si="26"/>
        <v>0</v>
      </c>
    </row>
    <row r="177" spans="1:10" x14ac:dyDescent="0.3">
      <c r="A177" s="9" t="s">
        <v>1247</v>
      </c>
      <c r="B177">
        <f t="shared" si="18"/>
        <v>0</v>
      </c>
      <c r="C177" s="26">
        <f t="shared" si="19"/>
        <v>0</v>
      </c>
      <c r="D177">
        <f t="shared" si="20"/>
        <v>0</v>
      </c>
      <c r="E177">
        <f t="shared" si="21"/>
        <v>0</v>
      </c>
      <c r="F177">
        <f t="shared" si="22"/>
        <v>0</v>
      </c>
      <c r="G177">
        <f t="shared" si="23"/>
        <v>0</v>
      </c>
      <c r="H177">
        <f t="shared" si="24"/>
        <v>0</v>
      </c>
      <c r="I177">
        <f t="shared" si="25"/>
        <v>0</v>
      </c>
      <c r="J177">
        <f t="shared" si="26"/>
        <v>0</v>
      </c>
    </row>
    <row r="178" spans="1:10" x14ac:dyDescent="0.3">
      <c r="A178" s="9" t="s">
        <v>1254</v>
      </c>
      <c r="B178">
        <f t="shared" si="18"/>
        <v>0</v>
      </c>
      <c r="C178" s="26">
        <f t="shared" si="19"/>
        <v>0</v>
      </c>
      <c r="D178">
        <f t="shared" si="20"/>
        <v>0</v>
      </c>
      <c r="E178">
        <f t="shared" si="21"/>
        <v>0</v>
      </c>
      <c r="F178">
        <f t="shared" si="22"/>
        <v>0</v>
      </c>
      <c r="G178">
        <f t="shared" si="23"/>
        <v>0</v>
      </c>
      <c r="H178">
        <f t="shared" si="24"/>
        <v>0</v>
      </c>
      <c r="I178">
        <f t="shared" si="25"/>
        <v>0</v>
      </c>
      <c r="J178">
        <f t="shared" si="26"/>
        <v>0</v>
      </c>
    </row>
    <row r="179" spans="1:10" x14ac:dyDescent="0.3">
      <c r="A179" s="9" t="s">
        <v>1261</v>
      </c>
      <c r="B179">
        <f t="shared" si="18"/>
        <v>0</v>
      </c>
      <c r="C179" s="26">
        <f t="shared" si="19"/>
        <v>0</v>
      </c>
      <c r="D179">
        <f t="shared" si="20"/>
        <v>0</v>
      </c>
      <c r="E179">
        <f t="shared" si="21"/>
        <v>1</v>
      </c>
      <c r="F179">
        <f t="shared" si="22"/>
        <v>0</v>
      </c>
      <c r="G179">
        <f t="shared" si="23"/>
        <v>0</v>
      </c>
      <c r="H179">
        <f t="shared" si="24"/>
        <v>0</v>
      </c>
      <c r="I179">
        <f t="shared" si="25"/>
        <v>0</v>
      </c>
      <c r="J179">
        <f t="shared" si="26"/>
        <v>0</v>
      </c>
    </row>
    <row r="180" spans="1:10" x14ac:dyDescent="0.3">
      <c r="A180" s="9" t="s">
        <v>1268</v>
      </c>
      <c r="B180">
        <f t="shared" si="18"/>
        <v>0</v>
      </c>
      <c r="C180" s="26">
        <f t="shared" si="19"/>
        <v>0</v>
      </c>
      <c r="D180">
        <f t="shared" si="20"/>
        <v>1</v>
      </c>
      <c r="E180">
        <f t="shared" si="21"/>
        <v>0</v>
      </c>
      <c r="F180">
        <f t="shared" si="22"/>
        <v>0</v>
      </c>
      <c r="G180">
        <f t="shared" si="23"/>
        <v>0</v>
      </c>
      <c r="H180">
        <f t="shared" si="24"/>
        <v>0</v>
      </c>
      <c r="I180">
        <f t="shared" si="25"/>
        <v>0</v>
      </c>
      <c r="J180">
        <f t="shared" si="26"/>
        <v>0</v>
      </c>
    </row>
    <row r="181" spans="1:10" x14ac:dyDescent="0.3">
      <c r="A181" s="9" t="s">
        <v>1275</v>
      </c>
      <c r="B181">
        <f t="shared" si="18"/>
        <v>0</v>
      </c>
      <c r="C181" s="26">
        <f t="shared" si="19"/>
        <v>0</v>
      </c>
      <c r="D181">
        <f t="shared" si="20"/>
        <v>0</v>
      </c>
      <c r="E181">
        <f t="shared" si="21"/>
        <v>0</v>
      </c>
      <c r="F181">
        <f t="shared" si="22"/>
        <v>1</v>
      </c>
      <c r="G181">
        <f t="shared" si="23"/>
        <v>0</v>
      </c>
      <c r="H181">
        <f t="shared" si="24"/>
        <v>0</v>
      </c>
      <c r="I181">
        <f t="shared" si="25"/>
        <v>0</v>
      </c>
      <c r="J181">
        <f t="shared" si="26"/>
        <v>0</v>
      </c>
    </row>
    <row r="182" spans="1:10" x14ac:dyDescent="0.3">
      <c r="A182" s="9" t="s">
        <v>1282</v>
      </c>
      <c r="B182">
        <f t="shared" si="18"/>
        <v>0</v>
      </c>
      <c r="C182" s="26">
        <f t="shared" si="19"/>
        <v>0</v>
      </c>
      <c r="D182">
        <f t="shared" si="20"/>
        <v>0</v>
      </c>
      <c r="E182">
        <f t="shared" si="21"/>
        <v>0</v>
      </c>
      <c r="F182">
        <f t="shared" si="22"/>
        <v>0</v>
      </c>
      <c r="G182">
        <f t="shared" si="23"/>
        <v>0</v>
      </c>
      <c r="H182">
        <f t="shared" si="24"/>
        <v>0</v>
      </c>
      <c r="I182">
        <f t="shared" si="25"/>
        <v>0</v>
      </c>
      <c r="J182">
        <f t="shared" si="26"/>
        <v>0</v>
      </c>
    </row>
    <row r="183" spans="1:10" x14ac:dyDescent="0.3">
      <c r="A183" s="9" t="s">
        <v>1289</v>
      </c>
      <c r="B183">
        <f t="shared" si="18"/>
        <v>0</v>
      </c>
      <c r="C183" s="26">
        <f t="shared" si="19"/>
        <v>0</v>
      </c>
      <c r="D183">
        <f t="shared" si="20"/>
        <v>0</v>
      </c>
      <c r="E183">
        <f t="shared" si="21"/>
        <v>0</v>
      </c>
      <c r="F183">
        <f t="shared" si="22"/>
        <v>0</v>
      </c>
      <c r="G183">
        <f t="shared" si="23"/>
        <v>0</v>
      </c>
      <c r="H183">
        <f t="shared" si="24"/>
        <v>0</v>
      </c>
      <c r="I183">
        <f t="shared" si="25"/>
        <v>0</v>
      </c>
      <c r="J183">
        <f t="shared" si="26"/>
        <v>0</v>
      </c>
    </row>
    <row r="184" spans="1:10" x14ac:dyDescent="0.3">
      <c r="A184" s="9" t="s">
        <v>1296</v>
      </c>
      <c r="B184">
        <f t="shared" si="18"/>
        <v>0</v>
      </c>
      <c r="C184" s="26">
        <f t="shared" si="19"/>
        <v>0</v>
      </c>
      <c r="D184">
        <f t="shared" si="20"/>
        <v>0</v>
      </c>
      <c r="E184">
        <f t="shared" si="21"/>
        <v>0</v>
      </c>
      <c r="F184">
        <f t="shared" si="22"/>
        <v>0</v>
      </c>
      <c r="G184">
        <f t="shared" si="23"/>
        <v>0</v>
      </c>
      <c r="H184">
        <f t="shared" si="24"/>
        <v>0</v>
      </c>
      <c r="I184">
        <f t="shared" si="25"/>
        <v>0</v>
      </c>
      <c r="J184">
        <f t="shared" si="26"/>
        <v>0</v>
      </c>
    </row>
    <row r="185" spans="1:10" x14ac:dyDescent="0.3">
      <c r="A185" s="9" t="s">
        <v>1303</v>
      </c>
      <c r="B185">
        <f t="shared" si="18"/>
        <v>0</v>
      </c>
      <c r="C185" s="26">
        <f t="shared" si="19"/>
        <v>0</v>
      </c>
      <c r="D185">
        <f t="shared" si="20"/>
        <v>0</v>
      </c>
      <c r="E185">
        <f t="shared" si="21"/>
        <v>0</v>
      </c>
      <c r="F185">
        <f t="shared" si="22"/>
        <v>0</v>
      </c>
      <c r="G185">
        <f t="shared" si="23"/>
        <v>0</v>
      </c>
      <c r="H185">
        <f t="shared" si="24"/>
        <v>0</v>
      </c>
      <c r="I185">
        <f t="shared" si="25"/>
        <v>0</v>
      </c>
      <c r="J185">
        <f t="shared" si="26"/>
        <v>0</v>
      </c>
    </row>
    <row r="186" spans="1:10" x14ac:dyDescent="0.3">
      <c r="A186" s="9" t="s">
        <v>1310</v>
      </c>
      <c r="B186">
        <f t="shared" si="18"/>
        <v>0</v>
      </c>
      <c r="C186" s="26">
        <f t="shared" si="19"/>
        <v>0</v>
      </c>
      <c r="D186">
        <f t="shared" si="20"/>
        <v>0</v>
      </c>
      <c r="E186">
        <f t="shared" si="21"/>
        <v>0</v>
      </c>
      <c r="F186">
        <f t="shared" si="22"/>
        <v>0</v>
      </c>
      <c r="G186">
        <f t="shared" si="23"/>
        <v>0</v>
      </c>
      <c r="H186">
        <f t="shared" si="24"/>
        <v>0</v>
      </c>
      <c r="I186">
        <f t="shared" si="25"/>
        <v>0</v>
      </c>
      <c r="J186">
        <f t="shared" si="26"/>
        <v>0</v>
      </c>
    </row>
    <row r="187" spans="1:10" x14ac:dyDescent="0.3">
      <c r="A187" s="9" t="s">
        <v>1316</v>
      </c>
      <c r="B187">
        <f t="shared" si="18"/>
        <v>0</v>
      </c>
      <c r="C187" s="26">
        <f t="shared" si="19"/>
        <v>0</v>
      </c>
      <c r="D187">
        <f t="shared" si="20"/>
        <v>0</v>
      </c>
      <c r="E187">
        <f t="shared" si="21"/>
        <v>1</v>
      </c>
      <c r="F187">
        <f t="shared" si="22"/>
        <v>0</v>
      </c>
      <c r="G187">
        <f t="shared" si="23"/>
        <v>0</v>
      </c>
      <c r="H187">
        <f t="shared" si="24"/>
        <v>0</v>
      </c>
      <c r="I187">
        <f t="shared" si="25"/>
        <v>0</v>
      </c>
      <c r="J187">
        <f t="shared" si="26"/>
        <v>0</v>
      </c>
    </row>
    <row r="188" spans="1:10" x14ac:dyDescent="0.3">
      <c r="A188" s="9" t="s">
        <v>1323</v>
      </c>
      <c r="B188">
        <f t="shared" si="18"/>
        <v>0</v>
      </c>
      <c r="C188" s="26">
        <f t="shared" si="19"/>
        <v>0</v>
      </c>
      <c r="D188">
        <f t="shared" si="20"/>
        <v>0</v>
      </c>
      <c r="E188">
        <f t="shared" si="21"/>
        <v>0</v>
      </c>
      <c r="F188">
        <f t="shared" si="22"/>
        <v>0</v>
      </c>
      <c r="G188">
        <f t="shared" si="23"/>
        <v>0</v>
      </c>
      <c r="H188">
        <f t="shared" si="24"/>
        <v>0</v>
      </c>
      <c r="I188">
        <f t="shared" si="25"/>
        <v>0</v>
      </c>
      <c r="J188">
        <f t="shared" si="26"/>
        <v>0</v>
      </c>
    </row>
    <row r="189" spans="1:10" x14ac:dyDescent="0.3">
      <c r="A189" s="9" t="s">
        <v>1330</v>
      </c>
      <c r="B189">
        <f t="shared" si="18"/>
        <v>0</v>
      </c>
      <c r="C189" s="26">
        <f t="shared" si="19"/>
        <v>0</v>
      </c>
      <c r="D189">
        <f t="shared" si="20"/>
        <v>0</v>
      </c>
      <c r="E189">
        <f t="shared" si="21"/>
        <v>1</v>
      </c>
      <c r="F189">
        <f t="shared" si="22"/>
        <v>0</v>
      </c>
      <c r="G189">
        <f t="shared" si="23"/>
        <v>0</v>
      </c>
      <c r="H189">
        <f t="shared" si="24"/>
        <v>0</v>
      </c>
      <c r="I189">
        <f t="shared" si="25"/>
        <v>0</v>
      </c>
      <c r="J189">
        <f t="shared" si="26"/>
        <v>0</v>
      </c>
    </row>
    <row r="190" spans="1:10" x14ac:dyDescent="0.3">
      <c r="A190" s="9" t="s">
        <v>1337</v>
      </c>
      <c r="B190">
        <f t="shared" si="18"/>
        <v>0</v>
      </c>
      <c r="C190" s="26">
        <f t="shared" si="19"/>
        <v>0</v>
      </c>
      <c r="D190">
        <f t="shared" si="20"/>
        <v>1</v>
      </c>
      <c r="E190">
        <f t="shared" si="21"/>
        <v>0</v>
      </c>
      <c r="F190">
        <f t="shared" si="22"/>
        <v>0</v>
      </c>
      <c r="G190">
        <f t="shared" si="23"/>
        <v>0</v>
      </c>
      <c r="H190">
        <f t="shared" si="24"/>
        <v>0</v>
      </c>
      <c r="I190">
        <f t="shared" si="25"/>
        <v>0</v>
      </c>
      <c r="J190">
        <f t="shared" si="26"/>
        <v>0</v>
      </c>
    </row>
    <row r="191" spans="1:10" x14ac:dyDescent="0.3">
      <c r="A191" s="9" t="s">
        <v>1344</v>
      </c>
      <c r="B191">
        <f t="shared" si="18"/>
        <v>0</v>
      </c>
      <c r="C191" s="26">
        <f t="shared" si="19"/>
        <v>0</v>
      </c>
      <c r="D191">
        <f t="shared" si="20"/>
        <v>0</v>
      </c>
      <c r="E191">
        <f t="shared" si="21"/>
        <v>0</v>
      </c>
      <c r="F191">
        <f t="shared" si="22"/>
        <v>0</v>
      </c>
      <c r="G191">
        <f t="shared" si="23"/>
        <v>0</v>
      </c>
      <c r="H191">
        <f t="shared" si="24"/>
        <v>0</v>
      </c>
      <c r="I191">
        <f t="shared" si="25"/>
        <v>0</v>
      </c>
      <c r="J191">
        <f t="shared" si="26"/>
        <v>0</v>
      </c>
    </row>
    <row r="192" spans="1:10" x14ac:dyDescent="0.3">
      <c r="A192" s="9" t="s">
        <v>1351</v>
      </c>
      <c r="B192">
        <f t="shared" si="18"/>
        <v>0</v>
      </c>
      <c r="C192" s="26">
        <f t="shared" si="19"/>
        <v>0</v>
      </c>
      <c r="D192">
        <f t="shared" si="20"/>
        <v>0</v>
      </c>
      <c r="E192">
        <f t="shared" si="21"/>
        <v>0</v>
      </c>
      <c r="F192">
        <f t="shared" si="22"/>
        <v>0</v>
      </c>
      <c r="G192">
        <f t="shared" si="23"/>
        <v>0</v>
      </c>
      <c r="H192">
        <f t="shared" si="24"/>
        <v>0</v>
      </c>
      <c r="I192">
        <f t="shared" si="25"/>
        <v>0</v>
      </c>
      <c r="J192">
        <f t="shared" si="26"/>
        <v>0</v>
      </c>
    </row>
    <row r="193" spans="1:10" x14ac:dyDescent="0.3">
      <c r="A193" s="9" t="s">
        <v>1358</v>
      </c>
      <c r="B193">
        <f t="shared" si="18"/>
        <v>0</v>
      </c>
      <c r="C193" s="26">
        <f t="shared" si="19"/>
        <v>0</v>
      </c>
      <c r="D193">
        <f t="shared" si="20"/>
        <v>0</v>
      </c>
      <c r="E193">
        <f t="shared" si="21"/>
        <v>0</v>
      </c>
      <c r="F193">
        <f t="shared" si="22"/>
        <v>0</v>
      </c>
      <c r="G193">
        <f t="shared" si="23"/>
        <v>0</v>
      </c>
      <c r="H193">
        <f t="shared" si="24"/>
        <v>0</v>
      </c>
      <c r="I193">
        <f t="shared" si="25"/>
        <v>0</v>
      </c>
      <c r="J193">
        <f t="shared" si="26"/>
        <v>0</v>
      </c>
    </row>
    <row r="194" spans="1:10" x14ac:dyDescent="0.3">
      <c r="A194" s="9" t="s">
        <v>1365</v>
      </c>
      <c r="B194">
        <f t="shared" si="18"/>
        <v>0</v>
      </c>
      <c r="C194" s="26">
        <f t="shared" si="19"/>
        <v>0</v>
      </c>
      <c r="D194">
        <f t="shared" si="20"/>
        <v>0</v>
      </c>
      <c r="E194">
        <f t="shared" si="21"/>
        <v>0</v>
      </c>
      <c r="F194">
        <f t="shared" si="22"/>
        <v>0</v>
      </c>
      <c r="G194">
        <f t="shared" si="23"/>
        <v>0</v>
      </c>
      <c r="H194">
        <f t="shared" si="24"/>
        <v>0</v>
      </c>
      <c r="I194">
        <f t="shared" si="25"/>
        <v>0</v>
      </c>
      <c r="J194">
        <f t="shared" si="26"/>
        <v>0</v>
      </c>
    </row>
    <row r="195" spans="1:10" x14ac:dyDescent="0.3">
      <c r="A195" s="9" t="s">
        <v>1371</v>
      </c>
      <c r="B195">
        <f t="shared" ref="B195:B258" si="27">ISNUMBER(SEARCH($B$1,A195))+0</f>
        <v>0</v>
      </c>
      <c r="C195" s="26">
        <f t="shared" ref="C195:C258" si="28">ISNUMBER(SEARCH($C$1,A195))+0</f>
        <v>0</v>
      </c>
      <c r="D195">
        <f t="shared" ref="D195:D258" si="29">ISNUMBER(SEARCH($D$1,A195))+0</f>
        <v>1</v>
      </c>
      <c r="E195">
        <f t="shared" ref="E195:E258" si="30">ISNUMBER(SEARCH($E$1,A195))+0</f>
        <v>0</v>
      </c>
      <c r="F195">
        <f t="shared" ref="F195:F258" si="31">ISNUMBER(SEARCH($F$1,A195))+0</f>
        <v>0</v>
      </c>
      <c r="G195">
        <f t="shared" ref="G195:G258" si="32">ISNUMBER(SEARCH($G$1,A195))+0</f>
        <v>0</v>
      </c>
      <c r="H195">
        <f t="shared" ref="H195:H258" si="33">ISNUMBER(SEARCH($H$1,A195))+0</f>
        <v>0</v>
      </c>
      <c r="I195">
        <f t="shared" ref="I195:I258" si="34">ISNUMBER(SEARCH($I$1,A195))+0</f>
        <v>0</v>
      </c>
      <c r="J195">
        <f t="shared" ref="J195:J258" si="35">ISNUMBER(SEARCH($J$1,A195))+0</f>
        <v>0</v>
      </c>
    </row>
    <row r="196" spans="1:10" x14ac:dyDescent="0.3">
      <c r="A196" s="9" t="s">
        <v>1378</v>
      </c>
      <c r="B196">
        <f t="shared" si="27"/>
        <v>0</v>
      </c>
      <c r="C196" s="26">
        <f t="shared" si="28"/>
        <v>0</v>
      </c>
      <c r="D196">
        <f t="shared" si="29"/>
        <v>0</v>
      </c>
      <c r="E196">
        <f t="shared" si="30"/>
        <v>1</v>
      </c>
      <c r="F196">
        <f t="shared" si="31"/>
        <v>0</v>
      </c>
      <c r="G196">
        <f t="shared" si="32"/>
        <v>0</v>
      </c>
      <c r="H196">
        <f t="shared" si="33"/>
        <v>0</v>
      </c>
      <c r="I196">
        <f t="shared" si="34"/>
        <v>0</v>
      </c>
      <c r="J196">
        <f t="shared" si="35"/>
        <v>0</v>
      </c>
    </row>
    <row r="197" spans="1:10" x14ac:dyDescent="0.3">
      <c r="A197" s="9" t="s">
        <v>1384</v>
      </c>
      <c r="B197">
        <f t="shared" si="27"/>
        <v>0</v>
      </c>
      <c r="C197" s="26">
        <f t="shared" si="28"/>
        <v>0</v>
      </c>
      <c r="D197">
        <f t="shared" si="29"/>
        <v>0</v>
      </c>
      <c r="E197">
        <f t="shared" si="30"/>
        <v>0</v>
      </c>
      <c r="F197">
        <f t="shared" si="31"/>
        <v>0</v>
      </c>
      <c r="G197">
        <f t="shared" si="32"/>
        <v>0</v>
      </c>
      <c r="H197">
        <f t="shared" si="33"/>
        <v>0</v>
      </c>
      <c r="I197">
        <f t="shared" si="34"/>
        <v>0</v>
      </c>
      <c r="J197">
        <f t="shared" si="35"/>
        <v>0</v>
      </c>
    </row>
    <row r="198" spans="1:10" x14ac:dyDescent="0.3">
      <c r="A198" s="9" t="s">
        <v>1391</v>
      </c>
      <c r="B198">
        <f t="shared" si="27"/>
        <v>0</v>
      </c>
      <c r="C198" s="26">
        <f t="shared" si="28"/>
        <v>0</v>
      </c>
      <c r="D198">
        <f t="shared" si="29"/>
        <v>0</v>
      </c>
      <c r="E198">
        <f t="shared" si="30"/>
        <v>0</v>
      </c>
      <c r="F198">
        <f t="shared" si="31"/>
        <v>1</v>
      </c>
      <c r="G198">
        <f t="shared" si="32"/>
        <v>0</v>
      </c>
      <c r="H198">
        <f t="shared" si="33"/>
        <v>0</v>
      </c>
      <c r="I198">
        <f t="shared" si="34"/>
        <v>0</v>
      </c>
      <c r="J198">
        <f t="shared" si="35"/>
        <v>1</v>
      </c>
    </row>
    <row r="199" spans="1:10" x14ac:dyDescent="0.3">
      <c r="A199" s="9" t="s">
        <v>1398</v>
      </c>
      <c r="B199">
        <f t="shared" si="27"/>
        <v>0</v>
      </c>
      <c r="C199" s="26">
        <f t="shared" si="28"/>
        <v>0</v>
      </c>
      <c r="D199">
        <f t="shared" si="29"/>
        <v>0</v>
      </c>
      <c r="E199">
        <f t="shared" si="30"/>
        <v>0</v>
      </c>
      <c r="F199">
        <f t="shared" si="31"/>
        <v>0</v>
      </c>
      <c r="G199">
        <f t="shared" si="32"/>
        <v>0</v>
      </c>
      <c r="H199">
        <f t="shared" si="33"/>
        <v>0</v>
      </c>
      <c r="I199">
        <f t="shared" si="34"/>
        <v>0</v>
      </c>
      <c r="J199">
        <f t="shared" si="35"/>
        <v>0</v>
      </c>
    </row>
    <row r="200" spans="1:10" x14ac:dyDescent="0.3">
      <c r="A200" s="9" t="s">
        <v>1405</v>
      </c>
      <c r="B200">
        <f t="shared" si="27"/>
        <v>0</v>
      </c>
      <c r="C200" s="26">
        <f t="shared" si="28"/>
        <v>0</v>
      </c>
      <c r="D200">
        <f t="shared" si="29"/>
        <v>0</v>
      </c>
      <c r="E200">
        <f t="shared" si="30"/>
        <v>0</v>
      </c>
      <c r="F200">
        <f t="shared" si="31"/>
        <v>0</v>
      </c>
      <c r="G200">
        <f t="shared" si="32"/>
        <v>0</v>
      </c>
      <c r="H200">
        <f t="shared" si="33"/>
        <v>0</v>
      </c>
      <c r="I200">
        <f t="shared" si="34"/>
        <v>0</v>
      </c>
      <c r="J200">
        <f t="shared" si="35"/>
        <v>0</v>
      </c>
    </row>
    <row r="201" spans="1:10" x14ac:dyDescent="0.3">
      <c r="A201" s="9" t="s">
        <v>1412</v>
      </c>
      <c r="B201">
        <f t="shared" si="27"/>
        <v>0</v>
      </c>
      <c r="C201" s="26">
        <f t="shared" si="28"/>
        <v>0</v>
      </c>
      <c r="D201">
        <f t="shared" si="29"/>
        <v>0</v>
      </c>
      <c r="E201">
        <f t="shared" si="30"/>
        <v>1</v>
      </c>
      <c r="F201">
        <f t="shared" si="31"/>
        <v>0</v>
      </c>
      <c r="G201">
        <f t="shared" si="32"/>
        <v>0</v>
      </c>
      <c r="H201">
        <f t="shared" si="33"/>
        <v>0</v>
      </c>
      <c r="I201">
        <f t="shared" si="34"/>
        <v>0</v>
      </c>
      <c r="J201">
        <f t="shared" si="35"/>
        <v>0</v>
      </c>
    </row>
    <row r="202" spans="1:10" x14ac:dyDescent="0.3">
      <c r="A202" s="9" t="s">
        <v>1419</v>
      </c>
      <c r="B202">
        <f t="shared" si="27"/>
        <v>0</v>
      </c>
      <c r="C202" s="26">
        <f t="shared" si="28"/>
        <v>0</v>
      </c>
      <c r="D202">
        <f t="shared" si="29"/>
        <v>0</v>
      </c>
      <c r="E202">
        <f t="shared" si="30"/>
        <v>0</v>
      </c>
      <c r="F202">
        <f t="shared" si="31"/>
        <v>0</v>
      </c>
      <c r="G202">
        <f t="shared" si="32"/>
        <v>0</v>
      </c>
      <c r="H202">
        <f t="shared" si="33"/>
        <v>0</v>
      </c>
      <c r="I202">
        <f t="shared" si="34"/>
        <v>0</v>
      </c>
      <c r="J202">
        <f t="shared" si="35"/>
        <v>0</v>
      </c>
    </row>
    <row r="203" spans="1:10" x14ac:dyDescent="0.3">
      <c r="A203" s="9" t="s">
        <v>1426</v>
      </c>
      <c r="B203">
        <f t="shared" si="27"/>
        <v>0</v>
      </c>
      <c r="C203" s="26">
        <f t="shared" si="28"/>
        <v>0</v>
      </c>
      <c r="D203">
        <f t="shared" si="29"/>
        <v>0</v>
      </c>
      <c r="E203">
        <f t="shared" si="30"/>
        <v>1</v>
      </c>
      <c r="F203">
        <f t="shared" si="31"/>
        <v>0</v>
      </c>
      <c r="G203">
        <f t="shared" si="32"/>
        <v>0</v>
      </c>
      <c r="H203">
        <f t="shared" si="33"/>
        <v>0</v>
      </c>
      <c r="I203">
        <f t="shared" si="34"/>
        <v>0</v>
      </c>
      <c r="J203">
        <f t="shared" si="35"/>
        <v>0</v>
      </c>
    </row>
    <row r="204" spans="1:10" x14ac:dyDescent="0.3">
      <c r="A204" s="9" t="s">
        <v>1433</v>
      </c>
      <c r="B204">
        <f t="shared" si="27"/>
        <v>0</v>
      </c>
      <c r="C204" s="26">
        <f t="shared" si="28"/>
        <v>0</v>
      </c>
      <c r="D204">
        <f t="shared" si="29"/>
        <v>0</v>
      </c>
      <c r="E204">
        <f t="shared" si="30"/>
        <v>0</v>
      </c>
      <c r="F204">
        <f t="shared" si="31"/>
        <v>0</v>
      </c>
      <c r="G204">
        <f t="shared" si="32"/>
        <v>0</v>
      </c>
      <c r="H204">
        <f t="shared" si="33"/>
        <v>0</v>
      </c>
      <c r="I204">
        <f t="shared" si="34"/>
        <v>0</v>
      </c>
      <c r="J204">
        <f t="shared" si="35"/>
        <v>0</v>
      </c>
    </row>
    <row r="205" spans="1:10" x14ac:dyDescent="0.3">
      <c r="A205" s="9" t="s">
        <v>1440</v>
      </c>
      <c r="B205">
        <f t="shared" si="27"/>
        <v>0</v>
      </c>
      <c r="C205" s="26">
        <f t="shared" si="28"/>
        <v>0</v>
      </c>
      <c r="D205">
        <f t="shared" si="29"/>
        <v>0</v>
      </c>
      <c r="E205">
        <f t="shared" si="30"/>
        <v>1</v>
      </c>
      <c r="F205">
        <f t="shared" si="31"/>
        <v>0</v>
      </c>
      <c r="G205">
        <f t="shared" si="32"/>
        <v>0</v>
      </c>
      <c r="H205">
        <f t="shared" si="33"/>
        <v>0</v>
      </c>
      <c r="I205">
        <f t="shared" si="34"/>
        <v>0</v>
      </c>
      <c r="J205">
        <f t="shared" si="35"/>
        <v>0</v>
      </c>
    </row>
    <row r="206" spans="1:10" x14ac:dyDescent="0.3">
      <c r="A206" s="9" t="s">
        <v>1447</v>
      </c>
      <c r="B206">
        <f t="shared" si="27"/>
        <v>0</v>
      </c>
      <c r="C206" s="26">
        <f t="shared" si="28"/>
        <v>0</v>
      </c>
      <c r="D206">
        <f t="shared" si="29"/>
        <v>0</v>
      </c>
      <c r="E206">
        <f t="shared" si="30"/>
        <v>0</v>
      </c>
      <c r="F206">
        <f t="shared" si="31"/>
        <v>0</v>
      </c>
      <c r="G206">
        <f t="shared" si="32"/>
        <v>0</v>
      </c>
      <c r="H206">
        <f t="shared" si="33"/>
        <v>0</v>
      </c>
      <c r="I206">
        <f t="shared" si="34"/>
        <v>0</v>
      </c>
      <c r="J206">
        <f t="shared" si="35"/>
        <v>0</v>
      </c>
    </row>
    <row r="207" spans="1:10" x14ac:dyDescent="0.3">
      <c r="A207" s="9" t="s">
        <v>1454</v>
      </c>
      <c r="B207">
        <f t="shared" si="27"/>
        <v>0</v>
      </c>
      <c r="C207" s="26">
        <f t="shared" si="28"/>
        <v>0</v>
      </c>
      <c r="D207">
        <f t="shared" si="29"/>
        <v>0</v>
      </c>
      <c r="E207">
        <f t="shared" si="30"/>
        <v>0</v>
      </c>
      <c r="F207">
        <f t="shared" si="31"/>
        <v>0</v>
      </c>
      <c r="G207">
        <f t="shared" si="32"/>
        <v>0</v>
      </c>
      <c r="H207">
        <f t="shared" si="33"/>
        <v>0</v>
      </c>
      <c r="I207">
        <f t="shared" si="34"/>
        <v>0</v>
      </c>
      <c r="J207">
        <f t="shared" si="35"/>
        <v>0</v>
      </c>
    </row>
    <row r="208" spans="1:10" x14ac:dyDescent="0.3">
      <c r="A208" s="9" t="s">
        <v>1461</v>
      </c>
      <c r="B208">
        <f t="shared" si="27"/>
        <v>0</v>
      </c>
      <c r="C208" s="26">
        <f t="shared" si="28"/>
        <v>0</v>
      </c>
      <c r="D208">
        <f t="shared" si="29"/>
        <v>0</v>
      </c>
      <c r="E208">
        <f t="shared" si="30"/>
        <v>0</v>
      </c>
      <c r="F208">
        <f t="shared" si="31"/>
        <v>0</v>
      </c>
      <c r="G208">
        <f t="shared" si="32"/>
        <v>0</v>
      </c>
      <c r="H208">
        <f t="shared" si="33"/>
        <v>0</v>
      </c>
      <c r="I208">
        <f t="shared" si="34"/>
        <v>0</v>
      </c>
      <c r="J208">
        <f t="shared" si="35"/>
        <v>0</v>
      </c>
    </row>
    <row r="209" spans="1:10" x14ac:dyDescent="0.3">
      <c r="A209" s="9" t="s">
        <v>1468</v>
      </c>
      <c r="B209">
        <f t="shared" si="27"/>
        <v>0</v>
      </c>
      <c r="C209" s="26">
        <f t="shared" si="28"/>
        <v>0</v>
      </c>
      <c r="D209">
        <f t="shared" si="29"/>
        <v>0</v>
      </c>
      <c r="E209">
        <f t="shared" si="30"/>
        <v>0</v>
      </c>
      <c r="F209">
        <f t="shared" si="31"/>
        <v>0</v>
      </c>
      <c r="G209">
        <f t="shared" si="32"/>
        <v>0</v>
      </c>
      <c r="H209">
        <f t="shared" si="33"/>
        <v>0</v>
      </c>
      <c r="I209">
        <f t="shared" si="34"/>
        <v>0</v>
      </c>
      <c r="J209">
        <f t="shared" si="35"/>
        <v>0</v>
      </c>
    </row>
    <row r="210" spans="1:10" x14ac:dyDescent="0.3">
      <c r="A210" s="9" t="s">
        <v>1475</v>
      </c>
      <c r="B210">
        <f t="shared" si="27"/>
        <v>0</v>
      </c>
      <c r="C210" s="26">
        <f t="shared" si="28"/>
        <v>0</v>
      </c>
      <c r="D210">
        <f t="shared" si="29"/>
        <v>0</v>
      </c>
      <c r="E210">
        <f t="shared" si="30"/>
        <v>0</v>
      </c>
      <c r="F210">
        <f t="shared" si="31"/>
        <v>0</v>
      </c>
      <c r="G210">
        <f t="shared" si="32"/>
        <v>0</v>
      </c>
      <c r="H210">
        <f t="shared" si="33"/>
        <v>0</v>
      </c>
      <c r="I210">
        <f t="shared" si="34"/>
        <v>0</v>
      </c>
      <c r="J210">
        <f t="shared" si="35"/>
        <v>0</v>
      </c>
    </row>
    <row r="211" spans="1:10" x14ac:dyDescent="0.3">
      <c r="A211" s="9" t="s">
        <v>1481</v>
      </c>
      <c r="B211">
        <f t="shared" si="27"/>
        <v>0</v>
      </c>
      <c r="C211" s="26">
        <f t="shared" si="28"/>
        <v>0</v>
      </c>
      <c r="D211">
        <f t="shared" si="29"/>
        <v>0</v>
      </c>
      <c r="E211">
        <f t="shared" si="30"/>
        <v>1</v>
      </c>
      <c r="F211">
        <f t="shared" si="31"/>
        <v>1</v>
      </c>
      <c r="G211">
        <f t="shared" si="32"/>
        <v>0</v>
      </c>
      <c r="H211">
        <f t="shared" si="33"/>
        <v>0</v>
      </c>
      <c r="I211">
        <f t="shared" si="34"/>
        <v>0</v>
      </c>
      <c r="J211">
        <f t="shared" si="35"/>
        <v>0</v>
      </c>
    </row>
    <row r="212" spans="1:10" x14ac:dyDescent="0.3">
      <c r="A212" s="9" t="s">
        <v>1488</v>
      </c>
      <c r="B212">
        <f t="shared" si="27"/>
        <v>0</v>
      </c>
      <c r="C212" s="26">
        <f t="shared" si="28"/>
        <v>0</v>
      </c>
      <c r="D212">
        <f t="shared" si="29"/>
        <v>0</v>
      </c>
      <c r="E212">
        <f t="shared" si="30"/>
        <v>0</v>
      </c>
      <c r="F212">
        <f t="shared" si="31"/>
        <v>0</v>
      </c>
      <c r="G212">
        <f t="shared" si="32"/>
        <v>0</v>
      </c>
      <c r="H212">
        <f t="shared" si="33"/>
        <v>0</v>
      </c>
      <c r="I212">
        <f t="shared" si="34"/>
        <v>0</v>
      </c>
      <c r="J212">
        <f t="shared" si="35"/>
        <v>0</v>
      </c>
    </row>
    <row r="213" spans="1:10" x14ac:dyDescent="0.3">
      <c r="A213" s="9" t="s">
        <v>1495</v>
      </c>
      <c r="B213">
        <f t="shared" si="27"/>
        <v>0</v>
      </c>
      <c r="C213" s="26">
        <f t="shared" si="28"/>
        <v>0</v>
      </c>
      <c r="D213">
        <f t="shared" si="29"/>
        <v>0</v>
      </c>
      <c r="E213">
        <f t="shared" si="30"/>
        <v>0</v>
      </c>
      <c r="F213">
        <f t="shared" si="31"/>
        <v>0</v>
      </c>
      <c r="G213">
        <f t="shared" si="32"/>
        <v>0</v>
      </c>
      <c r="H213">
        <f t="shared" si="33"/>
        <v>0</v>
      </c>
      <c r="I213">
        <f t="shared" si="34"/>
        <v>0</v>
      </c>
      <c r="J213">
        <f t="shared" si="35"/>
        <v>0</v>
      </c>
    </row>
    <row r="214" spans="1:10" x14ac:dyDescent="0.3">
      <c r="A214" s="9" t="s">
        <v>1502</v>
      </c>
      <c r="B214">
        <f t="shared" si="27"/>
        <v>0</v>
      </c>
      <c r="C214" s="26">
        <f t="shared" si="28"/>
        <v>0</v>
      </c>
      <c r="D214">
        <f t="shared" si="29"/>
        <v>0</v>
      </c>
      <c r="E214">
        <f t="shared" si="30"/>
        <v>0</v>
      </c>
      <c r="F214">
        <f t="shared" si="31"/>
        <v>0</v>
      </c>
      <c r="G214">
        <f t="shared" si="32"/>
        <v>0</v>
      </c>
      <c r="H214">
        <f t="shared" si="33"/>
        <v>0</v>
      </c>
      <c r="I214">
        <f t="shared" si="34"/>
        <v>0</v>
      </c>
      <c r="J214">
        <f t="shared" si="35"/>
        <v>0</v>
      </c>
    </row>
    <row r="215" spans="1:10" x14ac:dyDescent="0.3">
      <c r="A215" s="9" t="s">
        <v>1509</v>
      </c>
      <c r="B215">
        <f t="shared" si="27"/>
        <v>0</v>
      </c>
      <c r="C215" s="26">
        <f t="shared" si="28"/>
        <v>0</v>
      </c>
      <c r="D215">
        <f t="shared" si="29"/>
        <v>0</v>
      </c>
      <c r="E215">
        <f t="shared" si="30"/>
        <v>0</v>
      </c>
      <c r="F215">
        <f t="shared" si="31"/>
        <v>0</v>
      </c>
      <c r="G215">
        <f t="shared" si="32"/>
        <v>0</v>
      </c>
      <c r="H215">
        <f t="shared" si="33"/>
        <v>0</v>
      </c>
      <c r="I215">
        <f t="shared" si="34"/>
        <v>0</v>
      </c>
      <c r="J215">
        <f t="shared" si="35"/>
        <v>0</v>
      </c>
    </row>
    <row r="216" spans="1:10" x14ac:dyDescent="0.3">
      <c r="A216" s="9" t="s">
        <v>1516</v>
      </c>
      <c r="B216">
        <f t="shared" si="27"/>
        <v>0</v>
      </c>
      <c r="C216" s="26">
        <f t="shared" si="28"/>
        <v>0</v>
      </c>
      <c r="D216">
        <f t="shared" si="29"/>
        <v>0</v>
      </c>
      <c r="E216">
        <f t="shared" si="30"/>
        <v>0</v>
      </c>
      <c r="F216">
        <f t="shared" si="31"/>
        <v>0</v>
      </c>
      <c r="G216">
        <f t="shared" si="32"/>
        <v>0</v>
      </c>
      <c r="H216">
        <f t="shared" si="33"/>
        <v>0</v>
      </c>
      <c r="I216">
        <f t="shared" si="34"/>
        <v>0</v>
      </c>
      <c r="J216">
        <f t="shared" si="35"/>
        <v>0</v>
      </c>
    </row>
    <row r="217" spans="1:10" x14ac:dyDescent="0.3">
      <c r="A217" s="9" t="s">
        <v>1523</v>
      </c>
      <c r="B217">
        <f t="shared" si="27"/>
        <v>0</v>
      </c>
      <c r="C217" s="26">
        <f t="shared" si="28"/>
        <v>0</v>
      </c>
      <c r="D217">
        <f t="shared" si="29"/>
        <v>0</v>
      </c>
      <c r="E217">
        <f t="shared" si="30"/>
        <v>1</v>
      </c>
      <c r="F217">
        <f t="shared" si="31"/>
        <v>0</v>
      </c>
      <c r="G217">
        <f t="shared" si="32"/>
        <v>0</v>
      </c>
      <c r="H217">
        <f t="shared" si="33"/>
        <v>0</v>
      </c>
      <c r="I217">
        <f t="shared" si="34"/>
        <v>0</v>
      </c>
      <c r="J217">
        <f t="shared" si="35"/>
        <v>0</v>
      </c>
    </row>
    <row r="218" spans="1:10" x14ac:dyDescent="0.3">
      <c r="A218" s="9" t="s">
        <v>1529</v>
      </c>
      <c r="B218">
        <f t="shared" si="27"/>
        <v>0</v>
      </c>
      <c r="C218" s="26">
        <f t="shared" si="28"/>
        <v>0</v>
      </c>
      <c r="D218">
        <f t="shared" si="29"/>
        <v>0</v>
      </c>
      <c r="E218">
        <f t="shared" si="30"/>
        <v>1</v>
      </c>
      <c r="F218">
        <f t="shared" si="31"/>
        <v>0</v>
      </c>
      <c r="G218">
        <f t="shared" si="32"/>
        <v>0</v>
      </c>
      <c r="H218">
        <f t="shared" si="33"/>
        <v>0</v>
      </c>
      <c r="I218">
        <f t="shared" si="34"/>
        <v>0</v>
      </c>
      <c r="J218">
        <f t="shared" si="35"/>
        <v>0</v>
      </c>
    </row>
    <row r="219" spans="1:10" x14ac:dyDescent="0.3">
      <c r="A219" s="9" t="s">
        <v>1536</v>
      </c>
      <c r="B219">
        <f t="shared" si="27"/>
        <v>0</v>
      </c>
      <c r="C219" s="26">
        <f t="shared" si="28"/>
        <v>0</v>
      </c>
      <c r="D219">
        <f t="shared" si="29"/>
        <v>0</v>
      </c>
      <c r="E219">
        <f t="shared" si="30"/>
        <v>1</v>
      </c>
      <c r="F219">
        <f t="shared" si="31"/>
        <v>0</v>
      </c>
      <c r="G219">
        <f t="shared" si="32"/>
        <v>0</v>
      </c>
      <c r="H219">
        <f t="shared" si="33"/>
        <v>0</v>
      </c>
      <c r="I219">
        <f t="shared" si="34"/>
        <v>0</v>
      </c>
      <c r="J219">
        <f t="shared" si="35"/>
        <v>0</v>
      </c>
    </row>
    <row r="220" spans="1:10" x14ac:dyDescent="0.3">
      <c r="A220" s="9" t="s">
        <v>1543</v>
      </c>
      <c r="B220">
        <f t="shared" si="27"/>
        <v>0</v>
      </c>
      <c r="C220" s="26">
        <f t="shared" si="28"/>
        <v>0</v>
      </c>
      <c r="D220">
        <f t="shared" si="29"/>
        <v>0</v>
      </c>
      <c r="E220">
        <f t="shared" si="30"/>
        <v>0</v>
      </c>
      <c r="F220">
        <f t="shared" si="31"/>
        <v>0</v>
      </c>
      <c r="G220">
        <f t="shared" si="32"/>
        <v>0</v>
      </c>
      <c r="H220">
        <f t="shared" si="33"/>
        <v>0</v>
      </c>
      <c r="I220">
        <f t="shared" si="34"/>
        <v>0</v>
      </c>
      <c r="J220">
        <f t="shared" si="35"/>
        <v>0</v>
      </c>
    </row>
    <row r="221" spans="1:10" x14ac:dyDescent="0.3">
      <c r="A221" s="9" t="s">
        <v>1550</v>
      </c>
      <c r="B221">
        <f t="shared" si="27"/>
        <v>0</v>
      </c>
      <c r="C221" s="26">
        <f t="shared" si="28"/>
        <v>0</v>
      </c>
      <c r="D221">
        <f t="shared" si="29"/>
        <v>0</v>
      </c>
      <c r="E221">
        <f t="shared" si="30"/>
        <v>0</v>
      </c>
      <c r="F221">
        <f t="shared" si="31"/>
        <v>0</v>
      </c>
      <c r="G221">
        <f t="shared" si="32"/>
        <v>0</v>
      </c>
      <c r="H221">
        <f t="shared" si="33"/>
        <v>0</v>
      </c>
      <c r="I221">
        <f t="shared" si="34"/>
        <v>0</v>
      </c>
      <c r="J221">
        <f t="shared" si="35"/>
        <v>0</v>
      </c>
    </row>
    <row r="222" spans="1:10" x14ac:dyDescent="0.3">
      <c r="A222" s="9" t="s">
        <v>1557</v>
      </c>
      <c r="B222">
        <f t="shared" si="27"/>
        <v>0</v>
      </c>
      <c r="C222" s="26">
        <f t="shared" si="28"/>
        <v>0</v>
      </c>
      <c r="D222">
        <f t="shared" si="29"/>
        <v>0</v>
      </c>
      <c r="E222">
        <f t="shared" si="30"/>
        <v>0</v>
      </c>
      <c r="F222">
        <f t="shared" si="31"/>
        <v>0</v>
      </c>
      <c r="G222">
        <f t="shared" si="32"/>
        <v>0</v>
      </c>
      <c r="H222">
        <f t="shared" si="33"/>
        <v>0</v>
      </c>
      <c r="I222">
        <f t="shared" si="34"/>
        <v>0</v>
      </c>
      <c r="J222">
        <f t="shared" si="35"/>
        <v>0</v>
      </c>
    </row>
    <row r="223" spans="1:10" x14ac:dyDescent="0.3">
      <c r="A223" s="9" t="s">
        <v>1563</v>
      </c>
      <c r="B223">
        <f t="shared" si="27"/>
        <v>0</v>
      </c>
      <c r="C223" s="26">
        <f t="shared" si="28"/>
        <v>0</v>
      </c>
      <c r="D223">
        <f t="shared" si="29"/>
        <v>0</v>
      </c>
      <c r="E223">
        <f t="shared" si="30"/>
        <v>0</v>
      </c>
      <c r="F223">
        <f t="shared" si="31"/>
        <v>0</v>
      </c>
      <c r="G223">
        <f t="shared" si="32"/>
        <v>0</v>
      </c>
      <c r="H223">
        <f t="shared" si="33"/>
        <v>0</v>
      </c>
      <c r="I223">
        <f t="shared" si="34"/>
        <v>0</v>
      </c>
      <c r="J223">
        <f t="shared" si="35"/>
        <v>0</v>
      </c>
    </row>
    <row r="224" spans="1:10" x14ac:dyDescent="0.3">
      <c r="A224" s="9" t="s">
        <v>1570</v>
      </c>
      <c r="B224">
        <f t="shared" si="27"/>
        <v>0</v>
      </c>
      <c r="C224" s="26">
        <f t="shared" si="28"/>
        <v>0</v>
      </c>
      <c r="D224">
        <f t="shared" si="29"/>
        <v>0</v>
      </c>
      <c r="E224">
        <f t="shared" si="30"/>
        <v>0</v>
      </c>
      <c r="F224">
        <f t="shared" si="31"/>
        <v>0</v>
      </c>
      <c r="G224">
        <f t="shared" si="32"/>
        <v>0</v>
      </c>
      <c r="H224">
        <f t="shared" si="33"/>
        <v>0</v>
      </c>
      <c r="I224">
        <f t="shared" si="34"/>
        <v>0</v>
      </c>
      <c r="J224">
        <f t="shared" si="35"/>
        <v>0</v>
      </c>
    </row>
    <row r="225" spans="1:10" x14ac:dyDescent="0.3">
      <c r="A225" s="9" t="s">
        <v>1577</v>
      </c>
      <c r="B225">
        <f t="shared" si="27"/>
        <v>0</v>
      </c>
      <c r="C225" s="26">
        <f t="shared" si="28"/>
        <v>0</v>
      </c>
      <c r="D225">
        <f t="shared" si="29"/>
        <v>0</v>
      </c>
      <c r="E225">
        <f t="shared" si="30"/>
        <v>0</v>
      </c>
      <c r="F225">
        <f t="shared" si="31"/>
        <v>0</v>
      </c>
      <c r="G225">
        <f t="shared" si="32"/>
        <v>0</v>
      </c>
      <c r="H225">
        <f t="shared" si="33"/>
        <v>0</v>
      </c>
      <c r="I225">
        <f t="shared" si="34"/>
        <v>0</v>
      </c>
      <c r="J225">
        <f t="shared" si="35"/>
        <v>0</v>
      </c>
    </row>
    <row r="226" spans="1:10" x14ac:dyDescent="0.3">
      <c r="A226" s="9" t="s">
        <v>1585</v>
      </c>
      <c r="B226">
        <f t="shared" si="27"/>
        <v>0</v>
      </c>
      <c r="C226" s="26">
        <f t="shared" si="28"/>
        <v>0</v>
      </c>
      <c r="D226">
        <f t="shared" si="29"/>
        <v>0</v>
      </c>
      <c r="E226">
        <f t="shared" si="30"/>
        <v>1</v>
      </c>
      <c r="F226">
        <f t="shared" si="31"/>
        <v>0</v>
      </c>
      <c r="G226">
        <f t="shared" si="32"/>
        <v>0</v>
      </c>
      <c r="H226">
        <f t="shared" si="33"/>
        <v>0</v>
      </c>
      <c r="I226">
        <f t="shared" si="34"/>
        <v>0</v>
      </c>
      <c r="J226">
        <f t="shared" si="35"/>
        <v>0</v>
      </c>
    </row>
    <row r="227" spans="1:10" x14ac:dyDescent="0.3">
      <c r="A227" s="9" t="s">
        <v>1593</v>
      </c>
      <c r="B227">
        <f t="shared" si="27"/>
        <v>0</v>
      </c>
      <c r="C227" s="26">
        <f t="shared" si="28"/>
        <v>0</v>
      </c>
      <c r="D227">
        <f t="shared" si="29"/>
        <v>1</v>
      </c>
      <c r="E227">
        <f t="shared" si="30"/>
        <v>0</v>
      </c>
      <c r="F227">
        <f t="shared" si="31"/>
        <v>0</v>
      </c>
      <c r="G227">
        <f t="shared" si="32"/>
        <v>0</v>
      </c>
      <c r="H227">
        <f t="shared" si="33"/>
        <v>0</v>
      </c>
      <c r="I227">
        <f t="shared" si="34"/>
        <v>0</v>
      </c>
      <c r="J227">
        <f t="shared" si="35"/>
        <v>1</v>
      </c>
    </row>
    <row r="228" spans="1:10" x14ac:dyDescent="0.3">
      <c r="A228" s="9" t="s">
        <v>1600</v>
      </c>
      <c r="B228">
        <f t="shared" si="27"/>
        <v>0</v>
      </c>
      <c r="C228" s="26">
        <f t="shared" si="28"/>
        <v>0</v>
      </c>
      <c r="D228">
        <f t="shared" si="29"/>
        <v>0</v>
      </c>
      <c r="E228">
        <f t="shared" si="30"/>
        <v>1</v>
      </c>
      <c r="F228">
        <f t="shared" si="31"/>
        <v>0</v>
      </c>
      <c r="G228">
        <f t="shared" si="32"/>
        <v>0</v>
      </c>
      <c r="H228">
        <f t="shared" si="33"/>
        <v>0</v>
      </c>
      <c r="I228">
        <f t="shared" si="34"/>
        <v>0</v>
      </c>
      <c r="J228">
        <f t="shared" si="35"/>
        <v>0</v>
      </c>
    </row>
    <row r="229" spans="1:10" x14ac:dyDescent="0.3">
      <c r="A229" s="9" t="s">
        <v>1606</v>
      </c>
      <c r="B229">
        <f t="shared" si="27"/>
        <v>0</v>
      </c>
      <c r="C229" s="26">
        <f t="shared" si="28"/>
        <v>0</v>
      </c>
      <c r="D229">
        <f t="shared" si="29"/>
        <v>0</v>
      </c>
      <c r="E229">
        <f t="shared" si="30"/>
        <v>1</v>
      </c>
      <c r="F229">
        <f t="shared" si="31"/>
        <v>0</v>
      </c>
      <c r="G229">
        <f t="shared" si="32"/>
        <v>0</v>
      </c>
      <c r="H229">
        <f t="shared" si="33"/>
        <v>0</v>
      </c>
      <c r="I229">
        <f t="shared" si="34"/>
        <v>0</v>
      </c>
      <c r="J229">
        <f t="shared" si="35"/>
        <v>0</v>
      </c>
    </row>
    <row r="230" spans="1:10" x14ac:dyDescent="0.3">
      <c r="A230" s="9" t="s">
        <v>1613</v>
      </c>
      <c r="B230">
        <f t="shared" si="27"/>
        <v>0</v>
      </c>
      <c r="C230" s="26">
        <f t="shared" si="28"/>
        <v>0</v>
      </c>
      <c r="D230">
        <f t="shared" si="29"/>
        <v>1</v>
      </c>
      <c r="E230">
        <f t="shared" si="30"/>
        <v>0</v>
      </c>
      <c r="F230">
        <f t="shared" si="31"/>
        <v>0</v>
      </c>
      <c r="G230">
        <f t="shared" si="32"/>
        <v>0</v>
      </c>
      <c r="H230">
        <f t="shared" si="33"/>
        <v>0</v>
      </c>
      <c r="I230">
        <f t="shared" si="34"/>
        <v>0</v>
      </c>
      <c r="J230">
        <f t="shared" si="35"/>
        <v>0</v>
      </c>
    </row>
    <row r="231" spans="1:10" x14ac:dyDescent="0.3">
      <c r="A231" s="9" t="s">
        <v>1620</v>
      </c>
      <c r="B231">
        <f t="shared" si="27"/>
        <v>0</v>
      </c>
      <c r="C231" s="26">
        <f t="shared" si="28"/>
        <v>0</v>
      </c>
      <c r="D231">
        <f t="shared" si="29"/>
        <v>0</v>
      </c>
      <c r="E231">
        <f t="shared" si="30"/>
        <v>0</v>
      </c>
      <c r="F231">
        <f t="shared" si="31"/>
        <v>0</v>
      </c>
      <c r="G231">
        <f t="shared" si="32"/>
        <v>0</v>
      </c>
      <c r="H231">
        <f t="shared" si="33"/>
        <v>0</v>
      </c>
      <c r="I231">
        <f t="shared" si="34"/>
        <v>0</v>
      </c>
      <c r="J231">
        <f t="shared" si="35"/>
        <v>0</v>
      </c>
    </row>
    <row r="232" spans="1:10" x14ac:dyDescent="0.3">
      <c r="A232" s="9" t="s">
        <v>1626</v>
      </c>
      <c r="B232">
        <f t="shared" si="27"/>
        <v>0</v>
      </c>
      <c r="C232" s="26">
        <f t="shared" si="28"/>
        <v>0</v>
      </c>
      <c r="D232">
        <f t="shared" si="29"/>
        <v>0</v>
      </c>
      <c r="E232">
        <f t="shared" si="30"/>
        <v>0</v>
      </c>
      <c r="F232">
        <f t="shared" si="31"/>
        <v>0</v>
      </c>
      <c r="G232">
        <f t="shared" si="32"/>
        <v>0</v>
      </c>
      <c r="H232">
        <f t="shared" si="33"/>
        <v>0</v>
      </c>
      <c r="I232">
        <f t="shared" si="34"/>
        <v>0</v>
      </c>
      <c r="J232">
        <f t="shared" si="35"/>
        <v>0</v>
      </c>
    </row>
    <row r="233" spans="1:10" x14ac:dyDescent="0.3">
      <c r="A233" s="9" t="s">
        <v>1633</v>
      </c>
      <c r="B233">
        <f t="shared" si="27"/>
        <v>0</v>
      </c>
      <c r="C233" s="26">
        <f t="shared" si="28"/>
        <v>0</v>
      </c>
      <c r="D233">
        <f t="shared" si="29"/>
        <v>0</v>
      </c>
      <c r="E233">
        <f t="shared" si="30"/>
        <v>0</v>
      </c>
      <c r="F233">
        <f t="shared" si="31"/>
        <v>0</v>
      </c>
      <c r="G233">
        <f t="shared" si="32"/>
        <v>0</v>
      </c>
      <c r="H233">
        <f t="shared" si="33"/>
        <v>0</v>
      </c>
      <c r="I233">
        <f t="shared" si="34"/>
        <v>0</v>
      </c>
      <c r="J233">
        <f t="shared" si="35"/>
        <v>0</v>
      </c>
    </row>
    <row r="234" spans="1:10" x14ac:dyDescent="0.3">
      <c r="A234" s="9" t="s">
        <v>1640</v>
      </c>
      <c r="B234">
        <f t="shared" si="27"/>
        <v>0</v>
      </c>
      <c r="C234" s="26">
        <f t="shared" si="28"/>
        <v>0</v>
      </c>
      <c r="D234">
        <f t="shared" si="29"/>
        <v>0</v>
      </c>
      <c r="E234">
        <f t="shared" si="30"/>
        <v>0</v>
      </c>
      <c r="F234">
        <f t="shared" si="31"/>
        <v>0</v>
      </c>
      <c r="G234">
        <f t="shared" si="32"/>
        <v>0</v>
      </c>
      <c r="H234">
        <f t="shared" si="33"/>
        <v>0</v>
      </c>
      <c r="I234">
        <f t="shared" si="34"/>
        <v>0</v>
      </c>
      <c r="J234">
        <f t="shared" si="35"/>
        <v>0</v>
      </c>
    </row>
    <row r="235" spans="1:10" x14ac:dyDescent="0.3">
      <c r="A235" s="9" t="s">
        <v>1647</v>
      </c>
      <c r="B235">
        <f t="shared" si="27"/>
        <v>0</v>
      </c>
      <c r="C235" s="26">
        <f t="shared" si="28"/>
        <v>0</v>
      </c>
      <c r="D235">
        <f t="shared" si="29"/>
        <v>0</v>
      </c>
      <c r="E235">
        <f t="shared" si="30"/>
        <v>0</v>
      </c>
      <c r="F235">
        <f t="shared" si="31"/>
        <v>0</v>
      </c>
      <c r="G235">
        <f t="shared" si="32"/>
        <v>0</v>
      </c>
      <c r="H235">
        <f t="shared" si="33"/>
        <v>0</v>
      </c>
      <c r="I235">
        <f t="shared" si="34"/>
        <v>0</v>
      </c>
      <c r="J235">
        <f t="shared" si="35"/>
        <v>0</v>
      </c>
    </row>
    <row r="236" spans="1:10" x14ac:dyDescent="0.3">
      <c r="A236" s="9" t="s">
        <v>1654</v>
      </c>
      <c r="B236">
        <f t="shared" si="27"/>
        <v>0</v>
      </c>
      <c r="C236" s="26">
        <f t="shared" si="28"/>
        <v>0</v>
      </c>
      <c r="D236">
        <f t="shared" si="29"/>
        <v>0</v>
      </c>
      <c r="E236">
        <f t="shared" si="30"/>
        <v>1</v>
      </c>
      <c r="F236">
        <f t="shared" si="31"/>
        <v>0</v>
      </c>
      <c r="G236">
        <f t="shared" si="32"/>
        <v>0</v>
      </c>
      <c r="H236">
        <f t="shared" si="33"/>
        <v>0</v>
      </c>
      <c r="I236">
        <f t="shared" si="34"/>
        <v>0</v>
      </c>
      <c r="J236">
        <f t="shared" si="35"/>
        <v>0</v>
      </c>
    </row>
    <row r="237" spans="1:10" x14ac:dyDescent="0.3">
      <c r="A237" s="9" t="s">
        <v>1661</v>
      </c>
      <c r="B237">
        <f t="shared" si="27"/>
        <v>0</v>
      </c>
      <c r="C237" s="26">
        <f t="shared" si="28"/>
        <v>0</v>
      </c>
      <c r="D237">
        <f t="shared" si="29"/>
        <v>0</v>
      </c>
      <c r="E237">
        <f t="shared" si="30"/>
        <v>0</v>
      </c>
      <c r="F237">
        <f t="shared" si="31"/>
        <v>0</v>
      </c>
      <c r="G237">
        <f t="shared" si="32"/>
        <v>0</v>
      </c>
      <c r="H237">
        <f t="shared" si="33"/>
        <v>0</v>
      </c>
      <c r="I237">
        <f t="shared" si="34"/>
        <v>0</v>
      </c>
      <c r="J237">
        <f t="shared" si="35"/>
        <v>0</v>
      </c>
    </row>
    <row r="238" spans="1:10" x14ac:dyDescent="0.3">
      <c r="A238" s="9" t="s">
        <v>1668</v>
      </c>
      <c r="B238">
        <f t="shared" si="27"/>
        <v>0</v>
      </c>
      <c r="C238" s="26">
        <f t="shared" si="28"/>
        <v>0</v>
      </c>
      <c r="D238">
        <f t="shared" si="29"/>
        <v>0</v>
      </c>
      <c r="E238">
        <f t="shared" si="30"/>
        <v>0</v>
      </c>
      <c r="F238">
        <f t="shared" si="31"/>
        <v>0</v>
      </c>
      <c r="G238">
        <f t="shared" si="32"/>
        <v>0</v>
      </c>
      <c r="H238">
        <f t="shared" si="33"/>
        <v>0</v>
      </c>
      <c r="I238">
        <f t="shared" si="34"/>
        <v>0</v>
      </c>
      <c r="J238">
        <f t="shared" si="35"/>
        <v>0</v>
      </c>
    </row>
    <row r="239" spans="1:10" x14ac:dyDescent="0.3">
      <c r="A239" s="9" t="s">
        <v>1675</v>
      </c>
      <c r="B239">
        <f t="shared" si="27"/>
        <v>0</v>
      </c>
      <c r="C239" s="26">
        <f t="shared" si="28"/>
        <v>0</v>
      </c>
      <c r="D239">
        <f t="shared" si="29"/>
        <v>0</v>
      </c>
      <c r="E239">
        <f t="shared" si="30"/>
        <v>0</v>
      </c>
      <c r="F239">
        <f t="shared" si="31"/>
        <v>0</v>
      </c>
      <c r="G239">
        <f t="shared" si="32"/>
        <v>0</v>
      </c>
      <c r="H239">
        <f t="shared" si="33"/>
        <v>0</v>
      </c>
      <c r="I239">
        <f t="shared" si="34"/>
        <v>0</v>
      </c>
      <c r="J239">
        <f t="shared" si="35"/>
        <v>0</v>
      </c>
    </row>
    <row r="240" spans="1:10" x14ac:dyDescent="0.3">
      <c r="A240" s="9" t="s">
        <v>1682</v>
      </c>
      <c r="B240">
        <f t="shared" si="27"/>
        <v>0</v>
      </c>
      <c r="C240" s="26">
        <f t="shared" si="28"/>
        <v>0</v>
      </c>
      <c r="D240">
        <f t="shared" si="29"/>
        <v>1</v>
      </c>
      <c r="E240">
        <f t="shared" si="30"/>
        <v>0</v>
      </c>
      <c r="F240">
        <f t="shared" si="31"/>
        <v>0</v>
      </c>
      <c r="G240">
        <f t="shared" si="32"/>
        <v>0</v>
      </c>
      <c r="H240">
        <f t="shared" si="33"/>
        <v>0</v>
      </c>
      <c r="I240">
        <f t="shared" si="34"/>
        <v>0</v>
      </c>
      <c r="J240">
        <f t="shared" si="35"/>
        <v>0</v>
      </c>
    </row>
    <row r="241" spans="1:10" x14ac:dyDescent="0.3">
      <c r="A241" s="9" t="s">
        <v>1689</v>
      </c>
      <c r="B241">
        <f t="shared" si="27"/>
        <v>0</v>
      </c>
      <c r="C241" s="26">
        <f t="shared" si="28"/>
        <v>0</v>
      </c>
      <c r="D241">
        <f t="shared" si="29"/>
        <v>1</v>
      </c>
      <c r="E241">
        <f t="shared" si="30"/>
        <v>0</v>
      </c>
      <c r="F241">
        <f t="shared" si="31"/>
        <v>0</v>
      </c>
      <c r="G241">
        <f t="shared" si="32"/>
        <v>0</v>
      </c>
      <c r="H241">
        <f t="shared" si="33"/>
        <v>0</v>
      </c>
      <c r="I241">
        <f t="shared" si="34"/>
        <v>0</v>
      </c>
      <c r="J241">
        <f t="shared" si="35"/>
        <v>1</v>
      </c>
    </row>
    <row r="242" spans="1:10" x14ac:dyDescent="0.3">
      <c r="A242" s="9" t="s">
        <v>1696</v>
      </c>
      <c r="B242">
        <f t="shared" si="27"/>
        <v>0</v>
      </c>
      <c r="C242" s="26">
        <f t="shared" si="28"/>
        <v>0</v>
      </c>
      <c r="D242">
        <f t="shared" si="29"/>
        <v>0</v>
      </c>
      <c r="E242">
        <f t="shared" si="30"/>
        <v>0</v>
      </c>
      <c r="F242">
        <f t="shared" si="31"/>
        <v>0</v>
      </c>
      <c r="G242">
        <f t="shared" si="32"/>
        <v>0</v>
      </c>
      <c r="H242">
        <f t="shared" si="33"/>
        <v>0</v>
      </c>
      <c r="I242">
        <f t="shared" si="34"/>
        <v>0</v>
      </c>
      <c r="J242">
        <f t="shared" si="35"/>
        <v>0</v>
      </c>
    </row>
    <row r="243" spans="1:10" x14ac:dyDescent="0.3">
      <c r="A243" s="9" t="s">
        <v>1702</v>
      </c>
      <c r="B243">
        <f t="shared" si="27"/>
        <v>0</v>
      </c>
      <c r="C243" s="26">
        <f t="shared" si="28"/>
        <v>0</v>
      </c>
      <c r="D243">
        <f t="shared" si="29"/>
        <v>0</v>
      </c>
      <c r="E243">
        <f t="shared" si="30"/>
        <v>0</v>
      </c>
      <c r="F243">
        <f t="shared" si="31"/>
        <v>0</v>
      </c>
      <c r="G243">
        <f t="shared" si="32"/>
        <v>0</v>
      </c>
      <c r="H243">
        <f t="shared" si="33"/>
        <v>0</v>
      </c>
      <c r="I243">
        <f t="shared" si="34"/>
        <v>0</v>
      </c>
      <c r="J243">
        <f t="shared" si="35"/>
        <v>0</v>
      </c>
    </row>
    <row r="244" spans="1:10" x14ac:dyDescent="0.3">
      <c r="A244" s="9" t="s">
        <v>1709</v>
      </c>
      <c r="B244">
        <f t="shared" si="27"/>
        <v>0</v>
      </c>
      <c r="C244" s="26">
        <f t="shared" si="28"/>
        <v>0</v>
      </c>
      <c r="D244">
        <f t="shared" si="29"/>
        <v>1</v>
      </c>
      <c r="E244">
        <f t="shared" si="30"/>
        <v>0</v>
      </c>
      <c r="F244">
        <f t="shared" si="31"/>
        <v>0</v>
      </c>
      <c r="G244">
        <f t="shared" si="32"/>
        <v>0</v>
      </c>
      <c r="H244">
        <f t="shared" si="33"/>
        <v>0</v>
      </c>
      <c r="I244">
        <f t="shared" si="34"/>
        <v>0</v>
      </c>
      <c r="J244">
        <f t="shared" si="35"/>
        <v>0</v>
      </c>
    </row>
    <row r="245" spans="1:10" x14ac:dyDescent="0.3">
      <c r="A245" s="9" t="s">
        <v>1716</v>
      </c>
      <c r="B245">
        <f t="shared" si="27"/>
        <v>0</v>
      </c>
      <c r="C245" s="26">
        <f t="shared" si="28"/>
        <v>0</v>
      </c>
      <c r="D245">
        <f t="shared" si="29"/>
        <v>0</v>
      </c>
      <c r="E245">
        <f t="shared" si="30"/>
        <v>0</v>
      </c>
      <c r="F245">
        <f t="shared" si="31"/>
        <v>0</v>
      </c>
      <c r="G245">
        <f t="shared" si="32"/>
        <v>0</v>
      </c>
      <c r="H245">
        <f t="shared" si="33"/>
        <v>0</v>
      </c>
      <c r="I245">
        <f t="shared" si="34"/>
        <v>0</v>
      </c>
      <c r="J245">
        <f t="shared" si="35"/>
        <v>0</v>
      </c>
    </row>
    <row r="246" spans="1:10" x14ac:dyDescent="0.3">
      <c r="A246" s="9" t="s">
        <v>1723</v>
      </c>
      <c r="B246">
        <f t="shared" si="27"/>
        <v>0</v>
      </c>
      <c r="C246" s="26">
        <f t="shared" si="28"/>
        <v>0</v>
      </c>
      <c r="D246">
        <f t="shared" si="29"/>
        <v>0</v>
      </c>
      <c r="E246">
        <f t="shared" si="30"/>
        <v>0</v>
      </c>
      <c r="F246">
        <f t="shared" si="31"/>
        <v>0</v>
      </c>
      <c r="G246">
        <f t="shared" si="32"/>
        <v>0</v>
      </c>
      <c r="H246">
        <f t="shared" si="33"/>
        <v>0</v>
      </c>
      <c r="I246">
        <f t="shared" si="34"/>
        <v>0</v>
      </c>
      <c r="J246">
        <f t="shared" si="35"/>
        <v>0</v>
      </c>
    </row>
    <row r="247" spans="1:10" x14ac:dyDescent="0.3">
      <c r="A247" s="9" t="s">
        <v>1730</v>
      </c>
      <c r="B247">
        <f t="shared" si="27"/>
        <v>0</v>
      </c>
      <c r="C247" s="26">
        <f t="shared" si="28"/>
        <v>0</v>
      </c>
      <c r="D247">
        <f t="shared" si="29"/>
        <v>0</v>
      </c>
      <c r="E247">
        <f t="shared" si="30"/>
        <v>0</v>
      </c>
      <c r="F247">
        <f t="shared" si="31"/>
        <v>0</v>
      </c>
      <c r="G247">
        <f t="shared" si="32"/>
        <v>0</v>
      </c>
      <c r="H247">
        <f t="shared" si="33"/>
        <v>0</v>
      </c>
      <c r="I247">
        <f t="shared" si="34"/>
        <v>0</v>
      </c>
      <c r="J247">
        <f t="shared" si="35"/>
        <v>0</v>
      </c>
    </row>
    <row r="248" spans="1:10" x14ac:dyDescent="0.3">
      <c r="A248" s="9" t="s">
        <v>1737</v>
      </c>
      <c r="B248">
        <f t="shared" si="27"/>
        <v>0</v>
      </c>
      <c r="C248" s="26">
        <f t="shared" si="28"/>
        <v>0</v>
      </c>
      <c r="D248">
        <f t="shared" si="29"/>
        <v>0</v>
      </c>
      <c r="E248">
        <f t="shared" si="30"/>
        <v>0</v>
      </c>
      <c r="F248">
        <f t="shared" si="31"/>
        <v>0</v>
      </c>
      <c r="G248">
        <f t="shared" si="32"/>
        <v>0</v>
      </c>
      <c r="H248">
        <f t="shared" si="33"/>
        <v>0</v>
      </c>
      <c r="I248">
        <f t="shared" si="34"/>
        <v>0</v>
      </c>
      <c r="J248">
        <f t="shared" si="35"/>
        <v>0</v>
      </c>
    </row>
    <row r="249" spans="1:10" x14ac:dyDescent="0.3">
      <c r="A249" s="9" t="s">
        <v>1744</v>
      </c>
      <c r="B249">
        <f t="shared" si="27"/>
        <v>0</v>
      </c>
      <c r="C249" s="26">
        <f t="shared" si="28"/>
        <v>0</v>
      </c>
      <c r="D249">
        <f t="shared" si="29"/>
        <v>0</v>
      </c>
      <c r="E249">
        <f t="shared" si="30"/>
        <v>0</v>
      </c>
      <c r="F249">
        <f t="shared" si="31"/>
        <v>0</v>
      </c>
      <c r="G249">
        <f t="shared" si="32"/>
        <v>0</v>
      </c>
      <c r="H249">
        <f t="shared" si="33"/>
        <v>0</v>
      </c>
      <c r="I249">
        <f t="shared" si="34"/>
        <v>0</v>
      </c>
      <c r="J249">
        <f t="shared" si="35"/>
        <v>0</v>
      </c>
    </row>
    <row r="250" spans="1:10" x14ac:dyDescent="0.3">
      <c r="A250" s="9" t="s">
        <v>1751</v>
      </c>
      <c r="B250">
        <f t="shared" si="27"/>
        <v>0</v>
      </c>
      <c r="C250" s="26">
        <f t="shared" si="28"/>
        <v>0</v>
      </c>
      <c r="D250">
        <f t="shared" si="29"/>
        <v>0</v>
      </c>
      <c r="E250">
        <f t="shared" si="30"/>
        <v>0</v>
      </c>
      <c r="F250">
        <f t="shared" si="31"/>
        <v>0</v>
      </c>
      <c r="G250">
        <f t="shared" si="32"/>
        <v>0</v>
      </c>
      <c r="H250">
        <f t="shared" si="33"/>
        <v>0</v>
      </c>
      <c r="I250">
        <f t="shared" si="34"/>
        <v>0</v>
      </c>
      <c r="J250">
        <f t="shared" si="35"/>
        <v>0</v>
      </c>
    </row>
    <row r="251" spans="1:10" x14ac:dyDescent="0.3">
      <c r="A251" s="9" t="s">
        <v>1758</v>
      </c>
      <c r="B251">
        <f t="shared" si="27"/>
        <v>0</v>
      </c>
      <c r="C251" s="26">
        <f t="shared" si="28"/>
        <v>0</v>
      </c>
      <c r="D251">
        <f t="shared" si="29"/>
        <v>0</v>
      </c>
      <c r="E251">
        <f t="shared" si="30"/>
        <v>1</v>
      </c>
      <c r="F251">
        <f t="shared" si="31"/>
        <v>0</v>
      </c>
      <c r="G251">
        <f t="shared" si="32"/>
        <v>0</v>
      </c>
      <c r="H251">
        <f t="shared" si="33"/>
        <v>0</v>
      </c>
      <c r="I251">
        <f t="shared" si="34"/>
        <v>0</v>
      </c>
      <c r="J251">
        <f t="shared" si="35"/>
        <v>0</v>
      </c>
    </row>
    <row r="252" spans="1:10" x14ac:dyDescent="0.3">
      <c r="A252" s="9" t="s">
        <v>1765</v>
      </c>
      <c r="B252">
        <f t="shared" si="27"/>
        <v>0</v>
      </c>
      <c r="C252" s="26">
        <f t="shared" si="28"/>
        <v>0</v>
      </c>
      <c r="D252">
        <f t="shared" si="29"/>
        <v>0</v>
      </c>
      <c r="E252">
        <f t="shared" si="30"/>
        <v>1</v>
      </c>
      <c r="F252">
        <f t="shared" si="31"/>
        <v>0</v>
      </c>
      <c r="G252">
        <f t="shared" si="32"/>
        <v>0</v>
      </c>
      <c r="H252">
        <f t="shared" si="33"/>
        <v>0</v>
      </c>
      <c r="I252">
        <f t="shared" si="34"/>
        <v>0</v>
      </c>
      <c r="J252">
        <f t="shared" si="35"/>
        <v>0</v>
      </c>
    </row>
    <row r="253" spans="1:10" x14ac:dyDescent="0.3">
      <c r="A253" s="9" t="s">
        <v>1772</v>
      </c>
      <c r="B253">
        <f t="shared" si="27"/>
        <v>0</v>
      </c>
      <c r="C253" s="26">
        <f t="shared" si="28"/>
        <v>0</v>
      </c>
      <c r="D253">
        <f t="shared" si="29"/>
        <v>0</v>
      </c>
      <c r="E253">
        <f t="shared" si="30"/>
        <v>0</v>
      </c>
      <c r="F253">
        <f t="shared" si="31"/>
        <v>0</v>
      </c>
      <c r="G253">
        <f t="shared" si="32"/>
        <v>0</v>
      </c>
      <c r="H253">
        <f t="shared" si="33"/>
        <v>0</v>
      </c>
      <c r="I253">
        <f t="shared" si="34"/>
        <v>0</v>
      </c>
      <c r="J253">
        <f t="shared" si="35"/>
        <v>0</v>
      </c>
    </row>
    <row r="254" spans="1:10" x14ac:dyDescent="0.3">
      <c r="A254" s="9" t="s">
        <v>1779</v>
      </c>
      <c r="B254">
        <f t="shared" si="27"/>
        <v>0</v>
      </c>
      <c r="C254" s="26">
        <f t="shared" si="28"/>
        <v>0</v>
      </c>
      <c r="D254">
        <f t="shared" si="29"/>
        <v>0</v>
      </c>
      <c r="E254">
        <f t="shared" si="30"/>
        <v>1</v>
      </c>
      <c r="F254">
        <f t="shared" si="31"/>
        <v>0</v>
      </c>
      <c r="G254">
        <f t="shared" si="32"/>
        <v>0</v>
      </c>
      <c r="H254">
        <f t="shared" si="33"/>
        <v>0</v>
      </c>
      <c r="I254">
        <f t="shared" si="34"/>
        <v>0</v>
      </c>
      <c r="J254">
        <f t="shared" si="35"/>
        <v>0</v>
      </c>
    </row>
    <row r="255" spans="1:10" x14ac:dyDescent="0.3">
      <c r="A255" s="9" t="s">
        <v>1786</v>
      </c>
      <c r="B255">
        <f t="shared" si="27"/>
        <v>0</v>
      </c>
      <c r="C255" s="26">
        <f t="shared" si="28"/>
        <v>0</v>
      </c>
      <c r="D255">
        <f t="shared" si="29"/>
        <v>0</v>
      </c>
      <c r="E255">
        <f t="shared" si="30"/>
        <v>0</v>
      </c>
      <c r="F255">
        <f t="shared" si="31"/>
        <v>0</v>
      </c>
      <c r="G255">
        <f t="shared" si="32"/>
        <v>0</v>
      </c>
      <c r="H255">
        <f t="shared" si="33"/>
        <v>0</v>
      </c>
      <c r="I255">
        <f t="shared" si="34"/>
        <v>0</v>
      </c>
      <c r="J255">
        <f t="shared" si="35"/>
        <v>0</v>
      </c>
    </row>
    <row r="256" spans="1:10" x14ac:dyDescent="0.3">
      <c r="A256" s="9" t="s">
        <v>1793</v>
      </c>
      <c r="B256">
        <f t="shared" si="27"/>
        <v>0</v>
      </c>
      <c r="C256" s="26">
        <f t="shared" si="28"/>
        <v>0</v>
      </c>
      <c r="D256">
        <f t="shared" si="29"/>
        <v>1</v>
      </c>
      <c r="E256">
        <f t="shared" si="30"/>
        <v>0</v>
      </c>
      <c r="F256">
        <f t="shared" si="31"/>
        <v>0</v>
      </c>
      <c r="G256">
        <f t="shared" si="32"/>
        <v>0</v>
      </c>
      <c r="H256">
        <f t="shared" si="33"/>
        <v>0</v>
      </c>
      <c r="I256">
        <f t="shared" si="34"/>
        <v>0</v>
      </c>
      <c r="J256">
        <f t="shared" si="35"/>
        <v>0</v>
      </c>
    </row>
    <row r="257" spans="1:10" x14ac:dyDescent="0.3">
      <c r="A257" s="9" t="s">
        <v>1800</v>
      </c>
      <c r="B257">
        <f t="shared" si="27"/>
        <v>0</v>
      </c>
      <c r="C257" s="26">
        <f t="shared" si="28"/>
        <v>0</v>
      </c>
      <c r="D257">
        <f t="shared" si="29"/>
        <v>0</v>
      </c>
      <c r="E257">
        <f t="shared" si="30"/>
        <v>0</v>
      </c>
      <c r="F257">
        <f t="shared" si="31"/>
        <v>0</v>
      </c>
      <c r="G257">
        <f t="shared" si="32"/>
        <v>0</v>
      </c>
      <c r="H257">
        <f t="shared" si="33"/>
        <v>0</v>
      </c>
      <c r="I257">
        <f t="shared" si="34"/>
        <v>0</v>
      </c>
      <c r="J257">
        <f t="shared" si="35"/>
        <v>0</v>
      </c>
    </row>
    <row r="258" spans="1:10" x14ac:dyDescent="0.3">
      <c r="A258" s="9" t="s">
        <v>1807</v>
      </c>
      <c r="B258">
        <f t="shared" si="27"/>
        <v>0</v>
      </c>
      <c r="C258" s="26">
        <f t="shared" si="28"/>
        <v>0</v>
      </c>
      <c r="D258">
        <f t="shared" si="29"/>
        <v>0</v>
      </c>
      <c r="E258">
        <f t="shared" si="30"/>
        <v>0</v>
      </c>
      <c r="F258">
        <f t="shared" si="31"/>
        <v>0</v>
      </c>
      <c r="G258">
        <f t="shared" si="32"/>
        <v>0</v>
      </c>
      <c r="H258">
        <f t="shared" si="33"/>
        <v>0</v>
      </c>
      <c r="I258">
        <f t="shared" si="34"/>
        <v>0</v>
      </c>
      <c r="J258">
        <f t="shared" si="35"/>
        <v>0</v>
      </c>
    </row>
    <row r="259" spans="1:10" x14ac:dyDescent="0.3">
      <c r="A259" s="9" t="s">
        <v>1814</v>
      </c>
      <c r="B259">
        <f t="shared" ref="B259:B322" si="36">ISNUMBER(SEARCH($B$1,A259))+0</f>
        <v>0</v>
      </c>
      <c r="C259" s="26">
        <f t="shared" ref="C259:C322" si="37">ISNUMBER(SEARCH($C$1,A259))+0</f>
        <v>0</v>
      </c>
      <c r="D259">
        <f t="shared" ref="D259:D322" si="38">ISNUMBER(SEARCH($D$1,A259))+0</f>
        <v>1</v>
      </c>
      <c r="E259">
        <f t="shared" ref="E259:E322" si="39">ISNUMBER(SEARCH($E$1,A259))+0</f>
        <v>0</v>
      </c>
      <c r="F259">
        <f t="shared" ref="F259:F322" si="40">ISNUMBER(SEARCH($F$1,A259))+0</f>
        <v>0</v>
      </c>
      <c r="G259">
        <f t="shared" ref="G259:G322" si="41">ISNUMBER(SEARCH($G$1,A259))+0</f>
        <v>1</v>
      </c>
      <c r="H259">
        <f t="shared" ref="H259:H322" si="42">ISNUMBER(SEARCH($H$1,A259))+0</f>
        <v>0</v>
      </c>
      <c r="I259">
        <f t="shared" ref="I259:I322" si="43">ISNUMBER(SEARCH($I$1,A259))+0</f>
        <v>0</v>
      </c>
      <c r="J259">
        <f t="shared" ref="J259:J322" si="44">ISNUMBER(SEARCH($J$1,A259))+0</f>
        <v>0</v>
      </c>
    </row>
    <row r="260" spans="1:10" x14ac:dyDescent="0.3">
      <c r="A260" s="9" t="s">
        <v>1821</v>
      </c>
      <c r="B260">
        <f t="shared" si="36"/>
        <v>0</v>
      </c>
      <c r="C260" s="26">
        <f t="shared" si="37"/>
        <v>0</v>
      </c>
      <c r="D260">
        <f t="shared" si="38"/>
        <v>1</v>
      </c>
      <c r="E260">
        <f t="shared" si="39"/>
        <v>0</v>
      </c>
      <c r="F260">
        <f t="shared" si="40"/>
        <v>0</v>
      </c>
      <c r="G260">
        <f t="shared" si="41"/>
        <v>0</v>
      </c>
      <c r="H260">
        <f t="shared" si="42"/>
        <v>0</v>
      </c>
      <c r="I260">
        <f t="shared" si="43"/>
        <v>0</v>
      </c>
      <c r="J260">
        <f t="shared" si="44"/>
        <v>0</v>
      </c>
    </row>
    <row r="261" spans="1:10" x14ac:dyDescent="0.3">
      <c r="A261" s="9" t="s">
        <v>1828</v>
      </c>
      <c r="B261">
        <f t="shared" si="36"/>
        <v>0</v>
      </c>
      <c r="C261" s="26">
        <f t="shared" si="37"/>
        <v>0</v>
      </c>
      <c r="D261">
        <f t="shared" si="38"/>
        <v>1</v>
      </c>
      <c r="E261">
        <f t="shared" si="39"/>
        <v>0</v>
      </c>
      <c r="F261">
        <f t="shared" si="40"/>
        <v>0</v>
      </c>
      <c r="G261">
        <f t="shared" si="41"/>
        <v>0</v>
      </c>
      <c r="H261">
        <f t="shared" si="42"/>
        <v>0</v>
      </c>
      <c r="I261">
        <f t="shared" si="43"/>
        <v>0</v>
      </c>
      <c r="J261">
        <f t="shared" si="44"/>
        <v>0</v>
      </c>
    </row>
    <row r="262" spans="1:10" x14ac:dyDescent="0.3">
      <c r="A262" s="9" t="s">
        <v>1834</v>
      </c>
      <c r="B262">
        <f t="shared" si="36"/>
        <v>0</v>
      </c>
      <c r="C262" s="26">
        <f t="shared" si="37"/>
        <v>0</v>
      </c>
      <c r="D262">
        <f t="shared" si="38"/>
        <v>0</v>
      </c>
      <c r="E262">
        <f t="shared" si="39"/>
        <v>1</v>
      </c>
      <c r="F262">
        <f t="shared" si="40"/>
        <v>0</v>
      </c>
      <c r="G262">
        <f t="shared" si="41"/>
        <v>0</v>
      </c>
      <c r="H262">
        <f t="shared" si="42"/>
        <v>0</v>
      </c>
      <c r="I262">
        <f t="shared" si="43"/>
        <v>0</v>
      </c>
      <c r="J262">
        <f t="shared" si="44"/>
        <v>0</v>
      </c>
    </row>
    <row r="263" spans="1:10" x14ac:dyDescent="0.3">
      <c r="A263" s="9" t="s">
        <v>1841</v>
      </c>
      <c r="B263">
        <f t="shared" si="36"/>
        <v>0</v>
      </c>
      <c r="C263" s="26">
        <f t="shared" si="37"/>
        <v>0</v>
      </c>
      <c r="D263">
        <f t="shared" si="38"/>
        <v>0</v>
      </c>
      <c r="E263">
        <f t="shared" si="39"/>
        <v>0</v>
      </c>
      <c r="F263">
        <f t="shared" si="40"/>
        <v>0</v>
      </c>
      <c r="G263">
        <f t="shared" si="41"/>
        <v>0</v>
      </c>
      <c r="H263">
        <f t="shared" si="42"/>
        <v>0</v>
      </c>
      <c r="I263">
        <f t="shared" si="43"/>
        <v>0</v>
      </c>
      <c r="J263">
        <f t="shared" si="44"/>
        <v>0</v>
      </c>
    </row>
    <row r="264" spans="1:10" x14ac:dyDescent="0.3">
      <c r="A264" s="9" t="s">
        <v>1847</v>
      </c>
      <c r="B264">
        <f t="shared" si="36"/>
        <v>0</v>
      </c>
      <c r="C264" s="26">
        <f t="shared" si="37"/>
        <v>0</v>
      </c>
      <c r="D264">
        <f t="shared" si="38"/>
        <v>0</v>
      </c>
      <c r="E264">
        <f t="shared" si="39"/>
        <v>0</v>
      </c>
      <c r="F264">
        <f t="shared" si="40"/>
        <v>0</v>
      </c>
      <c r="G264">
        <f t="shared" si="41"/>
        <v>0</v>
      </c>
      <c r="H264">
        <f t="shared" si="42"/>
        <v>0</v>
      </c>
      <c r="I264">
        <f t="shared" si="43"/>
        <v>0</v>
      </c>
      <c r="J264">
        <f t="shared" si="44"/>
        <v>0</v>
      </c>
    </row>
    <row r="265" spans="1:10" x14ac:dyDescent="0.3">
      <c r="A265" s="9" t="s">
        <v>1854</v>
      </c>
      <c r="B265">
        <f t="shared" si="36"/>
        <v>0</v>
      </c>
      <c r="C265" s="26">
        <f t="shared" si="37"/>
        <v>0</v>
      </c>
      <c r="D265">
        <f t="shared" si="38"/>
        <v>0</v>
      </c>
      <c r="E265">
        <f t="shared" si="39"/>
        <v>0</v>
      </c>
      <c r="F265">
        <f t="shared" si="40"/>
        <v>0</v>
      </c>
      <c r="G265">
        <f t="shared" si="41"/>
        <v>0</v>
      </c>
      <c r="H265">
        <f t="shared" si="42"/>
        <v>0</v>
      </c>
      <c r="I265">
        <f t="shared" si="43"/>
        <v>0</v>
      </c>
      <c r="J265">
        <f t="shared" si="44"/>
        <v>0</v>
      </c>
    </row>
    <row r="266" spans="1:10" x14ac:dyDescent="0.3">
      <c r="A266" s="9" t="s">
        <v>1861</v>
      </c>
      <c r="B266">
        <f t="shared" si="36"/>
        <v>0</v>
      </c>
      <c r="C266" s="26">
        <f t="shared" si="37"/>
        <v>0</v>
      </c>
      <c r="D266">
        <f t="shared" si="38"/>
        <v>0</v>
      </c>
      <c r="E266">
        <f t="shared" si="39"/>
        <v>0</v>
      </c>
      <c r="F266">
        <f t="shared" si="40"/>
        <v>0</v>
      </c>
      <c r="G266">
        <f t="shared" si="41"/>
        <v>0</v>
      </c>
      <c r="H266">
        <f t="shared" si="42"/>
        <v>0</v>
      </c>
      <c r="I266">
        <f t="shared" si="43"/>
        <v>0</v>
      </c>
      <c r="J266">
        <f t="shared" si="44"/>
        <v>0</v>
      </c>
    </row>
    <row r="267" spans="1:10" x14ac:dyDescent="0.3">
      <c r="A267" s="9" t="s">
        <v>1868</v>
      </c>
      <c r="B267">
        <f t="shared" si="36"/>
        <v>0</v>
      </c>
      <c r="C267" s="26">
        <f t="shared" si="37"/>
        <v>0</v>
      </c>
      <c r="D267">
        <f t="shared" si="38"/>
        <v>0</v>
      </c>
      <c r="E267">
        <f t="shared" si="39"/>
        <v>0</v>
      </c>
      <c r="F267">
        <f t="shared" si="40"/>
        <v>0</v>
      </c>
      <c r="G267">
        <f t="shared" si="41"/>
        <v>0</v>
      </c>
      <c r="H267">
        <f t="shared" si="42"/>
        <v>0</v>
      </c>
      <c r="I267">
        <f t="shared" si="43"/>
        <v>0</v>
      </c>
      <c r="J267">
        <f t="shared" si="44"/>
        <v>0</v>
      </c>
    </row>
    <row r="268" spans="1:10" x14ac:dyDescent="0.3">
      <c r="A268" s="9" t="s">
        <v>1875</v>
      </c>
      <c r="B268">
        <f t="shared" si="36"/>
        <v>0</v>
      </c>
      <c r="C268" s="26">
        <f t="shared" si="37"/>
        <v>0</v>
      </c>
      <c r="D268">
        <f t="shared" si="38"/>
        <v>0</v>
      </c>
      <c r="E268">
        <f t="shared" si="39"/>
        <v>0</v>
      </c>
      <c r="F268">
        <f t="shared" si="40"/>
        <v>0</v>
      </c>
      <c r="G268">
        <f t="shared" si="41"/>
        <v>0</v>
      </c>
      <c r="H268">
        <f t="shared" si="42"/>
        <v>0</v>
      </c>
      <c r="I268">
        <f t="shared" si="43"/>
        <v>0</v>
      </c>
      <c r="J268">
        <f t="shared" si="44"/>
        <v>0</v>
      </c>
    </row>
    <row r="269" spans="1:10" x14ac:dyDescent="0.3">
      <c r="A269" s="9" t="s">
        <v>1882</v>
      </c>
      <c r="B269">
        <f t="shared" si="36"/>
        <v>0</v>
      </c>
      <c r="C269" s="26">
        <f t="shared" si="37"/>
        <v>0</v>
      </c>
      <c r="D269">
        <f t="shared" si="38"/>
        <v>0</v>
      </c>
      <c r="E269">
        <f t="shared" si="39"/>
        <v>1</v>
      </c>
      <c r="F269">
        <f t="shared" si="40"/>
        <v>0</v>
      </c>
      <c r="G269">
        <f t="shared" si="41"/>
        <v>0</v>
      </c>
      <c r="H269">
        <f t="shared" si="42"/>
        <v>0</v>
      </c>
      <c r="I269">
        <f t="shared" si="43"/>
        <v>0</v>
      </c>
      <c r="J269">
        <f t="shared" si="44"/>
        <v>0</v>
      </c>
    </row>
    <row r="270" spans="1:10" x14ac:dyDescent="0.3">
      <c r="A270" s="9" t="s">
        <v>1889</v>
      </c>
      <c r="B270">
        <f t="shared" si="36"/>
        <v>0</v>
      </c>
      <c r="C270" s="26">
        <f t="shared" si="37"/>
        <v>0</v>
      </c>
      <c r="D270">
        <f t="shared" si="38"/>
        <v>0</v>
      </c>
      <c r="E270">
        <f t="shared" si="39"/>
        <v>0</v>
      </c>
      <c r="F270">
        <f t="shared" si="40"/>
        <v>1</v>
      </c>
      <c r="G270">
        <f t="shared" si="41"/>
        <v>0</v>
      </c>
      <c r="H270">
        <f t="shared" si="42"/>
        <v>0</v>
      </c>
      <c r="I270">
        <f t="shared" si="43"/>
        <v>0</v>
      </c>
      <c r="J270">
        <f t="shared" si="44"/>
        <v>0</v>
      </c>
    </row>
    <row r="271" spans="1:10" x14ac:dyDescent="0.3">
      <c r="A271" s="9" t="s">
        <v>1896</v>
      </c>
      <c r="B271">
        <f t="shared" si="36"/>
        <v>0</v>
      </c>
      <c r="C271" s="26">
        <f t="shared" si="37"/>
        <v>0</v>
      </c>
      <c r="D271">
        <f t="shared" si="38"/>
        <v>0</v>
      </c>
      <c r="E271">
        <f t="shared" si="39"/>
        <v>0</v>
      </c>
      <c r="F271">
        <f t="shared" si="40"/>
        <v>0</v>
      </c>
      <c r="G271">
        <f t="shared" si="41"/>
        <v>0</v>
      </c>
      <c r="H271">
        <f t="shared" si="42"/>
        <v>0</v>
      </c>
      <c r="I271">
        <f t="shared" si="43"/>
        <v>0</v>
      </c>
      <c r="J271">
        <f t="shared" si="44"/>
        <v>0</v>
      </c>
    </row>
    <row r="272" spans="1:10" x14ac:dyDescent="0.3">
      <c r="A272" s="9" t="s">
        <v>1903</v>
      </c>
      <c r="B272">
        <f t="shared" si="36"/>
        <v>0</v>
      </c>
      <c r="C272" s="26">
        <f t="shared" si="37"/>
        <v>0</v>
      </c>
      <c r="D272">
        <f t="shared" si="38"/>
        <v>0</v>
      </c>
      <c r="E272">
        <f t="shared" si="39"/>
        <v>0</v>
      </c>
      <c r="F272">
        <f t="shared" si="40"/>
        <v>0</v>
      </c>
      <c r="G272">
        <f t="shared" si="41"/>
        <v>0</v>
      </c>
      <c r="H272">
        <f t="shared" si="42"/>
        <v>0</v>
      </c>
      <c r="I272">
        <f t="shared" si="43"/>
        <v>0</v>
      </c>
      <c r="J272">
        <f t="shared" si="44"/>
        <v>0</v>
      </c>
    </row>
    <row r="273" spans="1:10" x14ac:dyDescent="0.3">
      <c r="A273" s="9" t="s">
        <v>1910</v>
      </c>
      <c r="B273">
        <f t="shared" si="36"/>
        <v>0</v>
      </c>
      <c r="C273" s="26">
        <f t="shared" si="37"/>
        <v>0</v>
      </c>
      <c r="D273">
        <f t="shared" si="38"/>
        <v>0</v>
      </c>
      <c r="E273">
        <f t="shared" si="39"/>
        <v>0</v>
      </c>
      <c r="F273">
        <f t="shared" si="40"/>
        <v>0</v>
      </c>
      <c r="G273">
        <f t="shared" si="41"/>
        <v>0</v>
      </c>
      <c r="H273">
        <f t="shared" si="42"/>
        <v>0</v>
      </c>
      <c r="I273">
        <f t="shared" si="43"/>
        <v>0</v>
      </c>
      <c r="J273">
        <f t="shared" si="44"/>
        <v>0</v>
      </c>
    </row>
    <row r="274" spans="1:10" x14ac:dyDescent="0.3">
      <c r="A274" s="9" t="s">
        <v>1917</v>
      </c>
      <c r="B274">
        <f t="shared" si="36"/>
        <v>0</v>
      </c>
      <c r="C274" s="26">
        <f t="shared" si="37"/>
        <v>0</v>
      </c>
      <c r="D274">
        <f t="shared" si="38"/>
        <v>1</v>
      </c>
      <c r="E274">
        <f t="shared" si="39"/>
        <v>0</v>
      </c>
      <c r="F274">
        <f t="shared" si="40"/>
        <v>0</v>
      </c>
      <c r="G274">
        <f t="shared" si="41"/>
        <v>0</v>
      </c>
      <c r="H274">
        <f t="shared" si="42"/>
        <v>0</v>
      </c>
      <c r="I274">
        <f t="shared" si="43"/>
        <v>0</v>
      </c>
      <c r="J274">
        <f t="shared" si="44"/>
        <v>0</v>
      </c>
    </row>
    <row r="275" spans="1:10" x14ac:dyDescent="0.3">
      <c r="A275" s="9" t="s">
        <v>1924</v>
      </c>
      <c r="B275">
        <f t="shared" si="36"/>
        <v>0</v>
      </c>
      <c r="C275" s="26">
        <f t="shared" si="37"/>
        <v>0</v>
      </c>
      <c r="D275">
        <f t="shared" si="38"/>
        <v>0</v>
      </c>
      <c r="E275">
        <f t="shared" si="39"/>
        <v>0</v>
      </c>
      <c r="F275">
        <f t="shared" si="40"/>
        <v>0</v>
      </c>
      <c r="G275">
        <f t="shared" si="41"/>
        <v>0</v>
      </c>
      <c r="H275">
        <f t="shared" si="42"/>
        <v>0</v>
      </c>
      <c r="I275">
        <f t="shared" si="43"/>
        <v>0</v>
      </c>
      <c r="J275">
        <f t="shared" si="44"/>
        <v>0</v>
      </c>
    </row>
    <row r="276" spans="1:10" x14ac:dyDescent="0.3">
      <c r="A276" s="9" t="s">
        <v>1931</v>
      </c>
      <c r="B276">
        <f t="shared" si="36"/>
        <v>0</v>
      </c>
      <c r="C276" s="26">
        <f t="shared" si="37"/>
        <v>0</v>
      </c>
      <c r="D276">
        <f t="shared" si="38"/>
        <v>1</v>
      </c>
      <c r="E276">
        <f t="shared" si="39"/>
        <v>0</v>
      </c>
      <c r="F276">
        <f t="shared" si="40"/>
        <v>0</v>
      </c>
      <c r="G276">
        <f t="shared" si="41"/>
        <v>0</v>
      </c>
      <c r="H276">
        <f t="shared" si="42"/>
        <v>0</v>
      </c>
      <c r="I276">
        <f t="shared" si="43"/>
        <v>0</v>
      </c>
      <c r="J276">
        <f t="shared" si="44"/>
        <v>0</v>
      </c>
    </row>
    <row r="277" spans="1:10" x14ac:dyDescent="0.3">
      <c r="A277" s="9" t="s">
        <v>1938</v>
      </c>
      <c r="B277">
        <f t="shared" si="36"/>
        <v>0</v>
      </c>
      <c r="C277" s="26">
        <f t="shared" si="37"/>
        <v>0</v>
      </c>
      <c r="D277">
        <f t="shared" si="38"/>
        <v>0</v>
      </c>
      <c r="E277">
        <f t="shared" si="39"/>
        <v>0</v>
      </c>
      <c r="F277">
        <f t="shared" si="40"/>
        <v>0</v>
      </c>
      <c r="G277">
        <f t="shared" si="41"/>
        <v>0</v>
      </c>
      <c r="H277">
        <f t="shared" si="42"/>
        <v>0</v>
      </c>
      <c r="I277">
        <f t="shared" si="43"/>
        <v>0</v>
      </c>
      <c r="J277">
        <f t="shared" si="44"/>
        <v>0</v>
      </c>
    </row>
    <row r="278" spans="1:10" x14ac:dyDescent="0.3">
      <c r="A278" s="9" t="s">
        <v>1945</v>
      </c>
      <c r="B278">
        <f t="shared" si="36"/>
        <v>0</v>
      </c>
      <c r="C278" s="26">
        <f t="shared" si="37"/>
        <v>0</v>
      </c>
      <c r="D278">
        <f t="shared" si="38"/>
        <v>0</v>
      </c>
      <c r="E278">
        <f t="shared" si="39"/>
        <v>0</v>
      </c>
      <c r="F278">
        <f t="shared" si="40"/>
        <v>0</v>
      </c>
      <c r="G278">
        <f t="shared" si="41"/>
        <v>0</v>
      </c>
      <c r="H278">
        <f t="shared" si="42"/>
        <v>0</v>
      </c>
      <c r="I278">
        <f t="shared" si="43"/>
        <v>0</v>
      </c>
      <c r="J278">
        <f t="shared" si="44"/>
        <v>0</v>
      </c>
    </row>
    <row r="279" spans="1:10" x14ac:dyDescent="0.3">
      <c r="A279" s="9" t="s">
        <v>1952</v>
      </c>
      <c r="B279">
        <f t="shared" si="36"/>
        <v>0</v>
      </c>
      <c r="C279" s="26">
        <f t="shared" si="37"/>
        <v>0</v>
      </c>
      <c r="D279">
        <f t="shared" si="38"/>
        <v>1</v>
      </c>
      <c r="E279">
        <f t="shared" si="39"/>
        <v>0</v>
      </c>
      <c r="F279">
        <f t="shared" si="40"/>
        <v>0</v>
      </c>
      <c r="G279">
        <f t="shared" si="41"/>
        <v>0</v>
      </c>
      <c r="H279">
        <f t="shared" si="42"/>
        <v>0</v>
      </c>
      <c r="I279">
        <f t="shared" si="43"/>
        <v>0</v>
      </c>
      <c r="J279">
        <f t="shared" si="44"/>
        <v>0</v>
      </c>
    </row>
    <row r="280" spans="1:10" x14ac:dyDescent="0.3">
      <c r="A280" s="9" t="s">
        <v>1959</v>
      </c>
      <c r="B280">
        <f t="shared" si="36"/>
        <v>0</v>
      </c>
      <c r="C280" s="26">
        <f t="shared" si="37"/>
        <v>0</v>
      </c>
      <c r="D280">
        <f t="shared" si="38"/>
        <v>0</v>
      </c>
      <c r="E280">
        <f t="shared" si="39"/>
        <v>0</v>
      </c>
      <c r="F280">
        <f t="shared" si="40"/>
        <v>0</v>
      </c>
      <c r="G280">
        <f t="shared" si="41"/>
        <v>0</v>
      </c>
      <c r="H280">
        <f t="shared" si="42"/>
        <v>0</v>
      </c>
      <c r="I280">
        <f t="shared" si="43"/>
        <v>0</v>
      </c>
      <c r="J280">
        <f t="shared" si="44"/>
        <v>0</v>
      </c>
    </row>
    <row r="281" spans="1:10" x14ac:dyDescent="0.3">
      <c r="A281" s="9" t="s">
        <v>1965</v>
      </c>
      <c r="B281">
        <f t="shared" si="36"/>
        <v>0</v>
      </c>
      <c r="C281" s="26">
        <f t="shared" si="37"/>
        <v>0</v>
      </c>
      <c r="D281">
        <f t="shared" si="38"/>
        <v>0</v>
      </c>
      <c r="E281">
        <f t="shared" si="39"/>
        <v>0</v>
      </c>
      <c r="F281">
        <f t="shared" si="40"/>
        <v>0</v>
      </c>
      <c r="G281">
        <f t="shared" si="41"/>
        <v>0</v>
      </c>
      <c r="H281">
        <f t="shared" si="42"/>
        <v>0</v>
      </c>
      <c r="I281">
        <f t="shared" si="43"/>
        <v>0</v>
      </c>
      <c r="J281">
        <f t="shared" si="44"/>
        <v>0</v>
      </c>
    </row>
    <row r="282" spans="1:10" x14ac:dyDescent="0.3">
      <c r="A282" s="9" t="s">
        <v>1972</v>
      </c>
      <c r="B282">
        <f t="shared" si="36"/>
        <v>0</v>
      </c>
      <c r="C282" s="26">
        <f t="shared" si="37"/>
        <v>0</v>
      </c>
      <c r="D282">
        <f t="shared" si="38"/>
        <v>1</v>
      </c>
      <c r="E282">
        <f t="shared" si="39"/>
        <v>0</v>
      </c>
      <c r="F282">
        <f t="shared" si="40"/>
        <v>0</v>
      </c>
      <c r="G282">
        <f t="shared" si="41"/>
        <v>0</v>
      </c>
      <c r="H282">
        <f t="shared" si="42"/>
        <v>0</v>
      </c>
      <c r="I282">
        <f t="shared" si="43"/>
        <v>0</v>
      </c>
      <c r="J282">
        <f t="shared" si="44"/>
        <v>0</v>
      </c>
    </row>
    <row r="283" spans="1:10" x14ac:dyDescent="0.3">
      <c r="A283" s="9" t="s">
        <v>1979</v>
      </c>
      <c r="B283">
        <f t="shared" si="36"/>
        <v>0</v>
      </c>
      <c r="C283" s="26">
        <f t="shared" si="37"/>
        <v>0</v>
      </c>
      <c r="D283">
        <f t="shared" si="38"/>
        <v>0</v>
      </c>
      <c r="E283">
        <f t="shared" si="39"/>
        <v>0</v>
      </c>
      <c r="F283">
        <f t="shared" si="40"/>
        <v>0</v>
      </c>
      <c r="G283">
        <f t="shared" si="41"/>
        <v>0</v>
      </c>
      <c r="H283">
        <f t="shared" si="42"/>
        <v>0</v>
      </c>
      <c r="I283">
        <f t="shared" si="43"/>
        <v>0</v>
      </c>
      <c r="J283">
        <f t="shared" si="44"/>
        <v>1</v>
      </c>
    </row>
    <row r="284" spans="1:10" x14ac:dyDescent="0.3">
      <c r="A284" s="9" t="s">
        <v>1986</v>
      </c>
      <c r="B284">
        <f t="shared" si="36"/>
        <v>0</v>
      </c>
      <c r="C284" s="26">
        <f t="shared" si="37"/>
        <v>0</v>
      </c>
      <c r="D284">
        <f t="shared" si="38"/>
        <v>0</v>
      </c>
      <c r="E284">
        <f t="shared" si="39"/>
        <v>0</v>
      </c>
      <c r="F284">
        <f t="shared" si="40"/>
        <v>1</v>
      </c>
      <c r="G284">
        <f t="shared" si="41"/>
        <v>0</v>
      </c>
      <c r="H284">
        <f t="shared" si="42"/>
        <v>0</v>
      </c>
      <c r="I284">
        <f t="shared" si="43"/>
        <v>0</v>
      </c>
      <c r="J284">
        <f t="shared" si="44"/>
        <v>0</v>
      </c>
    </row>
    <row r="285" spans="1:10" x14ac:dyDescent="0.3">
      <c r="A285" s="9" t="s">
        <v>1993</v>
      </c>
      <c r="B285">
        <f t="shared" si="36"/>
        <v>0</v>
      </c>
      <c r="C285" s="26">
        <f t="shared" si="37"/>
        <v>0</v>
      </c>
      <c r="D285">
        <f t="shared" si="38"/>
        <v>0</v>
      </c>
      <c r="E285">
        <f t="shared" si="39"/>
        <v>0</v>
      </c>
      <c r="F285">
        <f t="shared" si="40"/>
        <v>0</v>
      </c>
      <c r="G285">
        <f t="shared" si="41"/>
        <v>0</v>
      </c>
      <c r="H285">
        <f t="shared" si="42"/>
        <v>0</v>
      </c>
      <c r="I285">
        <f t="shared" si="43"/>
        <v>0</v>
      </c>
      <c r="J285">
        <f t="shared" si="44"/>
        <v>0</v>
      </c>
    </row>
    <row r="286" spans="1:10" x14ac:dyDescent="0.3">
      <c r="A286" s="9" t="s">
        <v>2000</v>
      </c>
      <c r="B286">
        <f t="shared" si="36"/>
        <v>0</v>
      </c>
      <c r="C286" s="26">
        <f t="shared" si="37"/>
        <v>0</v>
      </c>
      <c r="D286">
        <f t="shared" si="38"/>
        <v>0</v>
      </c>
      <c r="E286">
        <f t="shared" si="39"/>
        <v>0</v>
      </c>
      <c r="F286">
        <f t="shared" si="40"/>
        <v>0</v>
      </c>
      <c r="G286">
        <f t="shared" si="41"/>
        <v>0</v>
      </c>
      <c r="H286">
        <f t="shared" si="42"/>
        <v>0</v>
      </c>
      <c r="I286">
        <f t="shared" si="43"/>
        <v>0</v>
      </c>
      <c r="J286">
        <f t="shared" si="44"/>
        <v>0</v>
      </c>
    </row>
    <row r="287" spans="1:10" x14ac:dyDescent="0.3">
      <c r="A287" s="9" t="s">
        <v>2006</v>
      </c>
      <c r="B287">
        <f t="shared" si="36"/>
        <v>0</v>
      </c>
      <c r="C287" s="26">
        <f t="shared" si="37"/>
        <v>0</v>
      </c>
      <c r="D287">
        <f t="shared" si="38"/>
        <v>0</v>
      </c>
      <c r="E287">
        <f t="shared" si="39"/>
        <v>0</v>
      </c>
      <c r="F287">
        <f t="shared" si="40"/>
        <v>0</v>
      </c>
      <c r="G287">
        <f t="shared" si="41"/>
        <v>0</v>
      </c>
      <c r="H287">
        <f t="shared" si="42"/>
        <v>0</v>
      </c>
      <c r="I287">
        <f t="shared" si="43"/>
        <v>0</v>
      </c>
      <c r="J287">
        <f t="shared" si="44"/>
        <v>0</v>
      </c>
    </row>
    <row r="288" spans="1:10" x14ac:dyDescent="0.3">
      <c r="A288" s="9" t="s">
        <v>2012</v>
      </c>
      <c r="B288">
        <f t="shared" si="36"/>
        <v>0</v>
      </c>
      <c r="C288" s="26">
        <f t="shared" si="37"/>
        <v>0</v>
      </c>
      <c r="D288">
        <f t="shared" si="38"/>
        <v>0</v>
      </c>
      <c r="E288">
        <f t="shared" si="39"/>
        <v>0</v>
      </c>
      <c r="F288">
        <f t="shared" si="40"/>
        <v>0</v>
      </c>
      <c r="G288">
        <f t="shared" si="41"/>
        <v>0</v>
      </c>
      <c r="H288">
        <f t="shared" si="42"/>
        <v>0</v>
      </c>
      <c r="I288">
        <f t="shared" si="43"/>
        <v>0</v>
      </c>
      <c r="J288">
        <f t="shared" si="44"/>
        <v>0</v>
      </c>
    </row>
    <row r="289" spans="1:10" x14ac:dyDescent="0.3">
      <c r="A289" s="9" t="s">
        <v>2019</v>
      </c>
      <c r="B289">
        <f t="shared" si="36"/>
        <v>0</v>
      </c>
      <c r="C289" s="26">
        <f t="shared" si="37"/>
        <v>0</v>
      </c>
      <c r="D289">
        <f t="shared" si="38"/>
        <v>0</v>
      </c>
      <c r="E289">
        <f t="shared" si="39"/>
        <v>0</v>
      </c>
      <c r="F289">
        <f t="shared" si="40"/>
        <v>0</v>
      </c>
      <c r="G289">
        <f t="shared" si="41"/>
        <v>0</v>
      </c>
      <c r="H289">
        <f t="shared" si="42"/>
        <v>0</v>
      </c>
      <c r="I289">
        <f t="shared" si="43"/>
        <v>0</v>
      </c>
      <c r="J289">
        <f t="shared" si="44"/>
        <v>0</v>
      </c>
    </row>
    <row r="290" spans="1:10" x14ac:dyDescent="0.3">
      <c r="A290" s="9" t="s">
        <v>2026</v>
      </c>
      <c r="B290">
        <f t="shared" si="36"/>
        <v>0</v>
      </c>
      <c r="C290" s="26">
        <f t="shared" si="37"/>
        <v>0</v>
      </c>
      <c r="D290">
        <f t="shared" si="38"/>
        <v>0</v>
      </c>
      <c r="E290">
        <f t="shared" si="39"/>
        <v>0</v>
      </c>
      <c r="F290">
        <f t="shared" si="40"/>
        <v>0</v>
      </c>
      <c r="G290">
        <f t="shared" si="41"/>
        <v>0</v>
      </c>
      <c r="H290">
        <f t="shared" si="42"/>
        <v>0</v>
      </c>
      <c r="I290">
        <f t="shared" si="43"/>
        <v>0</v>
      </c>
      <c r="J290">
        <f t="shared" si="44"/>
        <v>0</v>
      </c>
    </row>
    <row r="291" spans="1:10" x14ac:dyDescent="0.3">
      <c r="A291" s="9" t="s">
        <v>2033</v>
      </c>
      <c r="B291">
        <f t="shared" si="36"/>
        <v>0</v>
      </c>
      <c r="C291" s="26">
        <f t="shared" si="37"/>
        <v>0</v>
      </c>
      <c r="D291">
        <f t="shared" si="38"/>
        <v>0</v>
      </c>
      <c r="E291">
        <f t="shared" si="39"/>
        <v>0</v>
      </c>
      <c r="F291">
        <f t="shared" si="40"/>
        <v>0</v>
      </c>
      <c r="G291">
        <f t="shared" si="41"/>
        <v>0</v>
      </c>
      <c r="H291">
        <f t="shared" si="42"/>
        <v>0</v>
      </c>
      <c r="I291">
        <f t="shared" si="43"/>
        <v>0</v>
      </c>
      <c r="J291">
        <f t="shared" si="44"/>
        <v>0</v>
      </c>
    </row>
    <row r="292" spans="1:10" x14ac:dyDescent="0.3">
      <c r="A292" s="9" t="s">
        <v>2040</v>
      </c>
      <c r="B292">
        <f t="shared" si="36"/>
        <v>0</v>
      </c>
      <c r="C292" s="26">
        <f t="shared" si="37"/>
        <v>0</v>
      </c>
      <c r="D292">
        <f t="shared" si="38"/>
        <v>0</v>
      </c>
      <c r="E292">
        <f t="shared" si="39"/>
        <v>0</v>
      </c>
      <c r="F292">
        <f t="shared" si="40"/>
        <v>0</v>
      </c>
      <c r="G292">
        <f t="shared" si="41"/>
        <v>0</v>
      </c>
      <c r="H292">
        <f t="shared" si="42"/>
        <v>0</v>
      </c>
      <c r="I292">
        <f t="shared" si="43"/>
        <v>0</v>
      </c>
      <c r="J292">
        <f t="shared" si="44"/>
        <v>0</v>
      </c>
    </row>
    <row r="293" spans="1:10" x14ac:dyDescent="0.3">
      <c r="A293" s="9" t="s">
        <v>2047</v>
      </c>
      <c r="B293">
        <f t="shared" si="36"/>
        <v>0</v>
      </c>
      <c r="C293" s="26">
        <f t="shared" si="37"/>
        <v>0</v>
      </c>
      <c r="D293">
        <f t="shared" si="38"/>
        <v>0</v>
      </c>
      <c r="E293">
        <f t="shared" si="39"/>
        <v>0</v>
      </c>
      <c r="F293">
        <f t="shared" si="40"/>
        <v>0</v>
      </c>
      <c r="G293">
        <f t="shared" si="41"/>
        <v>0</v>
      </c>
      <c r="H293">
        <f t="shared" si="42"/>
        <v>0</v>
      </c>
      <c r="I293">
        <f t="shared" si="43"/>
        <v>0</v>
      </c>
      <c r="J293">
        <f t="shared" si="44"/>
        <v>0</v>
      </c>
    </row>
    <row r="294" spans="1:10" x14ac:dyDescent="0.3">
      <c r="A294" s="9" t="s">
        <v>2054</v>
      </c>
      <c r="B294">
        <f t="shared" si="36"/>
        <v>0</v>
      </c>
      <c r="C294" s="26">
        <f t="shared" si="37"/>
        <v>0</v>
      </c>
      <c r="D294">
        <f t="shared" si="38"/>
        <v>0</v>
      </c>
      <c r="E294">
        <f t="shared" si="39"/>
        <v>0</v>
      </c>
      <c r="F294">
        <f t="shared" si="40"/>
        <v>0</v>
      </c>
      <c r="G294">
        <f t="shared" si="41"/>
        <v>0</v>
      </c>
      <c r="H294">
        <f t="shared" si="42"/>
        <v>0</v>
      </c>
      <c r="I294">
        <f t="shared" si="43"/>
        <v>0</v>
      </c>
      <c r="J294">
        <f t="shared" si="44"/>
        <v>0</v>
      </c>
    </row>
    <row r="295" spans="1:10" x14ac:dyDescent="0.3">
      <c r="A295" s="9" t="s">
        <v>2061</v>
      </c>
      <c r="B295">
        <f t="shared" si="36"/>
        <v>1</v>
      </c>
      <c r="C295" s="26">
        <f t="shared" si="37"/>
        <v>0</v>
      </c>
      <c r="D295">
        <f t="shared" si="38"/>
        <v>0</v>
      </c>
      <c r="E295">
        <f t="shared" si="39"/>
        <v>0</v>
      </c>
      <c r="F295">
        <f t="shared" si="40"/>
        <v>0</v>
      </c>
      <c r="G295">
        <f t="shared" si="41"/>
        <v>0</v>
      </c>
      <c r="H295">
        <f t="shared" si="42"/>
        <v>0</v>
      </c>
      <c r="I295">
        <f t="shared" si="43"/>
        <v>0</v>
      </c>
      <c r="J295">
        <f t="shared" si="44"/>
        <v>0</v>
      </c>
    </row>
    <row r="296" spans="1:10" x14ac:dyDescent="0.3">
      <c r="A296" s="9" t="s">
        <v>2068</v>
      </c>
      <c r="B296">
        <f t="shared" si="36"/>
        <v>0</v>
      </c>
      <c r="C296" s="26">
        <f t="shared" si="37"/>
        <v>0</v>
      </c>
      <c r="D296">
        <f t="shared" si="38"/>
        <v>1</v>
      </c>
      <c r="E296">
        <f t="shared" si="39"/>
        <v>0</v>
      </c>
      <c r="F296">
        <f t="shared" si="40"/>
        <v>0</v>
      </c>
      <c r="G296">
        <f t="shared" si="41"/>
        <v>0</v>
      </c>
      <c r="H296">
        <f t="shared" si="42"/>
        <v>0</v>
      </c>
      <c r="I296">
        <f t="shared" si="43"/>
        <v>0</v>
      </c>
      <c r="J296">
        <f t="shared" si="44"/>
        <v>1</v>
      </c>
    </row>
    <row r="297" spans="1:10" x14ac:dyDescent="0.3">
      <c r="A297" s="9" t="s">
        <v>2075</v>
      </c>
      <c r="B297">
        <f t="shared" si="36"/>
        <v>0</v>
      </c>
      <c r="C297" s="26">
        <f t="shared" si="37"/>
        <v>0</v>
      </c>
      <c r="D297">
        <f t="shared" si="38"/>
        <v>0</v>
      </c>
      <c r="E297">
        <f t="shared" si="39"/>
        <v>0</v>
      </c>
      <c r="F297">
        <f t="shared" si="40"/>
        <v>1</v>
      </c>
      <c r="G297">
        <f t="shared" si="41"/>
        <v>0</v>
      </c>
      <c r="H297">
        <f t="shared" si="42"/>
        <v>0</v>
      </c>
      <c r="I297">
        <f t="shared" si="43"/>
        <v>0</v>
      </c>
      <c r="J297">
        <f t="shared" si="44"/>
        <v>0</v>
      </c>
    </row>
    <row r="298" spans="1:10" x14ac:dyDescent="0.3">
      <c r="A298" s="9" t="s">
        <v>2082</v>
      </c>
      <c r="B298">
        <f t="shared" si="36"/>
        <v>0</v>
      </c>
      <c r="C298" s="26">
        <f t="shared" si="37"/>
        <v>0</v>
      </c>
      <c r="D298">
        <f t="shared" si="38"/>
        <v>0</v>
      </c>
      <c r="E298">
        <f t="shared" si="39"/>
        <v>0</v>
      </c>
      <c r="F298">
        <f t="shared" si="40"/>
        <v>0</v>
      </c>
      <c r="G298">
        <f t="shared" si="41"/>
        <v>0</v>
      </c>
      <c r="H298">
        <f t="shared" si="42"/>
        <v>0</v>
      </c>
      <c r="I298">
        <f t="shared" si="43"/>
        <v>0</v>
      </c>
      <c r="J298">
        <f t="shared" si="44"/>
        <v>0</v>
      </c>
    </row>
    <row r="299" spans="1:10" x14ac:dyDescent="0.3">
      <c r="A299" s="9" t="s">
        <v>2089</v>
      </c>
      <c r="B299">
        <f t="shared" si="36"/>
        <v>0</v>
      </c>
      <c r="C299" s="26">
        <f t="shared" si="37"/>
        <v>0</v>
      </c>
      <c r="D299">
        <f t="shared" si="38"/>
        <v>0</v>
      </c>
      <c r="E299">
        <f t="shared" si="39"/>
        <v>0</v>
      </c>
      <c r="F299">
        <f t="shared" si="40"/>
        <v>0</v>
      </c>
      <c r="G299">
        <f t="shared" si="41"/>
        <v>0</v>
      </c>
      <c r="H299">
        <f t="shared" si="42"/>
        <v>0</v>
      </c>
      <c r="I299">
        <f t="shared" si="43"/>
        <v>0</v>
      </c>
      <c r="J299">
        <f t="shared" si="44"/>
        <v>0</v>
      </c>
    </row>
    <row r="300" spans="1:10" x14ac:dyDescent="0.3">
      <c r="A300" s="9" t="s">
        <v>2096</v>
      </c>
      <c r="B300">
        <f t="shared" si="36"/>
        <v>0</v>
      </c>
      <c r="C300" s="26">
        <f t="shared" si="37"/>
        <v>0</v>
      </c>
      <c r="D300">
        <f t="shared" si="38"/>
        <v>0</v>
      </c>
      <c r="E300">
        <f t="shared" si="39"/>
        <v>1</v>
      </c>
      <c r="F300">
        <f t="shared" si="40"/>
        <v>0</v>
      </c>
      <c r="G300">
        <f t="shared" si="41"/>
        <v>0</v>
      </c>
      <c r="H300">
        <f t="shared" si="42"/>
        <v>0</v>
      </c>
      <c r="I300">
        <f t="shared" si="43"/>
        <v>0</v>
      </c>
      <c r="J300">
        <f t="shared" si="44"/>
        <v>0</v>
      </c>
    </row>
    <row r="301" spans="1:10" x14ac:dyDescent="0.3">
      <c r="A301" s="9" t="s">
        <v>2103</v>
      </c>
      <c r="B301">
        <f t="shared" si="36"/>
        <v>0</v>
      </c>
      <c r="C301" s="26">
        <f t="shared" si="37"/>
        <v>0</v>
      </c>
      <c r="D301">
        <f t="shared" si="38"/>
        <v>0</v>
      </c>
      <c r="E301">
        <f t="shared" si="39"/>
        <v>0</v>
      </c>
      <c r="F301">
        <f t="shared" si="40"/>
        <v>0</v>
      </c>
      <c r="G301">
        <f t="shared" si="41"/>
        <v>0</v>
      </c>
      <c r="H301">
        <f t="shared" si="42"/>
        <v>0</v>
      </c>
      <c r="I301">
        <f t="shared" si="43"/>
        <v>0</v>
      </c>
      <c r="J301">
        <f t="shared" si="44"/>
        <v>0</v>
      </c>
    </row>
    <row r="302" spans="1:10" x14ac:dyDescent="0.3">
      <c r="A302" s="9" t="s">
        <v>2110</v>
      </c>
      <c r="B302">
        <f t="shared" si="36"/>
        <v>0</v>
      </c>
      <c r="C302" s="26">
        <f t="shared" si="37"/>
        <v>0</v>
      </c>
      <c r="D302">
        <f t="shared" si="38"/>
        <v>0</v>
      </c>
      <c r="E302">
        <f t="shared" si="39"/>
        <v>0</v>
      </c>
      <c r="F302">
        <f t="shared" si="40"/>
        <v>0</v>
      </c>
      <c r="G302">
        <f t="shared" si="41"/>
        <v>0</v>
      </c>
      <c r="H302">
        <f t="shared" si="42"/>
        <v>0</v>
      </c>
      <c r="I302">
        <f t="shared" si="43"/>
        <v>0</v>
      </c>
      <c r="J302">
        <f t="shared" si="44"/>
        <v>0</v>
      </c>
    </row>
    <row r="303" spans="1:10" x14ac:dyDescent="0.3">
      <c r="A303" s="9" t="s">
        <v>2117</v>
      </c>
      <c r="B303">
        <f t="shared" si="36"/>
        <v>0</v>
      </c>
      <c r="C303" s="26">
        <f t="shared" si="37"/>
        <v>0</v>
      </c>
      <c r="D303">
        <f t="shared" si="38"/>
        <v>0</v>
      </c>
      <c r="E303">
        <f t="shared" si="39"/>
        <v>0</v>
      </c>
      <c r="F303">
        <f t="shared" si="40"/>
        <v>0</v>
      </c>
      <c r="G303">
        <f t="shared" si="41"/>
        <v>0</v>
      </c>
      <c r="H303">
        <f t="shared" si="42"/>
        <v>0</v>
      </c>
      <c r="I303">
        <f t="shared" si="43"/>
        <v>0</v>
      </c>
      <c r="J303">
        <f t="shared" si="44"/>
        <v>0</v>
      </c>
    </row>
    <row r="304" spans="1:10" x14ac:dyDescent="0.3">
      <c r="A304" s="9" t="s">
        <v>2123</v>
      </c>
      <c r="B304">
        <f t="shared" si="36"/>
        <v>0</v>
      </c>
      <c r="C304" s="26">
        <f t="shared" si="37"/>
        <v>0</v>
      </c>
      <c r="D304">
        <f t="shared" si="38"/>
        <v>0</v>
      </c>
      <c r="E304">
        <f t="shared" si="39"/>
        <v>0</v>
      </c>
      <c r="F304">
        <f t="shared" si="40"/>
        <v>0</v>
      </c>
      <c r="G304">
        <f t="shared" si="41"/>
        <v>0</v>
      </c>
      <c r="H304">
        <f t="shared" si="42"/>
        <v>0</v>
      </c>
      <c r="I304">
        <f t="shared" si="43"/>
        <v>0</v>
      </c>
      <c r="J304">
        <f t="shared" si="44"/>
        <v>0</v>
      </c>
    </row>
    <row r="305" spans="1:10" x14ac:dyDescent="0.3">
      <c r="A305" s="9" t="s">
        <v>2130</v>
      </c>
      <c r="B305">
        <f t="shared" si="36"/>
        <v>0</v>
      </c>
      <c r="C305" s="26">
        <f t="shared" si="37"/>
        <v>0</v>
      </c>
      <c r="D305">
        <f t="shared" si="38"/>
        <v>0</v>
      </c>
      <c r="E305">
        <f t="shared" si="39"/>
        <v>0</v>
      </c>
      <c r="F305">
        <f t="shared" si="40"/>
        <v>0</v>
      </c>
      <c r="G305">
        <f t="shared" si="41"/>
        <v>0</v>
      </c>
      <c r="H305">
        <f t="shared" si="42"/>
        <v>0</v>
      </c>
      <c r="I305">
        <f t="shared" si="43"/>
        <v>0</v>
      </c>
      <c r="J305">
        <f t="shared" si="44"/>
        <v>0</v>
      </c>
    </row>
    <row r="306" spans="1:10" x14ac:dyDescent="0.3">
      <c r="A306" s="9" t="s">
        <v>2137</v>
      </c>
      <c r="B306">
        <f t="shared" si="36"/>
        <v>0</v>
      </c>
      <c r="C306" s="26">
        <f t="shared" si="37"/>
        <v>0</v>
      </c>
      <c r="D306">
        <f t="shared" si="38"/>
        <v>0</v>
      </c>
      <c r="E306">
        <f t="shared" si="39"/>
        <v>0</v>
      </c>
      <c r="F306">
        <f t="shared" si="40"/>
        <v>0</v>
      </c>
      <c r="G306">
        <f t="shared" si="41"/>
        <v>0</v>
      </c>
      <c r="H306">
        <f t="shared" si="42"/>
        <v>0</v>
      </c>
      <c r="I306">
        <f t="shared" si="43"/>
        <v>0</v>
      </c>
      <c r="J306">
        <f t="shared" si="44"/>
        <v>0</v>
      </c>
    </row>
    <row r="307" spans="1:10" x14ac:dyDescent="0.3">
      <c r="A307" s="9" t="s">
        <v>2144</v>
      </c>
      <c r="B307">
        <f t="shared" si="36"/>
        <v>0</v>
      </c>
      <c r="C307" s="26">
        <f t="shared" si="37"/>
        <v>0</v>
      </c>
      <c r="D307">
        <f t="shared" si="38"/>
        <v>0</v>
      </c>
      <c r="E307">
        <f t="shared" si="39"/>
        <v>0</v>
      </c>
      <c r="F307">
        <f t="shared" si="40"/>
        <v>0</v>
      </c>
      <c r="G307">
        <f t="shared" si="41"/>
        <v>0</v>
      </c>
      <c r="H307">
        <f t="shared" si="42"/>
        <v>0</v>
      </c>
      <c r="I307">
        <f t="shared" si="43"/>
        <v>0</v>
      </c>
      <c r="J307">
        <f t="shared" si="44"/>
        <v>0</v>
      </c>
    </row>
    <row r="308" spans="1:10" x14ac:dyDescent="0.3">
      <c r="A308" s="9" t="s">
        <v>2151</v>
      </c>
      <c r="B308">
        <f t="shared" si="36"/>
        <v>0</v>
      </c>
      <c r="C308" s="26">
        <f t="shared" si="37"/>
        <v>0</v>
      </c>
      <c r="D308">
        <f t="shared" si="38"/>
        <v>0</v>
      </c>
      <c r="E308">
        <f t="shared" si="39"/>
        <v>0</v>
      </c>
      <c r="F308">
        <f t="shared" si="40"/>
        <v>0</v>
      </c>
      <c r="G308">
        <f t="shared" si="41"/>
        <v>0</v>
      </c>
      <c r="H308">
        <f t="shared" si="42"/>
        <v>0</v>
      </c>
      <c r="I308">
        <f t="shared" si="43"/>
        <v>0</v>
      </c>
      <c r="J308">
        <f t="shared" si="44"/>
        <v>0</v>
      </c>
    </row>
    <row r="309" spans="1:10" x14ac:dyDescent="0.3">
      <c r="A309" s="9" t="s">
        <v>2158</v>
      </c>
      <c r="B309">
        <f t="shared" si="36"/>
        <v>0</v>
      </c>
      <c r="C309" s="26">
        <f t="shared" si="37"/>
        <v>0</v>
      </c>
      <c r="D309">
        <f t="shared" si="38"/>
        <v>0</v>
      </c>
      <c r="E309">
        <f t="shared" si="39"/>
        <v>1</v>
      </c>
      <c r="F309">
        <f t="shared" si="40"/>
        <v>0</v>
      </c>
      <c r="G309">
        <f t="shared" si="41"/>
        <v>0</v>
      </c>
      <c r="H309">
        <f t="shared" si="42"/>
        <v>0</v>
      </c>
      <c r="I309">
        <f t="shared" si="43"/>
        <v>0</v>
      </c>
      <c r="J309">
        <f t="shared" si="44"/>
        <v>0</v>
      </c>
    </row>
    <row r="310" spans="1:10" x14ac:dyDescent="0.3">
      <c r="A310" s="9" t="s">
        <v>2164</v>
      </c>
      <c r="B310">
        <f t="shared" si="36"/>
        <v>0</v>
      </c>
      <c r="C310" s="26">
        <f t="shared" si="37"/>
        <v>0</v>
      </c>
      <c r="D310">
        <f t="shared" si="38"/>
        <v>0</v>
      </c>
      <c r="E310">
        <f t="shared" si="39"/>
        <v>0</v>
      </c>
      <c r="F310">
        <f t="shared" si="40"/>
        <v>0</v>
      </c>
      <c r="G310">
        <f t="shared" si="41"/>
        <v>0</v>
      </c>
      <c r="H310">
        <f t="shared" si="42"/>
        <v>0</v>
      </c>
      <c r="I310">
        <f t="shared" si="43"/>
        <v>0</v>
      </c>
      <c r="J310">
        <f t="shared" si="44"/>
        <v>0</v>
      </c>
    </row>
    <row r="311" spans="1:10" x14ac:dyDescent="0.3">
      <c r="A311" s="9" t="s">
        <v>2171</v>
      </c>
      <c r="B311">
        <f t="shared" si="36"/>
        <v>0</v>
      </c>
      <c r="C311" s="26">
        <f t="shared" si="37"/>
        <v>0</v>
      </c>
      <c r="D311">
        <f t="shared" si="38"/>
        <v>0</v>
      </c>
      <c r="E311">
        <f t="shared" si="39"/>
        <v>1</v>
      </c>
      <c r="F311">
        <f t="shared" si="40"/>
        <v>0</v>
      </c>
      <c r="G311">
        <f t="shared" si="41"/>
        <v>0</v>
      </c>
      <c r="H311">
        <f t="shared" si="42"/>
        <v>0</v>
      </c>
      <c r="I311">
        <f t="shared" si="43"/>
        <v>0</v>
      </c>
      <c r="J311">
        <f t="shared" si="44"/>
        <v>0</v>
      </c>
    </row>
    <row r="312" spans="1:10" x14ac:dyDescent="0.3">
      <c r="A312" s="9" t="s">
        <v>2178</v>
      </c>
      <c r="B312">
        <f t="shared" si="36"/>
        <v>0</v>
      </c>
      <c r="C312" s="26">
        <f t="shared" si="37"/>
        <v>0</v>
      </c>
      <c r="D312">
        <f t="shared" si="38"/>
        <v>0</v>
      </c>
      <c r="E312">
        <f t="shared" si="39"/>
        <v>1</v>
      </c>
      <c r="F312">
        <f t="shared" si="40"/>
        <v>0</v>
      </c>
      <c r="G312">
        <f t="shared" si="41"/>
        <v>0</v>
      </c>
      <c r="H312">
        <f t="shared" si="42"/>
        <v>0</v>
      </c>
      <c r="I312">
        <f t="shared" si="43"/>
        <v>0</v>
      </c>
      <c r="J312">
        <f t="shared" si="44"/>
        <v>0</v>
      </c>
    </row>
    <row r="313" spans="1:10" x14ac:dyDescent="0.3">
      <c r="A313" s="9" t="s">
        <v>2185</v>
      </c>
      <c r="B313">
        <f t="shared" si="36"/>
        <v>0</v>
      </c>
      <c r="C313" s="26">
        <f t="shared" si="37"/>
        <v>0</v>
      </c>
      <c r="D313">
        <f t="shared" si="38"/>
        <v>0</v>
      </c>
      <c r="E313">
        <f t="shared" si="39"/>
        <v>0</v>
      </c>
      <c r="F313">
        <f t="shared" si="40"/>
        <v>0</v>
      </c>
      <c r="G313">
        <f t="shared" si="41"/>
        <v>0</v>
      </c>
      <c r="H313">
        <f t="shared" si="42"/>
        <v>0</v>
      </c>
      <c r="I313">
        <f t="shared" si="43"/>
        <v>0</v>
      </c>
      <c r="J313">
        <f t="shared" si="44"/>
        <v>0</v>
      </c>
    </row>
    <row r="314" spans="1:10" x14ac:dyDescent="0.3">
      <c r="A314" s="9" t="s">
        <v>2192</v>
      </c>
      <c r="B314">
        <f t="shared" si="36"/>
        <v>0</v>
      </c>
      <c r="C314" s="26">
        <f t="shared" si="37"/>
        <v>0</v>
      </c>
      <c r="D314">
        <f t="shared" si="38"/>
        <v>0</v>
      </c>
      <c r="E314">
        <f t="shared" si="39"/>
        <v>0</v>
      </c>
      <c r="F314">
        <f t="shared" si="40"/>
        <v>0</v>
      </c>
      <c r="G314">
        <f t="shared" si="41"/>
        <v>0</v>
      </c>
      <c r="H314">
        <f t="shared" si="42"/>
        <v>0</v>
      </c>
      <c r="I314">
        <f t="shared" si="43"/>
        <v>0</v>
      </c>
      <c r="J314">
        <f t="shared" si="44"/>
        <v>0</v>
      </c>
    </row>
    <row r="315" spans="1:10" x14ac:dyDescent="0.3">
      <c r="A315" s="9" t="s">
        <v>2198</v>
      </c>
      <c r="B315">
        <f t="shared" si="36"/>
        <v>0</v>
      </c>
      <c r="C315" s="26">
        <f t="shared" si="37"/>
        <v>0</v>
      </c>
      <c r="D315">
        <f t="shared" si="38"/>
        <v>0</v>
      </c>
      <c r="E315">
        <f t="shared" si="39"/>
        <v>0</v>
      </c>
      <c r="F315">
        <f t="shared" si="40"/>
        <v>0</v>
      </c>
      <c r="G315">
        <f t="shared" si="41"/>
        <v>0</v>
      </c>
      <c r="H315">
        <f t="shared" si="42"/>
        <v>0</v>
      </c>
      <c r="I315">
        <f t="shared" si="43"/>
        <v>0</v>
      </c>
      <c r="J315">
        <f t="shared" si="44"/>
        <v>0</v>
      </c>
    </row>
    <row r="316" spans="1:10" x14ac:dyDescent="0.3">
      <c r="A316" s="9" t="s">
        <v>2205</v>
      </c>
      <c r="B316">
        <f t="shared" si="36"/>
        <v>0</v>
      </c>
      <c r="C316" s="26">
        <f t="shared" si="37"/>
        <v>0</v>
      </c>
      <c r="D316">
        <f t="shared" si="38"/>
        <v>0</v>
      </c>
      <c r="E316">
        <f t="shared" si="39"/>
        <v>1</v>
      </c>
      <c r="F316">
        <f t="shared" si="40"/>
        <v>0</v>
      </c>
      <c r="G316">
        <f t="shared" si="41"/>
        <v>0</v>
      </c>
      <c r="H316">
        <f t="shared" si="42"/>
        <v>0</v>
      </c>
      <c r="I316">
        <f t="shared" si="43"/>
        <v>0</v>
      </c>
      <c r="J316">
        <f t="shared" si="44"/>
        <v>0</v>
      </c>
    </row>
    <row r="317" spans="1:10" x14ac:dyDescent="0.3">
      <c r="A317" s="9" t="s">
        <v>2212</v>
      </c>
      <c r="B317">
        <f t="shared" si="36"/>
        <v>0</v>
      </c>
      <c r="C317" s="26">
        <f t="shared" si="37"/>
        <v>0</v>
      </c>
      <c r="D317">
        <f t="shared" si="38"/>
        <v>0</v>
      </c>
      <c r="E317">
        <f t="shared" si="39"/>
        <v>0</v>
      </c>
      <c r="F317">
        <f t="shared" si="40"/>
        <v>0</v>
      </c>
      <c r="G317">
        <f t="shared" si="41"/>
        <v>0</v>
      </c>
      <c r="H317">
        <f t="shared" si="42"/>
        <v>0</v>
      </c>
      <c r="I317">
        <f t="shared" si="43"/>
        <v>0</v>
      </c>
      <c r="J317">
        <f t="shared" si="44"/>
        <v>1</v>
      </c>
    </row>
    <row r="318" spans="1:10" x14ac:dyDescent="0.3">
      <c r="A318" s="9" t="s">
        <v>2219</v>
      </c>
      <c r="B318">
        <f t="shared" si="36"/>
        <v>0</v>
      </c>
      <c r="C318" s="26">
        <f t="shared" si="37"/>
        <v>0</v>
      </c>
      <c r="D318">
        <f t="shared" si="38"/>
        <v>0</v>
      </c>
      <c r="E318">
        <f t="shared" si="39"/>
        <v>0</v>
      </c>
      <c r="F318">
        <f t="shared" si="40"/>
        <v>0</v>
      </c>
      <c r="G318">
        <f t="shared" si="41"/>
        <v>0</v>
      </c>
      <c r="H318">
        <f t="shared" si="42"/>
        <v>0</v>
      </c>
      <c r="I318">
        <f t="shared" si="43"/>
        <v>0</v>
      </c>
      <c r="J318">
        <f t="shared" si="44"/>
        <v>0</v>
      </c>
    </row>
    <row r="319" spans="1:10" x14ac:dyDescent="0.3">
      <c r="A319" s="9" t="s">
        <v>2226</v>
      </c>
      <c r="B319">
        <f t="shared" si="36"/>
        <v>0</v>
      </c>
      <c r="C319" s="26">
        <f t="shared" si="37"/>
        <v>0</v>
      </c>
      <c r="D319">
        <f t="shared" si="38"/>
        <v>0</v>
      </c>
      <c r="E319">
        <f t="shared" si="39"/>
        <v>0</v>
      </c>
      <c r="F319">
        <f t="shared" si="40"/>
        <v>0</v>
      </c>
      <c r="G319">
        <f t="shared" si="41"/>
        <v>0</v>
      </c>
      <c r="H319">
        <f t="shared" si="42"/>
        <v>0</v>
      </c>
      <c r="I319">
        <f t="shared" si="43"/>
        <v>0</v>
      </c>
      <c r="J319">
        <f t="shared" si="44"/>
        <v>0</v>
      </c>
    </row>
    <row r="320" spans="1:10" x14ac:dyDescent="0.3">
      <c r="A320" s="9" t="s">
        <v>2233</v>
      </c>
      <c r="B320">
        <f t="shared" si="36"/>
        <v>0</v>
      </c>
      <c r="C320" s="26">
        <f t="shared" si="37"/>
        <v>0</v>
      </c>
      <c r="D320">
        <f t="shared" si="38"/>
        <v>0</v>
      </c>
      <c r="E320">
        <f t="shared" si="39"/>
        <v>0</v>
      </c>
      <c r="F320">
        <f t="shared" si="40"/>
        <v>0</v>
      </c>
      <c r="G320">
        <f t="shared" si="41"/>
        <v>0</v>
      </c>
      <c r="H320">
        <f t="shared" si="42"/>
        <v>0</v>
      </c>
      <c r="I320">
        <f t="shared" si="43"/>
        <v>0</v>
      </c>
      <c r="J320">
        <f t="shared" si="44"/>
        <v>0</v>
      </c>
    </row>
    <row r="321" spans="1:10" x14ac:dyDescent="0.3">
      <c r="A321" s="9" t="s">
        <v>2240</v>
      </c>
      <c r="B321">
        <f t="shared" si="36"/>
        <v>0</v>
      </c>
      <c r="C321" s="26">
        <f t="shared" si="37"/>
        <v>0</v>
      </c>
      <c r="D321">
        <f t="shared" si="38"/>
        <v>0</v>
      </c>
      <c r="E321">
        <f t="shared" si="39"/>
        <v>0</v>
      </c>
      <c r="F321">
        <f t="shared" si="40"/>
        <v>0</v>
      </c>
      <c r="G321">
        <f t="shared" si="41"/>
        <v>0</v>
      </c>
      <c r="H321">
        <f t="shared" si="42"/>
        <v>0</v>
      </c>
      <c r="I321">
        <f t="shared" si="43"/>
        <v>0</v>
      </c>
      <c r="J321">
        <f t="shared" si="44"/>
        <v>0</v>
      </c>
    </row>
    <row r="322" spans="1:10" x14ac:dyDescent="0.3">
      <c r="A322" s="9" t="s">
        <v>2247</v>
      </c>
      <c r="B322">
        <f t="shared" si="36"/>
        <v>0</v>
      </c>
      <c r="C322" s="26">
        <f t="shared" si="37"/>
        <v>0</v>
      </c>
      <c r="D322">
        <f t="shared" si="38"/>
        <v>0</v>
      </c>
      <c r="E322">
        <f t="shared" si="39"/>
        <v>0</v>
      </c>
      <c r="F322">
        <f t="shared" si="40"/>
        <v>0</v>
      </c>
      <c r="G322">
        <f t="shared" si="41"/>
        <v>0</v>
      </c>
      <c r="H322">
        <f t="shared" si="42"/>
        <v>0</v>
      </c>
      <c r="I322">
        <f t="shared" si="43"/>
        <v>0</v>
      </c>
      <c r="J322">
        <f t="shared" si="44"/>
        <v>0</v>
      </c>
    </row>
    <row r="323" spans="1:10" x14ac:dyDescent="0.3">
      <c r="A323" s="9" t="s">
        <v>2253</v>
      </c>
      <c r="B323">
        <f t="shared" ref="B323:B386" si="45">ISNUMBER(SEARCH($B$1,A323))+0</f>
        <v>0</v>
      </c>
      <c r="C323" s="26">
        <f t="shared" ref="C323:C386" si="46">ISNUMBER(SEARCH($C$1,A323))+0</f>
        <v>0</v>
      </c>
      <c r="D323">
        <f t="shared" ref="D323:D386" si="47">ISNUMBER(SEARCH($D$1,A323))+0</f>
        <v>0</v>
      </c>
      <c r="E323">
        <f t="shared" ref="E323:E386" si="48">ISNUMBER(SEARCH($E$1,A323))+0</f>
        <v>0</v>
      </c>
      <c r="F323">
        <f t="shared" ref="F323:F386" si="49">ISNUMBER(SEARCH($F$1,A323))+0</f>
        <v>0</v>
      </c>
      <c r="G323">
        <f t="shared" ref="G323:G386" si="50">ISNUMBER(SEARCH($G$1,A323))+0</f>
        <v>0</v>
      </c>
      <c r="H323">
        <f t="shared" ref="H323:H386" si="51">ISNUMBER(SEARCH($H$1,A323))+0</f>
        <v>0</v>
      </c>
      <c r="I323">
        <f t="shared" ref="I323:I386" si="52">ISNUMBER(SEARCH($I$1,A323))+0</f>
        <v>0</v>
      </c>
      <c r="J323">
        <f t="shared" ref="J323:J386" si="53">ISNUMBER(SEARCH($J$1,A323))+0</f>
        <v>0</v>
      </c>
    </row>
    <row r="324" spans="1:10" x14ac:dyDescent="0.3">
      <c r="A324" s="9" t="s">
        <v>2260</v>
      </c>
      <c r="B324">
        <f t="shared" si="45"/>
        <v>0</v>
      </c>
      <c r="C324" s="26">
        <f t="shared" si="46"/>
        <v>0</v>
      </c>
      <c r="D324">
        <f t="shared" si="47"/>
        <v>0</v>
      </c>
      <c r="E324">
        <f t="shared" si="48"/>
        <v>1</v>
      </c>
      <c r="F324">
        <f t="shared" si="49"/>
        <v>0</v>
      </c>
      <c r="G324">
        <f t="shared" si="50"/>
        <v>0</v>
      </c>
      <c r="H324">
        <f t="shared" si="51"/>
        <v>0</v>
      </c>
      <c r="I324">
        <f t="shared" si="52"/>
        <v>0</v>
      </c>
      <c r="J324">
        <f t="shared" si="53"/>
        <v>0</v>
      </c>
    </row>
    <row r="325" spans="1:10" x14ac:dyDescent="0.3">
      <c r="A325" s="9" t="s">
        <v>2267</v>
      </c>
      <c r="B325">
        <f t="shared" si="45"/>
        <v>0</v>
      </c>
      <c r="C325" s="26">
        <f t="shared" si="46"/>
        <v>0</v>
      </c>
      <c r="D325">
        <f t="shared" si="47"/>
        <v>0</v>
      </c>
      <c r="E325">
        <f t="shared" si="48"/>
        <v>1</v>
      </c>
      <c r="F325">
        <f t="shared" si="49"/>
        <v>0</v>
      </c>
      <c r="G325">
        <f t="shared" si="50"/>
        <v>0</v>
      </c>
      <c r="H325">
        <f t="shared" si="51"/>
        <v>0</v>
      </c>
      <c r="I325">
        <f t="shared" si="52"/>
        <v>0</v>
      </c>
      <c r="J325">
        <f t="shared" si="53"/>
        <v>0</v>
      </c>
    </row>
    <row r="326" spans="1:10" x14ac:dyDescent="0.3">
      <c r="A326" s="9" t="s">
        <v>2274</v>
      </c>
      <c r="B326">
        <f t="shared" si="45"/>
        <v>0</v>
      </c>
      <c r="C326" s="26">
        <f t="shared" si="46"/>
        <v>0</v>
      </c>
      <c r="D326">
        <f t="shared" si="47"/>
        <v>0</v>
      </c>
      <c r="E326">
        <f t="shared" si="48"/>
        <v>0</v>
      </c>
      <c r="F326">
        <f t="shared" si="49"/>
        <v>0</v>
      </c>
      <c r="G326">
        <f t="shared" si="50"/>
        <v>0</v>
      </c>
      <c r="H326">
        <f t="shared" si="51"/>
        <v>0</v>
      </c>
      <c r="I326">
        <f t="shared" si="52"/>
        <v>0</v>
      </c>
      <c r="J326">
        <f t="shared" si="53"/>
        <v>0</v>
      </c>
    </row>
    <row r="327" spans="1:10" x14ac:dyDescent="0.3">
      <c r="A327" s="9" t="s">
        <v>2281</v>
      </c>
      <c r="B327">
        <f t="shared" si="45"/>
        <v>0</v>
      </c>
      <c r="C327" s="26">
        <f t="shared" si="46"/>
        <v>0</v>
      </c>
      <c r="D327">
        <f t="shared" si="47"/>
        <v>0</v>
      </c>
      <c r="E327">
        <f t="shared" si="48"/>
        <v>0</v>
      </c>
      <c r="F327">
        <f t="shared" si="49"/>
        <v>0</v>
      </c>
      <c r="G327">
        <f t="shared" si="50"/>
        <v>0</v>
      </c>
      <c r="H327">
        <f t="shared" si="51"/>
        <v>0</v>
      </c>
      <c r="I327">
        <f t="shared" si="52"/>
        <v>0</v>
      </c>
      <c r="J327">
        <f t="shared" si="53"/>
        <v>0</v>
      </c>
    </row>
    <row r="328" spans="1:10" x14ac:dyDescent="0.3">
      <c r="A328" s="9" t="s">
        <v>2288</v>
      </c>
      <c r="B328">
        <f t="shared" si="45"/>
        <v>0</v>
      </c>
      <c r="C328" s="26">
        <f t="shared" si="46"/>
        <v>0</v>
      </c>
      <c r="D328">
        <f t="shared" si="47"/>
        <v>0</v>
      </c>
      <c r="E328">
        <f t="shared" si="48"/>
        <v>1</v>
      </c>
      <c r="F328">
        <f t="shared" si="49"/>
        <v>0</v>
      </c>
      <c r="G328">
        <f t="shared" si="50"/>
        <v>0</v>
      </c>
      <c r="H328">
        <f t="shared" si="51"/>
        <v>0</v>
      </c>
      <c r="I328">
        <f t="shared" si="52"/>
        <v>0</v>
      </c>
      <c r="J328">
        <f t="shared" si="53"/>
        <v>0</v>
      </c>
    </row>
    <row r="329" spans="1:10" x14ac:dyDescent="0.3">
      <c r="A329" s="9" t="s">
        <v>2295</v>
      </c>
      <c r="B329">
        <f t="shared" si="45"/>
        <v>0</v>
      </c>
      <c r="C329" s="26">
        <f t="shared" si="46"/>
        <v>0</v>
      </c>
      <c r="D329">
        <f t="shared" si="47"/>
        <v>0</v>
      </c>
      <c r="E329">
        <f t="shared" si="48"/>
        <v>0</v>
      </c>
      <c r="F329">
        <f t="shared" si="49"/>
        <v>0</v>
      </c>
      <c r="G329">
        <f t="shared" si="50"/>
        <v>0</v>
      </c>
      <c r="H329">
        <f t="shared" si="51"/>
        <v>0</v>
      </c>
      <c r="I329">
        <f t="shared" si="52"/>
        <v>0</v>
      </c>
      <c r="J329">
        <f t="shared" si="53"/>
        <v>0</v>
      </c>
    </row>
    <row r="330" spans="1:10" x14ac:dyDescent="0.3">
      <c r="A330" s="9" t="s">
        <v>2302</v>
      </c>
      <c r="B330">
        <f t="shared" si="45"/>
        <v>0</v>
      </c>
      <c r="C330" s="26">
        <f t="shared" si="46"/>
        <v>0</v>
      </c>
      <c r="D330">
        <f t="shared" si="47"/>
        <v>1</v>
      </c>
      <c r="E330">
        <f t="shared" si="48"/>
        <v>1</v>
      </c>
      <c r="F330">
        <f t="shared" si="49"/>
        <v>0</v>
      </c>
      <c r="G330">
        <f t="shared" si="50"/>
        <v>0</v>
      </c>
      <c r="H330">
        <f t="shared" si="51"/>
        <v>0</v>
      </c>
      <c r="I330">
        <f t="shared" si="52"/>
        <v>0</v>
      </c>
      <c r="J330">
        <f t="shared" si="53"/>
        <v>0</v>
      </c>
    </row>
    <row r="331" spans="1:10" x14ac:dyDescent="0.3">
      <c r="A331" s="9" t="s">
        <v>2309</v>
      </c>
      <c r="B331">
        <f t="shared" si="45"/>
        <v>0</v>
      </c>
      <c r="C331" s="26">
        <f t="shared" si="46"/>
        <v>0</v>
      </c>
      <c r="D331">
        <f t="shared" si="47"/>
        <v>0</v>
      </c>
      <c r="E331">
        <f t="shared" si="48"/>
        <v>0</v>
      </c>
      <c r="F331">
        <f t="shared" si="49"/>
        <v>0</v>
      </c>
      <c r="G331">
        <f t="shared" si="50"/>
        <v>0</v>
      </c>
      <c r="H331">
        <f t="shared" si="51"/>
        <v>0</v>
      </c>
      <c r="I331">
        <f t="shared" si="52"/>
        <v>0</v>
      </c>
      <c r="J331">
        <f t="shared" si="53"/>
        <v>0</v>
      </c>
    </row>
    <row r="332" spans="1:10" x14ac:dyDescent="0.3">
      <c r="A332" s="9" t="s">
        <v>2316</v>
      </c>
      <c r="B332">
        <f t="shared" si="45"/>
        <v>0</v>
      </c>
      <c r="C332" s="26">
        <f t="shared" si="46"/>
        <v>0</v>
      </c>
      <c r="D332">
        <f t="shared" si="47"/>
        <v>1</v>
      </c>
      <c r="E332">
        <f t="shared" si="48"/>
        <v>0</v>
      </c>
      <c r="F332">
        <f t="shared" si="49"/>
        <v>0</v>
      </c>
      <c r="G332">
        <f t="shared" si="50"/>
        <v>0</v>
      </c>
      <c r="H332">
        <f t="shared" si="51"/>
        <v>0</v>
      </c>
      <c r="I332">
        <f t="shared" si="52"/>
        <v>0</v>
      </c>
      <c r="J332">
        <f t="shared" si="53"/>
        <v>1</v>
      </c>
    </row>
    <row r="333" spans="1:10" x14ac:dyDescent="0.3">
      <c r="A333" s="9" t="s">
        <v>2322</v>
      </c>
      <c r="B333">
        <f t="shared" si="45"/>
        <v>0</v>
      </c>
      <c r="C333" s="26">
        <f t="shared" si="46"/>
        <v>0</v>
      </c>
      <c r="D333">
        <f t="shared" si="47"/>
        <v>0</v>
      </c>
      <c r="E333">
        <f t="shared" si="48"/>
        <v>0</v>
      </c>
      <c r="F333">
        <f t="shared" si="49"/>
        <v>0</v>
      </c>
      <c r="G333">
        <f t="shared" si="50"/>
        <v>0</v>
      </c>
      <c r="H333">
        <f t="shared" si="51"/>
        <v>0</v>
      </c>
      <c r="I333">
        <f t="shared" si="52"/>
        <v>0</v>
      </c>
      <c r="J333">
        <f t="shared" si="53"/>
        <v>0</v>
      </c>
    </row>
    <row r="334" spans="1:10" x14ac:dyDescent="0.3">
      <c r="A334" s="9" t="s">
        <v>2329</v>
      </c>
      <c r="B334">
        <f t="shared" si="45"/>
        <v>0</v>
      </c>
      <c r="C334" s="26">
        <f t="shared" si="46"/>
        <v>0</v>
      </c>
      <c r="D334">
        <f t="shared" si="47"/>
        <v>0</v>
      </c>
      <c r="E334">
        <f t="shared" si="48"/>
        <v>0</v>
      </c>
      <c r="F334">
        <f t="shared" si="49"/>
        <v>0</v>
      </c>
      <c r="G334">
        <f t="shared" si="50"/>
        <v>0</v>
      </c>
      <c r="H334">
        <f t="shared" si="51"/>
        <v>0</v>
      </c>
      <c r="I334">
        <f t="shared" si="52"/>
        <v>0</v>
      </c>
      <c r="J334">
        <f t="shared" si="53"/>
        <v>0</v>
      </c>
    </row>
    <row r="335" spans="1:10" x14ac:dyDescent="0.3">
      <c r="A335" s="9" t="s">
        <v>2336</v>
      </c>
      <c r="B335">
        <f t="shared" si="45"/>
        <v>0</v>
      </c>
      <c r="C335" s="26">
        <f t="shared" si="46"/>
        <v>0</v>
      </c>
      <c r="D335">
        <f t="shared" si="47"/>
        <v>0</v>
      </c>
      <c r="E335">
        <f t="shared" si="48"/>
        <v>0</v>
      </c>
      <c r="F335">
        <f t="shared" si="49"/>
        <v>0</v>
      </c>
      <c r="G335">
        <f t="shared" si="50"/>
        <v>0</v>
      </c>
      <c r="H335">
        <f t="shared" si="51"/>
        <v>0</v>
      </c>
      <c r="I335">
        <f t="shared" si="52"/>
        <v>0</v>
      </c>
      <c r="J335">
        <f t="shared" si="53"/>
        <v>0</v>
      </c>
    </row>
    <row r="336" spans="1:10" x14ac:dyDescent="0.3">
      <c r="A336" s="9" t="s">
        <v>2343</v>
      </c>
      <c r="B336">
        <f t="shared" si="45"/>
        <v>0</v>
      </c>
      <c r="C336" s="26">
        <f t="shared" si="46"/>
        <v>0</v>
      </c>
      <c r="D336">
        <f t="shared" si="47"/>
        <v>0</v>
      </c>
      <c r="E336">
        <f t="shared" si="48"/>
        <v>0</v>
      </c>
      <c r="F336">
        <f t="shared" si="49"/>
        <v>0</v>
      </c>
      <c r="G336">
        <f t="shared" si="50"/>
        <v>0</v>
      </c>
      <c r="H336">
        <f t="shared" si="51"/>
        <v>0</v>
      </c>
      <c r="I336">
        <f t="shared" si="52"/>
        <v>0</v>
      </c>
      <c r="J336">
        <f t="shared" si="53"/>
        <v>0</v>
      </c>
    </row>
    <row r="337" spans="1:10" x14ac:dyDescent="0.3">
      <c r="A337" s="9" t="s">
        <v>2350</v>
      </c>
      <c r="B337">
        <f t="shared" si="45"/>
        <v>0</v>
      </c>
      <c r="C337" s="26">
        <f t="shared" si="46"/>
        <v>0</v>
      </c>
      <c r="D337">
        <f t="shared" si="47"/>
        <v>0</v>
      </c>
      <c r="E337">
        <f t="shared" si="48"/>
        <v>0</v>
      </c>
      <c r="F337">
        <f t="shared" si="49"/>
        <v>0</v>
      </c>
      <c r="G337">
        <f t="shared" si="50"/>
        <v>0</v>
      </c>
      <c r="H337">
        <f t="shared" si="51"/>
        <v>0</v>
      </c>
      <c r="I337">
        <f t="shared" si="52"/>
        <v>0</v>
      </c>
      <c r="J337">
        <f t="shared" si="53"/>
        <v>0</v>
      </c>
    </row>
    <row r="338" spans="1:10" x14ac:dyDescent="0.3">
      <c r="A338" s="9" t="s">
        <v>2357</v>
      </c>
      <c r="B338">
        <f t="shared" si="45"/>
        <v>0</v>
      </c>
      <c r="C338" s="26">
        <f t="shared" si="46"/>
        <v>0</v>
      </c>
      <c r="D338">
        <f t="shared" si="47"/>
        <v>0</v>
      </c>
      <c r="E338">
        <f t="shared" si="48"/>
        <v>0</v>
      </c>
      <c r="F338">
        <f t="shared" si="49"/>
        <v>0</v>
      </c>
      <c r="G338">
        <f t="shared" si="50"/>
        <v>0</v>
      </c>
      <c r="H338">
        <f t="shared" si="51"/>
        <v>0</v>
      </c>
      <c r="I338">
        <f t="shared" si="52"/>
        <v>0</v>
      </c>
      <c r="J338">
        <f t="shared" si="53"/>
        <v>0</v>
      </c>
    </row>
    <row r="339" spans="1:10" x14ac:dyDescent="0.3">
      <c r="A339" s="9" t="s">
        <v>2364</v>
      </c>
      <c r="B339">
        <f t="shared" si="45"/>
        <v>0</v>
      </c>
      <c r="C339" s="26">
        <f t="shared" si="46"/>
        <v>0</v>
      </c>
      <c r="D339">
        <f t="shared" si="47"/>
        <v>0</v>
      </c>
      <c r="E339">
        <f t="shared" si="48"/>
        <v>1</v>
      </c>
      <c r="F339">
        <f t="shared" si="49"/>
        <v>0</v>
      </c>
      <c r="G339">
        <f t="shared" si="50"/>
        <v>0</v>
      </c>
      <c r="H339">
        <f t="shared" si="51"/>
        <v>0</v>
      </c>
      <c r="I339">
        <f t="shared" si="52"/>
        <v>0</v>
      </c>
      <c r="J339">
        <f t="shared" si="53"/>
        <v>0</v>
      </c>
    </row>
    <row r="340" spans="1:10" x14ac:dyDescent="0.3">
      <c r="A340" s="9" t="s">
        <v>2371</v>
      </c>
      <c r="B340">
        <f t="shared" si="45"/>
        <v>0</v>
      </c>
      <c r="C340" s="26">
        <f t="shared" si="46"/>
        <v>0</v>
      </c>
      <c r="D340">
        <f t="shared" si="47"/>
        <v>0</v>
      </c>
      <c r="E340">
        <f t="shared" si="48"/>
        <v>1</v>
      </c>
      <c r="F340">
        <f t="shared" si="49"/>
        <v>0</v>
      </c>
      <c r="G340">
        <f t="shared" si="50"/>
        <v>0</v>
      </c>
      <c r="H340">
        <f t="shared" si="51"/>
        <v>0</v>
      </c>
      <c r="I340">
        <f t="shared" si="52"/>
        <v>0</v>
      </c>
      <c r="J340">
        <f t="shared" si="53"/>
        <v>0</v>
      </c>
    </row>
    <row r="341" spans="1:10" x14ac:dyDescent="0.3">
      <c r="A341" s="9" t="s">
        <v>2378</v>
      </c>
      <c r="B341">
        <f t="shared" si="45"/>
        <v>0</v>
      </c>
      <c r="C341" s="26">
        <f t="shared" si="46"/>
        <v>0</v>
      </c>
      <c r="D341">
        <f t="shared" si="47"/>
        <v>0</v>
      </c>
      <c r="E341">
        <f t="shared" si="48"/>
        <v>0</v>
      </c>
      <c r="F341">
        <f t="shared" si="49"/>
        <v>0</v>
      </c>
      <c r="G341">
        <f t="shared" si="50"/>
        <v>0</v>
      </c>
      <c r="H341">
        <f t="shared" si="51"/>
        <v>0</v>
      </c>
      <c r="I341">
        <f t="shared" si="52"/>
        <v>0</v>
      </c>
      <c r="J341">
        <f t="shared" si="53"/>
        <v>0</v>
      </c>
    </row>
    <row r="342" spans="1:10" x14ac:dyDescent="0.3">
      <c r="A342" s="9" t="s">
        <v>2385</v>
      </c>
      <c r="B342">
        <f t="shared" si="45"/>
        <v>0</v>
      </c>
      <c r="C342" s="26">
        <f t="shared" si="46"/>
        <v>0</v>
      </c>
      <c r="D342">
        <f t="shared" si="47"/>
        <v>0</v>
      </c>
      <c r="E342">
        <f t="shared" si="48"/>
        <v>1</v>
      </c>
      <c r="F342">
        <f t="shared" si="49"/>
        <v>0</v>
      </c>
      <c r="G342">
        <f t="shared" si="50"/>
        <v>0</v>
      </c>
      <c r="H342">
        <f t="shared" si="51"/>
        <v>0</v>
      </c>
      <c r="I342">
        <f t="shared" si="52"/>
        <v>0</v>
      </c>
      <c r="J342">
        <f t="shared" si="53"/>
        <v>0</v>
      </c>
    </row>
    <row r="343" spans="1:10" x14ac:dyDescent="0.3">
      <c r="A343" s="9" t="s">
        <v>2392</v>
      </c>
      <c r="B343">
        <f t="shared" si="45"/>
        <v>0</v>
      </c>
      <c r="C343" s="26">
        <f t="shared" si="46"/>
        <v>0</v>
      </c>
      <c r="D343">
        <f t="shared" si="47"/>
        <v>1</v>
      </c>
      <c r="E343">
        <f t="shared" si="48"/>
        <v>0</v>
      </c>
      <c r="F343">
        <f t="shared" si="49"/>
        <v>0</v>
      </c>
      <c r="G343">
        <f t="shared" si="50"/>
        <v>0</v>
      </c>
      <c r="H343">
        <f t="shared" si="51"/>
        <v>0</v>
      </c>
      <c r="I343">
        <f t="shared" si="52"/>
        <v>0</v>
      </c>
      <c r="J343">
        <f t="shared" si="53"/>
        <v>0</v>
      </c>
    </row>
    <row r="344" spans="1:10" x14ac:dyDescent="0.3">
      <c r="A344" s="9" t="s">
        <v>2398</v>
      </c>
      <c r="B344">
        <f t="shared" si="45"/>
        <v>0</v>
      </c>
      <c r="C344" s="26">
        <f t="shared" si="46"/>
        <v>0</v>
      </c>
      <c r="D344">
        <f t="shared" si="47"/>
        <v>0</v>
      </c>
      <c r="E344">
        <f t="shared" si="48"/>
        <v>0</v>
      </c>
      <c r="F344">
        <f t="shared" si="49"/>
        <v>1</v>
      </c>
      <c r="G344">
        <f t="shared" si="50"/>
        <v>0</v>
      </c>
      <c r="H344">
        <f t="shared" si="51"/>
        <v>0</v>
      </c>
      <c r="I344">
        <f t="shared" si="52"/>
        <v>0</v>
      </c>
      <c r="J344">
        <f t="shared" si="53"/>
        <v>0</v>
      </c>
    </row>
    <row r="345" spans="1:10" x14ac:dyDescent="0.3">
      <c r="A345" s="9" t="s">
        <v>2405</v>
      </c>
      <c r="B345">
        <f t="shared" si="45"/>
        <v>0</v>
      </c>
      <c r="C345" s="26">
        <f t="shared" si="46"/>
        <v>0</v>
      </c>
      <c r="D345">
        <f t="shared" si="47"/>
        <v>0</v>
      </c>
      <c r="E345">
        <f t="shared" si="48"/>
        <v>1</v>
      </c>
      <c r="F345">
        <f t="shared" si="49"/>
        <v>0</v>
      </c>
      <c r="G345">
        <f t="shared" si="50"/>
        <v>0</v>
      </c>
      <c r="H345">
        <f t="shared" si="51"/>
        <v>0</v>
      </c>
      <c r="I345">
        <f t="shared" si="52"/>
        <v>0</v>
      </c>
      <c r="J345">
        <f t="shared" si="53"/>
        <v>0</v>
      </c>
    </row>
    <row r="346" spans="1:10" x14ac:dyDescent="0.3">
      <c r="A346" s="9" t="s">
        <v>2411</v>
      </c>
      <c r="B346">
        <f t="shared" si="45"/>
        <v>0</v>
      </c>
      <c r="C346" s="26">
        <f t="shared" si="46"/>
        <v>0</v>
      </c>
      <c r="D346">
        <f t="shared" si="47"/>
        <v>1</v>
      </c>
      <c r="E346">
        <f t="shared" si="48"/>
        <v>0</v>
      </c>
      <c r="F346">
        <f t="shared" si="49"/>
        <v>0</v>
      </c>
      <c r="G346">
        <f t="shared" si="50"/>
        <v>0</v>
      </c>
      <c r="H346">
        <f t="shared" si="51"/>
        <v>0</v>
      </c>
      <c r="I346">
        <f t="shared" si="52"/>
        <v>0</v>
      </c>
      <c r="J346">
        <f t="shared" si="53"/>
        <v>0</v>
      </c>
    </row>
    <row r="347" spans="1:10" x14ac:dyDescent="0.3">
      <c r="A347" s="9" t="s">
        <v>2418</v>
      </c>
      <c r="B347">
        <f t="shared" si="45"/>
        <v>0</v>
      </c>
      <c r="C347" s="26">
        <f t="shared" si="46"/>
        <v>0</v>
      </c>
      <c r="D347">
        <f t="shared" si="47"/>
        <v>0</v>
      </c>
      <c r="E347">
        <f t="shared" si="48"/>
        <v>0</v>
      </c>
      <c r="F347">
        <f t="shared" si="49"/>
        <v>0</v>
      </c>
      <c r="G347">
        <f t="shared" si="50"/>
        <v>0</v>
      </c>
      <c r="H347">
        <f t="shared" si="51"/>
        <v>0</v>
      </c>
      <c r="I347">
        <f t="shared" si="52"/>
        <v>0</v>
      </c>
      <c r="J347">
        <f t="shared" si="53"/>
        <v>0</v>
      </c>
    </row>
    <row r="348" spans="1:10" x14ac:dyDescent="0.3">
      <c r="A348" s="9" t="s">
        <v>2424</v>
      </c>
      <c r="B348">
        <f t="shared" si="45"/>
        <v>0</v>
      </c>
      <c r="C348" s="26">
        <f t="shared" si="46"/>
        <v>0</v>
      </c>
      <c r="D348">
        <f t="shared" si="47"/>
        <v>0</v>
      </c>
      <c r="E348">
        <f t="shared" si="48"/>
        <v>1</v>
      </c>
      <c r="F348">
        <f t="shared" si="49"/>
        <v>0</v>
      </c>
      <c r="G348">
        <f t="shared" si="50"/>
        <v>0</v>
      </c>
      <c r="H348">
        <f t="shared" si="51"/>
        <v>0</v>
      </c>
      <c r="I348">
        <f t="shared" si="52"/>
        <v>0</v>
      </c>
      <c r="J348">
        <f t="shared" si="53"/>
        <v>0</v>
      </c>
    </row>
    <row r="349" spans="1:10" x14ac:dyDescent="0.3">
      <c r="A349" s="9" t="s">
        <v>2431</v>
      </c>
      <c r="B349">
        <f t="shared" si="45"/>
        <v>0</v>
      </c>
      <c r="C349" s="26">
        <f t="shared" si="46"/>
        <v>0</v>
      </c>
      <c r="D349">
        <f t="shared" si="47"/>
        <v>0</v>
      </c>
      <c r="E349">
        <f t="shared" si="48"/>
        <v>1</v>
      </c>
      <c r="F349">
        <f t="shared" si="49"/>
        <v>0</v>
      </c>
      <c r="G349">
        <f t="shared" si="50"/>
        <v>0</v>
      </c>
      <c r="H349">
        <f t="shared" si="51"/>
        <v>0</v>
      </c>
      <c r="I349">
        <f t="shared" si="52"/>
        <v>0</v>
      </c>
      <c r="J349">
        <f t="shared" si="53"/>
        <v>0</v>
      </c>
    </row>
    <row r="350" spans="1:10" x14ac:dyDescent="0.3">
      <c r="A350" s="9" t="s">
        <v>2438</v>
      </c>
      <c r="B350">
        <f t="shared" si="45"/>
        <v>1</v>
      </c>
      <c r="C350" s="26">
        <f t="shared" si="46"/>
        <v>0</v>
      </c>
      <c r="D350">
        <f t="shared" si="47"/>
        <v>0</v>
      </c>
      <c r="E350">
        <f t="shared" si="48"/>
        <v>0</v>
      </c>
      <c r="F350">
        <f t="shared" si="49"/>
        <v>0</v>
      </c>
      <c r="G350">
        <f t="shared" si="50"/>
        <v>0</v>
      </c>
      <c r="H350">
        <f t="shared" si="51"/>
        <v>0</v>
      </c>
      <c r="I350">
        <f t="shared" si="52"/>
        <v>0</v>
      </c>
      <c r="J350">
        <f t="shared" si="53"/>
        <v>0</v>
      </c>
    </row>
    <row r="351" spans="1:10" x14ac:dyDescent="0.3">
      <c r="A351" s="9" t="s">
        <v>2444</v>
      </c>
      <c r="B351">
        <f t="shared" si="45"/>
        <v>0</v>
      </c>
      <c r="C351" s="26">
        <f t="shared" si="46"/>
        <v>0</v>
      </c>
      <c r="D351">
        <f t="shared" si="47"/>
        <v>0</v>
      </c>
      <c r="E351">
        <f t="shared" si="48"/>
        <v>0</v>
      </c>
      <c r="F351">
        <f t="shared" si="49"/>
        <v>0</v>
      </c>
      <c r="G351">
        <f t="shared" si="50"/>
        <v>0</v>
      </c>
      <c r="H351">
        <f t="shared" si="51"/>
        <v>0</v>
      </c>
      <c r="I351">
        <f t="shared" si="52"/>
        <v>0</v>
      </c>
      <c r="J351">
        <f t="shared" si="53"/>
        <v>0</v>
      </c>
    </row>
    <row r="352" spans="1:10" x14ac:dyDescent="0.3">
      <c r="A352" s="9" t="s">
        <v>2451</v>
      </c>
      <c r="B352">
        <f t="shared" si="45"/>
        <v>0</v>
      </c>
      <c r="C352" s="26">
        <f t="shared" si="46"/>
        <v>0</v>
      </c>
      <c r="D352">
        <f t="shared" si="47"/>
        <v>1</v>
      </c>
      <c r="E352">
        <f t="shared" si="48"/>
        <v>0</v>
      </c>
      <c r="F352">
        <f t="shared" si="49"/>
        <v>0</v>
      </c>
      <c r="G352">
        <f t="shared" si="50"/>
        <v>0</v>
      </c>
      <c r="H352">
        <f t="shared" si="51"/>
        <v>0</v>
      </c>
      <c r="I352">
        <f t="shared" si="52"/>
        <v>0</v>
      </c>
      <c r="J352">
        <f t="shared" si="53"/>
        <v>0</v>
      </c>
    </row>
    <row r="353" spans="1:10" x14ac:dyDescent="0.3">
      <c r="A353" s="9" t="s">
        <v>2458</v>
      </c>
      <c r="B353">
        <f t="shared" si="45"/>
        <v>0</v>
      </c>
      <c r="C353" s="26">
        <f t="shared" si="46"/>
        <v>0</v>
      </c>
      <c r="D353">
        <f t="shared" si="47"/>
        <v>0</v>
      </c>
      <c r="E353">
        <f t="shared" si="48"/>
        <v>0</v>
      </c>
      <c r="F353">
        <f t="shared" si="49"/>
        <v>1</v>
      </c>
      <c r="G353">
        <f t="shared" si="50"/>
        <v>0</v>
      </c>
      <c r="H353">
        <f t="shared" si="51"/>
        <v>0</v>
      </c>
      <c r="I353">
        <f t="shared" si="52"/>
        <v>0</v>
      </c>
      <c r="J353">
        <f t="shared" si="53"/>
        <v>0</v>
      </c>
    </row>
    <row r="354" spans="1:10" x14ac:dyDescent="0.3">
      <c r="A354" s="9" t="s">
        <v>2465</v>
      </c>
      <c r="B354">
        <f t="shared" si="45"/>
        <v>0</v>
      </c>
      <c r="C354" s="26">
        <f t="shared" si="46"/>
        <v>0</v>
      </c>
      <c r="D354">
        <f t="shared" si="47"/>
        <v>1</v>
      </c>
      <c r="E354">
        <f t="shared" si="48"/>
        <v>0</v>
      </c>
      <c r="F354">
        <f t="shared" si="49"/>
        <v>0</v>
      </c>
      <c r="G354">
        <f t="shared" si="50"/>
        <v>0</v>
      </c>
      <c r="H354">
        <f t="shared" si="51"/>
        <v>0</v>
      </c>
      <c r="I354">
        <f t="shared" si="52"/>
        <v>0</v>
      </c>
      <c r="J354">
        <f t="shared" si="53"/>
        <v>0</v>
      </c>
    </row>
    <row r="355" spans="1:10" x14ac:dyDescent="0.3">
      <c r="A355" s="9" t="s">
        <v>2472</v>
      </c>
      <c r="B355">
        <f t="shared" si="45"/>
        <v>0</v>
      </c>
      <c r="C355" s="26">
        <f t="shared" si="46"/>
        <v>0</v>
      </c>
      <c r="D355">
        <f t="shared" si="47"/>
        <v>0</v>
      </c>
      <c r="E355">
        <f t="shared" si="48"/>
        <v>0</v>
      </c>
      <c r="F355">
        <f t="shared" si="49"/>
        <v>0</v>
      </c>
      <c r="G355">
        <f t="shared" si="50"/>
        <v>0</v>
      </c>
      <c r="H355">
        <f t="shared" si="51"/>
        <v>0</v>
      </c>
      <c r="I355">
        <f t="shared" si="52"/>
        <v>0</v>
      </c>
      <c r="J355">
        <f t="shared" si="53"/>
        <v>0</v>
      </c>
    </row>
    <row r="356" spans="1:10" x14ac:dyDescent="0.3">
      <c r="A356" s="9" t="s">
        <v>2478</v>
      </c>
      <c r="B356">
        <f t="shared" si="45"/>
        <v>0</v>
      </c>
      <c r="C356" s="26">
        <f t="shared" si="46"/>
        <v>0</v>
      </c>
      <c r="D356">
        <f t="shared" si="47"/>
        <v>1</v>
      </c>
      <c r="E356">
        <f t="shared" si="48"/>
        <v>0</v>
      </c>
      <c r="F356">
        <f t="shared" si="49"/>
        <v>0</v>
      </c>
      <c r="G356">
        <f t="shared" si="50"/>
        <v>0</v>
      </c>
      <c r="H356">
        <f t="shared" si="51"/>
        <v>0</v>
      </c>
      <c r="I356">
        <f t="shared" si="52"/>
        <v>0</v>
      </c>
      <c r="J356">
        <f t="shared" si="53"/>
        <v>0</v>
      </c>
    </row>
    <row r="357" spans="1:10" x14ac:dyDescent="0.3">
      <c r="A357" s="9" t="s">
        <v>2484</v>
      </c>
      <c r="B357">
        <f t="shared" si="45"/>
        <v>0</v>
      </c>
      <c r="C357" s="26">
        <f t="shared" si="46"/>
        <v>0</v>
      </c>
      <c r="D357">
        <f t="shared" si="47"/>
        <v>0</v>
      </c>
      <c r="E357">
        <f t="shared" si="48"/>
        <v>0</v>
      </c>
      <c r="F357">
        <f t="shared" si="49"/>
        <v>0</v>
      </c>
      <c r="G357">
        <f t="shared" si="50"/>
        <v>0</v>
      </c>
      <c r="H357">
        <f t="shared" si="51"/>
        <v>1</v>
      </c>
      <c r="I357">
        <f t="shared" si="52"/>
        <v>1</v>
      </c>
      <c r="J357">
        <f t="shared" si="53"/>
        <v>0</v>
      </c>
    </row>
    <row r="358" spans="1:10" x14ac:dyDescent="0.3">
      <c r="A358" s="9" t="s">
        <v>2491</v>
      </c>
      <c r="B358">
        <f t="shared" si="45"/>
        <v>0</v>
      </c>
      <c r="C358" s="26">
        <f t="shared" si="46"/>
        <v>0</v>
      </c>
      <c r="D358">
        <f t="shared" si="47"/>
        <v>1</v>
      </c>
      <c r="E358">
        <f t="shared" si="48"/>
        <v>0</v>
      </c>
      <c r="F358">
        <f t="shared" si="49"/>
        <v>0</v>
      </c>
      <c r="G358">
        <f t="shared" si="50"/>
        <v>0</v>
      </c>
      <c r="H358">
        <f t="shared" si="51"/>
        <v>0</v>
      </c>
      <c r="I358">
        <f t="shared" si="52"/>
        <v>0</v>
      </c>
      <c r="J358">
        <f t="shared" si="53"/>
        <v>0</v>
      </c>
    </row>
    <row r="359" spans="1:10" x14ac:dyDescent="0.3">
      <c r="A359" s="9" t="s">
        <v>2498</v>
      </c>
      <c r="B359">
        <f t="shared" si="45"/>
        <v>0</v>
      </c>
      <c r="C359" s="26">
        <f t="shared" si="46"/>
        <v>0</v>
      </c>
      <c r="D359">
        <f t="shared" si="47"/>
        <v>0</v>
      </c>
      <c r="E359">
        <f t="shared" si="48"/>
        <v>0</v>
      </c>
      <c r="F359">
        <f t="shared" si="49"/>
        <v>0</v>
      </c>
      <c r="G359">
        <f t="shared" si="50"/>
        <v>0</v>
      </c>
      <c r="H359">
        <f t="shared" si="51"/>
        <v>0</v>
      </c>
      <c r="I359">
        <f t="shared" si="52"/>
        <v>0</v>
      </c>
      <c r="J359">
        <f t="shared" si="53"/>
        <v>0</v>
      </c>
    </row>
    <row r="360" spans="1:10" x14ac:dyDescent="0.3">
      <c r="A360" s="9" t="s">
        <v>2505</v>
      </c>
      <c r="B360">
        <f t="shared" si="45"/>
        <v>0</v>
      </c>
      <c r="C360" s="26">
        <f t="shared" si="46"/>
        <v>0</v>
      </c>
      <c r="D360">
        <f t="shared" si="47"/>
        <v>0</v>
      </c>
      <c r="E360">
        <f t="shared" si="48"/>
        <v>0</v>
      </c>
      <c r="F360">
        <f t="shared" si="49"/>
        <v>0</v>
      </c>
      <c r="G360">
        <f t="shared" si="50"/>
        <v>0</v>
      </c>
      <c r="H360">
        <f t="shared" si="51"/>
        <v>0</v>
      </c>
      <c r="I360">
        <f t="shared" si="52"/>
        <v>0</v>
      </c>
      <c r="J360">
        <f t="shared" si="53"/>
        <v>1</v>
      </c>
    </row>
    <row r="361" spans="1:10" x14ac:dyDescent="0.3">
      <c r="A361" s="9" t="s">
        <v>2512</v>
      </c>
      <c r="B361">
        <f t="shared" si="45"/>
        <v>0</v>
      </c>
      <c r="C361" s="26">
        <f t="shared" si="46"/>
        <v>0</v>
      </c>
      <c r="D361">
        <f t="shared" si="47"/>
        <v>1</v>
      </c>
      <c r="E361">
        <f t="shared" si="48"/>
        <v>0</v>
      </c>
      <c r="F361">
        <f t="shared" si="49"/>
        <v>0</v>
      </c>
      <c r="G361">
        <f t="shared" si="50"/>
        <v>0</v>
      </c>
      <c r="H361">
        <f t="shared" si="51"/>
        <v>0</v>
      </c>
      <c r="I361">
        <f t="shared" si="52"/>
        <v>0</v>
      </c>
      <c r="J361">
        <f t="shared" si="53"/>
        <v>0</v>
      </c>
    </row>
    <row r="362" spans="1:10" x14ac:dyDescent="0.3">
      <c r="A362" s="9" t="s">
        <v>2519</v>
      </c>
      <c r="B362">
        <f t="shared" si="45"/>
        <v>0</v>
      </c>
      <c r="C362" s="26">
        <f t="shared" si="46"/>
        <v>0</v>
      </c>
      <c r="D362">
        <f t="shared" si="47"/>
        <v>1</v>
      </c>
      <c r="E362">
        <f t="shared" si="48"/>
        <v>0</v>
      </c>
      <c r="F362">
        <f t="shared" si="49"/>
        <v>0</v>
      </c>
      <c r="G362">
        <f t="shared" si="50"/>
        <v>0</v>
      </c>
      <c r="H362">
        <f t="shared" si="51"/>
        <v>0</v>
      </c>
      <c r="I362">
        <f t="shared" si="52"/>
        <v>0</v>
      </c>
      <c r="J362">
        <f t="shared" si="53"/>
        <v>0</v>
      </c>
    </row>
    <row r="363" spans="1:10" x14ac:dyDescent="0.3">
      <c r="A363" s="9" t="s">
        <v>2526</v>
      </c>
      <c r="B363">
        <f t="shared" si="45"/>
        <v>0</v>
      </c>
      <c r="C363" s="26">
        <f t="shared" si="46"/>
        <v>0</v>
      </c>
      <c r="D363">
        <f t="shared" si="47"/>
        <v>0</v>
      </c>
      <c r="E363">
        <f t="shared" si="48"/>
        <v>0</v>
      </c>
      <c r="F363">
        <f t="shared" si="49"/>
        <v>0</v>
      </c>
      <c r="G363">
        <f t="shared" si="50"/>
        <v>0</v>
      </c>
      <c r="H363">
        <f t="shared" si="51"/>
        <v>0</v>
      </c>
      <c r="I363">
        <f t="shared" si="52"/>
        <v>0</v>
      </c>
      <c r="J363">
        <f t="shared" si="53"/>
        <v>0</v>
      </c>
    </row>
    <row r="364" spans="1:10" x14ac:dyDescent="0.3">
      <c r="A364" s="9" t="s">
        <v>2533</v>
      </c>
      <c r="B364">
        <f t="shared" si="45"/>
        <v>0</v>
      </c>
      <c r="C364" s="26">
        <f t="shared" si="46"/>
        <v>0</v>
      </c>
      <c r="D364">
        <f t="shared" si="47"/>
        <v>0</v>
      </c>
      <c r="E364">
        <f t="shared" si="48"/>
        <v>0</v>
      </c>
      <c r="F364">
        <f t="shared" si="49"/>
        <v>0</v>
      </c>
      <c r="G364">
        <f t="shared" si="50"/>
        <v>0</v>
      </c>
      <c r="H364">
        <f t="shared" si="51"/>
        <v>0</v>
      </c>
      <c r="I364">
        <f t="shared" si="52"/>
        <v>0</v>
      </c>
      <c r="J364">
        <f t="shared" si="53"/>
        <v>0</v>
      </c>
    </row>
    <row r="365" spans="1:10" x14ac:dyDescent="0.3">
      <c r="A365" s="9" t="s">
        <v>2540</v>
      </c>
      <c r="B365">
        <f t="shared" si="45"/>
        <v>0</v>
      </c>
      <c r="C365" s="26">
        <f t="shared" si="46"/>
        <v>0</v>
      </c>
      <c r="D365">
        <f t="shared" si="47"/>
        <v>0</v>
      </c>
      <c r="E365">
        <f t="shared" si="48"/>
        <v>0</v>
      </c>
      <c r="F365">
        <f t="shared" si="49"/>
        <v>0</v>
      </c>
      <c r="G365">
        <f t="shared" si="50"/>
        <v>0</v>
      </c>
      <c r="H365">
        <f t="shared" si="51"/>
        <v>0</v>
      </c>
      <c r="I365">
        <f t="shared" si="52"/>
        <v>0</v>
      </c>
      <c r="J365">
        <f t="shared" si="53"/>
        <v>1</v>
      </c>
    </row>
    <row r="366" spans="1:10" x14ac:dyDescent="0.3">
      <c r="A366" s="9" t="s">
        <v>2547</v>
      </c>
      <c r="B366">
        <f t="shared" si="45"/>
        <v>0</v>
      </c>
      <c r="C366" s="26">
        <f t="shared" si="46"/>
        <v>0</v>
      </c>
      <c r="D366">
        <f t="shared" si="47"/>
        <v>0</v>
      </c>
      <c r="E366">
        <f t="shared" si="48"/>
        <v>0</v>
      </c>
      <c r="F366">
        <f t="shared" si="49"/>
        <v>0</v>
      </c>
      <c r="G366">
        <f t="shared" si="50"/>
        <v>0</v>
      </c>
      <c r="H366">
        <f t="shared" si="51"/>
        <v>0</v>
      </c>
      <c r="I366">
        <f t="shared" si="52"/>
        <v>0</v>
      </c>
      <c r="J366">
        <f t="shared" si="53"/>
        <v>0</v>
      </c>
    </row>
    <row r="367" spans="1:10" x14ac:dyDescent="0.3">
      <c r="A367" s="9" t="s">
        <v>2554</v>
      </c>
      <c r="B367">
        <f t="shared" si="45"/>
        <v>0</v>
      </c>
      <c r="C367" s="26">
        <f t="shared" si="46"/>
        <v>0</v>
      </c>
      <c r="D367">
        <f t="shared" si="47"/>
        <v>1</v>
      </c>
      <c r="E367">
        <f t="shared" si="48"/>
        <v>0</v>
      </c>
      <c r="F367">
        <f t="shared" si="49"/>
        <v>1</v>
      </c>
      <c r="G367">
        <f t="shared" si="50"/>
        <v>0</v>
      </c>
      <c r="H367">
        <f t="shared" si="51"/>
        <v>0</v>
      </c>
      <c r="I367">
        <f t="shared" si="52"/>
        <v>0</v>
      </c>
      <c r="J367">
        <f t="shared" si="53"/>
        <v>0</v>
      </c>
    </row>
    <row r="368" spans="1:10" x14ac:dyDescent="0.3">
      <c r="A368" s="9" t="s">
        <v>2560</v>
      </c>
      <c r="B368">
        <f t="shared" si="45"/>
        <v>0</v>
      </c>
      <c r="C368" s="26">
        <f t="shared" si="46"/>
        <v>0</v>
      </c>
      <c r="D368">
        <f t="shared" si="47"/>
        <v>0</v>
      </c>
      <c r="E368">
        <f t="shared" si="48"/>
        <v>0</v>
      </c>
      <c r="F368">
        <f t="shared" si="49"/>
        <v>0</v>
      </c>
      <c r="G368">
        <f t="shared" si="50"/>
        <v>0</v>
      </c>
      <c r="H368">
        <f t="shared" si="51"/>
        <v>0</v>
      </c>
      <c r="I368">
        <f t="shared" si="52"/>
        <v>0</v>
      </c>
      <c r="J368">
        <f t="shared" si="53"/>
        <v>0</v>
      </c>
    </row>
    <row r="369" spans="1:10" x14ac:dyDescent="0.3">
      <c r="A369" s="9" t="s">
        <v>2567</v>
      </c>
      <c r="B369">
        <f t="shared" si="45"/>
        <v>0</v>
      </c>
      <c r="C369" s="26">
        <f t="shared" si="46"/>
        <v>0</v>
      </c>
      <c r="D369">
        <f t="shared" si="47"/>
        <v>0</v>
      </c>
      <c r="E369">
        <f t="shared" si="48"/>
        <v>0</v>
      </c>
      <c r="F369">
        <f t="shared" si="49"/>
        <v>0</v>
      </c>
      <c r="G369">
        <f t="shared" si="50"/>
        <v>0</v>
      </c>
      <c r="H369">
        <f t="shared" si="51"/>
        <v>0</v>
      </c>
      <c r="I369">
        <f t="shared" si="52"/>
        <v>0</v>
      </c>
      <c r="J369">
        <f t="shared" si="53"/>
        <v>0</v>
      </c>
    </row>
    <row r="370" spans="1:10" x14ac:dyDescent="0.3">
      <c r="A370" s="9" t="s">
        <v>2573</v>
      </c>
      <c r="B370">
        <f t="shared" si="45"/>
        <v>0</v>
      </c>
      <c r="C370" s="26">
        <f t="shared" si="46"/>
        <v>0</v>
      </c>
      <c r="D370">
        <f t="shared" si="47"/>
        <v>0</v>
      </c>
      <c r="E370">
        <f t="shared" si="48"/>
        <v>0</v>
      </c>
      <c r="F370">
        <f t="shared" si="49"/>
        <v>0</v>
      </c>
      <c r="G370">
        <f t="shared" si="50"/>
        <v>0</v>
      </c>
      <c r="H370">
        <f t="shared" si="51"/>
        <v>0</v>
      </c>
      <c r="I370">
        <f t="shared" si="52"/>
        <v>0</v>
      </c>
      <c r="J370">
        <f t="shared" si="53"/>
        <v>0</v>
      </c>
    </row>
    <row r="371" spans="1:10" x14ac:dyDescent="0.3">
      <c r="A371" s="9" t="s">
        <v>2580</v>
      </c>
      <c r="B371">
        <f t="shared" si="45"/>
        <v>0</v>
      </c>
      <c r="C371" s="26">
        <f t="shared" si="46"/>
        <v>0</v>
      </c>
      <c r="D371">
        <f t="shared" si="47"/>
        <v>1</v>
      </c>
      <c r="E371">
        <f t="shared" si="48"/>
        <v>0</v>
      </c>
      <c r="F371">
        <f t="shared" si="49"/>
        <v>0</v>
      </c>
      <c r="G371">
        <f t="shared" si="50"/>
        <v>0</v>
      </c>
      <c r="H371">
        <f t="shared" si="51"/>
        <v>0</v>
      </c>
      <c r="I371">
        <f t="shared" si="52"/>
        <v>0</v>
      </c>
      <c r="J371">
        <f t="shared" si="53"/>
        <v>0</v>
      </c>
    </row>
    <row r="372" spans="1:10" x14ac:dyDescent="0.3">
      <c r="A372" s="9" t="s">
        <v>2587</v>
      </c>
      <c r="B372">
        <f t="shared" si="45"/>
        <v>0</v>
      </c>
      <c r="C372" s="26">
        <f t="shared" si="46"/>
        <v>0</v>
      </c>
      <c r="D372">
        <f t="shared" si="47"/>
        <v>1</v>
      </c>
      <c r="E372">
        <f t="shared" si="48"/>
        <v>0</v>
      </c>
      <c r="F372">
        <f t="shared" si="49"/>
        <v>0</v>
      </c>
      <c r="G372">
        <f t="shared" si="50"/>
        <v>0</v>
      </c>
      <c r="H372">
        <f t="shared" si="51"/>
        <v>0</v>
      </c>
      <c r="I372">
        <f t="shared" si="52"/>
        <v>0</v>
      </c>
      <c r="J372">
        <f t="shared" si="53"/>
        <v>0</v>
      </c>
    </row>
    <row r="373" spans="1:10" x14ac:dyDescent="0.3">
      <c r="A373" s="9" t="s">
        <v>2594</v>
      </c>
      <c r="B373">
        <f t="shared" si="45"/>
        <v>0</v>
      </c>
      <c r="C373" s="26">
        <f t="shared" si="46"/>
        <v>0</v>
      </c>
      <c r="D373">
        <f t="shared" si="47"/>
        <v>0</v>
      </c>
      <c r="E373">
        <f t="shared" si="48"/>
        <v>1</v>
      </c>
      <c r="F373">
        <f t="shared" si="49"/>
        <v>0</v>
      </c>
      <c r="G373">
        <f t="shared" si="50"/>
        <v>0</v>
      </c>
      <c r="H373">
        <f t="shared" si="51"/>
        <v>0</v>
      </c>
      <c r="I373">
        <f t="shared" si="52"/>
        <v>0</v>
      </c>
      <c r="J373">
        <f t="shared" si="53"/>
        <v>0</v>
      </c>
    </row>
    <row r="374" spans="1:10" x14ac:dyDescent="0.3">
      <c r="A374" s="9" t="s">
        <v>2601</v>
      </c>
      <c r="B374">
        <f t="shared" si="45"/>
        <v>0</v>
      </c>
      <c r="C374" s="26">
        <f t="shared" si="46"/>
        <v>0</v>
      </c>
      <c r="D374">
        <f t="shared" si="47"/>
        <v>0</v>
      </c>
      <c r="E374">
        <f t="shared" si="48"/>
        <v>0</v>
      </c>
      <c r="F374">
        <f t="shared" si="49"/>
        <v>0</v>
      </c>
      <c r="G374">
        <f t="shared" si="50"/>
        <v>0</v>
      </c>
      <c r="H374">
        <f t="shared" si="51"/>
        <v>0</v>
      </c>
      <c r="I374">
        <f t="shared" si="52"/>
        <v>0</v>
      </c>
      <c r="J374">
        <f t="shared" si="53"/>
        <v>0</v>
      </c>
    </row>
    <row r="375" spans="1:10" x14ac:dyDescent="0.3">
      <c r="A375" s="9" t="s">
        <v>2607</v>
      </c>
      <c r="B375">
        <f t="shared" si="45"/>
        <v>0</v>
      </c>
      <c r="C375" s="26">
        <f t="shared" si="46"/>
        <v>0</v>
      </c>
      <c r="D375">
        <f t="shared" si="47"/>
        <v>1</v>
      </c>
      <c r="E375">
        <f t="shared" si="48"/>
        <v>0</v>
      </c>
      <c r="F375">
        <f t="shared" si="49"/>
        <v>0</v>
      </c>
      <c r="G375">
        <f t="shared" si="50"/>
        <v>0</v>
      </c>
      <c r="H375">
        <f t="shared" si="51"/>
        <v>0</v>
      </c>
      <c r="I375">
        <f t="shared" si="52"/>
        <v>0</v>
      </c>
      <c r="J375">
        <f t="shared" si="53"/>
        <v>1</v>
      </c>
    </row>
    <row r="376" spans="1:10" x14ac:dyDescent="0.3">
      <c r="A376" s="9" t="s">
        <v>2614</v>
      </c>
      <c r="B376">
        <f t="shared" si="45"/>
        <v>0</v>
      </c>
      <c r="C376" s="26">
        <f t="shared" si="46"/>
        <v>0</v>
      </c>
      <c r="D376">
        <f t="shared" si="47"/>
        <v>0</v>
      </c>
      <c r="E376">
        <f t="shared" si="48"/>
        <v>0</v>
      </c>
      <c r="F376">
        <f t="shared" si="49"/>
        <v>0</v>
      </c>
      <c r="G376">
        <f t="shared" si="50"/>
        <v>0</v>
      </c>
      <c r="H376">
        <f t="shared" si="51"/>
        <v>0</v>
      </c>
      <c r="I376">
        <f t="shared" si="52"/>
        <v>0</v>
      </c>
      <c r="J376">
        <f t="shared" si="53"/>
        <v>0</v>
      </c>
    </row>
    <row r="377" spans="1:10" x14ac:dyDescent="0.3">
      <c r="A377" s="9" t="s">
        <v>2620</v>
      </c>
      <c r="B377">
        <f t="shared" si="45"/>
        <v>0</v>
      </c>
      <c r="C377" s="26">
        <f t="shared" si="46"/>
        <v>0</v>
      </c>
      <c r="D377">
        <f t="shared" si="47"/>
        <v>1</v>
      </c>
      <c r="E377">
        <f t="shared" si="48"/>
        <v>0</v>
      </c>
      <c r="F377">
        <f t="shared" si="49"/>
        <v>0</v>
      </c>
      <c r="G377">
        <f t="shared" si="50"/>
        <v>0</v>
      </c>
      <c r="H377">
        <f t="shared" si="51"/>
        <v>0</v>
      </c>
      <c r="I377">
        <f t="shared" si="52"/>
        <v>0</v>
      </c>
      <c r="J377">
        <f t="shared" si="53"/>
        <v>0</v>
      </c>
    </row>
    <row r="378" spans="1:10" x14ac:dyDescent="0.3">
      <c r="A378" s="9" t="s">
        <v>2627</v>
      </c>
      <c r="B378">
        <f t="shared" si="45"/>
        <v>0</v>
      </c>
      <c r="C378" s="26">
        <f t="shared" si="46"/>
        <v>0</v>
      </c>
      <c r="D378">
        <f t="shared" si="47"/>
        <v>0</v>
      </c>
      <c r="E378">
        <f t="shared" si="48"/>
        <v>0</v>
      </c>
      <c r="F378">
        <f t="shared" si="49"/>
        <v>0</v>
      </c>
      <c r="G378">
        <f t="shared" si="50"/>
        <v>0</v>
      </c>
      <c r="H378">
        <f t="shared" si="51"/>
        <v>0</v>
      </c>
      <c r="I378">
        <f t="shared" si="52"/>
        <v>0</v>
      </c>
      <c r="J378">
        <f t="shared" si="53"/>
        <v>0</v>
      </c>
    </row>
    <row r="379" spans="1:10" x14ac:dyDescent="0.3">
      <c r="A379" s="9" t="s">
        <v>2634</v>
      </c>
      <c r="B379">
        <f t="shared" si="45"/>
        <v>0</v>
      </c>
      <c r="C379" s="26">
        <f t="shared" si="46"/>
        <v>0</v>
      </c>
      <c r="D379">
        <f t="shared" si="47"/>
        <v>1</v>
      </c>
      <c r="E379">
        <f t="shared" si="48"/>
        <v>0</v>
      </c>
      <c r="F379">
        <f t="shared" si="49"/>
        <v>0</v>
      </c>
      <c r="G379">
        <f t="shared" si="50"/>
        <v>0</v>
      </c>
      <c r="H379">
        <f t="shared" si="51"/>
        <v>0</v>
      </c>
      <c r="I379">
        <f t="shared" si="52"/>
        <v>0</v>
      </c>
      <c r="J379">
        <f t="shared" si="53"/>
        <v>0</v>
      </c>
    </row>
    <row r="380" spans="1:10" x14ac:dyDescent="0.3">
      <c r="A380" s="9" t="s">
        <v>2641</v>
      </c>
      <c r="B380">
        <f t="shared" si="45"/>
        <v>0</v>
      </c>
      <c r="C380" s="26">
        <f t="shared" si="46"/>
        <v>0</v>
      </c>
      <c r="D380">
        <f t="shared" si="47"/>
        <v>0</v>
      </c>
      <c r="E380">
        <f t="shared" si="48"/>
        <v>0</v>
      </c>
      <c r="F380">
        <f t="shared" si="49"/>
        <v>0</v>
      </c>
      <c r="G380">
        <f t="shared" si="50"/>
        <v>0</v>
      </c>
      <c r="H380">
        <f t="shared" si="51"/>
        <v>0</v>
      </c>
      <c r="I380">
        <f t="shared" si="52"/>
        <v>0</v>
      </c>
      <c r="J380">
        <f t="shared" si="53"/>
        <v>0</v>
      </c>
    </row>
    <row r="381" spans="1:10" x14ac:dyDescent="0.3">
      <c r="A381" s="9" t="s">
        <v>2646</v>
      </c>
      <c r="B381">
        <f t="shared" si="45"/>
        <v>0</v>
      </c>
      <c r="C381" s="26">
        <f t="shared" si="46"/>
        <v>0</v>
      </c>
      <c r="D381">
        <f t="shared" si="47"/>
        <v>1</v>
      </c>
      <c r="E381">
        <f t="shared" si="48"/>
        <v>1</v>
      </c>
      <c r="F381">
        <f t="shared" si="49"/>
        <v>0</v>
      </c>
      <c r="G381">
        <f t="shared" si="50"/>
        <v>0</v>
      </c>
      <c r="H381">
        <f t="shared" si="51"/>
        <v>0</v>
      </c>
      <c r="I381">
        <f t="shared" si="52"/>
        <v>0</v>
      </c>
      <c r="J381">
        <f t="shared" si="53"/>
        <v>0</v>
      </c>
    </row>
    <row r="382" spans="1:10" x14ac:dyDescent="0.3">
      <c r="A382" s="9" t="s">
        <v>2652</v>
      </c>
      <c r="B382">
        <f t="shared" si="45"/>
        <v>0</v>
      </c>
      <c r="C382" s="26">
        <f t="shared" si="46"/>
        <v>0</v>
      </c>
      <c r="D382">
        <f t="shared" si="47"/>
        <v>1</v>
      </c>
      <c r="E382">
        <f t="shared" si="48"/>
        <v>0</v>
      </c>
      <c r="F382">
        <f t="shared" si="49"/>
        <v>0</v>
      </c>
      <c r="G382">
        <f t="shared" si="50"/>
        <v>0</v>
      </c>
      <c r="H382">
        <f t="shared" si="51"/>
        <v>0</v>
      </c>
      <c r="I382">
        <f t="shared" si="52"/>
        <v>0</v>
      </c>
      <c r="J382">
        <f t="shared" si="53"/>
        <v>0</v>
      </c>
    </row>
    <row r="383" spans="1:10" x14ac:dyDescent="0.3">
      <c r="A383" s="9" t="s">
        <v>2659</v>
      </c>
      <c r="B383">
        <f t="shared" si="45"/>
        <v>0</v>
      </c>
      <c r="C383" s="26">
        <f t="shared" si="46"/>
        <v>0</v>
      </c>
      <c r="D383">
        <f t="shared" si="47"/>
        <v>1</v>
      </c>
      <c r="E383">
        <f t="shared" si="48"/>
        <v>0</v>
      </c>
      <c r="F383">
        <f t="shared" si="49"/>
        <v>0</v>
      </c>
      <c r="G383">
        <f t="shared" si="50"/>
        <v>0</v>
      </c>
      <c r="H383">
        <f t="shared" si="51"/>
        <v>0</v>
      </c>
      <c r="I383">
        <f t="shared" si="52"/>
        <v>0</v>
      </c>
      <c r="J383">
        <f t="shared" si="53"/>
        <v>0</v>
      </c>
    </row>
    <row r="384" spans="1:10" x14ac:dyDescent="0.3">
      <c r="A384" s="9" t="s">
        <v>2666</v>
      </c>
      <c r="B384">
        <f t="shared" si="45"/>
        <v>0</v>
      </c>
      <c r="C384" s="26">
        <f t="shared" si="46"/>
        <v>0</v>
      </c>
      <c r="D384">
        <f t="shared" si="47"/>
        <v>1</v>
      </c>
      <c r="E384">
        <f t="shared" si="48"/>
        <v>0</v>
      </c>
      <c r="F384">
        <f t="shared" si="49"/>
        <v>0</v>
      </c>
      <c r="G384">
        <f t="shared" si="50"/>
        <v>0</v>
      </c>
      <c r="H384">
        <f t="shared" si="51"/>
        <v>0</v>
      </c>
      <c r="I384">
        <f t="shared" si="52"/>
        <v>0</v>
      </c>
      <c r="J384">
        <f t="shared" si="53"/>
        <v>0</v>
      </c>
    </row>
    <row r="385" spans="1:10" x14ac:dyDescent="0.3">
      <c r="A385" s="9" t="s">
        <v>2673</v>
      </c>
      <c r="B385">
        <f t="shared" si="45"/>
        <v>0</v>
      </c>
      <c r="C385" s="26">
        <f t="shared" si="46"/>
        <v>0</v>
      </c>
      <c r="D385">
        <f t="shared" si="47"/>
        <v>1</v>
      </c>
      <c r="E385">
        <f t="shared" si="48"/>
        <v>0</v>
      </c>
      <c r="F385">
        <f t="shared" si="49"/>
        <v>0</v>
      </c>
      <c r="G385">
        <f t="shared" si="50"/>
        <v>0</v>
      </c>
      <c r="H385">
        <f t="shared" si="51"/>
        <v>0</v>
      </c>
      <c r="I385">
        <f t="shared" si="52"/>
        <v>0</v>
      </c>
      <c r="J385">
        <f t="shared" si="53"/>
        <v>0</v>
      </c>
    </row>
    <row r="386" spans="1:10" x14ac:dyDescent="0.3">
      <c r="A386" s="9" t="s">
        <v>2679</v>
      </c>
      <c r="B386">
        <f t="shared" si="45"/>
        <v>0</v>
      </c>
      <c r="C386" s="26">
        <f t="shared" si="46"/>
        <v>0</v>
      </c>
      <c r="D386">
        <f t="shared" si="47"/>
        <v>0</v>
      </c>
      <c r="E386">
        <f t="shared" si="48"/>
        <v>0</v>
      </c>
      <c r="F386">
        <f t="shared" si="49"/>
        <v>0</v>
      </c>
      <c r="G386">
        <f t="shared" si="50"/>
        <v>0</v>
      </c>
      <c r="H386">
        <f t="shared" si="51"/>
        <v>0</v>
      </c>
      <c r="I386">
        <f t="shared" si="52"/>
        <v>0</v>
      </c>
      <c r="J386">
        <f t="shared" si="53"/>
        <v>0</v>
      </c>
    </row>
    <row r="387" spans="1:10" x14ac:dyDescent="0.3">
      <c r="A387" s="9" t="s">
        <v>2686</v>
      </c>
      <c r="B387">
        <f t="shared" ref="B387:B450" si="54">ISNUMBER(SEARCH($B$1,A387))+0</f>
        <v>0</v>
      </c>
      <c r="C387" s="26">
        <f t="shared" ref="C387:C450" si="55">ISNUMBER(SEARCH($C$1,A387))+0</f>
        <v>0</v>
      </c>
      <c r="D387">
        <f t="shared" ref="D387:D450" si="56">ISNUMBER(SEARCH($D$1,A387))+0</f>
        <v>0</v>
      </c>
      <c r="E387">
        <f t="shared" ref="E387:E450" si="57">ISNUMBER(SEARCH($E$1,A387))+0</f>
        <v>0</v>
      </c>
      <c r="F387">
        <f t="shared" ref="F387:F450" si="58">ISNUMBER(SEARCH($F$1,A387))+0</f>
        <v>0</v>
      </c>
      <c r="G387">
        <f t="shared" ref="G387:G450" si="59">ISNUMBER(SEARCH($G$1,A387))+0</f>
        <v>0</v>
      </c>
      <c r="H387">
        <f t="shared" ref="H387:H450" si="60">ISNUMBER(SEARCH($H$1,A387))+0</f>
        <v>0</v>
      </c>
      <c r="I387">
        <f t="shared" ref="I387:I450" si="61">ISNUMBER(SEARCH($I$1,A387))+0</f>
        <v>0</v>
      </c>
      <c r="J387">
        <f t="shared" ref="J387:J450" si="62">ISNUMBER(SEARCH($J$1,A387))+0</f>
        <v>0</v>
      </c>
    </row>
    <row r="388" spans="1:10" x14ac:dyDescent="0.3">
      <c r="A388" s="9" t="s">
        <v>2692</v>
      </c>
      <c r="B388">
        <f t="shared" si="54"/>
        <v>0</v>
      </c>
      <c r="C388" s="26">
        <f t="shared" si="55"/>
        <v>0</v>
      </c>
      <c r="D388">
        <f t="shared" si="56"/>
        <v>1</v>
      </c>
      <c r="E388">
        <f t="shared" si="57"/>
        <v>0</v>
      </c>
      <c r="F388">
        <f t="shared" si="58"/>
        <v>0</v>
      </c>
      <c r="G388">
        <f t="shared" si="59"/>
        <v>0</v>
      </c>
      <c r="H388">
        <f t="shared" si="60"/>
        <v>0</v>
      </c>
      <c r="I388">
        <f t="shared" si="61"/>
        <v>0</v>
      </c>
      <c r="J388">
        <f t="shared" si="62"/>
        <v>0</v>
      </c>
    </row>
    <row r="389" spans="1:10" x14ac:dyDescent="0.3">
      <c r="A389" s="9" t="s">
        <v>2698</v>
      </c>
      <c r="B389">
        <f t="shared" si="54"/>
        <v>0</v>
      </c>
      <c r="C389" s="26">
        <f t="shared" si="55"/>
        <v>0</v>
      </c>
      <c r="D389">
        <f t="shared" si="56"/>
        <v>0</v>
      </c>
      <c r="E389">
        <f t="shared" si="57"/>
        <v>0</v>
      </c>
      <c r="F389">
        <f t="shared" si="58"/>
        <v>1</v>
      </c>
      <c r="G389">
        <f t="shared" si="59"/>
        <v>0</v>
      </c>
      <c r="H389">
        <f t="shared" si="60"/>
        <v>0</v>
      </c>
      <c r="I389">
        <f t="shared" si="61"/>
        <v>0</v>
      </c>
      <c r="J389">
        <f t="shared" si="62"/>
        <v>0</v>
      </c>
    </row>
    <row r="390" spans="1:10" x14ac:dyDescent="0.3">
      <c r="A390" s="9" t="s">
        <v>2705</v>
      </c>
      <c r="B390">
        <f t="shared" si="54"/>
        <v>0</v>
      </c>
      <c r="C390" s="26">
        <f t="shared" si="55"/>
        <v>0</v>
      </c>
      <c r="D390">
        <f t="shared" si="56"/>
        <v>1</v>
      </c>
      <c r="E390">
        <f t="shared" si="57"/>
        <v>0</v>
      </c>
      <c r="F390">
        <f t="shared" si="58"/>
        <v>0</v>
      </c>
      <c r="G390">
        <f t="shared" si="59"/>
        <v>0</v>
      </c>
      <c r="H390">
        <f t="shared" si="60"/>
        <v>0</v>
      </c>
      <c r="I390">
        <f t="shared" si="61"/>
        <v>0</v>
      </c>
      <c r="J390">
        <f t="shared" si="62"/>
        <v>1</v>
      </c>
    </row>
    <row r="391" spans="1:10" x14ac:dyDescent="0.3">
      <c r="A391" s="9" t="s">
        <v>2711</v>
      </c>
      <c r="B391">
        <f t="shared" si="54"/>
        <v>0</v>
      </c>
      <c r="C391" s="26">
        <f t="shared" si="55"/>
        <v>0</v>
      </c>
      <c r="D391">
        <f t="shared" si="56"/>
        <v>0</v>
      </c>
      <c r="E391">
        <f t="shared" si="57"/>
        <v>0</v>
      </c>
      <c r="F391">
        <f t="shared" si="58"/>
        <v>0</v>
      </c>
      <c r="G391">
        <f t="shared" si="59"/>
        <v>0</v>
      </c>
      <c r="H391">
        <f t="shared" si="60"/>
        <v>0</v>
      </c>
      <c r="I391">
        <f t="shared" si="61"/>
        <v>0</v>
      </c>
      <c r="J391">
        <f t="shared" si="62"/>
        <v>0</v>
      </c>
    </row>
    <row r="392" spans="1:10" x14ac:dyDescent="0.3">
      <c r="A392" s="9" t="s">
        <v>2718</v>
      </c>
      <c r="B392">
        <f t="shared" si="54"/>
        <v>0</v>
      </c>
      <c r="C392" s="26">
        <f t="shared" si="55"/>
        <v>0</v>
      </c>
      <c r="D392">
        <f t="shared" si="56"/>
        <v>0</v>
      </c>
      <c r="E392">
        <f t="shared" si="57"/>
        <v>0</v>
      </c>
      <c r="F392">
        <f t="shared" si="58"/>
        <v>0</v>
      </c>
      <c r="G392">
        <f t="shared" si="59"/>
        <v>0</v>
      </c>
      <c r="H392">
        <f t="shared" si="60"/>
        <v>0</v>
      </c>
      <c r="I392">
        <f t="shared" si="61"/>
        <v>0</v>
      </c>
      <c r="J392">
        <f t="shared" si="62"/>
        <v>0</v>
      </c>
    </row>
    <row r="393" spans="1:10" x14ac:dyDescent="0.3">
      <c r="A393" s="9" t="s">
        <v>2725</v>
      </c>
      <c r="B393">
        <f t="shared" si="54"/>
        <v>0</v>
      </c>
      <c r="C393" s="26">
        <f t="shared" si="55"/>
        <v>0</v>
      </c>
      <c r="D393">
        <f t="shared" si="56"/>
        <v>0</v>
      </c>
      <c r="E393">
        <f t="shared" si="57"/>
        <v>0</v>
      </c>
      <c r="F393">
        <f t="shared" si="58"/>
        <v>0</v>
      </c>
      <c r="G393">
        <f t="shared" si="59"/>
        <v>0</v>
      </c>
      <c r="H393">
        <f t="shared" si="60"/>
        <v>0</v>
      </c>
      <c r="I393">
        <f t="shared" si="61"/>
        <v>0</v>
      </c>
      <c r="J393">
        <f t="shared" si="62"/>
        <v>0</v>
      </c>
    </row>
    <row r="394" spans="1:10" x14ac:dyDescent="0.3">
      <c r="A394" s="9" t="s">
        <v>2732</v>
      </c>
      <c r="B394">
        <f t="shared" si="54"/>
        <v>0</v>
      </c>
      <c r="C394" s="26">
        <f t="shared" si="55"/>
        <v>0</v>
      </c>
      <c r="D394">
        <f t="shared" si="56"/>
        <v>0</v>
      </c>
      <c r="E394">
        <f t="shared" si="57"/>
        <v>0</v>
      </c>
      <c r="F394">
        <f t="shared" si="58"/>
        <v>0</v>
      </c>
      <c r="G394">
        <f t="shared" si="59"/>
        <v>0</v>
      </c>
      <c r="H394">
        <f t="shared" si="60"/>
        <v>0</v>
      </c>
      <c r="I394">
        <f t="shared" si="61"/>
        <v>0</v>
      </c>
      <c r="J394">
        <f t="shared" si="62"/>
        <v>0</v>
      </c>
    </row>
    <row r="395" spans="1:10" x14ac:dyDescent="0.3">
      <c r="A395" s="9" t="s">
        <v>2739</v>
      </c>
      <c r="B395">
        <f t="shared" si="54"/>
        <v>0</v>
      </c>
      <c r="C395" s="26">
        <f t="shared" si="55"/>
        <v>0</v>
      </c>
      <c r="D395">
        <f t="shared" si="56"/>
        <v>0</v>
      </c>
      <c r="E395">
        <f t="shared" si="57"/>
        <v>0</v>
      </c>
      <c r="F395">
        <f t="shared" si="58"/>
        <v>0</v>
      </c>
      <c r="G395">
        <f t="shared" si="59"/>
        <v>0</v>
      </c>
      <c r="H395">
        <f t="shared" si="60"/>
        <v>0</v>
      </c>
      <c r="I395">
        <f t="shared" si="61"/>
        <v>0</v>
      </c>
      <c r="J395">
        <f t="shared" si="62"/>
        <v>0</v>
      </c>
    </row>
    <row r="396" spans="1:10" x14ac:dyDescent="0.3">
      <c r="A396" s="9" t="s">
        <v>2746</v>
      </c>
      <c r="B396">
        <f t="shared" si="54"/>
        <v>0</v>
      </c>
      <c r="C396" s="26">
        <f t="shared" si="55"/>
        <v>0</v>
      </c>
      <c r="D396">
        <f t="shared" si="56"/>
        <v>0</v>
      </c>
      <c r="E396">
        <f t="shared" si="57"/>
        <v>0</v>
      </c>
      <c r="F396">
        <f t="shared" si="58"/>
        <v>0</v>
      </c>
      <c r="G396">
        <f t="shared" si="59"/>
        <v>0</v>
      </c>
      <c r="H396">
        <f t="shared" si="60"/>
        <v>0</v>
      </c>
      <c r="I396">
        <f t="shared" si="61"/>
        <v>0</v>
      </c>
      <c r="J396">
        <f t="shared" si="62"/>
        <v>0</v>
      </c>
    </row>
    <row r="397" spans="1:10" x14ac:dyDescent="0.3">
      <c r="A397" s="9" t="s">
        <v>2753</v>
      </c>
      <c r="B397">
        <f t="shared" si="54"/>
        <v>0</v>
      </c>
      <c r="C397" s="26">
        <f t="shared" si="55"/>
        <v>0</v>
      </c>
      <c r="D397">
        <f t="shared" si="56"/>
        <v>0</v>
      </c>
      <c r="E397">
        <f t="shared" si="57"/>
        <v>0</v>
      </c>
      <c r="F397">
        <f t="shared" si="58"/>
        <v>0</v>
      </c>
      <c r="G397">
        <f t="shared" si="59"/>
        <v>0</v>
      </c>
      <c r="H397">
        <f t="shared" si="60"/>
        <v>0</v>
      </c>
      <c r="I397">
        <f t="shared" si="61"/>
        <v>0</v>
      </c>
      <c r="J397">
        <f t="shared" si="62"/>
        <v>0</v>
      </c>
    </row>
    <row r="398" spans="1:10" x14ac:dyDescent="0.3">
      <c r="A398" s="9" t="s">
        <v>2760</v>
      </c>
      <c r="B398">
        <f t="shared" si="54"/>
        <v>0</v>
      </c>
      <c r="C398" s="26">
        <f t="shared" si="55"/>
        <v>0</v>
      </c>
      <c r="D398">
        <f t="shared" si="56"/>
        <v>0</v>
      </c>
      <c r="E398">
        <f t="shared" si="57"/>
        <v>0</v>
      </c>
      <c r="F398">
        <f t="shared" si="58"/>
        <v>0</v>
      </c>
      <c r="G398">
        <f t="shared" si="59"/>
        <v>0</v>
      </c>
      <c r="H398">
        <f t="shared" si="60"/>
        <v>0</v>
      </c>
      <c r="I398">
        <f t="shared" si="61"/>
        <v>0</v>
      </c>
      <c r="J398">
        <f t="shared" si="62"/>
        <v>0</v>
      </c>
    </row>
    <row r="399" spans="1:10" x14ac:dyDescent="0.3">
      <c r="A399" s="9" t="s">
        <v>2766</v>
      </c>
      <c r="B399">
        <f t="shared" si="54"/>
        <v>0</v>
      </c>
      <c r="C399" s="26">
        <f t="shared" si="55"/>
        <v>0</v>
      </c>
      <c r="D399">
        <f t="shared" si="56"/>
        <v>0</v>
      </c>
      <c r="E399">
        <f t="shared" si="57"/>
        <v>0</v>
      </c>
      <c r="F399">
        <f t="shared" si="58"/>
        <v>0</v>
      </c>
      <c r="G399">
        <f t="shared" si="59"/>
        <v>0</v>
      </c>
      <c r="H399">
        <f t="shared" si="60"/>
        <v>0</v>
      </c>
      <c r="I399">
        <f t="shared" si="61"/>
        <v>0</v>
      </c>
      <c r="J399">
        <f t="shared" si="62"/>
        <v>0</v>
      </c>
    </row>
    <row r="400" spans="1:10" x14ac:dyDescent="0.3">
      <c r="A400" s="9" t="s">
        <v>2773</v>
      </c>
      <c r="B400">
        <f t="shared" si="54"/>
        <v>0</v>
      </c>
      <c r="C400" s="26">
        <f t="shared" si="55"/>
        <v>0</v>
      </c>
      <c r="D400">
        <f t="shared" si="56"/>
        <v>1</v>
      </c>
      <c r="E400">
        <f t="shared" si="57"/>
        <v>0</v>
      </c>
      <c r="F400">
        <f t="shared" si="58"/>
        <v>0</v>
      </c>
      <c r="G400">
        <f t="shared" si="59"/>
        <v>0</v>
      </c>
      <c r="H400">
        <f t="shared" si="60"/>
        <v>0</v>
      </c>
      <c r="I400">
        <f t="shared" si="61"/>
        <v>0</v>
      </c>
      <c r="J400">
        <f t="shared" si="62"/>
        <v>0</v>
      </c>
    </row>
    <row r="401" spans="1:10" x14ac:dyDescent="0.3">
      <c r="A401" s="9" t="s">
        <v>2779</v>
      </c>
      <c r="B401">
        <f t="shared" si="54"/>
        <v>0</v>
      </c>
      <c r="C401" s="26">
        <f t="shared" si="55"/>
        <v>0</v>
      </c>
      <c r="D401">
        <f t="shared" si="56"/>
        <v>0</v>
      </c>
      <c r="E401">
        <f t="shared" si="57"/>
        <v>0</v>
      </c>
      <c r="F401">
        <f t="shared" si="58"/>
        <v>0</v>
      </c>
      <c r="G401">
        <f t="shared" si="59"/>
        <v>0</v>
      </c>
      <c r="H401">
        <f t="shared" si="60"/>
        <v>0</v>
      </c>
      <c r="I401">
        <f t="shared" si="61"/>
        <v>0</v>
      </c>
      <c r="J401">
        <f t="shared" si="62"/>
        <v>0</v>
      </c>
    </row>
    <row r="402" spans="1:10" x14ac:dyDescent="0.3">
      <c r="A402" s="9" t="s">
        <v>2786</v>
      </c>
      <c r="B402">
        <f t="shared" si="54"/>
        <v>0</v>
      </c>
      <c r="C402" s="26">
        <f t="shared" si="55"/>
        <v>0</v>
      </c>
      <c r="D402">
        <f t="shared" si="56"/>
        <v>0</v>
      </c>
      <c r="E402">
        <f t="shared" si="57"/>
        <v>0</v>
      </c>
      <c r="F402">
        <f t="shared" si="58"/>
        <v>0</v>
      </c>
      <c r="G402">
        <f t="shared" si="59"/>
        <v>0</v>
      </c>
      <c r="H402">
        <f t="shared" si="60"/>
        <v>0</v>
      </c>
      <c r="I402">
        <f t="shared" si="61"/>
        <v>0</v>
      </c>
      <c r="J402">
        <f t="shared" si="62"/>
        <v>0</v>
      </c>
    </row>
    <row r="403" spans="1:10" x14ac:dyDescent="0.3">
      <c r="A403" s="9" t="s">
        <v>2793</v>
      </c>
      <c r="B403">
        <f t="shared" si="54"/>
        <v>0</v>
      </c>
      <c r="C403" s="26">
        <f t="shared" si="55"/>
        <v>0</v>
      </c>
      <c r="D403">
        <f t="shared" si="56"/>
        <v>0</v>
      </c>
      <c r="E403">
        <f t="shared" si="57"/>
        <v>0</v>
      </c>
      <c r="F403">
        <f t="shared" si="58"/>
        <v>0</v>
      </c>
      <c r="G403">
        <f t="shared" si="59"/>
        <v>0</v>
      </c>
      <c r="H403">
        <f t="shared" si="60"/>
        <v>0</v>
      </c>
      <c r="I403">
        <f t="shared" si="61"/>
        <v>0</v>
      </c>
      <c r="J403">
        <f t="shared" si="62"/>
        <v>0</v>
      </c>
    </row>
    <row r="404" spans="1:10" x14ac:dyDescent="0.3">
      <c r="A404" s="9" t="s">
        <v>2800</v>
      </c>
      <c r="B404">
        <f t="shared" si="54"/>
        <v>0</v>
      </c>
      <c r="C404" s="26">
        <f t="shared" si="55"/>
        <v>0</v>
      </c>
      <c r="D404">
        <f t="shared" si="56"/>
        <v>1</v>
      </c>
      <c r="E404">
        <f t="shared" si="57"/>
        <v>0</v>
      </c>
      <c r="F404">
        <f t="shared" si="58"/>
        <v>0</v>
      </c>
      <c r="G404">
        <f t="shared" si="59"/>
        <v>0</v>
      </c>
      <c r="H404">
        <f t="shared" si="60"/>
        <v>0</v>
      </c>
      <c r="I404">
        <f t="shared" si="61"/>
        <v>0</v>
      </c>
      <c r="J404">
        <f t="shared" si="62"/>
        <v>0</v>
      </c>
    </row>
    <row r="405" spans="1:10" x14ac:dyDescent="0.3">
      <c r="A405" s="9" t="s">
        <v>2806</v>
      </c>
      <c r="B405">
        <f t="shared" si="54"/>
        <v>1</v>
      </c>
      <c r="C405" s="26">
        <f t="shared" si="55"/>
        <v>0</v>
      </c>
      <c r="D405">
        <f t="shared" si="56"/>
        <v>0</v>
      </c>
      <c r="E405">
        <f t="shared" si="57"/>
        <v>0</v>
      </c>
      <c r="F405">
        <f t="shared" si="58"/>
        <v>0</v>
      </c>
      <c r="G405">
        <f t="shared" si="59"/>
        <v>0</v>
      </c>
      <c r="H405">
        <f t="shared" si="60"/>
        <v>0</v>
      </c>
      <c r="I405">
        <f t="shared" si="61"/>
        <v>0</v>
      </c>
      <c r="J405">
        <f t="shared" si="62"/>
        <v>0</v>
      </c>
    </row>
    <row r="406" spans="1:10" x14ac:dyDescent="0.3">
      <c r="A406" s="9" t="s">
        <v>2812</v>
      </c>
      <c r="B406">
        <f t="shared" si="54"/>
        <v>0</v>
      </c>
      <c r="C406" s="26">
        <f t="shared" si="55"/>
        <v>0</v>
      </c>
      <c r="D406">
        <f t="shared" si="56"/>
        <v>0</v>
      </c>
      <c r="E406">
        <f t="shared" si="57"/>
        <v>0</v>
      </c>
      <c r="F406">
        <f t="shared" si="58"/>
        <v>0</v>
      </c>
      <c r="G406">
        <f t="shared" si="59"/>
        <v>0</v>
      </c>
      <c r="H406">
        <f t="shared" si="60"/>
        <v>0</v>
      </c>
      <c r="I406">
        <f t="shared" si="61"/>
        <v>0</v>
      </c>
      <c r="J406">
        <f t="shared" si="62"/>
        <v>0</v>
      </c>
    </row>
    <row r="407" spans="1:10" x14ac:dyDescent="0.3">
      <c r="A407" s="9" t="s">
        <v>2819</v>
      </c>
      <c r="B407">
        <f t="shared" si="54"/>
        <v>0</v>
      </c>
      <c r="C407" s="26">
        <f t="shared" si="55"/>
        <v>0</v>
      </c>
      <c r="D407">
        <f t="shared" si="56"/>
        <v>0</v>
      </c>
      <c r="E407">
        <f t="shared" si="57"/>
        <v>0</v>
      </c>
      <c r="F407">
        <f t="shared" si="58"/>
        <v>0</v>
      </c>
      <c r="G407">
        <f t="shared" si="59"/>
        <v>0</v>
      </c>
      <c r="H407">
        <f t="shared" si="60"/>
        <v>0</v>
      </c>
      <c r="I407">
        <f t="shared" si="61"/>
        <v>0</v>
      </c>
      <c r="J407">
        <f t="shared" si="62"/>
        <v>0</v>
      </c>
    </row>
    <row r="408" spans="1:10" x14ac:dyDescent="0.3">
      <c r="A408" s="9" t="s">
        <v>2825</v>
      </c>
      <c r="B408">
        <f t="shared" si="54"/>
        <v>0</v>
      </c>
      <c r="C408" s="26">
        <f t="shared" si="55"/>
        <v>0</v>
      </c>
      <c r="D408">
        <f t="shared" si="56"/>
        <v>0</v>
      </c>
      <c r="E408">
        <f t="shared" si="57"/>
        <v>0</v>
      </c>
      <c r="F408">
        <f t="shared" si="58"/>
        <v>0</v>
      </c>
      <c r="G408">
        <f t="shared" si="59"/>
        <v>0</v>
      </c>
      <c r="H408">
        <f t="shared" si="60"/>
        <v>1</v>
      </c>
      <c r="I408">
        <f t="shared" si="61"/>
        <v>0</v>
      </c>
      <c r="J408">
        <f t="shared" si="62"/>
        <v>0</v>
      </c>
    </row>
    <row r="409" spans="1:10" x14ac:dyDescent="0.3">
      <c r="A409" s="9" t="s">
        <v>2832</v>
      </c>
      <c r="B409">
        <f t="shared" si="54"/>
        <v>0</v>
      </c>
      <c r="C409" s="26">
        <f t="shared" si="55"/>
        <v>0</v>
      </c>
      <c r="D409">
        <f t="shared" si="56"/>
        <v>0</v>
      </c>
      <c r="E409">
        <f t="shared" si="57"/>
        <v>0</v>
      </c>
      <c r="F409">
        <f t="shared" si="58"/>
        <v>0</v>
      </c>
      <c r="G409">
        <f t="shared" si="59"/>
        <v>0</v>
      </c>
      <c r="H409">
        <f t="shared" si="60"/>
        <v>0</v>
      </c>
      <c r="I409">
        <f t="shared" si="61"/>
        <v>0</v>
      </c>
      <c r="J409">
        <f t="shared" si="62"/>
        <v>1</v>
      </c>
    </row>
    <row r="410" spans="1:10" x14ac:dyDescent="0.3">
      <c r="A410" s="9" t="s">
        <v>2838</v>
      </c>
      <c r="B410">
        <f t="shared" si="54"/>
        <v>0</v>
      </c>
      <c r="C410" s="26">
        <f t="shared" si="55"/>
        <v>0</v>
      </c>
      <c r="D410">
        <f t="shared" si="56"/>
        <v>1</v>
      </c>
      <c r="E410">
        <f t="shared" si="57"/>
        <v>0</v>
      </c>
      <c r="F410">
        <f t="shared" si="58"/>
        <v>0</v>
      </c>
      <c r="G410">
        <f t="shared" si="59"/>
        <v>0</v>
      </c>
      <c r="H410">
        <f t="shared" si="60"/>
        <v>0</v>
      </c>
      <c r="I410">
        <f t="shared" si="61"/>
        <v>0</v>
      </c>
      <c r="J410">
        <f t="shared" si="62"/>
        <v>0</v>
      </c>
    </row>
    <row r="411" spans="1:10" x14ac:dyDescent="0.3">
      <c r="A411" s="9" t="s">
        <v>2845</v>
      </c>
      <c r="B411">
        <f t="shared" si="54"/>
        <v>0</v>
      </c>
      <c r="C411" s="26">
        <f t="shared" si="55"/>
        <v>0</v>
      </c>
      <c r="D411">
        <f t="shared" si="56"/>
        <v>0</v>
      </c>
      <c r="E411">
        <f t="shared" si="57"/>
        <v>0</v>
      </c>
      <c r="F411">
        <f t="shared" si="58"/>
        <v>0</v>
      </c>
      <c r="G411">
        <f t="shared" si="59"/>
        <v>0</v>
      </c>
      <c r="H411">
        <f t="shared" si="60"/>
        <v>0</v>
      </c>
      <c r="I411">
        <f t="shared" si="61"/>
        <v>0</v>
      </c>
      <c r="J411">
        <f t="shared" si="62"/>
        <v>0</v>
      </c>
    </row>
    <row r="412" spans="1:10" x14ac:dyDescent="0.3">
      <c r="A412" s="9" t="s">
        <v>2852</v>
      </c>
      <c r="B412">
        <f t="shared" si="54"/>
        <v>0</v>
      </c>
      <c r="C412" s="26">
        <f t="shared" si="55"/>
        <v>0</v>
      </c>
      <c r="D412">
        <f t="shared" si="56"/>
        <v>0</v>
      </c>
      <c r="E412">
        <f t="shared" si="57"/>
        <v>0</v>
      </c>
      <c r="F412">
        <f t="shared" si="58"/>
        <v>0</v>
      </c>
      <c r="G412">
        <f t="shared" si="59"/>
        <v>0</v>
      </c>
      <c r="H412">
        <f t="shared" si="60"/>
        <v>0</v>
      </c>
      <c r="I412">
        <f t="shared" si="61"/>
        <v>1</v>
      </c>
      <c r="J412">
        <f t="shared" si="62"/>
        <v>0</v>
      </c>
    </row>
    <row r="413" spans="1:10" x14ac:dyDescent="0.3">
      <c r="A413" s="9" t="s">
        <v>2858</v>
      </c>
      <c r="B413">
        <f t="shared" si="54"/>
        <v>0</v>
      </c>
      <c r="C413" s="26">
        <f t="shared" si="55"/>
        <v>0</v>
      </c>
      <c r="D413">
        <f t="shared" si="56"/>
        <v>0</v>
      </c>
      <c r="E413">
        <f t="shared" si="57"/>
        <v>0</v>
      </c>
      <c r="F413">
        <f t="shared" si="58"/>
        <v>1</v>
      </c>
      <c r="G413">
        <f t="shared" si="59"/>
        <v>0</v>
      </c>
      <c r="H413">
        <f t="shared" si="60"/>
        <v>0</v>
      </c>
      <c r="I413">
        <f t="shared" si="61"/>
        <v>0</v>
      </c>
      <c r="J413">
        <f t="shared" si="62"/>
        <v>0</v>
      </c>
    </row>
    <row r="414" spans="1:10" x14ac:dyDescent="0.3">
      <c r="A414" s="9" t="s">
        <v>2865</v>
      </c>
      <c r="B414">
        <f t="shared" si="54"/>
        <v>0</v>
      </c>
      <c r="C414" s="26">
        <f t="shared" si="55"/>
        <v>0</v>
      </c>
      <c r="D414">
        <f t="shared" si="56"/>
        <v>0</v>
      </c>
      <c r="E414">
        <f t="shared" si="57"/>
        <v>0</v>
      </c>
      <c r="F414">
        <f t="shared" si="58"/>
        <v>0</v>
      </c>
      <c r="G414">
        <f t="shared" si="59"/>
        <v>0</v>
      </c>
      <c r="H414">
        <f t="shared" si="60"/>
        <v>0</v>
      </c>
      <c r="I414">
        <f t="shared" si="61"/>
        <v>0</v>
      </c>
      <c r="J414">
        <f t="shared" si="62"/>
        <v>0</v>
      </c>
    </row>
    <row r="415" spans="1:10" x14ac:dyDescent="0.3">
      <c r="A415" s="9" t="s">
        <v>2872</v>
      </c>
      <c r="B415">
        <f t="shared" si="54"/>
        <v>0</v>
      </c>
      <c r="C415" s="26">
        <f t="shared" si="55"/>
        <v>0</v>
      </c>
      <c r="D415">
        <f t="shared" si="56"/>
        <v>0</v>
      </c>
      <c r="E415">
        <f t="shared" si="57"/>
        <v>0</v>
      </c>
      <c r="F415">
        <f t="shared" si="58"/>
        <v>0</v>
      </c>
      <c r="G415">
        <f t="shared" si="59"/>
        <v>0</v>
      </c>
      <c r="H415">
        <f t="shared" si="60"/>
        <v>0</v>
      </c>
      <c r="I415">
        <f t="shared" si="61"/>
        <v>0</v>
      </c>
      <c r="J415">
        <f t="shared" si="62"/>
        <v>0</v>
      </c>
    </row>
    <row r="416" spans="1:10" x14ac:dyDescent="0.3">
      <c r="A416" s="9" t="s">
        <v>2879</v>
      </c>
      <c r="B416">
        <f t="shared" si="54"/>
        <v>0</v>
      </c>
      <c r="C416" s="26">
        <f t="shared" si="55"/>
        <v>0</v>
      </c>
      <c r="D416">
        <f t="shared" si="56"/>
        <v>0</v>
      </c>
      <c r="E416">
        <f t="shared" si="57"/>
        <v>0</v>
      </c>
      <c r="F416">
        <f t="shared" si="58"/>
        <v>0</v>
      </c>
      <c r="G416">
        <f t="shared" si="59"/>
        <v>0</v>
      </c>
      <c r="H416">
        <f t="shared" si="60"/>
        <v>0</v>
      </c>
      <c r="I416">
        <f t="shared" si="61"/>
        <v>0</v>
      </c>
      <c r="J416">
        <f t="shared" si="62"/>
        <v>0</v>
      </c>
    </row>
    <row r="417" spans="1:10" x14ac:dyDescent="0.3">
      <c r="A417" s="9" t="s">
        <v>2886</v>
      </c>
      <c r="B417">
        <f t="shared" si="54"/>
        <v>0</v>
      </c>
      <c r="C417" s="26">
        <f t="shared" si="55"/>
        <v>0</v>
      </c>
      <c r="D417">
        <f t="shared" si="56"/>
        <v>1</v>
      </c>
      <c r="E417">
        <f t="shared" si="57"/>
        <v>0</v>
      </c>
      <c r="F417">
        <f t="shared" si="58"/>
        <v>0</v>
      </c>
      <c r="G417">
        <f t="shared" si="59"/>
        <v>0</v>
      </c>
      <c r="H417">
        <f t="shared" si="60"/>
        <v>0</v>
      </c>
      <c r="I417">
        <f t="shared" si="61"/>
        <v>0</v>
      </c>
      <c r="J417">
        <f t="shared" si="62"/>
        <v>0</v>
      </c>
    </row>
    <row r="418" spans="1:10" x14ac:dyDescent="0.3">
      <c r="A418" s="9" t="s">
        <v>2893</v>
      </c>
      <c r="B418">
        <f t="shared" si="54"/>
        <v>0</v>
      </c>
      <c r="C418" s="26">
        <f t="shared" si="55"/>
        <v>0</v>
      </c>
      <c r="D418">
        <f t="shared" si="56"/>
        <v>0</v>
      </c>
      <c r="E418">
        <f t="shared" si="57"/>
        <v>0</v>
      </c>
      <c r="F418">
        <f t="shared" si="58"/>
        <v>0</v>
      </c>
      <c r="G418">
        <f t="shared" si="59"/>
        <v>0</v>
      </c>
      <c r="H418">
        <f t="shared" si="60"/>
        <v>0</v>
      </c>
      <c r="I418">
        <f t="shared" si="61"/>
        <v>0</v>
      </c>
      <c r="J418">
        <f t="shared" si="62"/>
        <v>0</v>
      </c>
    </row>
    <row r="419" spans="1:10" x14ac:dyDescent="0.3">
      <c r="A419" s="9" t="s">
        <v>2900</v>
      </c>
      <c r="B419">
        <f t="shared" si="54"/>
        <v>0</v>
      </c>
      <c r="C419" s="26">
        <f t="shared" si="55"/>
        <v>0</v>
      </c>
      <c r="D419">
        <f t="shared" si="56"/>
        <v>0</v>
      </c>
      <c r="E419">
        <f t="shared" si="57"/>
        <v>0</v>
      </c>
      <c r="F419">
        <f t="shared" si="58"/>
        <v>0</v>
      </c>
      <c r="G419">
        <f t="shared" si="59"/>
        <v>0</v>
      </c>
      <c r="H419">
        <f t="shared" si="60"/>
        <v>0</v>
      </c>
      <c r="I419">
        <f t="shared" si="61"/>
        <v>0</v>
      </c>
      <c r="J419">
        <f t="shared" si="62"/>
        <v>0</v>
      </c>
    </row>
    <row r="420" spans="1:10" x14ac:dyDescent="0.3">
      <c r="A420" s="9" t="s">
        <v>2907</v>
      </c>
      <c r="B420">
        <f t="shared" si="54"/>
        <v>0</v>
      </c>
      <c r="C420" s="26">
        <f t="shared" si="55"/>
        <v>0</v>
      </c>
      <c r="D420">
        <f t="shared" si="56"/>
        <v>1</v>
      </c>
      <c r="E420">
        <f t="shared" si="57"/>
        <v>0</v>
      </c>
      <c r="F420">
        <f t="shared" si="58"/>
        <v>0</v>
      </c>
      <c r="G420">
        <f t="shared" si="59"/>
        <v>0</v>
      </c>
      <c r="H420">
        <f t="shared" si="60"/>
        <v>0</v>
      </c>
      <c r="I420">
        <f t="shared" si="61"/>
        <v>0</v>
      </c>
      <c r="J420">
        <f t="shared" si="62"/>
        <v>0</v>
      </c>
    </row>
    <row r="421" spans="1:10" x14ac:dyDescent="0.3">
      <c r="A421" s="9" t="s">
        <v>2914</v>
      </c>
      <c r="B421">
        <f t="shared" si="54"/>
        <v>0</v>
      </c>
      <c r="C421" s="26">
        <f t="shared" si="55"/>
        <v>0</v>
      </c>
      <c r="D421">
        <f t="shared" si="56"/>
        <v>0</v>
      </c>
      <c r="E421">
        <f t="shared" si="57"/>
        <v>0</v>
      </c>
      <c r="F421">
        <f t="shared" si="58"/>
        <v>0</v>
      </c>
      <c r="G421">
        <f t="shared" si="59"/>
        <v>0</v>
      </c>
      <c r="H421">
        <f t="shared" si="60"/>
        <v>0</v>
      </c>
      <c r="I421">
        <f t="shared" si="61"/>
        <v>0</v>
      </c>
      <c r="J421">
        <f t="shared" si="62"/>
        <v>0</v>
      </c>
    </row>
    <row r="422" spans="1:10" x14ac:dyDescent="0.3">
      <c r="A422" s="9" t="s">
        <v>2920</v>
      </c>
      <c r="B422">
        <f t="shared" si="54"/>
        <v>0</v>
      </c>
      <c r="C422" s="26">
        <f t="shared" si="55"/>
        <v>0</v>
      </c>
      <c r="D422">
        <f t="shared" si="56"/>
        <v>0</v>
      </c>
      <c r="E422">
        <f t="shared" si="57"/>
        <v>0</v>
      </c>
      <c r="F422">
        <f t="shared" si="58"/>
        <v>0</v>
      </c>
      <c r="G422">
        <f t="shared" si="59"/>
        <v>0</v>
      </c>
      <c r="H422">
        <f t="shared" si="60"/>
        <v>0</v>
      </c>
      <c r="I422">
        <f t="shared" si="61"/>
        <v>0</v>
      </c>
      <c r="J422">
        <f t="shared" si="62"/>
        <v>0</v>
      </c>
    </row>
    <row r="423" spans="1:10" x14ac:dyDescent="0.3">
      <c r="A423" s="9" t="s">
        <v>2927</v>
      </c>
      <c r="B423">
        <f t="shared" si="54"/>
        <v>0</v>
      </c>
      <c r="C423" s="26">
        <f t="shared" si="55"/>
        <v>0</v>
      </c>
      <c r="D423">
        <f t="shared" si="56"/>
        <v>0</v>
      </c>
      <c r="E423">
        <f t="shared" si="57"/>
        <v>1</v>
      </c>
      <c r="F423">
        <f t="shared" si="58"/>
        <v>0</v>
      </c>
      <c r="G423">
        <f t="shared" si="59"/>
        <v>0</v>
      </c>
      <c r="H423">
        <f t="shared" si="60"/>
        <v>0</v>
      </c>
      <c r="I423">
        <f t="shared" si="61"/>
        <v>0</v>
      </c>
      <c r="J423">
        <f t="shared" si="62"/>
        <v>0</v>
      </c>
    </row>
    <row r="424" spans="1:10" x14ac:dyDescent="0.3">
      <c r="A424" s="9" t="s">
        <v>2933</v>
      </c>
      <c r="B424">
        <f t="shared" si="54"/>
        <v>0</v>
      </c>
      <c r="C424" s="26">
        <f t="shared" si="55"/>
        <v>0</v>
      </c>
      <c r="D424">
        <f t="shared" si="56"/>
        <v>0</v>
      </c>
      <c r="E424">
        <f t="shared" si="57"/>
        <v>0</v>
      </c>
      <c r="F424">
        <f t="shared" si="58"/>
        <v>0</v>
      </c>
      <c r="G424">
        <f t="shared" si="59"/>
        <v>0</v>
      </c>
      <c r="H424">
        <f t="shared" si="60"/>
        <v>0</v>
      </c>
      <c r="I424">
        <f t="shared" si="61"/>
        <v>0</v>
      </c>
      <c r="J424">
        <f t="shared" si="62"/>
        <v>0</v>
      </c>
    </row>
    <row r="425" spans="1:10" x14ac:dyDescent="0.3">
      <c r="A425" s="9" t="s">
        <v>2940</v>
      </c>
      <c r="B425">
        <f t="shared" si="54"/>
        <v>0</v>
      </c>
      <c r="C425" s="26">
        <f t="shared" si="55"/>
        <v>1</v>
      </c>
      <c r="D425">
        <f t="shared" si="56"/>
        <v>0</v>
      </c>
      <c r="E425">
        <f t="shared" si="57"/>
        <v>0</v>
      </c>
      <c r="F425">
        <f t="shared" si="58"/>
        <v>0</v>
      </c>
      <c r="G425">
        <f t="shared" si="59"/>
        <v>0</v>
      </c>
      <c r="H425">
        <f t="shared" si="60"/>
        <v>0</v>
      </c>
      <c r="I425">
        <f t="shared" si="61"/>
        <v>0</v>
      </c>
      <c r="J425">
        <f t="shared" si="62"/>
        <v>1</v>
      </c>
    </row>
    <row r="426" spans="1:10" x14ac:dyDescent="0.3">
      <c r="A426" s="9" t="s">
        <v>2947</v>
      </c>
      <c r="B426">
        <f t="shared" si="54"/>
        <v>0</v>
      </c>
      <c r="C426" s="26">
        <f t="shared" si="55"/>
        <v>0</v>
      </c>
      <c r="D426">
        <f t="shared" si="56"/>
        <v>0</v>
      </c>
      <c r="E426">
        <f t="shared" si="57"/>
        <v>0</v>
      </c>
      <c r="F426">
        <f t="shared" si="58"/>
        <v>1</v>
      </c>
      <c r="G426">
        <f t="shared" si="59"/>
        <v>0</v>
      </c>
      <c r="H426">
        <f t="shared" si="60"/>
        <v>0</v>
      </c>
      <c r="I426">
        <f t="shared" si="61"/>
        <v>0</v>
      </c>
      <c r="J426">
        <f t="shared" si="62"/>
        <v>0</v>
      </c>
    </row>
    <row r="427" spans="1:10" x14ac:dyDescent="0.3">
      <c r="A427" s="9" t="s">
        <v>2954</v>
      </c>
      <c r="B427">
        <f t="shared" si="54"/>
        <v>0</v>
      </c>
      <c r="C427" s="26">
        <f t="shared" si="55"/>
        <v>0</v>
      </c>
      <c r="D427">
        <f t="shared" si="56"/>
        <v>0</v>
      </c>
      <c r="E427">
        <f t="shared" si="57"/>
        <v>0</v>
      </c>
      <c r="F427">
        <f t="shared" si="58"/>
        <v>0</v>
      </c>
      <c r="G427">
        <f t="shared" si="59"/>
        <v>0</v>
      </c>
      <c r="H427">
        <f t="shared" si="60"/>
        <v>0</v>
      </c>
      <c r="I427">
        <f t="shared" si="61"/>
        <v>0</v>
      </c>
      <c r="J427">
        <f t="shared" si="62"/>
        <v>0</v>
      </c>
    </row>
    <row r="428" spans="1:10" x14ac:dyDescent="0.3">
      <c r="A428" s="9" t="s">
        <v>2961</v>
      </c>
      <c r="B428">
        <f t="shared" si="54"/>
        <v>0</v>
      </c>
      <c r="C428" s="26">
        <f t="shared" si="55"/>
        <v>0</v>
      </c>
      <c r="D428">
        <f t="shared" si="56"/>
        <v>0</v>
      </c>
      <c r="E428">
        <f t="shared" si="57"/>
        <v>0</v>
      </c>
      <c r="F428">
        <f t="shared" si="58"/>
        <v>0</v>
      </c>
      <c r="G428">
        <f t="shared" si="59"/>
        <v>0</v>
      </c>
      <c r="H428">
        <f t="shared" si="60"/>
        <v>0</v>
      </c>
      <c r="I428">
        <f t="shared" si="61"/>
        <v>0</v>
      </c>
      <c r="J428">
        <f t="shared" si="62"/>
        <v>0</v>
      </c>
    </row>
    <row r="429" spans="1:10" x14ac:dyDescent="0.3">
      <c r="A429" s="9" t="s">
        <v>2968</v>
      </c>
      <c r="B429">
        <f t="shared" si="54"/>
        <v>0</v>
      </c>
      <c r="C429" s="26">
        <f t="shared" si="55"/>
        <v>1</v>
      </c>
      <c r="D429">
        <f t="shared" si="56"/>
        <v>0</v>
      </c>
      <c r="E429">
        <f t="shared" si="57"/>
        <v>0</v>
      </c>
      <c r="F429">
        <f t="shared" si="58"/>
        <v>0</v>
      </c>
      <c r="G429">
        <f t="shared" si="59"/>
        <v>0</v>
      </c>
      <c r="H429">
        <f t="shared" si="60"/>
        <v>0</v>
      </c>
      <c r="I429">
        <f t="shared" si="61"/>
        <v>0</v>
      </c>
      <c r="J429">
        <f t="shared" si="62"/>
        <v>1</v>
      </c>
    </row>
    <row r="430" spans="1:10" x14ac:dyDescent="0.3">
      <c r="A430" s="9" t="s">
        <v>2974</v>
      </c>
      <c r="B430">
        <f t="shared" si="54"/>
        <v>0</v>
      </c>
      <c r="C430" s="26">
        <f t="shared" si="55"/>
        <v>0</v>
      </c>
      <c r="D430">
        <f t="shared" si="56"/>
        <v>0</v>
      </c>
      <c r="E430">
        <f t="shared" si="57"/>
        <v>0</v>
      </c>
      <c r="F430">
        <f t="shared" si="58"/>
        <v>0</v>
      </c>
      <c r="G430">
        <f t="shared" si="59"/>
        <v>0</v>
      </c>
      <c r="H430">
        <f t="shared" si="60"/>
        <v>0</v>
      </c>
      <c r="I430">
        <f t="shared" si="61"/>
        <v>0</v>
      </c>
      <c r="J430">
        <f t="shared" si="62"/>
        <v>0</v>
      </c>
    </row>
    <row r="431" spans="1:10" x14ac:dyDescent="0.3">
      <c r="A431" s="9" t="s">
        <v>2980</v>
      </c>
      <c r="B431">
        <f t="shared" si="54"/>
        <v>0</v>
      </c>
      <c r="C431" s="26">
        <f t="shared" si="55"/>
        <v>0</v>
      </c>
      <c r="D431">
        <f t="shared" si="56"/>
        <v>0</v>
      </c>
      <c r="E431">
        <f t="shared" si="57"/>
        <v>0</v>
      </c>
      <c r="F431">
        <f t="shared" si="58"/>
        <v>0</v>
      </c>
      <c r="G431">
        <f t="shared" si="59"/>
        <v>0</v>
      </c>
      <c r="H431">
        <f t="shared" si="60"/>
        <v>0</v>
      </c>
      <c r="I431">
        <f t="shared" si="61"/>
        <v>0</v>
      </c>
      <c r="J431">
        <f t="shared" si="62"/>
        <v>0</v>
      </c>
    </row>
    <row r="432" spans="1:10" x14ac:dyDescent="0.3">
      <c r="A432" s="9" t="s">
        <v>2987</v>
      </c>
      <c r="B432">
        <f t="shared" si="54"/>
        <v>0</v>
      </c>
      <c r="C432" s="26">
        <f t="shared" si="55"/>
        <v>0</v>
      </c>
      <c r="D432">
        <f t="shared" si="56"/>
        <v>0</v>
      </c>
      <c r="E432">
        <f t="shared" si="57"/>
        <v>0</v>
      </c>
      <c r="F432">
        <f t="shared" si="58"/>
        <v>1</v>
      </c>
      <c r="G432">
        <f t="shared" si="59"/>
        <v>0</v>
      </c>
      <c r="H432">
        <f t="shared" si="60"/>
        <v>0</v>
      </c>
      <c r="I432">
        <f t="shared" si="61"/>
        <v>0</v>
      </c>
      <c r="J432">
        <f t="shared" si="62"/>
        <v>0</v>
      </c>
    </row>
    <row r="433" spans="1:10" x14ac:dyDescent="0.3">
      <c r="A433" s="9" t="s">
        <v>3000</v>
      </c>
      <c r="B433">
        <f t="shared" si="54"/>
        <v>0</v>
      </c>
      <c r="C433" s="26">
        <f t="shared" si="55"/>
        <v>0</v>
      </c>
      <c r="D433">
        <f t="shared" si="56"/>
        <v>0</v>
      </c>
      <c r="E433">
        <f t="shared" si="57"/>
        <v>0</v>
      </c>
      <c r="F433">
        <f t="shared" si="58"/>
        <v>0</v>
      </c>
      <c r="G433">
        <f t="shared" si="59"/>
        <v>0</v>
      </c>
      <c r="H433">
        <f t="shared" si="60"/>
        <v>0</v>
      </c>
      <c r="I433">
        <f t="shared" si="61"/>
        <v>0</v>
      </c>
      <c r="J433">
        <f t="shared" si="62"/>
        <v>0</v>
      </c>
    </row>
    <row r="434" spans="1:10" x14ac:dyDescent="0.3">
      <c r="A434" s="9" t="s">
        <v>3007</v>
      </c>
      <c r="B434">
        <f t="shared" si="54"/>
        <v>0</v>
      </c>
      <c r="C434" s="26">
        <f t="shared" si="55"/>
        <v>0</v>
      </c>
      <c r="D434">
        <f t="shared" si="56"/>
        <v>0</v>
      </c>
      <c r="E434">
        <f t="shared" si="57"/>
        <v>0</v>
      </c>
      <c r="F434">
        <f t="shared" si="58"/>
        <v>0</v>
      </c>
      <c r="G434">
        <f t="shared" si="59"/>
        <v>0</v>
      </c>
      <c r="H434">
        <f t="shared" si="60"/>
        <v>0</v>
      </c>
      <c r="I434">
        <f t="shared" si="61"/>
        <v>0</v>
      </c>
      <c r="J434">
        <f t="shared" si="62"/>
        <v>0</v>
      </c>
    </row>
    <row r="435" spans="1:10" x14ac:dyDescent="0.3">
      <c r="A435" s="9" t="s">
        <v>3014</v>
      </c>
      <c r="B435">
        <f t="shared" si="54"/>
        <v>0</v>
      </c>
      <c r="C435" s="26">
        <f t="shared" si="55"/>
        <v>0</v>
      </c>
      <c r="D435">
        <f t="shared" si="56"/>
        <v>0</v>
      </c>
      <c r="E435">
        <f t="shared" si="57"/>
        <v>0</v>
      </c>
      <c r="F435">
        <f t="shared" si="58"/>
        <v>0</v>
      </c>
      <c r="G435">
        <f t="shared" si="59"/>
        <v>0</v>
      </c>
      <c r="H435">
        <f t="shared" si="60"/>
        <v>1</v>
      </c>
      <c r="I435">
        <f t="shared" si="61"/>
        <v>1</v>
      </c>
      <c r="J435">
        <f t="shared" si="62"/>
        <v>0</v>
      </c>
    </row>
    <row r="436" spans="1:10" x14ac:dyDescent="0.3">
      <c r="A436" s="9" t="s">
        <v>3021</v>
      </c>
      <c r="B436">
        <f t="shared" si="54"/>
        <v>0</v>
      </c>
      <c r="C436" s="26">
        <f t="shared" si="55"/>
        <v>0</v>
      </c>
      <c r="D436">
        <f t="shared" si="56"/>
        <v>0</v>
      </c>
      <c r="E436">
        <f t="shared" si="57"/>
        <v>0</v>
      </c>
      <c r="F436">
        <f t="shared" si="58"/>
        <v>0</v>
      </c>
      <c r="G436">
        <f t="shared" si="59"/>
        <v>0</v>
      </c>
      <c r="H436">
        <f t="shared" si="60"/>
        <v>0</v>
      </c>
      <c r="I436">
        <f t="shared" si="61"/>
        <v>0</v>
      </c>
      <c r="J436">
        <f t="shared" si="62"/>
        <v>0</v>
      </c>
    </row>
    <row r="437" spans="1:10" x14ac:dyDescent="0.3">
      <c r="A437" s="9" t="s">
        <v>3028</v>
      </c>
      <c r="B437">
        <f t="shared" si="54"/>
        <v>0</v>
      </c>
      <c r="C437" s="26">
        <f t="shared" si="55"/>
        <v>0</v>
      </c>
      <c r="D437">
        <f t="shared" si="56"/>
        <v>0</v>
      </c>
      <c r="E437">
        <f t="shared" si="57"/>
        <v>0</v>
      </c>
      <c r="F437">
        <f t="shared" si="58"/>
        <v>0</v>
      </c>
      <c r="G437">
        <f t="shared" si="59"/>
        <v>0</v>
      </c>
      <c r="H437">
        <f t="shared" si="60"/>
        <v>0</v>
      </c>
      <c r="I437">
        <f t="shared" si="61"/>
        <v>0</v>
      </c>
      <c r="J437">
        <f t="shared" si="62"/>
        <v>0</v>
      </c>
    </row>
    <row r="438" spans="1:10" x14ac:dyDescent="0.3">
      <c r="A438" s="9" t="s">
        <v>3035</v>
      </c>
      <c r="B438">
        <f t="shared" si="54"/>
        <v>0</v>
      </c>
      <c r="C438" s="26">
        <f t="shared" si="55"/>
        <v>0</v>
      </c>
      <c r="D438">
        <f t="shared" si="56"/>
        <v>0</v>
      </c>
      <c r="E438">
        <f t="shared" si="57"/>
        <v>0</v>
      </c>
      <c r="F438">
        <f t="shared" si="58"/>
        <v>0</v>
      </c>
      <c r="G438">
        <f t="shared" si="59"/>
        <v>0</v>
      </c>
      <c r="H438">
        <f t="shared" si="60"/>
        <v>0</v>
      </c>
      <c r="I438">
        <f t="shared" si="61"/>
        <v>0</v>
      </c>
      <c r="J438">
        <f t="shared" si="62"/>
        <v>0</v>
      </c>
    </row>
    <row r="439" spans="1:10" x14ac:dyDescent="0.3">
      <c r="A439" s="9" t="s">
        <v>3041</v>
      </c>
      <c r="B439">
        <f t="shared" si="54"/>
        <v>0</v>
      </c>
      <c r="C439" s="26">
        <f t="shared" si="55"/>
        <v>0</v>
      </c>
      <c r="D439">
        <f t="shared" si="56"/>
        <v>0</v>
      </c>
      <c r="E439">
        <f t="shared" si="57"/>
        <v>0</v>
      </c>
      <c r="F439">
        <f t="shared" si="58"/>
        <v>0</v>
      </c>
      <c r="G439">
        <f t="shared" si="59"/>
        <v>0</v>
      </c>
      <c r="H439">
        <f t="shared" si="60"/>
        <v>0</v>
      </c>
      <c r="I439">
        <f t="shared" si="61"/>
        <v>0</v>
      </c>
      <c r="J439">
        <f t="shared" si="62"/>
        <v>0</v>
      </c>
    </row>
    <row r="440" spans="1:10" x14ac:dyDescent="0.3">
      <c r="A440" s="9" t="s">
        <v>3047</v>
      </c>
      <c r="B440">
        <f t="shared" si="54"/>
        <v>0</v>
      </c>
      <c r="C440" s="26">
        <f t="shared" si="55"/>
        <v>0</v>
      </c>
      <c r="D440">
        <f t="shared" si="56"/>
        <v>1</v>
      </c>
      <c r="E440">
        <f t="shared" si="57"/>
        <v>0</v>
      </c>
      <c r="F440">
        <f t="shared" si="58"/>
        <v>0</v>
      </c>
      <c r="G440">
        <f t="shared" si="59"/>
        <v>0</v>
      </c>
      <c r="H440">
        <f t="shared" si="60"/>
        <v>0</v>
      </c>
      <c r="I440">
        <f t="shared" si="61"/>
        <v>0</v>
      </c>
      <c r="J440">
        <f t="shared" si="62"/>
        <v>0</v>
      </c>
    </row>
    <row r="441" spans="1:10" x14ac:dyDescent="0.3">
      <c r="A441" s="9" t="s">
        <v>3053</v>
      </c>
      <c r="B441">
        <f t="shared" si="54"/>
        <v>0</v>
      </c>
      <c r="C441" s="26">
        <f t="shared" si="55"/>
        <v>0</v>
      </c>
      <c r="D441">
        <f t="shared" si="56"/>
        <v>0</v>
      </c>
      <c r="E441">
        <f t="shared" si="57"/>
        <v>0</v>
      </c>
      <c r="F441">
        <f t="shared" si="58"/>
        <v>0</v>
      </c>
      <c r="G441">
        <f t="shared" si="59"/>
        <v>0</v>
      </c>
      <c r="H441">
        <f t="shared" si="60"/>
        <v>0</v>
      </c>
      <c r="I441">
        <f t="shared" si="61"/>
        <v>0</v>
      </c>
      <c r="J441">
        <f t="shared" si="62"/>
        <v>0</v>
      </c>
    </row>
    <row r="442" spans="1:10" x14ac:dyDescent="0.3">
      <c r="A442" s="9" t="s">
        <v>3059</v>
      </c>
      <c r="B442">
        <f t="shared" si="54"/>
        <v>0</v>
      </c>
      <c r="C442" s="26">
        <f t="shared" si="55"/>
        <v>0</v>
      </c>
      <c r="D442">
        <f t="shared" si="56"/>
        <v>0</v>
      </c>
      <c r="E442">
        <f t="shared" si="57"/>
        <v>0</v>
      </c>
      <c r="F442">
        <f t="shared" si="58"/>
        <v>0</v>
      </c>
      <c r="G442">
        <f t="shared" si="59"/>
        <v>0</v>
      </c>
      <c r="H442">
        <f t="shared" si="60"/>
        <v>0</v>
      </c>
      <c r="I442">
        <f t="shared" si="61"/>
        <v>0</v>
      </c>
      <c r="J442">
        <f t="shared" si="62"/>
        <v>0</v>
      </c>
    </row>
    <row r="443" spans="1:10" x14ac:dyDescent="0.3">
      <c r="A443" s="9" t="s">
        <v>3066</v>
      </c>
      <c r="B443">
        <f t="shared" si="54"/>
        <v>0</v>
      </c>
      <c r="C443" s="26">
        <f t="shared" si="55"/>
        <v>0</v>
      </c>
      <c r="D443">
        <f t="shared" si="56"/>
        <v>0</v>
      </c>
      <c r="E443">
        <f t="shared" si="57"/>
        <v>0</v>
      </c>
      <c r="F443">
        <f t="shared" si="58"/>
        <v>0</v>
      </c>
      <c r="G443">
        <f t="shared" si="59"/>
        <v>0</v>
      </c>
      <c r="H443">
        <f t="shared" si="60"/>
        <v>0</v>
      </c>
      <c r="I443">
        <f t="shared" si="61"/>
        <v>0</v>
      </c>
      <c r="J443">
        <f t="shared" si="62"/>
        <v>0</v>
      </c>
    </row>
    <row r="444" spans="1:10" x14ac:dyDescent="0.3">
      <c r="A444" s="9" t="s">
        <v>3073</v>
      </c>
      <c r="B444">
        <f t="shared" si="54"/>
        <v>0</v>
      </c>
      <c r="C444" s="26">
        <f t="shared" si="55"/>
        <v>0</v>
      </c>
      <c r="D444">
        <f t="shared" si="56"/>
        <v>0</v>
      </c>
      <c r="E444">
        <f t="shared" si="57"/>
        <v>0</v>
      </c>
      <c r="F444">
        <f t="shared" si="58"/>
        <v>0</v>
      </c>
      <c r="G444">
        <f t="shared" si="59"/>
        <v>0</v>
      </c>
      <c r="H444">
        <f t="shared" si="60"/>
        <v>0</v>
      </c>
      <c r="I444">
        <f t="shared" si="61"/>
        <v>0</v>
      </c>
      <c r="J444">
        <f t="shared" si="62"/>
        <v>0</v>
      </c>
    </row>
    <row r="445" spans="1:10" x14ac:dyDescent="0.3">
      <c r="A445" s="9" t="s">
        <v>3080</v>
      </c>
      <c r="B445">
        <f t="shared" si="54"/>
        <v>0</v>
      </c>
      <c r="C445" s="26">
        <f t="shared" si="55"/>
        <v>0</v>
      </c>
      <c r="D445">
        <f t="shared" si="56"/>
        <v>0</v>
      </c>
      <c r="E445">
        <f t="shared" si="57"/>
        <v>0</v>
      </c>
      <c r="F445">
        <f t="shared" si="58"/>
        <v>0</v>
      </c>
      <c r="G445">
        <f t="shared" si="59"/>
        <v>0</v>
      </c>
      <c r="H445">
        <f t="shared" si="60"/>
        <v>0</v>
      </c>
      <c r="I445">
        <f t="shared" si="61"/>
        <v>0</v>
      </c>
      <c r="J445">
        <f t="shared" si="62"/>
        <v>0</v>
      </c>
    </row>
    <row r="446" spans="1:10" x14ac:dyDescent="0.3">
      <c r="A446" s="9" t="s">
        <v>3087</v>
      </c>
      <c r="B446">
        <f t="shared" si="54"/>
        <v>0</v>
      </c>
      <c r="C446" s="26">
        <f t="shared" si="55"/>
        <v>0</v>
      </c>
      <c r="D446">
        <f t="shared" si="56"/>
        <v>0</v>
      </c>
      <c r="E446">
        <f t="shared" si="57"/>
        <v>1</v>
      </c>
      <c r="F446">
        <f t="shared" si="58"/>
        <v>0</v>
      </c>
      <c r="G446">
        <f t="shared" si="59"/>
        <v>0</v>
      </c>
      <c r="H446">
        <f t="shared" si="60"/>
        <v>0</v>
      </c>
      <c r="I446">
        <f t="shared" si="61"/>
        <v>0</v>
      </c>
      <c r="J446">
        <f t="shared" si="62"/>
        <v>0</v>
      </c>
    </row>
    <row r="447" spans="1:10" x14ac:dyDescent="0.3">
      <c r="A447" s="9" t="s">
        <v>3093</v>
      </c>
      <c r="B447">
        <f t="shared" si="54"/>
        <v>0</v>
      </c>
      <c r="C447" s="26">
        <f t="shared" si="55"/>
        <v>0</v>
      </c>
      <c r="D447">
        <f t="shared" si="56"/>
        <v>0</v>
      </c>
      <c r="E447">
        <f t="shared" si="57"/>
        <v>0</v>
      </c>
      <c r="F447">
        <f t="shared" si="58"/>
        <v>0</v>
      </c>
      <c r="G447">
        <f t="shared" si="59"/>
        <v>0</v>
      </c>
      <c r="H447">
        <f t="shared" si="60"/>
        <v>0</v>
      </c>
      <c r="I447">
        <f t="shared" si="61"/>
        <v>0</v>
      </c>
      <c r="J447">
        <f t="shared" si="62"/>
        <v>0</v>
      </c>
    </row>
    <row r="448" spans="1:10" x14ac:dyDescent="0.3">
      <c r="A448" s="9" t="s">
        <v>3099</v>
      </c>
      <c r="B448">
        <f t="shared" si="54"/>
        <v>0</v>
      </c>
      <c r="C448" s="26">
        <f t="shared" si="55"/>
        <v>0</v>
      </c>
      <c r="D448">
        <f t="shared" si="56"/>
        <v>0</v>
      </c>
      <c r="E448">
        <f t="shared" si="57"/>
        <v>0</v>
      </c>
      <c r="F448">
        <f t="shared" si="58"/>
        <v>0</v>
      </c>
      <c r="G448">
        <f t="shared" si="59"/>
        <v>0</v>
      </c>
      <c r="H448">
        <f t="shared" si="60"/>
        <v>0</v>
      </c>
      <c r="I448">
        <f t="shared" si="61"/>
        <v>0</v>
      </c>
      <c r="J448">
        <f t="shared" si="62"/>
        <v>0</v>
      </c>
    </row>
    <row r="449" spans="1:10" x14ac:dyDescent="0.3">
      <c r="A449" s="9" t="s">
        <v>3106</v>
      </c>
      <c r="B449">
        <f t="shared" si="54"/>
        <v>0</v>
      </c>
      <c r="C449" s="26">
        <f t="shared" si="55"/>
        <v>0</v>
      </c>
      <c r="D449">
        <f t="shared" si="56"/>
        <v>0</v>
      </c>
      <c r="E449">
        <f t="shared" si="57"/>
        <v>0</v>
      </c>
      <c r="F449">
        <f t="shared" si="58"/>
        <v>0</v>
      </c>
      <c r="G449">
        <f t="shared" si="59"/>
        <v>0</v>
      </c>
      <c r="H449">
        <f t="shared" si="60"/>
        <v>0</v>
      </c>
      <c r="I449">
        <f t="shared" si="61"/>
        <v>0</v>
      </c>
      <c r="J449">
        <f t="shared" si="62"/>
        <v>0</v>
      </c>
    </row>
    <row r="450" spans="1:10" x14ac:dyDescent="0.3">
      <c r="A450" s="9" t="s">
        <v>3112</v>
      </c>
      <c r="B450">
        <f t="shared" si="54"/>
        <v>0</v>
      </c>
      <c r="C450" s="26">
        <f t="shared" si="55"/>
        <v>0</v>
      </c>
      <c r="D450">
        <f t="shared" si="56"/>
        <v>0</v>
      </c>
      <c r="E450">
        <f t="shared" si="57"/>
        <v>0</v>
      </c>
      <c r="F450">
        <f t="shared" si="58"/>
        <v>0</v>
      </c>
      <c r="G450">
        <f t="shared" si="59"/>
        <v>0</v>
      </c>
      <c r="H450">
        <f t="shared" si="60"/>
        <v>0</v>
      </c>
      <c r="I450">
        <f t="shared" si="61"/>
        <v>0</v>
      </c>
      <c r="J450">
        <f t="shared" si="62"/>
        <v>0</v>
      </c>
    </row>
    <row r="451" spans="1:10" x14ac:dyDescent="0.3">
      <c r="A451" s="9" t="s">
        <v>3119</v>
      </c>
      <c r="B451">
        <f t="shared" ref="B451:B514" si="63">ISNUMBER(SEARCH($B$1,A451))+0</f>
        <v>0</v>
      </c>
      <c r="C451" s="26">
        <f t="shared" ref="C451:C514" si="64">ISNUMBER(SEARCH($C$1,A451))+0</f>
        <v>0</v>
      </c>
      <c r="D451">
        <f t="shared" ref="D451:D514" si="65">ISNUMBER(SEARCH($D$1,A451))+0</f>
        <v>0</v>
      </c>
      <c r="E451">
        <f t="shared" ref="E451:E514" si="66">ISNUMBER(SEARCH($E$1,A451))+0</f>
        <v>0</v>
      </c>
      <c r="F451">
        <f t="shared" ref="F451:F514" si="67">ISNUMBER(SEARCH($F$1,A451))+0</f>
        <v>1</v>
      </c>
      <c r="G451">
        <f t="shared" ref="G451:G514" si="68">ISNUMBER(SEARCH($G$1,A451))+0</f>
        <v>0</v>
      </c>
      <c r="H451">
        <f t="shared" ref="H451:H514" si="69">ISNUMBER(SEARCH($H$1,A451))+0</f>
        <v>0</v>
      </c>
      <c r="I451">
        <f t="shared" ref="I451:I514" si="70">ISNUMBER(SEARCH($I$1,A451))+0</f>
        <v>0</v>
      </c>
      <c r="J451">
        <f t="shared" ref="J451:J514" si="71">ISNUMBER(SEARCH($J$1,A451))+0</f>
        <v>0</v>
      </c>
    </row>
    <row r="452" spans="1:10" x14ac:dyDescent="0.3">
      <c r="A452" s="9" t="s">
        <v>3126</v>
      </c>
      <c r="B452">
        <f t="shared" si="63"/>
        <v>1</v>
      </c>
      <c r="C452" s="26">
        <f t="shared" si="64"/>
        <v>0</v>
      </c>
      <c r="D452">
        <f t="shared" si="65"/>
        <v>0</v>
      </c>
      <c r="E452">
        <f t="shared" si="66"/>
        <v>0</v>
      </c>
      <c r="F452">
        <f t="shared" si="67"/>
        <v>0</v>
      </c>
      <c r="G452">
        <f t="shared" si="68"/>
        <v>0</v>
      </c>
      <c r="H452">
        <f t="shared" si="69"/>
        <v>0</v>
      </c>
      <c r="I452">
        <f t="shared" si="70"/>
        <v>0</v>
      </c>
      <c r="J452">
        <f t="shared" si="71"/>
        <v>0</v>
      </c>
    </row>
    <row r="453" spans="1:10" x14ac:dyDescent="0.3">
      <c r="A453" s="9" t="s">
        <v>3133</v>
      </c>
      <c r="B453">
        <f t="shared" si="63"/>
        <v>0</v>
      </c>
      <c r="C453" s="26">
        <f t="shared" si="64"/>
        <v>0</v>
      </c>
      <c r="D453">
        <f t="shared" si="65"/>
        <v>1</v>
      </c>
      <c r="E453">
        <f t="shared" si="66"/>
        <v>0</v>
      </c>
      <c r="F453">
        <f t="shared" si="67"/>
        <v>0</v>
      </c>
      <c r="G453">
        <f t="shared" si="68"/>
        <v>0</v>
      </c>
      <c r="H453">
        <f t="shared" si="69"/>
        <v>0</v>
      </c>
      <c r="I453">
        <f t="shared" si="70"/>
        <v>0</v>
      </c>
      <c r="J453">
        <f t="shared" si="71"/>
        <v>0</v>
      </c>
    </row>
    <row r="454" spans="1:10" x14ac:dyDescent="0.3">
      <c r="A454" s="9" t="s">
        <v>3139</v>
      </c>
      <c r="B454">
        <f t="shared" si="63"/>
        <v>0</v>
      </c>
      <c r="C454" s="26">
        <f t="shared" si="64"/>
        <v>0</v>
      </c>
      <c r="D454">
        <f t="shared" si="65"/>
        <v>0</v>
      </c>
      <c r="E454">
        <f t="shared" si="66"/>
        <v>0</v>
      </c>
      <c r="F454">
        <f t="shared" si="67"/>
        <v>0</v>
      </c>
      <c r="G454">
        <f t="shared" si="68"/>
        <v>0</v>
      </c>
      <c r="H454">
        <f t="shared" si="69"/>
        <v>0</v>
      </c>
      <c r="I454">
        <f t="shared" si="70"/>
        <v>0</v>
      </c>
      <c r="J454">
        <f t="shared" si="71"/>
        <v>0</v>
      </c>
    </row>
    <row r="455" spans="1:10" x14ac:dyDescent="0.3">
      <c r="A455" s="9" t="s">
        <v>3145</v>
      </c>
      <c r="B455">
        <f t="shared" si="63"/>
        <v>0</v>
      </c>
      <c r="C455" s="26">
        <f t="shared" si="64"/>
        <v>0</v>
      </c>
      <c r="D455">
        <f t="shared" si="65"/>
        <v>0</v>
      </c>
      <c r="E455">
        <f t="shared" si="66"/>
        <v>0</v>
      </c>
      <c r="F455">
        <f t="shared" si="67"/>
        <v>0</v>
      </c>
      <c r="G455">
        <f t="shared" si="68"/>
        <v>1</v>
      </c>
      <c r="H455">
        <f t="shared" si="69"/>
        <v>0</v>
      </c>
      <c r="I455">
        <f t="shared" si="70"/>
        <v>0</v>
      </c>
      <c r="J455">
        <f t="shared" si="71"/>
        <v>1</v>
      </c>
    </row>
    <row r="456" spans="1:10" x14ac:dyDescent="0.3">
      <c r="A456" s="9" t="s">
        <v>3152</v>
      </c>
      <c r="B456">
        <f t="shared" si="63"/>
        <v>0</v>
      </c>
      <c r="C456" s="26">
        <f t="shared" si="64"/>
        <v>0</v>
      </c>
      <c r="D456">
        <f t="shared" si="65"/>
        <v>0</v>
      </c>
      <c r="E456">
        <f t="shared" si="66"/>
        <v>1</v>
      </c>
      <c r="F456">
        <f t="shared" si="67"/>
        <v>0</v>
      </c>
      <c r="G456">
        <f t="shared" si="68"/>
        <v>0</v>
      </c>
      <c r="H456">
        <f t="shared" si="69"/>
        <v>0</v>
      </c>
      <c r="I456">
        <f t="shared" si="70"/>
        <v>0</v>
      </c>
      <c r="J456">
        <f t="shared" si="71"/>
        <v>0</v>
      </c>
    </row>
    <row r="457" spans="1:10" x14ac:dyDescent="0.3">
      <c r="A457" s="9" t="s">
        <v>3159</v>
      </c>
      <c r="B457">
        <f t="shared" si="63"/>
        <v>0</v>
      </c>
      <c r="C457" s="26">
        <f t="shared" si="64"/>
        <v>0</v>
      </c>
      <c r="D457">
        <f t="shared" si="65"/>
        <v>0</v>
      </c>
      <c r="E457">
        <f t="shared" si="66"/>
        <v>0</v>
      </c>
      <c r="F457">
        <f t="shared" si="67"/>
        <v>0</v>
      </c>
      <c r="G457">
        <f t="shared" si="68"/>
        <v>0</v>
      </c>
      <c r="H457">
        <f t="shared" si="69"/>
        <v>0</v>
      </c>
      <c r="I457">
        <f t="shared" si="70"/>
        <v>0</v>
      </c>
      <c r="J457">
        <f t="shared" si="71"/>
        <v>1</v>
      </c>
    </row>
    <row r="458" spans="1:10" x14ac:dyDescent="0.3">
      <c r="A458" s="9" t="s">
        <v>3165</v>
      </c>
      <c r="B458">
        <f t="shared" si="63"/>
        <v>0</v>
      </c>
      <c r="C458" s="26">
        <f t="shared" si="64"/>
        <v>0</v>
      </c>
      <c r="D458">
        <f t="shared" si="65"/>
        <v>0</v>
      </c>
      <c r="E458">
        <f t="shared" si="66"/>
        <v>0</v>
      </c>
      <c r="F458">
        <f t="shared" si="67"/>
        <v>0</v>
      </c>
      <c r="G458">
        <f t="shared" si="68"/>
        <v>0</v>
      </c>
      <c r="H458">
        <f t="shared" si="69"/>
        <v>0</v>
      </c>
      <c r="I458">
        <f t="shared" si="70"/>
        <v>0</v>
      </c>
      <c r="J458">
        <f t="shared" si="71"/>
        <v>0</v>
      </c>
    </row>
    <row r="459" spans="1:10" x14ac:dyDescent="0.3">
      <c r="A459" s="9" t="s">
        <v>3172</v>
      </c>
      <c r="B459">
        <f t="shared" si="63"/>
        <v>1</v>
      </c>
      <c r="C459" s="26">
        <f t="shared" si="64"/>
        <v>0</v>
      </c>
      <c r="D459">
        <f t="shared" si="65"/>
        <v>0</v>
      </c>
      <c r="E459">
        <f t="shared" si="66"/>
        <v>1</v>
      </c>
      <c r="F459">
        <f t="shared" si="67"/>
        <v>1</v>
      </c>
      <c r="G459">
        <f t="shared" si="68"/>
        <v>0</v>
      </c>
      <c r="H459">
        <f t="shared" si="69"/>
        <v>0</v>
      </c>
      <c r="I459">
        <f t="shared" si="70"/>
        <v>0</v>
      </c>
      <c r="J459">
        <f t="shared" si="71"/>
        <v>0</v>
      </c>
    </row>
    <row r="460" spans="1:10" x14ac:dyDescent="0.3">
      <c r="A460" s="9" t="s">
        <v>3178</v>
      </c>
      <c r="B460">
        <f t="shared" si="63"/>
        <v>0</v>
      </c>
      <c r="C460" s="26">
        <f t="shared" si="64"/>
        <v>0</v>
      </c>
      <c r="D460">
        <f t="shared" si="65"/>
        <v>0</v>
      </c>
      <c r="E460">
        <f t="shared" si="66"/>
        <v>1</v>
      </c>
      <c r="F460">
        <f t="shared" si="67"/>
        <v>0</v>
      </c>
      <c r="G460">
        <f t="shared" si="68"/>
        <v>0</v>
      </c>
      <c r="H460">
        <f t="shared" si="69"/>
        <v>0</v>
      </c>
      <c r="I460">
        <f t="shared" si="70"/>
        <v>1</v>
      </c>
      <c r="J460">
        <f t="shared" si="71"/>
        <v>0</v>
      </c>
    </row>
    <row r="461" spans="1:10" x14ac:dyDescent="0.3">
      <c r="A461" s="9" t="s">
        <v>3185</v>
      </c>
      <c r="B461">
        <f t="shared" si="63"/>
        <v>0</v>
      </c>
      <c r="C461" s="26">
        <f t="shared" si="64"/>
        <v>0</v>
      </c>
      <c r="D461">
        <f t="shared" si="65"/>
        <v>0</v>
      </c>
      <c r="E461">
        <f t="shared" si="66"/>
        <v>0</v>
      </c>
      <c r="F461">
        <f t="shared" si="67"/>
        <v>1</v>
      </c>
      <c r="G461">
        <f t="shared" si="68"/>
        <v>0</v>
      </c>
      <c r="H461">
        <f t="shared" si="69"/>
        <v>0</v>
      </c>
      <c r="I461">
        <f t="shared" si="70"/>
        <v>0</v>
      </c>
      <c r="J461">
        <f t="shared" si="71"/>
        <v>0</v>
      </c>
    </row>
    <row r="462" spans="1:10" x14ac:dyDescent="0.3">
      <c r="A462" s="9" t="s">
        <v>3192</v>
      </c>
      <c r="B462">
        <f t="shared" si="63"/>
        <v>0</v>
      </c>
      <c r="C462" s="26">
        <f t="shared" si="64"/>
        <v>0</v>
      </c>
      <c r="D462">
        <f t="shared" si="65"/>
        <v>0</v>
      </c>
      <c r="E462">
        <f t="shared" si="66"/>
        <v>1</v>
      </c>
      <c r="F462">
        <f t="shared" si="67"/>
        <v>0</v>
      </c>
      <c r="G462">
        <f t="shared" si="68"/>
        <v>0</v>
      </c>
      <c r="H462">
        <f t="shared" si="69"/>
        <v>0</v>
      </c>
      <c r="I462">
        <f t="shared" si="70"/>
        <v>0</v>
      </c>
      <c r="J462">
        <f t="shared" si="71"/>
        <v>0</v>
      </c>
    </row>
    <row r="463" spans="1:10" x14ac:dyDescent="0.3">
      <c r="A463" s="9" t="s">
        <v>3199</v>
      </c>
      <c r="B463">
        <f t="shared" si="63"/>
        <v>0</v>
      </c>
      <c r="C463" s="26">
        <f t="shared" si="64"/>
        <v>0</v>
      </c>
      <c r="D463">
        <f t="shared" si="65"/>
        <v>1</v>
      </c>
      <c r="E463">
        <f t="shared" si="66"/>
        <v>0</v>
      </c>
      <c r="F463">
        <f t="shared" si="67"/>
        <v>0</v>
      </c>
      <c r="G463">
        <f t="shared" si="68"/>
        <v>0</v>
      </c>
      <c r="H463">
        <f t="shared" si="69"/>
        <v>0</v>
      </c>
      <c r="I463">
        <f t="shared" si="70"/>
        <v>0</v>
      </c>
      <c r="J463">
        <f t="shared" si="71"/>
        <v>0</v>
      </c>
    </row>
    <row r="464" spans="1:10" x14ac:dyDescent="0.3">
      <c r="A464" s="9" t="s">
        <v>3206</v>
      </c>
      <c r="B464">
        <f t="shared" si="63"/>
        <v>0</v>
      </c>
      <c r="C464" s="26">
        <f t="shared" si="64"/>
        <v>0</v>
      </c>
      <c r="D464">
        <f t="shared" si="65"/>
        <v>0</v>
      </c>
      <c r="E464">
        <f t="shared" si="66"/>
        <v>0</v>
      </c>
      <c r="F464">
        <f t="shared" si="67"/>
        <v>0</v>
      </c>
      <c r="G464">
        <f t="shared" si="68"/>
        <v>0</v>
      </c>
      <c r="H464">
        <f t="shared" si="69"/>
        <v>1</v>
      </c>
      <c r="I464">
        <f t="shared" si="70"/>
        <v>0</v>
      </c>
      <c r="J464">
        <f t="shared" si="71"/>
        <v>0</v>
      </c>
    </row>
    <row r="465" spans="1:10" x14ac:dyDescent="0.3">
      <c r="A465" s="9" t="s">
        <v>3212</v>
      </c>
      <c r="B465">
        <f t="shared" si="63"/>
        <v>0</v>
      </c>
      <c r="C465" s="26">
        <f t="shared" si="64"/>
        <v>0</v>
      </c>
      <c r="D465">
        <f t="shared" si="65"/>
        <v>0</v>
      </c>
      <c r="E465">
        <f t="shared" si="66"/>
        <v>0</v>
      </c>
      <c r="F465">
        <f t="shared" si="67"/>
        <v>0</v>
      </c>
      <c r="G465">
        <f t="shared" si="68"/>
        <v>0</v>
      </c>
      <c r="H465">
        <f t="shared" si="69"/>
        <v>0</v>
      </c>
      <c r="I465">
        <f t="shared" si="70"/>
        <v>0</v>
      </c>
      <c r="J465">
        <f t="shared" si="71"/>
        <v>0</v>
      </c>
    </row>
    <row r="466" spans="1:10" x14ac:dyDescent="0.3">
      <c r="A466" s="9" t="s">
        <v>3217</v>
      </c>
      <c r="B466">
        <f t="shared" si="63"/>
        <v>0</v>
      </c>
      <c r="C466" s="26">
        <f t="shared" si="64"/>
        <v>0</v>
      </c>
      <c r="D466">
        <f t="shared" si="65"/>
        <v>0</v>
      </c>
      <c r="E466">
        <f t="shared" si="66"/>
        <v>0</v>
      </c>
      <c r="F466">
        <f t="shared" si="67"/>
        <v>0</v>
      </c>
      <c r="G466">
        <f t="shared" si="68"/>
        <v>0</v>
      </c>
      <c r="H466">
        <f t="shared" si="69"/>
        <v>1</v>
      </c>
      <c r="I466">
        <f t="shared" si="70"/>
        <v>1</v>
      </c>
      <c r="J466">
        <f t="shared" si="71"/>
        <v>0</v>
      </c>
    </row>
    <row r="467" spans="1:10" x14ac:dyDescent="0.3">
      <c r="A467" s="9" t="s">
        <v>3224</v>
      </c>
      <c r="B467">
        <f t="shared" si="63"/>
        <v>0</v>
      </c>
      <c r="C467" s="26">
        <f t="shared" si="64"/>
        <v>0</v>
      </c>
      <c r="D467">
        <f t="shared" si="65"/>
        <v>0</v>
      </c>
      <c r="E467">
        <f t="shared" si="66"/>
        <v>0</v>
      </c>
      <c r="F467">
        <f t="shared" si="67"/>
        <v>0</v>
      </c>
      <c r="G467">
        <f t="shared" si="68"/>
        <v>0</v>
      </c>
      <c r="H467">
        <f t="shared" si="69"/>
        <v>0</v>
      </c>
      <c r="I467">
        <f t="shared" si="70"/>
        <v>0</v>
      </c>
      <c r="J467">
        <f t="shared" si="71"/>
        <v>0</v>
      </c>
    </row>
    <row r="468" spans="1:10" x14ac:dyDescent="0.3">
      <c r="A468" s="9" t="s">
        <v>3231</v>
      </c>
      <c r="B468">
        <f t="shared" si="63"/>
        <v>0</v>
      </c>
      <c r="C468" s="26">
        <f t="shared" si="64"/>
        <v>0</v>
      </c>
      <c r="D468">
        <f t="shared" si="65"/>
        <v>0</v>
      </c>
      <c r="E468">
        <f t="shared" si="66"/>
        <v>0</v>
      </c>
      <c r="F468">
        <f t="shared" si="67"/>
        <v>0</v>
      </c>
      <c r="G468">
        <f t="shared" si="68"/>
        <v>0</v>
      </c>
      <c r="H468">
        <f t="shared" si="69"/>
        <v>0</v>
      </c>
      <c r="I468">
        <f t="shared" si="70"/>
        <v>0</v>
      </c>
      <c r="J468">
        <f t="shared" si="71"/>
        <v>0</v>
      </c>
    </row>
    <row r="469" spans="1:10" x14ac:dyDescent="0.3">
      <c r="A469" s="9" t="s">
        <v>3238</v>
      </c>
      <c r="B469">
        <f t="shared" si="63"/>
        <v>0</v>
      </c>
      <c r="C469" s="26">
        <f t="shared" si="64"/>
        <v>0</v>
      </c>
      <c r="D469">
        <f t="shared" si="65"/>
        <v>0</v>
      </c>
      <c r="E469">
        <f t="shared" si="66"/>
        <v>0</v>
      </c>
      <c r="F469">
        <f t="shared" si="67"/>
        <v>0</v>
      </c>
      <c r="G469">
        <f t="shared" si="68"/>
        <v>0</v>
      </c>
      <c r="H469">
        <f t="shared" si="69"/>
        <v>0</v>
      </c>
      <c r="I469">
        <f t="shared" si="70"/>
        <v>0</v>
      </c>
      <c r="J469">
        <f t="shared" si="71"/>
        <v>0</v>
      </c>
    </row>
    <row r="470" spans="1:10" x14ac:dyDescent="0.3">
      <c r="A470" s="9" t="s">
        <v>3244</v>
      </c>
      <c r="B470">
        <f t="shared" si="63"/>
        <v>0</v>
      </c>
      <c r="C470" s="26">
        <f t="shared" si="64"/>
        <v>0</v>
      </c>
      <c r="D470">
        <f t="shared" si="65"/>
        <v>0</v>
      </c>
      <c r="E470">
        <f t="shared" si="66"/>
        <v>0</v>
      </c>
      <c r="F470">
        <f t="shared" si="67"/>
        <v>0</v>
      </c>
      <c r="G470">
        <f t="shared" si="68"/>
        <v>0</v>
      </c>
      <c r="H470">
        <f t="shared" si="69"/>
        <v>0</v>
      </c>
      <c r="I470">
        <f t="shared" si="70"/>
        <v>0</v>
      </c>
      <c r="J470">
        <f t="shared" si="71"/>
        <v>0</v>
      </c>
    </row>
    <row r="471" spans="1:10" x14ac:dyDescent="0.3">
      <c r="A471" s="9" t="s">
        <v>3250</v>
      </c>
      <c r="B471">
        <f t="shared" si="63"/>
        <v>0</v>
      </c>
      <c r="C471" s="26">
        <f t="shared" si="64"/>
        <v>0</v>
      </c>
      <c r="D471">
        <f t="shared" si="65"/>
        <v>0</v>
      </c>
      <c r="E471">
        <f t="shared" si="66"/>
        <v>0</v>
      </c>
      <c r="F471">
        <f t="shared" si="67"/>
        <v>0</v>
      </c>
      <c r="G471">
        <f t="shared" si="68"/>
        <v>0</v>
      </c>
      <c r="H471">
        <f t="shared" si="69"/>
        <v>0</v>
      </c>
      <c r="I471">
        <f t="shared" si="70"/>
        <v>0</v>
      </c>
      <c r="J471">
        <f t="shared" si="71"/>
        <v>0</v>
      </c>
    </row>
    <row r="472" spans="1:10" x14ac:dyDescent="0.3">
      <c r="A472" s="9" t="s">
        <v>3257</v>
      </c>
      <c r="B472">
        <f t="shared" si="63"/>
        <v>0</v>
      </c>
      <c r="C472" s="26">
        <f t="shared" si="64"/>
        <v>1</v>
      </c>
      <c r="D472">
        <f t="shared" si="65"/>
        <v>0</v>
      </c>
      <c r="E472">
        <f t="shared" si="66"/>
        <v>0</v>
      </c>
      <c r="F472">
        <f t="shared" si="67"/>
        <v>0</v>
      </c>
      <c r="G472">
        <f t="shared" si="68"/>
        <v>0</v>
      </c>
      <c r="H472">
        <f t="shared" si="69"/>
        <v>0</v>
      </c>
      <c r="I472">
        <f t="shared" si="70"/>
        <v>0</v>
      </c>
      <c r="J472">
        <f t="shared" si="71"/>
        <v>0</v>
      </c>
    </row>
    <row r="473" spans="1:10" x14ac:dyDescent="0.3">
      <c r="A473" s="9" t="s">
        <v>3264</v>
      </c>
      <c r="B473">
        <f t="shared" si="63"/>
        <v>0</v>
      </c>
      <c r="C473" s="26">
        <f t="shared" si="64"/>
        <v>0</v>
      </c>
      <c r="D473">
        <f t="shared" si="65"/>
        <v>0</v>
      </c>
      <c r="E473">
        <f t="shared" si="66"/>
        <v>0</v>
      </c>
      <c r="F473">
        <f t="shared" si="67"/>
        <v>0</v>
      </c>
      <c r="G473">
        <f t="shared" si="68"/>
        <v>0</v>
      </c>
      <c r="H473">
        <f t="shared" si="69"/>
        <v>0</v>
      </c>
      <c r="I473">
        <f t="shared" si="70"/>
        <v>0</v>
      </c>
      <c r="J473">
        <f t="shared" si="71"/>
        <v>0</v>
      </c>
    </row>
    <row r="474" spans="1:10" x14ac:dyDescent="0.3">
      <c r="A474" s="9" t="s">
        <v>3271</v>
      </c>
      <c r="B474">
        <f t="shared" si="63"/>
        <v>0</v>
      </c>
      <c r="C474" s="26">
        <f t="shared" si="64"/>
        <v>0</v>
      </c>
      <c r="D474">
        <f t="shared" si="65"/>
        <v>0</v>
      </c>
      <c r="E474">
        <f t="shared" si="66"/>
        <v>0</v>
      </c>
      <c r="F474">
        <f t="shared" si="67"/>
        <v>0</v>
      </c>
      <c r="G474">
        <f t="shared" si="68"/>
        <v>0</v>
      </c>
      <c r="H474">
        <f t="shared" si="69"/>
        <v>0</v>
      </c>
      <c r="I474">
        <f t="shared" si="70"/>
        <v>0</v>
      </c>
      <c r="J474">
        <f t="shared" si="71"/>
        <v>0</v>
      </c>
    </row>
    <row r="475" spans="1:10" x14ac:dyDescent="0.3">
      <c r="A475" s="9" t="s">
        <v>3278</v>
      </c>
      <c r="B475">
        <f t="shared" si="63"/>
        <v>0</v>
      </c>
      <c r="C475" s="26">
        <f t="shared" si="64"/>
        <v>0</v>
      </c>
      <c r="D475">
        <f t="shared" si="65"/>
        <v>0</v>
      </c>
      <c r="E475">
        <f t="shared" si="66"/>
        <v>0</v>
      </c>
      <c r="F475">
        <f t="shared" si="67"/>
        <v>0</v>
      </c>
      <c r="G475">
        <f t="shared" si="68"/>
        <v>0</v>
      </c>
      <c r="H475">
        <f t="shared" si="69"/>
        <v>0</v>
      </c>
      <c r="I475">
        <f t="shared" si="70"/>
        <v>0</v>
      </c>
      <c r="J475">
        <f t="shared" si="71"/>
        <v>0</v>
      </c>
    </row>
    <row r="476" spans="1:10" x14ac:dyDescent="0.3">
      <c r="A476" s="9" t="s">
        <v>3284</v>
      </c>
      <c r="B476">
        <f t="shared" si="63"/>
        <v>0</v>
      </c>
      <c r="C476" s="26">
        <f t="shared" si="64"/>
        <v>0</v>
      </c>
      <c r="D476">
        <f t="shared" si="65"/>
        <v>0</v>
      </c>
      <c r="E476">
        <f t="shared" si="66"/>
        <v>0</v>
      </c>
      <c r="F476">
        <f t="shared" si="67"/>
        <v>0</v>
      </c>
      <c r="G476">
        <f t="shared" si="68"/>
        <v>0</v>
      </c>
      <c r="H476">
        <f t="shared" si="69"/>
        <v>0</v>
      </c>
      <c r="I476">
        <f t="shared" si="70"/>
        <v>0</v>
      </c>
      <c r="J476">
        <f t="shared" si="71"/>
        <v>0</v>
      </c>
    </row>
    <row r="477" spans="1:10" x14ac:dyDescent="0.3">
      <c r="A477" s="9" t="s">
        <v>3291</v>
      </c>
      <c r="B477">
        <f t="shared" si="63"/>
        <v>0</v>
      </c>
      <c r="C477" s="26">
        <f t="shared" si="64"/>
        <v>0</v>
      </c>
      <c r="D477">
        <f t="shared" si="65"/>
        <v>0</v>
      </c>
      <c r="E477">
        <f t="shared" si="66"/>
        <v>0</v>
      </c>
      <c r="F477">
        <f t="shared" si="67"/>
        <v>0</v>
      </c>
      <c r="G477">
        <f t="shared" si="68"/>
        <v>0</v>
      </c>
      <c r="H477">
        <f t="shared" si="69"/>
        <v>0</v>
      </c>
      <c r="I477">
        <f t="shared" si="70"/>
        <v>0</v>
      </c>
      <c r="J477">
        <f t="shared" si="71"/>
        <v>0</v>
      </c>
    </row>
    <row r="478" spans="1:10" x14ac:dyDescent="0.3">
      <c r="A478" s="9" t="s">
        <v>3298</v>
      </c>
      <c r="B478">
        <f t="shared" si="63"/>
        <v>0</v>
      </c>
      <c r="C478" s="26">
        <f t="shared" si="64"/>
        <v>0</v>
      </c>
      <c r="D478">
        <f t="shared" si="65"/>
        <v>0</v>
      </c>
      <c r="E478">
        <f t="shared" si="66"/>
        <v>0</v>
      </c>
      <c r="F478">
        <f t="shared" si="67"/>
        <v>0</v>
      </c>
      <c r="G478">
        <f t="shared" si="68"/>
        <v>0</v>
      </c>
      <c r="H478">
        <f t="shared" si="69"/>
        <v>0</v>
      </c>
      <c r="I478">
        <f t="shared" si="70"/>
        <v>0</v>
      </c>
      <c r="J478">
        <f t="shared" si="71"/>
        <v>0</v>
      </c>
    </row>
    <row r="479" spans="1:10" x14ac:dyDescent="0.3">
      <c r="A479" s="9" t="s">
        <v>3305</v>
      </c>
      <c r="B479">
        <f t="shared" si="63"/>
        <v>0</v>
      </c>
      <c r="C479" s="26">
        <f t="shared" si="64"/>
        <v>0</v>
      </c>
      <c r="D479">
        <f t="shared" si="65"/>
        <v>0</v>
      </c>
      <c r="E479">
        <f t="shared" si="66"/>
        <v>0</v>
      </c>
      <c r="F479">
        <f t="shared" si="67"/>
        <v>1</v>
      </c>
      <c r="G479">
        <f t="shared" si="68"/>
        <v>0</v>
      </c>
      <c r="H479">
        <f t="shared" si="69"/>
        <v>0</v>
      </c>
      <c r="I479">
        <f t="shared" si="70"/>
        <v>0</v>
      </c>
      <c r="J479">
        <f t="shared" si="71"/>
        <v>0</v>
      </c>
    </row>
    <row r="480" spans="1:10" x14ac:dyDescent="0.3">
      <c r="A480" s="9" t="s">
        <v>3312</v>
      </c>
      <c r="B480">
        <f t="shared" si="63"/>
        <v>0</v>
      </c>
      <c r="C480" s="26">
        <f t="shared" si="64"/>
        <v>0</v>
      </c>
      <c r="D480">
        <f t="shared" si="65"/>
        <v>0</v>
      </c>
      <c r="E480">
        <f t="shared" si="66"/>
        <v>0</v>
      </c>
      <c r="F480">
        <f t="shared" si="67"/>
        <v>0</v>
      </c>
      <c r="G480">
        <f t="shared" si="68"/>
        <v>0</v>
      </c>
      <c r="H480">
        <f t="shared" si="69"/>
        <v>0</v>
      </c>
      <c r="I480">
        <f t="shared" si="70"/>
        <v>0</v>
      </c>
      <c r="J480">
        <f t="shared" si="71"/>
        <v>0</v>
      </c>
    </row>
    <row r="481" spans="1:10" x14ac:dyDescent="0.3">
      <c r="A481" s="9" t="s">
        <v>3319</v>
      </c>
      <c r="B481">
        <f t="shared" si="63"/>
        <v>0</v>
      </c>
      <c r="C481" s="26">
        <f t="shared" si="64"/>
        <v>0</v>
      </c>
      <c r="D481">
        <f t="shared" si="65"/>
        <v>0</v>
      </c>
      <c r="E481">
        <f t="shared" si="66"/>
        <v>0</v>
      </c>
      <c r="F481">
        <f t="shared" si="67"/>
        <v>0</v>
      </c>
      <c r="G481">
        <f t="shared" si="68"/>
        <v>1</v>
      </c>
      <c r="H481">
        <f t="shared" si="69"/>
        <v>0</v>
      </c>
      <c r="I481">
        <f t="shared" si="70"/>
        <v>0</v>
      </c>
      <c r="J481">
        <f t="shared" si="71"/>
        <v>0</v>
      </c>
    </row>
    <row r="482" spans="1:10" x14ac:dyDescent="0.3">
      <c r="A482" s="9" t="s">
        <v>3326</v>
      </c>
      <c r="B482">
        <f t="shared" si="63"/>
        <v>0</v>
      </c>
      <c r="C482" s="26">
        <f t="shared" si="64"/>
        <v>0</v>
      </c>
      <c r="D482">
        <f t="shared" si="65"/>
        <v>0</v>
      </c>
      <c r="E482">
        <f t="shared" si="66"/>
        <v>0</v>
      </c>
      <c r="F482">
        <f t="shared" si="67"/>
        <v>0</v>
      </c>
      <c r="G482">
        <f t="shared" si="68"/>
        <v>0</v>
      </c>
      <c r="H482">
        <f t="shared" si="69"/>
        <v>0</v>
      </c>
      <c r="I482">
        <f t="shared" si="70"/>
        <v>0</v>
      </c>
      <c r="J482">
        <f t="shared" si="71"/>
        <v>0</v>
      </c>
    </row>
    <row r="483" spans="1:10" x14ac:dyDescent="0.3">
      <c r="A483" s="9" t="s">
        <v>3333</v>
      </c>
      <c r="B483">
        <f t="shared" si="63"/>
        <v>0</v>
      </c>
      <c r="C483" s="26">
        <f t="shared" si="64"/>
        <v>0</v>
      </c>
      <c r="D483">
        <f t="shared" si="65"/>
        <v>0</v>
      </c>
      <c r="E483">
        <f t="shared" si="66"/>
        <v>0</v>
      </c>
      <c r="F483">
        <f t="shared" si="67"/>
        <v>0</v>
      </c>
      <c r="G483">
        <f t="shared" si="68"/>
        <v>0</v>
      </c>
      <c r="H483">
        <f t="shared" si="69"/>
        <v>0</v>
      </c>
      <c r="I483">
        <f t="shared" si="70"/>
        <v>0</v>
      </c>
      <c r="J483">
        <f t="shared" si="71"/>
        <v>1</v>
      </c>
    </row>
    <row r="484" spans="1:10" x14ac:dyDescent="0.3">
      <c r="A484" s="9" t="s">
        <v>3340</v>
      </c>
      <c r="B484">
        <f t="shared" si="63"/>
        <v>0</v>
      </c>
      <c r="C484" s="26">
        <f t="shared" si="64"/>
        <v>0</v>
      </c>
      <c r="D484">
        <f t="shared" si="65"/>
        <v>0</v>
      </c>
      <c r="E484">
        <f t="shared" si="66"/>
        <v>0</v>
      </c>
      <c r="F484">
        <f t="shared" si="67"/>
        <v>0</v>
      </c>
      <c r="G484">
        <f t="shared" si="68"/>
        <v>0</v>
      </c>
      <c r="H484">
        <f t="shared" si="69"/>
        <v>0</v>
      </c>
      <c r="I484">
        <f t="shared" si="70"/>
        <v>0</v>
      </c>
      <c r="J484">
        <f t="shared" si="71"/>
        <v>0</v>
      </c>
    </row>
    <row r="485" spans="1:10" x14ac:dyDescent="0.3">
      <c r="A485" s="9" t="s">
        <v>3346</v>
      </c>
      <c r="B485">
        <f t="shared" si="63"/>
        <v>0</v>
      </c>
      <c r="C485" s="26">
        <f t="shared" si="64"/>
        <v>0</v>
      </c>
      <c r="D485">
        <f t="shared" si="65"/>
        <v>0</v>
      </c>
      <c r="E485">
        <f t="shared" si="66"/>
        <v>0</v>
      </c>
      <c r="F485">
        <f t="shared" si="67"/>
        <v>0</v>
      </c>
      <c r="G485">
        <f t="shared" si="68"/>
        <v>0</v>
      </c>
      <c r="H485">
        <f t="shared" si="69"/>
        <v>0</v>
      </c>
      <c r="I485">
        <f t="shared" si="70"/>
        <v>0</v>
      </c>
      <c r="J485">
        <f t="shared" si="71"/>
        <v>0</v>
      </c>
    </row>
    <row r="486" spans="1:10" x14ac:dyDescent="0.3">
      <c r="A486" s="9" t="s">
        <v>3353</v>
      </c>
      <c r="B486">
        <f t="shared" si="63"/>
        <v>0</v>
      </c>
      <c r="C486" s="26">
        <f t="shared" si="64"/>
        <v>0</v>
      </c>
      <c r="D486">
        <f t="shared" si="65"/>
        <v>0</v>
      </c>
      <c r="E486">
        <f t="shared" si="66"/>
        <v>0</v>
      </c>
      <c r="F486">
        <f t="shared" si="67"/>
        <v>0</v>
      </c>
      <c r="G486">
        <f t="shared" si="68"/>
        <v>0</v>
      </c>
      <c r="H486">
        <f t="shared" si="69"/>
        <v>0</v>
      </c>
      <c r="I486">
        <f t="shared" si="70"/>
        <v>0</v>
      </c>
      <c r="J486">
        <f t="shared" si="71"/>
        <v>0</v>
      </c>
    </row>
    <row r="487" spans="1:10" x14ac:dyDescent="0.3">
      <c r="A487" s="9" t="s">
        <v>3360</v>
      </c>
      <c r="B487">
        <f t="shared" si="63"/>
        <v>0</v>
      </c>
      <c r="C487" s="26">
        <f t="shared" si="64"/>
        <v>0</v>
      </c>
      <c r="D487">
        <f t="shared" si="65"/>
        <v>0</v>
      </c>
      <c r="E487">
        <f t="shared" si="66"/>
        <v>0</v>
      </c>
      <c r="F487">
        <f t="shared" si="67"/>
        <v>0</v>
      </c>
      <c r="G487">
        <f t="shared" si="68"/>
        <v>0</v>
      </c>
      <c r="H487">
        <f t="shared" si="69"/>
        <v>0</v>
      </c>
      <c r="I487">
        <f t="shared" si="70"/>
        <v>0</v>
      </c>
      <c r="J487">
        <f t="shared" si="71"/>
        <v>0</v>
      </c>
    </row>
    <row r="488" spans="1:10" x14ac:dyDescent="0.3">
      <c r="A488" s="9" t="s">
        <v>3367</v>
      </c>
      <c r="B488">
        <f t="shared" si="63"/>
        <v>1</v>
      </c>
      <c r="C488" s="26">
        <f t="shared" si="64"/>
        <v>0</v>
      </c>
      <c r="D488">
        <f t="shared" si="65"/>
        <v>0</v>
      </c>
      <c r="E488">
        <f t="shared" si="66"/>
        <v>0</v>
      </c>
      <c r="F488">
        <f t="shared" si="67"/>
        <v>0</v>
      </c>
      <c r="G488">
        <f t="shared" si="68"/>
        <v>0</v>
      </c>
      <c r="H488">
        <f t="shared" si="69"/>
        <v>0</v>
      </c>
      <c r="I488">
        <f t="shared" si="70"/>
        <v>0</v>
      </c>
      <c r="J488">
        <f t="shared" si="71"/>
        <v>0</v>
      </c>
    </row>
    <row r="489" spans="1:10" x14ac:dyDescent="0.3">
      <c r="A489" s="9" t="s">
        <v>3374</v>
      </c>
      <c r="B489">
        <f t="shared" si="63"/>
        <v>0</v>
      </c>
      <c r="C489" s="26">
        <f t="shared" si="64"/>
        <v>0</v>
      </c>
      <c r="D489">
        <f t="shared" si="65"/>
        <v>0</v>
      </c>
      <c r="E489">
        <f t="shared" si="66"/>
        <v>1</v>
      </c>
      <c r="F489">
        <f t="shared" si="67"/>
        <v>0</v>
      </c>
      <c r="G489">
        <f t="shared" si="68"/>
        <v>0</v>
      </c>
      <c r="H489">
        <f t="shared" si="69"/>
        <v>0</v>
      </c>
      <c r="I489">
        <f t="shared" si="70"/>
        <v>0</v>
      </c>
      <c r="J489">
        <f t="shared" si="71"/>
        <v>0</v>
      </c>
    </row>
    <row r="490" spans="1:10" x14ac:dyDescent="0.3">
      <c r="A490" s="9" t="s">
        <v>3380</v>
      </c>
      <c r="B490">
        <f t="shared" si="63"/>
        <v>0</v>
      </c>
      <c r="C490" s="26">
        <f t="shared" si="64"/>
        <v>0</v>
      </c>
      <c r="D490">
        <f t="shared" si="65"/>
        <v>0</v>
      </c>
      <c r="E490">
        <f t="shared" si="66"/>
        <v>0</v>
      </c>
      <c r="F490">
        <f t="shared" si="67"/>
        <v>0</v>
      </c>
      <c r="G490">
        <f t="shared" si="68"/>
        <v>0</v>
      </c>
      <c r="H490">
        <f t="shared" si="69"/>
        <v>0</v>
      </c>
      <c r="I490">
        <f t="shared" si="70"/>
        <v>0</v>
      </c>
      <c r="J490">
        <f t="shared" si="71"/>
        <v>0</v>
      </c>
    </row>
    <row r="491" spans="1:10" x14ac:dyDescent="0.3">
      <c r="A491" s="9" t="s">
        <v>3387</v>
      </c>
      <c r="B491">
        <f t="shared" si="63"/>
        <v>0</v>
      </c>
      <c r="C491" s="26">
        <f t="shared" si="64"/>
        <v>0</v>
      </c>
      <c r="D491">
        <f t="shared" si="65"/>
        <v>0</v>
      </c>
      <c r="E491">
        <f t="shared" si="66"/>
        <v>0</v>
      </c>
      <c r="F491">
        <f t="shared" si="67"/>
        <v>0</v>
      </c>
      <c r="G491">
        <f t="shared" si="68"/>
        <v>0</v>
      </c>
      <c r="H491">
        <f t="shared" si="69"/>
        <v>0</v>
      </c>
      <c r="I491">
        <f t="shared" si="70"/>
        <v>0</v>
      </c>
      <c r="J491">
        <f t="shared" si="71"/>
        <v>0</v>
      </c>
    </row>
    <row r="492" spans="1:10" x14ac:dyDescent="0.3">
      <c r="A492" s="9" t="s">
        <v>3394</v>
      </c>
      <c r="B492">
        <f t="shared" si="63"/>
        <v>0</v>
      </c>
      <c r="C492" s="26">
        <f t="shared" si="64"/>
        <v>0</v>
      </c>
      <c r="D492">
        <f t="shared" si="65"/>
        <v>0</v>
      </c>
      <c r="E492">
        <f t="shared" si="66"/>
        <v>1</v>
      </c>
      <c r="F492">
        <f t="shared" si="67"/>
        <v>0</v>
      </c>
      <c r="G492">
        <f t="shared" si="68"/>
        <v>0</v>
      </c>
      <c r="H492">
        <f t="shared" si="69"/>
        <v>0</v>
      </c>
      <c r="I492">
        <f t="shared" si="70"/>
        <v>0</v>
      </c>
      <c r="J492">
        <f t="shared" si="71"/>
        <v>0</v>
      </c>
    </row>
    <row r="493" spans="1:10" x14ac:dyDescent="0.3">
      <c r="A493" s="9" t="s">
        <v>3401</v>
      </c>
      <c r="B493">
        <f t="shared" si="63"/>
        <v>0</v>
      </c>
      <c r="C493" s="26">
        <f t="shared" si="64"/>
        <v>0</v>
      </c>
      <c r="D493">
        <f t="shared" si="65"/>
        <v>0</v>
      </c>
      <c r="E493">
        <f t="shared" si="66"/>
        <v>0</v>
      </c>
      <c r="F493">
        <f t="shared" si="67"/>
        <v>0</v>
      </c>
      <c r="G493">
        <f t="shared" si="68"/>
        <v>0</v>
      </c>
      <c r="H493">
        <f t="shared" si="69"/>
        <v>0</v>
      </c>
      <c r="I493">
        <f t="shared" si="70"/>
        <v>0</v>
      </c>
      <c r="J493">
        <f t="shared" si="71"/>
        <v>0</v>
      </c>
    </row>
    <row r="494" spans="1:10" x14ac:dyDescent="0.3">
      <c r="A494" s="9" t="s">
        <v>3407</v>
      </c>
      <c r="B494">
        <f t="shared" si="63"/>
        <v>0</v>
      </c>
      <c r="C494" s="26">
        <f t="shared" si="64"/>
        <v>0</v>
      </c>
      <c r="D494">
        <f t="shared" si="65"/>
        <v>0</v>
      </c>
      <c r="E494">
        <f t="shared" si="66"/>
        <v>1</v>
      </c>
      <c r="F494">
        <f t="shared" si="67"/>
        <v>0</v>
      </c>
      <c r="G494">
        <f t="shared" si="68"/>
        <v>0</v>
      </c>
      <c r="H494">
        <f t="shared" si="69"/>
        <v>0</v>
      </c>
      <c r="I494">
        <f t="shared" si="70"/>
        <v>0</v>
      </c>
      <c r="J494">
        <f t="shared" si="71"/>
        <v>0</v>
      </c>
    </row>
    <row r="495" spans="1:10" x14ac:dyDescent="0.3">
      <c r="A495" s="9" t="s">
        <v>3414</v>
      </c>
      <c r="B495">
        <f t="shared" si="63"/>
        <v>0</v>
      </c>
      <c r="C495" s="26">
        <f t="shared" si="64"/>
        <v>0</v>
      </c>
      <c r="D495">
        <f t="shared" si="65"/>
        <v>0</v>
      </c>
      <c r="E495">
        <f t="shared" si="66"/>
        <v>0</v>
      </c>
      <c r="F495">
        <f t="shared" si="67"/>
        <v>0</v>
      </c>
      <c r="G495">
        <f t="shared" si="68"/>
        <v>0</v>
      </c>
      <c r="H495">
        <f t="shared" si="69"/>
        <v>0</v>
      </c>
      <c r="I495">
        <f t="shared" si="70"/>
        <v>0</v>
      </c>
      <c r="J495">
        <f t="shared" si="71"/>
        <v>0</v>
      </c>
    </row>
    <row r="496" spans="1:10" x14ac:dyDescent="0.3">
      <c r="A496" s="9" t="s">
        <v>3421</v>
      </c>
      <c r="B496">
        <f t="shared" si="63"/>
        <v>0</v>
      </c>
      <c r="C496" s="26">
        <f t="shared" si="64"/>
        <v>0</v>
      </c>
      <c r="D496">
        <f t="shared" si="65"/>
        <v>0</v>
      </c>
      <c r="E496">
        <f t="shared" si="66"/>
        <v>0</v>
      </c>
      <c r="F496">
        <f t="shared" si="67"/>
        <v>0</v>
      </c>
      <c r="G496">
        <f t="shared" si="68"/>
        <v>0</v>
      </c>
      <c r="H496">
        <f t="shared" si="69"/>
        <v>0</v>
      </c>
      <c r="I496">
        <f t="shared" si="70"/>
        <v>0</v>
      </c>
      <c r="J496">
        <f t="shared" si="71"/>
        <v>0</v>
      </c>
    </row>
    <row r="497" spans="1:10" x14ac:dyDescent="0.3">
      <c r="A497" s="9" t="s">
        <v>3428</v>
      </c>
      <c r="B497">
        <f t="shared" si="63"/>
        <v>0</v>
      </c>
      <c r="C497" s="26">
        <f t="shared" si="64"/>
        <v>0</v>
      </c>
      <c r="D497">
        <f t="shared" si="65"/>
        <v>0</v>
      </c>
      <c r="E497">
        <f t="shared" si="66"/>
        <v>0</v>
      </c>
      <c r="F497">
        <f t="shared" si="67"/>
        <v>1</v>
      </c>
      <c r="G497">
        <f t="shared" si="68"/>
        <v>0</v>
      </c>
      <c r="H497">
        <f t="shared" si="69"/>
        <v>0</v>
      </c>
      <c r="I497">
        <f t="shared" si="70"/>
        <v>0</v>
      </c>
      <c r="J497">
        <f t="shared" si="71"/>
        <v>0</v>
      </c>
    </row>
    <row r="498" spans="1:10" x14ac:dyDescent="0.3">
      <c r="A498" s="9" t="s">
        <v>3434</v>
      </c>
      <c r="B498">
        <f t="shared" si="63"/>
        <v>0</v>
      </c>
      <c r="C498" s="26">
        <f t="shared" si="64"/>
        <v>0</v>
      </c>
      <c r="D498">
        <f t="shared" si="65"/>
        <v>0</v>
      </c>
      <c r="E498">
        <f t="shared" si="66"/>
        <v>0</v>
      </c>
      <c r="F498">
        <f t="shared" si="67"/>
        <v>0</v>
      </c>
      <c r="G498">
        <f t="shared" si="68"/>
        <v>0</v>
      </c>
      <c r="H498">
        <f t="shared" si="69"/>
        <v>0</v>
      </c>
      <c r="I498">
        <f t="shared" si="70"/>
        <v>0</v>
      </c>
      <c r="J498">
        <f t="shared" si="71"/>
        <v>0</v>
      </c>
    </row>
    <row r="499" spans="1:10" x14ac:dyDescent="0.3">
      <c r="A499" s="9" t="s">
        <v>3441</v>
      </c>
      <c r="B499">
        <f t="shared" si="63"/>
        <v>0</v>
      </c>
      <c r="C499" s="26">
        <f t="shared" si="64"/>
        <v>0</v>
      </c>
      <c r="D499">
        <f t="shared" si="65"/>
        <v>0</v>
      </c>
      <c r="E499">
        <f t="shared" si="66"/>
        <v>0</v>
      </c>
      <c r="F499">
        <f t="shared" si="67"/>
        <v>0</v>
      </c>
      <c r="G499">
        <f t="shared" si="68"/>
        <v>0</v>
      </c>
      <c r="H499">
        <f t="shared" si="69"/>
        <v>0</v>
      </c>
      <c r="I499">
        <f t="shared" si="70"/>
        <v>0</v>
      </c>
      <c r="J499">
        <f t="shared" si="71"/>
        <v>0</v>
      </c>
    </row>
    <row r="500" spans="1:10" x14ac:dyDescent="0.3">
      <c r="A500" s="9" t="s">
        <v>3447</v>
      </c>
      <c r="B500">
        <f t="shared" si="63"/>
        <v>0</v>
      </c>
      <c r="C500" s="26">
        <f t="shared" si="64"/>
        <v>0</v>
      </c>
      <c r="D500">
        <f t="shared" si="65"/>
        <v>0</v>
      </c>
      <c r="E500">
        <f t="shared" si="66"/>
        <v>0</v>
      </c>
      <c r="F500">
        <f t="shared" si="67"/>
        <v>1</v>
      </c>
      <c r="G500">
        <f t="shared" si="68"/>
        <v>0</v>
      </c>
      <c r="H500">
        <f t="shared" si="69"/>
        <v>0</v>
      </c>
      <c r="I500">
        <f t="shared" si="70"/>
        <v>0</v>
      </c>
      <c r="J500">
        <f t="shared" si="71"/>
        <v>0</v>
      </c>
    </row>
    <row r="501" spans="1:10" x14ac:dyDescent="0.3">
      <c r="A501" s="9" t="s">
        <v>3454</v>
      </c>
      <c r="B501">
        <f t="shared" si="63"/>
        <v>0</v>
      </c>
      <c r="C501" s="26">
        <f t="shared" si="64"/>
        <v>0</v>
      </c>
      <c r="D501">
        <f t="shared" si="65"/>
        <v>0</v>
      </c>
      <c r="E501">
        <f t="shared" si="66"/>
        <v>0</v>
      </c>
      <c r="F501">
        <f t="shared" si="67"/>
        <v>0</v>
      </c>
      <c r="G501">
        <f t="shared" si="68"/>
        <v>0</v>
      </c>
      <c r="H501">
        <f t="shared" si="69"/>
        <v>0</v>
      </c>
      <c r="I501">
        <f t="shared" si="70"/>
        <v>0</v>
      </c>
      <c r="J501">
        <f t="shared" si="71"/>
        <v>0</v>
      </c>
    </row>
    <row r="502" spans="1:10" x14ac:dyDescent="0.3">
      <c r="A502" s="9" t="s">
        <v>3461</v>
      </c>
      <c r="B502">
        <f t="shared" si="63"/>
        <v>0</v>
      </c>
      <c r="C502" s="26">
        <f t="shared" si="64"/>
        <v>0</v>
      </c>
      <c r="D502">
        <f t="shared" si="65"/>
        <v>0</v>
      </c>
      <c r="E502">
        <f t="shared" si="66"/>
        <v>1</v>
      </c>
      <c r="F502">
        <f t="shared" si="67"/>
        <v>0</v>
      </c>
      <c r="G502">
        <f t="shared" si="68"/>
        <v>0</v>
      </c>
      <c r="H502">
        <f t="shared" si="69"/>
        <v>0</v>
      </c>
      <c r="I502">
        <f t="shared" si="70"/>
        <v>0</v>
      </c>
      <c r="J502">
        <f t="shared" si="71"/>
        <v>0</v>
      </c>
    </row>
    <row r="503" spans="1:10" x14ac:dyDescent="0.3">
      <c r="A503" s="9" t="s">
        <v>3468</v>
      </c>
      <c r="B503">
        <f t="shared" si="63"/>
        <v>0</v>
      </c>
      <c r="C503" s="26">
        <f t="shared" si="64"/>
        <v>0</v>
      </c>
      <c r="D503">
        <f t="shared" si="65"/>
        <v>0</v>
      </c>
      <c r="E503">
        <f t="shared" si="66"/>
        <v>1</v>
      </c>
      <c r="F503">
        <f t="shared" si="67"/>
        <v>0</v>
      </c>
      <c r="G503">
        <f t="shared" si="68"/>
        <v>1</v>
      </c>
      <c r="H503">
        <f t="shared" si="69"/>
        <v>0</v>
      </c>
      <c r="I503">
        <f t="shared" si="70"/>
        <v>0</v>
      </c>
      <c r="J503">
        <f t="shared" si="71"/>
        <v>0</v>
      </c>
    </row>
    <row r="504" spans="1:10" x14ac:dyDescent="0.3">
      <c r="A504" s="9" t="s">
        <v>3475</v>
      </c>
      <c r="B504">
        <f t="shared" si="63"/>
        <v>0</v>
      </c>
      <c r="C504" s="26">
        <f t="shared" si="64"/>
        <v>0</v>
      </c>
      <c r="D504">
        <f t="shared" si="65"/>
        <v>0</v>
      </c>
      <c r="E504">
        <f t="shared" si="66"/>
        <v>0</v>
      </c>
      <c r="F504">
        <f t="shared" si="67"/>
        <v>0</v>
      </c>
      <c r="G504">
        <f t="shared" si="68"/>
        <v>0</v>
      </c>
      <c r="H504">
        <f t="shared" si="69"/>
        <v>0</v>
      </c>
      <c r="I504">
        <f t="shared" si="70"/>
        <v>0</v>
      </c>
      <c r="J504">
        <f t="shared" si="71"/>
        <v>0</v>
      </c>
    </row>
    <row r="505" spans="1:10" x14ac:dyDescent="0.3">
      <c r="A505" s="9" t="s">
        <v>3481</v>
      </c>
      <c r="B505">
        <f t="shared" si="63"/>
        <v>0</v>
      </c>
      <c r="C505" s="26">
        <f t="shared" si="64"/>
        <v>0</v>
      </c>
      <c r="D505">
        <f t="shared" si="65"/>
        <v>0</v>
      </c>
      <c r="E505">
        <f t="shared" si="66"/>
        <v>1</v>
      </c>
      <c r="F505">
        <f t="shared" si="67"/>
        <v>0</v>
      </c>
      <c r="G505">
        <f t="shared" si="68"/>
        <v>0</v>
      </c>
      <c r="H505">
        <f t="shared" si="69"/>
        <v>0</v>
      </c>
      <c r="I505">
        <f t="shared" si="70"/>
        <v>0</v>
      </c>
      <c r="J505">
        <f t="shared" si="71"/>
        <v>0</v>
      </c>
    </row>
    <row r="506" spans="1:10" x14ac:dyDescent="0.3">
      <c r="A506" s="9" t="s">
        <v>3488</v>
      </c>
      <c r="B506">
        <f t="shared" si="63"/>
        <v>0</v>
      </c>
      <c r="C506" s="26">
        <f t="shared" si="64"/>
        <v>0</v>
      </c>
      <c r="D506">
        <f t="shared" si="65"/>
        <v>0</v>
      </c>
      <c r="E506">
        <f t="shared" si="66"/>
        <v>0</v>
      </c>
      <c r="F506">
        <f t="shared" si="67"/>
        <v>0</v>
      </c>
      <c r="G506">
        <f t="shared" si="68"/>
        <v>0</v>
      </c>
      <c r="H506">
        <f t="shared" si="69"/>
        <v>0</v>
      </c>
      <c r="I506">
        <f t="shared" si="70"/>
        <v>0</v>
      </c>
      <c r="J506">
        <f t="shared" si="71"/>
        <v>0</v>
      </c>
    </row>
    <row r="507" spans="1:10" x14ac:dyDescent="0.3">
      <c r="A507" s="9" t="s">
        <v>3495</v>
      </c>
      <c r="B507">
        <f t="shared" si="63"/>
        <v>0</v>
      </c>
      <c r="C507" s="26">
        <f t="shared" si="64"/>
        <v>0</v>
      </c>
      <c r="D507">
        <f t="shared" si="65"/>
        <v>0</v>
      </c>
      <c r="E507">
        <f t="shared" si="66"/>
        <v>0</v>
      </c>
      <c r="F507">
        <f t="shared" si="67"/>
        <v>0</v>
      </c>
      <c r="G507">
        <f t="shared" si="68"/>
        <v>0</v>
      </c>
      <c r="H507">
        <f t="shared" si="69"/>
        <v>0</v>
      </c>
      <c r="I507">
        <f t="shared" si="70"/>
        <v>0</v>
      </c>
      <c r="J507">
        <f t="shared" si="71"/>
        <v>1</v>
      </c>
    </row>
    <row r="508" spans="1:10" x14ac:dyDescent="0.3">
      <c r="A508" s="9" t="s">
        <v>3502</v>
      </c>
      <c r="B508">
        <f t="shared" si="63"/>
        <v>0</v>
      </c>
      <c r="C508" s="26">
        <f t="shared" si="64"/>
        <v>0</v>
      </c>
      <c r="D508">
        <f t="shared" si="65"/>
        <v>0</v>
      </c>
      <c r="E508">
        <f t="shared" si="66"/>
        <v>0</v>
      </c>
      <c r="F508">
        <f t="shared" si="67"/>
        <v>0</v>
      </c>
      <c r="G508">
        <f t="shared" si="68"/>
        <v>0</v>
      </c>
      <c r="H508">
        <f t="shared" si="69"/>
        <v>0</v>
      </c>
      <c r="I508">
        <f t="shared" si="70"/>
        <v>0</v>
      </c>
      <c r="J508">
        <f t="shared" si="71"/>
        <v>0</v>
      </c>
    </row>
    <row r="509" spans="1:10" x14ac:dyDescent="0.3">
      <c r="A509" s="9" t="s">
        <v>3509</v>
      </c>
      <c r="B509">
        <f t="shared" si="63"/>
        <v>0</v>
      </c>
      <c r="C509" s="26">
        <f t="shared" si="64"/>
        <v>1</v>
      </c>
      <c r="D509">
        <f t="shared" si="65"/>
        <v>0</v>
      </c>
      <c r="E509">
        <f t="shared" si="66"/>
        <v>0</v>
      </c>
      <c r="F509">
        <f t="shared" si="67"/>
        <v>0</v>
      </c>
      <c r="G509">
        <f t="shared" si="68"/>
        <v>0</v>
      </c>
      <c r="H509">
        <f t="shared" si="69"/>
        <v>0</v>
      </c>
      <c r="I509">
        <f t="shared" si="70"/>
        <v>0</v>
      </c>
      <c r="J509">
        <f t="shared" si="71"/>
        <v>0</v>
      </c>
    </row>
    <row r="510" spans="1:10" x14ac:dyDescent="0.3">
      <c r="A510" s="9" t="s">
        <v>3516</v>
      </c>
      <c r="B510">
        <f t="shared" si="63"/>
        <v>0</v>
      </c>
      <c r="C510" s="26">
        <f t="shared" si="64"/>
        <v>0</v>
      </c>
      <c r="D510">
        <f t="shared" si="65"/>
        <v>0</v>
      </c>
      <c r="E510">
        <f t="shared" si="66"/>
        <v>0</v>
      </c>
      <c r="F510">
        <f t="shared" si="67"/>
        <v>0</v>
      </c>
      <c r="G510">
        <f t="shared" si="68"/>
        <v>0</v>
      </c>
      <c r="H510">
        <f t="shared" si="69"/>
        <v>0</v>
      </c>
      <c r="I510">
        <f t="shared" si="70"/>
        <v>0</v>
      </c>
      <c r="J510">
        <f t="shared" si="71"/>
        <v>0</v>
      </c>
    </row>
    <row r="511" spans="1:10" x14ac:dyDescent="0.3">
      <c r="A511" s="9" t="s">
        <v>3523</v>
      </c>
      <c r="B511">
        <f t="shared" si="63"/>
        <v>0</v>
      </c>
      <c r="C511" s="26">
        <f t="shared" si="64"/>
        <v>0</v>
      </c>
      <c r="D511">
        <f t="shared" si="65"/>
        <v>0</v>
      </c>
      <c r="E511">
        <f t="shared" si="66"/>
        <v>0</v>
      </c>
      <c r="F511">
        <f t="shared" si="67"/>
        <v>0</v>
      </c>
      <c r="G511">
        <f t="shared" si="68"/>
        <v>0</v>
      </c>
      <c r="H511">
        <f t="shared" si="69"/>
        <v>0</v>
      </c>
      <c r="I511">
        <f t="shared" si="70"/>
        <v>0</v>
      </c>
      <c r="J511">
        <f t="shared" si="71"/>
        <v>0</v>
      </c>
    </row>
    <row r="512" spans="1:10" x14ac:dyDescent="0.3">
      <c r="A512" s="9" t="s">
        <v>3529</v>
      </c>
      <c r="B512">
        <f t="shared" si="63"/>
        <v>0</v>
      </c>
      <c r="C512" s="26">
        <f t="shared" si="64"/>
        <v>0</v>
      </c>
      <c r="D512">
        <f t="shared" si="65"/>
        <v>0</v>
      </c>
      <c r="E512">
        <f t="shared" si="66"/>
        <v>0</v>
      </c>
      <c r="F512">
        <f t="shared" si="67"/>
        <v>0</v>
      </c>
      <c r="G512">
        <f t="shared" si="68"/>
        <v>0</v>
      </c>
      <c r="H512">
        <f t="shared" si="69"/>
        <v>0</v>
      </c>
      <c r="I512">
        <f t="shared" si="70"/>
        <v>0</v>
      </c>
      <c r="J512">
        <f t="shared" si="71"/>
        <v>0</v>
      </c>
    </row>
    <row r="513" spans="1:10" x14ac:dyDescent="0.3">
      <c r="A513" s="9" t="s">
        <v>3535</v>
      </c>
      <c r="B513">
        <f t="shared" si="63"/>
        <v>0</v>
      </c>
      <c r="C513" s="26">
        <f t="shared" si="64"/>
        <v>0</v>
      </c>
      <c r="D513">
        <f t="shared" si="65"/>
        <v>0</v>
      </c>
      <c r="E513">
        <f t="shared" si="66"/>
        <v>0</v>
      </c>
      <c r="F513">
        <f t="shared" si="67"/>
        <v>1</v>
      </c>
      <c r="G513">
        <f t="shared" si="68"/>
        <v>0</v>
      </c>
      <c r="H513">
        <f t="shared" si="69"/>
        <v>0</v>
      </c>
      <c r="I513">
        <f t="shared" si="70"/>
        <v>0</v>
      </c>
      <c r="J513">
        <f t="shared" si="71"/>
        <v>0</v>
      </c>
    </row>
    <row r="514" spans="1:10" x14ac:dyDescent="0.3">
      <c r="A514" s="9" t="s">
        <v>3542</v>
      </c>
      <c r="B514">
        <f t="shared" si="63"/>
        <v>0</v>
      </c>
      <c r="C514" s="26">
        <f t="shared" si="64"/>
        <v>0</v>
      </c>
      <c r="D514">
        <f t="shared" si="65"/>
        <v>0</v>
      </c>
      <c r="E514">
        <f t="shared" si="66"/>
        <v>0</v>
      </c>
      <c r="F514">
        <f t="shared" si="67"/>
        <v>0</v>
      </c>
      <c r="G514">
        <f t="shared" si="68"/>
        <v>0</v>
      </c>
      <c r="H514">
        <f t="shared" si="69"/>
        <v>0</v>
      </c>
      <c r="I514">
        <f t="shared" si="70"/>
        <v>0</v>
      </c>
      <c r="J514">
        <f t="shared" si="71"/>
        <v>0</v>
      </c>
    </row>
    <row r="515" spans="1:10" x14ac:dyDescent="0.3">
      <c r="A515" s="9" t="s">
        <v>3549</v>
      </c>
      <c r="B515">
        <f t="shared" ref="B515:B578" si="72">ISNUMBER(SEARCH($B$1,A515))+0</f>
        <v>0</v>
      </c>
      <c r="C515" s="26">
        <f t="shared" ref="C515:C578" si="73">ISNUMBER(SEARCH($C$1,A515))+0</f>
        <v>0</v>
      </c>
      <c r="D515">
        <f t="shared" ref="D515:D578" si="74">ISNUMBER(SEARCH($D$1,A515))+0</f>
        <v>0</v>
      </c>
      <c r="E515">
        <f t="shared" ref="E515:E578" si="75">ISNUMBER(SEARCH($E$1,A515))+0</f>
        <v>0</v>
      </c>
      <c r="F515">
        <f t="shared" ref="F515:F578" si="76">ISNUMBER(SEARCH($F$1,A515))+0</f>
        <v>0</v>
      </c>
      <c r="G515">
        <f t="shared" ref="G515:G578" si="77">ISNUMBER(SEARCH($G$1,A515))+0</f>
        <v>0</v>
      </c>
      <c r="H515">
        <f t="shared" ref="H515:H578" si="78">ISNUMBER(SEARCH($H$1,A515))+0</f>
        <v>0</v>
      </c>
      <c r="I515">
        <f t="shared" ref="I515:I578" si="79">ISNUMBER(SEARCH($I$1,A515))+0</f>
        <v>0</v>
      </c>
      <c r="J515">
        <f t="shared" ref="J515:J578" si="80">ISNUMBER(SEARCH($J$1,A515))+0</f>
        <v>0</v>
      </c>
    </row>
    <row r="516" spans="1:10" x14ac:dyDescent="0.3">
      <c r="A516" s="9" t="s">
        <v>3556</v>
      </c>
      <c r="B516">
        <f t="shared" si="72"/>
        <v>0</v>
      </c>
      <c r="C516" s="26">
        <f t="shared" si="73"/>
        <v>0</v>
      </c>
      <c r="D516">
        <f t="shared" si="74"/>
        <v>0</v>
      </c>
      <c r="E516">
        <f t="shared" si="75"/>
        <v>0</v>
      </c>
      <c r="F516">
        <f t="shared" si="76"/>
        <v>0</v>
      </c>
      <c r="G516">
        <f t="shared" si="77"/>
        <v>0</v>
      </c>
      <c r="H516">
        <f t="shared" si="78"/>
        <v>0</v>
      </c>
      <c r="I516">
        <f t="shared" si="79"/>
        <v>0</v>
      </c>
      <c r="J516">
        <f t="shared" si="80"/>
        <v>0</v>
      </c>
    </row>
    <row r="517" spans="1:10" x14ac:dyDescent="0.3">
      <c r="A517" s="9" t="s">
        <v>3562</v>
      </c>
      <c r="B517">
        <f t="shared" si="72"/>
        <v>0</v>
      </c>
      <c r="C517" s="26">
        <f t="shared" si="73"/>
        <v>0</v>
      </c>
      <c r="D517">
        <f t="shared" si="74"/>
        <v>0</v>
      </c>
      <c r="E517">
        <f t="shared" si="75"/>
        <v>0</v>
      </c>
      <c r="F517">
        <f t="shared" si="76"/>
        <v>1</v>
      </c>
      <c r="G517">
        <f t="shared" si="77"/>
        <v>0</v>
      </c>
      <c r="H517">
        <f t="shared" si="78"/>
        <v>0</v>
      </c>
      <c r="I517">
        <f t="shared" si="79"/>
        <v>0</v>
      </c>
      <c r="J517">
        <f t="shared" si="80"/>
        <v>0</v>
      </c>
    </row>
    <row r="518" spans="1:10" x14ac:dyDescent="0.3">
      <c r="A518" s="9" t="s">
        <v>3569</v>
      </c>
      <c r="B518">
        <f t="shared" si="72"/>
        <v>0</v>
      </c>
      <c r="C518" s="26">
        <f t="shared" si="73"/>
        <v>0</v>
      </c>
      <c r="D518">
        <f t="shared" si="74"/>
        <v>0</v>
      </c>
      <c r="E518">
        <f t="shared" si="75"/>
        <v>0</v>
      </c>
      <c r="F518">
        <f t="shared" si="76"/>
        <v>0</v>
      </c>
      <c r="G518">
        <f t="shared" si="77"/>
        <v>0</v>
      </c>
      <c r="H518">
        <f t="shared" si="78"/>
        <v>0</v>
      </c>
      <c r="I518">
        <f t="shared" si="79"/>
        <v>0</v>
      </c>
      <c r="J518">
        <f t="shared" si="80"/>
        <v>0</v>
      </c>
    </row>
    <row r="519" spans="1:10" x14ac:dyDescent="0.3">
      <c r="A519" s="9" t="s">
        <v>3576</v>
      </c>
      <c r="B519">
        <f t="shared" si="72"/>
        <v>0</v>
      </c>
      <c r="C519" s="26">
        <f t="shared" si="73"/>
        <v>0</v>
      </c>
      <c r="D519">
        <f t="shared" si="74"/>
        <v>0</v>
      </c>
      <c r="E519">
        <f t="shared" si="75"/>
        <v>0</v>
      </c>
      <c r="F519">
        <f t="shared" si="76"/>
        <v>1</v>
      </c>
      <c r="G519">
        <f t="shared" si="77"/>
        <v>0</v>
      </c>
      <c r="H519">
        <f t="shared" si="78"/>
        <v>0</v>
      </c>
      <c r="I519">
        <f t="shared" si="79"/>
        <v>0</v>
      </c>
      <c r="J519">
        <f t="shared" si="80"/>
        <v>0</v>
      </c>
    </row>
    <row r="520" spans="1:10" x14ac:dyDescent="0.3">
      <c r="A520" s="9" t="s">
        <v>3583</v>
      </c>
      <c r="B520">
        <f t="shared" si="72"/>
        <v>0</v>
      </c>
      <c r="C520" s="26">
        <f t="shared" si="73"/>
        <v>0</v>
      </c>
      <c r="D520">
        <f t="shared" si="74"/>
        <v>0</v>
      </c>
      <c r="E520">
        <f t="shared" si="75"/>
        <v>0</v>
      </c>
      <c r="F520">
        <f t="shared" si="76"/>
        <v>0</v>
      </c>
      <c r="G520">
        <f t="shared" si="77"/>
        <v>0</v>
      </c>
      <c r="H520">
        <f t="shared" si="78"/>
        <v>0</v>
      </c>
      <c r="I520">
        <f t="shared" si="79"/>
        <v>0</v>
      </c>
      <c r="J520">
        <f t="shared" si="80"/>
        <v>0</v>
      </c>
    </row>
    <row r="521" spans="1:10" x14ac:dyDescent="0.3">
      <c r="A521" s="9" t="s">
        <v>3590</v>
      </c>
      <c r="B521">
        <f t="shared" si="72"/>
        <v>0</v>
      </c>
      <c r="C521" s="26">
        <f t="shared" si="73"/>
        <v>0</v>
      </c>
      <c r="D521">
        <f t="shared" si="74"/>
        <v>0</v>
      </c>
      <c r="E521">
        <f t="shared" si="75"/>
        <v>0</v>
      </c>
      <c r="F521">
        <f t="shared" si="76"/>
        <v>0</v>
      </c>
      <c r="G521">
        <f t="shared" si="77"/>
        <v>0</v>
      </c>
      <c r="H521">
        <f t="shared" si="78"/>
        <v>0</v>
      </c>
      <c r="I521">
        <f t="shared" si="79"/>
        <v>0</v>
      </c>
      <c r="J521">
        <f t="shared" si="80"/>
        <v>0</v>
      </c>
    </row>
    <row r="522" spans="1:10" x14ac:dyDescent="0.3">
      <c r="A522" s="9" t="s">
        <v>3597</v>
      </c>
      <c r="B522">
        <f t="shared" si="72"/>
        <v>0</v>
      </c>
      <c r="C522" s="26">
        <f t="shared" si="73"/>
        <v>0</v>
      </c>
      <c r="D522">
        <f t="shared" si="74"/>
        <v>0</v>
      </c>
      <c r="E522">
        <f t="shared" si="75"/>
        <v>0</v>
      </c>
      <c r="F522">
        <f t="shared" si="76"/>
        <v>0</v>
      </c>
      <c r="G522">
        <f t="shared" si="77"/>
        <v>0</v>
      </c>
      <c r="H522">
        <f t="shared" si="78"/>
        <v>0</v>
      </c>
      <c r="I522">
        <f t="shared" si="79"/>
        <v>0</v>
      </c>
      <c r="J522">
        <f t="shared" si="80"/>
        <v>0</v>
      </c>
    </row>
    <row r="523" spans="1:10" x14ac:dyDescent="0.3">
      <c r="A523" s="9" t="s">
        <v>3604</v>
      </c>
      <c r="B523">
        <f t="shared" si="72"/>
        <v>0</v>
      </c>
      <c r="C523" s="26">
        <f t="shared" si="73"/>
        <v>0</v>
      </c>
      <c r="D523">
        <f t="shared" si="74"/>
        <v>0</v>
      </c>
      <c r="E523">
        <f t="shared" si="75"/>
        <v>0</v>
      </c>
      <c r="F523">
        <f t="shared" si="76"/>
        <v>0</v>
      </c>
      <c r="G523">
        <f t="shared" si="77"/>
        <v>0</v>
      </c>
      <c r="H523">
        <f t="shared" si="78"/>
        <v>0</v>
      </c>
      <c r="I523">
        <f t="shared" si="79"/>
        <v>0</v>
      </c>
      <c r="J523">
        <f t="shared" si="80"/>
        <v>0</v>
      </c>
    </row>
    <row r="524" spans="1:10" x14ac:dyDescent="0.3">
      <c r="A524" s="9" t="s">
        <v>3611</v>
      </c>
      <c r="B524">
        <f t="shared" si="72"/>
        <v>0</v>
      </c>
      <c r="C524" s="26">
        <f t="shared" si="73"/>
        <v>0</v>
      </c>
      <c r="D524">
        <f t="shared" si="74"/>
        <v>0</v>
      </c>
      <c r="E524">
        <f t="shared" si="75"/>
        <v>0</v>
      </c>
      <c r="F524">
        <f t="shared" si="76"/>
        <v>0</v>
      </c>
      <c r="G524">
        <f t="shared" si="77"/>
        <v>0</v>
      </c>
      <c r="H524">
        <f t="shared" si="78"/>
        <v>0</v>
      </c>
      <c r="I524">
        <f t="shared" si="79"/>
        <v>0</v>
      </c>
      <c r="J524">
        <f t="shared" si="80"/>
        <v>0</v>
      </c>
    </row>
    <row r="525" spans="1:10" x14ac:dyDescent="0.3">
      <c r="A525" s="9" t="s">
        <v>3618</v>
      </c>
      <c r="B525">
        <f t="shared" si="72"/>
        <v>0</v>
      </c>
      <c r="C525" s="26">
        <f t="shared" si="73"/>
        <v>0</v>
      </c>
      <c r="D525">
        <f t="shared" si="74"/>
        <v>0</v>
      </c>
      <c r="E525">
        <f t="shared" si="75"/>
        <v>0</v>
      </c>
      <c r="F525">
        <f t="shared" si="76"/>
        <v>0</v>
      </c>
      <c r="G525">
        <f t="shared" si="77"/>
        <v>0</v>
      </c>
      <c r="H525">
        <f t="shared" si="78"/>
        <v>0</v>
      </c>
      <c r="I525">
        <f t="shared" si="79"/>
        <v>0</v>
      </c>
      <c r="J525">
        <f t="shared" si="80"/>
        <v>0</v>
      </c>
    </row>
    <row r="526" spans="1:10" x14ac:dyDescent="0.3">
      <c r="A526" s="9" t="s">
        <v>3625</v>
      </c>
      <c r="B526">
        <f t="shared" si="72"/>
        <v>0</v>
      </c>
      <c r="C526" s="26">
        <f t="shared" si="73"/>
        <v>0</v>
      </c>
      <c r="D526">
        <f t="shared" si="74"/>
        <v>0</v>
      </c>
      <c r="E526">
        <f t="shared" si="75"/>
        <v>1</v>
      </c>
      <c r="F526">
        <f t="shared" si="76"/>
        <v>0</v>
      </c>
      <c r="G526">
        <f t="shared" si="77"/>
        <v>0</v>
      </c>
      <c r="H526">
        <f t="shared" si="78"/>
        <v>0</v>
      </c>
      <c r="I526">
        <f t="shared" si="79"/>
        <v>0</v>
      </c>
      <c r="J526">
        <f t="shared" si="80"/>
        <v>0</v>
      </c>
    </row>
    <row r="527" spans="1:10" x14ac:dyDescent="0.3">
      <c r="A527" s="9" t="s">
        <v>3630</v>
      </c>
      <c r="B527">
        <f t="shared" si="72"/>
        <v>0</v>
      </c>
      <c r="C527" s="26">
        <f t="shared" si="73"/>
        <v>0</v>
      </c>
      <c r="D527">
        <f t="shared" si="74"/>
        <v>0</v>
      </c>
      <c r="E527">
        <f t="shared" si="75"/>
        <v>0</v>
      </c>
      <c r="F527">
        <f t="shared" si="76"/>
        <v>0</v>
      </c>
      <c r="G527">
        <f t="shared" si="77"/>
        <v>0</v>
      </c>
      <c r="H527">
        <f t="shared" si="78"/>
        <v>0</v>
      </c>
      <c r="I527">
        <f t="shared" si="79"/>
        <v>0</v>
      </c>
      <c r="J527">
        <f t="shared" si="80"/>
        <v>0</v>
      </c>
    </row>
    <row r="528" spans="1:10" x14ac:dyDescent="0.3">
      <c r="A528" s="9" t="s">
        <v>3637</v>
      </c>
      <c r="B528">
        <f t="shared" si="72"/>
        <v>0</v>
      </c>
      <c r="C528" s="26">
        <f t="shared" si="73"/>
        <v>0</v>
      </c>
      <c r="D528">
        <f t="shared" si="74"/>
        <v>0</v>
      </c>
      <c r="E528">
        <f t="shared" si="75"/>
        <v>0</v>
      </c>
      <c r="F528">
        <f t="shared" si="76"/>
        <v>0</v>
      </c>
      <c r="G528">
        <f t="shared" si="77"/>
        <v>0</v>
      </c>
      <c r="H528">
        <f t="shared" si="78"/>
        <v>0</v>
      </c>
      <c r="I528">
        <f t="shared" si="79"/>
        <v>0</v>
      </c>
      <c r="J528">
        <f t="shared" si="80"/>
        <v>0</v>
      </c>
    </row>
    <row r="529" spans="1:10" x14ac:dyDescent="0.3">
      <c r="A529" s="9" t="s">
        <v>3644</v>
      </c>
      <c r="B529">
        <f t="shared" si="72"/>
        <v>0</v>
      </c>
      <c r="C529" s="26">
        <f t="shared" si="73"/>
        <v>0</v>
      </c>
      <c r="D529">
        <f t="shared" si="74"/>
        <v>0</v>
      </c>
      <c r="E529">
        <f t="shared" si="75"/>
        <v>0</v>
      </c>
      <c r="F529">
        <f t="shared" si="76"/>
        <v>0</v>
      </c>
      <c r="G529">
        <f t="shared" si="77"/>
        <v>0</v>
      </c>
      <c r="H529">
        <f t="shared" si="78"/>
        <v>0</v>
      </c>
      <c r="I529">
        <f t="shared" si="79"/>
        <v>0</v>
      </c>
      <c r="J529">
        <f t="shared" si="80"/>
        <v>0</v>
      </c>
    </row>
    <row r="530" spans="1:10" x14ac:dyDescent="0.3">
      <c r="A530" s="9" t="s">
        <v>3650</v>
      </c>
      <c r="B530">
        <f t="shared" si="72"/>
        <v>0</v>
      </c>
      <c r="C530" s="26">
        <f t="shared" si="73"/>
        <v>0</v>
      </c>
      <c r="D530">
        <f t="shared" si="74"/>
        <v>1</v>
      </c>
      <c r="E530">
        <f t="shared" si="75"/>
        <v>0</v>
      </c>
      <c r="F530">
        <f t="shared" si="76"/>
        <v>0</v>
      </c>
      <c r="G530">
        <f t="shared" si="77"/>
        <v>0</v>
      </c>
      <c r="H530">
        <f t="shared" si="78"/>
        <v>0</v>
      </c>
      <c r="I530">
        <f t="shared" si="79"/>
        <v>0</v>
      </c>
      <c r="J530">
        <f t="shared" si="80"/>
        <v>1</v>
      </c>
    </row>
    <row r="531" spans="1:10" x14ac:dyDescent="0.3">
      <c r="A531" s="9" t="s">
        <v>3656</v>
      </c>
      <c r="B531">
        <f t="shared" si="72"/>
        <v>0</v>
      </c>
      <c r="C531" s="26">
        <f t="shared" si="73"/>
        <v>0</v>
      </c>
      <c r="D531">
        <f t="shared" si="74"/>
        <v>0</v>
      </c>
      <c r="E531">
        <f t="shared" si="75"/>
        <v>0</v>
      </c>
      <c r="F531">
        <f t="shared" si="76"/>
        <v>1</v>
      </c>
      <c r="G531">
        <f t="shared" si="77"/>
        <v>0</v>
      </c>
      <c r="H531">
        <f t="shared" si="78"/>
        <v>0</v>
      </c>
      <c r="I531">
        <f t="shared" si="79"/>
        <v>0</v>
      </c>
      <c r="J531">
        <f t="shared" si="80"/>
        <v>0</v>
      </c>
    </row>
    <row r="532" spans="1:10" x14ac:dyDescent="0.3">
      <c r="A532" s="9" t="s">
        <v>3663</v>
      </c>
      <c r="B532">
        <f t="shared" si="72"/>
        <v>0</v>
      </c>
      <c r="C532" s="26">
        <f t="shared" si="73"/>
        <v>0</v>
      </c>
      <c r="D532">
        <f t="shared" si="74"/>
        <v>1</v>
      </c>
      <c r="E532">
        <f t="shared" si="75"/>
        <v>0</v>
      </c>
      <c r="F532">
        <f t="shared" si="76"/>
        <v>0</v>
      </c>
      <c r="G532">
        <f t="shared" si="77"/>
        <v>0</v>
      </c>
      <c r="H532">
        <f t="shared" si="78"/>
        <v>0</v>
      </c>
      <c r="I532">
        <f t="shared" si="79"/>
        <v>0</v>
      </c>
      <c r="J532">
        <f t="shared" si="80"/>
        <v>0</v>
      </c>
    </row>
    <row r="533" spans="1:10" x14ac:dyDescent="0.3">
      <c r="A533" s="9" t="s">
        <v>3670</v>
      </c>
      <c r="B533">
        <f t="shared" si="72"/>
        <v>0</v>
      </c>
      <c r="C533" s="26">
        <f t="shared" si="73"/>
        <v>0</v>
      </c>
      <c r="D533">
        <f t="shared" si="74"/>
        <v>0</v>
      </c>
      <c r="E533">
        <f t="shared" si="75"/>
        <v>0</v>
      </c>
      <c r="F533">
        <f t="shared" si="76"/>
        <v>0</v>
      </c>
      <c r="G533">
        <f t="shared" si="77"/>
        <v>0</v>
      </c>
      <c r="H533">
        <f t="shared" si="78"/>
        <v>0</v>
      </c>
      <c r="I533">
        <f t="shared" si="79"/>
        <v>0</v>
      </c>
      <c r="J533">
        <f t="shared" si="80"/>
        <v>0</v>
      </c>
    </row>
    <row r="534" spans="1:10" x14ac:dyDescent="0.3">
      <c r="A534" s="9" t="s">
        <v>3675</v>
      </c>
      <c r="B534">
        <f t="shared" si="72"/>
        <v>0</v>
      </c>
      <c r="C534" s="26">
        <f t="shared" si="73"/>
        <v>0</v>
      </c>
      <c r="D534">
        <f t="shared" si="74"/>
        <v>0</v>
      </c>
      <c r="E534">
        <f t="shared" si="75"/>
        <v>1</v>
      </c>
      <c r="F534">
        <f t="shared" si="76"/>
        <v>0</v>
      </c>
      <c r="G534">
        <f t="shared" si="77"/>
        <v>0</v>
      </c>
      <c r="H534">
        <f t="shared" si="78"/>
        <v>0</v>
      </c>
      <c r="I534">
        <f t="shared" si="79"/>
        <v>0</v>
      </c>
      <c r="J534">
        <f t="shared" si="80"/>
        <v>0</v>
      </c>
    </row>
    <row r="535" spans="1:10" x14ac:dyDescent="0.3">
      <c r="A535" s="9" t="s">
        <v>3681</v>
      </c>
      <c r="B535">
        <f t="shared" si="72"/>
        <v>0</v>
      </c>
      <c r="C535" s="26">
        <f t="shared" si="73"/>
        <v>0</v>
      </c>
      <c r="D535">
        <f t="shared" si="74"/>
        <v>0</v>
      </c>
      <c r="E535">
        <f t="shared" si="75"/>
        <v>0</v>
      </c>
      <c r="F535">
        <f t="shared" si="76"/>
        <v>0</v>
      </c>
      <c r="G535">
        <f t="shared" si="77"/>
        <v>0</v>
      </c>
      <c r="H535">
        <f t="shared" si="78"/>
        <v>0</v>
      </c>
      <c r="I535">
        <f t="shared" si="79"/>
        <v>0</v>
      </c>
      <c r="J535">
        <f t="shared" si="80"/>
        <v>0</v>
      </c>
    </row>
    <row r="536" spans="1:10" x14ac:dyDescent="0.3">
      <c r="A536" s="9" t="s">
        <v>3688</v>
      </c>
      <c r="B536">
        <f t="shared" si="72"/>
        <v>0</v>
      </c>
      <c r="C536" s="26">
        <f t="shared" si="73"/>
        <v>0</v>
      </c>
      <c r="D536">
        <f t="shared" si="74"/>
        <v>0</v>
      </c>
      <c r="E536">
        <f t="shared" si="75"/>
        <v>0</v>
      </c>
      <c r="F536">
        <f t="shared" si="76"/>
        <v>0</v>
      </c>
      <c r="G536">
        <f t="shared" si="77"/>
        <v>0</v>
      </c>
      <c r="H536">
        <f t="shared" si="78"/>
        <v>0</v>
      </c>
      <c r="I536">
        <f t="shared" si="79"/>
        <v>0</v>
      </c>
      <c r="J536">
        <f t="shared" si="80"/>
        <v>0</v>
      </c>
    </row>
    <row r="537" spans="1:10" x14ac:dyDescent="0.3">
      <c r="A537" s="9" t="s">
        <v>3695</v>
      </c>
      <c r="B537">
        <f t="shared" si="72"/>
        <v>0</v>
      </c>
      <c r="C537" s="26">
        <f t="shared" si="73"/>
        <v>0</v>
      </c>
      <c r="D537">
        <f t="shared" si="74"/>
        <v>0</v>
      </c>
      <c r="E537">
        <f t="shared" si="75"/>
        <v>1</v>
      </c>
      <c r="F537">
        <f t="shared" si="76"/>
        <v>0</v>
      </c>
      <c r="G537">
        <f t="shared" si="77"/>
        <v>0</v>
      </c>
      <c r="H537">
        <f t="shared" si="78"/>
        <v>0</v>
      </c>
      <c r="I537">
        <f t="shared" si="79"/>
        <v>0</v>
      </c>
      <c r="J537">
        <f t="shared" si="80"/>
        <v>0</v>
      </c>
    </row>
    <row r="538" spans="1:10" x14ac:dyDescent="0.3">
      <c r="A538" s="9" t="s">
        <v>3702</v>
      </c>
      <c r="B538">
        <f t="shared" si="72"/>
        <v>0</v>
      </c>
      <c r="C538" s="26">
        <f t="shared" si="73"/>
        <v>0</v>
      </c>
      <c r="D538">
        <f t="shared" si="74"/>
        <v>0</v>
      </c>
      <c r="E538">
        <f t="shared" si="75"/>
        <v>0</v>
      </c>
      <c r="F538">
        <f t="shared" si="76"/>
        <v>0</v>
      </c>
      <c r="G538">
        <f t="shared" si="77"/>
        <v>0</v>
      </c>
      <c r="H538">
        <f t="shared" si="78"/>
        <v>0</v>
      </c>
      <c r="I538">
        <f t="shared" si="79"/>
        <v>0</v>
      </c>
      <c r="J538">
        <f t="shared" si="80"/>
        <v>0</v>
      </c>
    </row>
    <row r="539" spans="1:10" x14ac:dyDescent="0.3">
      <c r="A539" s="9" t="s">
        <v>3709</v>
      </c>
      <c r="B539">
        <f t="shared" si="72"/>
        <v>0</v>
      </c>
      <c r="C539" s="26">
        <f t="shared" si="73"/>
        <v>0</v>
      </c>
      <c r="D539">
        <f t="shared" si="74"/>
        <v>1</v>
      </c>
      <c r="E539">
        <f t="shared" si="75"/>
        <v>0</v>
      </c>
      <c r="F539">
        <f t="shared" si="76"/>
        <v>0</v>
      </c>
      <c r="G539">
        <f t="shared" si="77"/>
        <v>0</v>
      </c>
      <c r="H539">
        <f t="shared" si="78"/>
        <v>0</v>
      </c>
      <c r="I539">
        <f t="shared" si="79"/>
        <v>0</v>
      </c>
      <c r="J539">
        <f t="shared" si="80"/>
        <v>0</v>
      </c>
    </row>
    <row r="540" spans="1:10" x14ac:dyDescent="0.3">
      <c r="A540" s="9" t="s">
        <v>3716</v>
      </c>
      <c r="B540">
        <f t="shared" si="72"/>
        <v>0</v>
      </c>
      <c r="C540" s="26">
        <f t="shared" si="73"/>
        <v>1</v>
      </c>
      <c r="D540">
        <f t="shared" si="74"/>
        <v>0</v>
      </c>
      <c r="E540">
        <f t="shared" si="75"/>
        <v>1</v>
      </c>
      <c r="F540">
        <f t="shared" si="76"/>
        <v>0</v>
      </c>
      <c r="G540">
        <f t="shared" si="77"/>
        <v>0</v>
      </c>
      <c r="H540">
        <f t="shared" si="78"/>
        <v>0</v>
      </c>
      <c r="I540">
        <f t="shared" si="79"/>
        <v>0</v>
      </c>
      <c r="J540">
        <f t="shared" si="80"/>
        <v>0</v>
      </c>
    </row>
    <row r="541" spans="1:10" x14ac:dyDescent="0.3">
      <c r="A541" s="9" t="s">
        <v>3722</v>
      </c>
      <c r="B541">
        <f t="shared" si="72"/>
        <v>0</v>
      </c>
      <c r="C541" s="26">
        <f t="shared" si="73"/>
        <v>1</v>
      </c>
      <c r="D541">
        <f t="shared" si="74"/>
        <v>0</v>
      </c>
      <c r="E541">
        <f t="shared" si="75"/>
        <v>0</v>
      </c>
      <c r="F541">
        <f t="shared" si="76"/>
        <v>0</v>
      </c>
      <c r="G541">
        <f t="shared" si="77"/>
        <v>0</v>
      </c>
      <c r="H541">
        <f t="shared" si="78"/>
        <v>0</v>
      </c>
      <c r="I541">
        <f t="shared" si="79"/>
        <v>0</v>
      </c>
      <c r="J541">
        <f t="shared" si="80"/>
        <v>0</v>
      </c>
    </row>
    <row r="542" spans="1:10" x14ac:dyDescent="0.3">
      <c r="A542" s="9" t="s">
        <v>3729</v>
      </c>
      <c r="B542">
        <f t="shared" si="72"/>
        <v>0</v>
      </c>
      <c r="C542" s="26">
        <f t="shared" si="73"/>
        <v>0</v>
      </c>
      <c r="D542">
        <f t="shared" si="74"/>
        <v>0</v>
      </c>
      <c r="E542">
        <f t="shared" si="75"/>
        <v>0</v>
      </c>
      <c r="F542">
        <f t="shared" si="76"/>
        <v>1</v>
      </c>
      <c r="G542">
        <f t="shared" si="77"/>
        <v>0</v>
      </c>
      <c r="H542">
        <f t="shared" si="78"/>
        <v>0</v>
      </c>
      <c r="I542">
        <f t="shared" si="79"/>
        <v>0</v>
      </c>
      <c r="J542">
        <f t="shared" si="80"/>
        <v>0</v>
      </c>
    </row>
    <row r="543" spans="1:10" x14ac:dyDescent="0.3">
      <c r="A543" s="9" t="s">
        <v>3735</v>
      </c>
      <c r="B543">
        <f t="shared" si="72"/>
        <v>0</v>
      </c>
      <c r="C543" s="26">
        <f t="shared" si="73"/>
        <v>0</v>
      </c>
      <c r="D543">
        <f t="shared" si="74"/>
        <v>0</v>
      </c>
      <c r="E543">
        <f t="shared" si="75"/>
        <v>0</v>
      </c>
      <c r="F543">
        <f t="shared" si="76"/>
        <v>0</v>
      </c>
      <c r="G543">
        <f t="shared" si="77"/>
        <v>0</v>
      </c>
      <c r="H543">
        <f t="shared" si="78"/>
        <v>0</v>
      </c>
      <c r="I543">
        <f t="shared" si="79"/>
        <v>0</v>
      </c>
      <c r="J543">
        <f t="shared" si="80"/>
        <v>0</v>
      </c>
    </row>
    <row r="544" spans="1:10" x14ac:dyDescent="0.3">
      <c r="A544" s="9" t="s">
        <v>3741</v>
      </c>
      <c r="B544">
        <f t="shared" si="72"/>
        <v>0</v>
      </c>
      <c r="C544" s="26">
        <f t="shared" si="73"/>
        <v>0</v>
      </c>
      <c r="D544">
        <f t="shared" si="74"/>
        <v>1</v>
      </c>
      <c r="E544">
        <f t="shared" si="75"/>
        <v>0</v>
      </c>
      <c r="F544">
        <f t="shared" si="76"/>
        <v>0</v>
      </c>
      <c r="G544">
        <f t="shared" si="77"/>
        <v>0</v>
      </c>
      <c r="H544">
        <f t="shared" si="78"/>
        <v>0</v>
      </c>
      <c r="I544">
        <f t="shared" si="79"/>
        <v>0</v>
      </c>
      <c r="J544">
        <f t="shared" si="80"/>
        <v>0</v>
      </c>
    </row>
    <row r="545" spans="1:10" x14ac:dyDescent="0.3">
      <c r="A545" s="9" t="s">
        <v>3748</v>
      </c>
      <c r="B545">
        <f t="shared" si="72"/>
        <v>0</v>
      </c>
      <c r="C545" s="26">
        <f t="shared" si="73"/>
        <v>1</v>
      </c>
      <c r="D545">
        <f t="shared" si="74"/>
        <v>1</v>
      </c>
      <c r="E545">
        <f t="shared" si="75"/>
        <v>1</v>
      </c>
      <c r="F545">
        <f t="shared" si="76"/>
        <v>0</v>
      </c>
      <c r="G545">
        <f t="shared" si="77"/>
        <v>1</v>
      </c>
      <c r="H545">
        <f t="shared" si="78"/>
        <v>0</v>
      </c>
      <c r="I545">
        <f t="shared" si="79"/>
        <v>0</v>
      </c>
      <c r="J545">
        <f t="shared" si="80"/>
        <v>0</v>
      </c>
    </row>
    <row r="546" spans="1:10" x14ac:dyDescent="0.3">
      <c r="A546" s="9" t="s">
        <v>3755</v>
      </c>
      <c r="B546">
        <f t="shared" si="72"/>
        <v>0</v>
      </c>
      <c r="C546" s="26">
        <f t="shared" si="73"/>
        <v>0</v>
      </c>
      <c r="D546">
        <f t="shared" si="74"/>
        <v>0</v>
      </c>
      <c r="E546">
        <f t="shared" si="75"/>
        <v>1</v>
      </c>
      <c r="F546">
        <f t="shared" si="76"/>
        <v>1</v>
      </c>
      <c r="G546">
        <f t="shared" si="77"/>
        <v>1</v>
      </c>
      <c r="H546">
        <f t="shared" si="78"/>
        <v>0</v>
      </c>
      <c r="I546">
        <f t="shared" si="79"/>
        <v>0</v>
      </c>
      <c r="J546">
        <f t="shared" si="80"/>
        <v>0</v>
      </c>
    </row>
    <row r="547" spans="1:10" x14ac:dyDescent="0.3">
      <c r="A547" s="9" t="s">
        <v>3760</v>
      </c>
      <c r="B547">
        <f t="shared" si="72"/>
        <v>0</v>
      </c>
      <c r="C547" s="26">
        <f t="shared" si="73"/>
        <v>0</v>
      </c>
      <c r="D547">
        <f t="shared" si="74"/>
        <v>0</v>
      </c>
      <c r="E547">
        <f t="shared" si="75"/>
        <v>0</v>
      </c>
      <c r="F547">
        <f t="shared" si="76"/>
        <v>0</v>
      </c>
      <c r="G547">
        <f t="shared" si="77"/>
        <v>0</v>
      </c>
      <c r="H547">
        <f t="shared" si="78"/>
        <v>0</v>
      </c>
      <c r="I547">
        <f t="shared" si="79"/>
        <v>0</v>
      </c>
      <c r="J547">
        <f t="shared" si="80"/>
        <v>0</v>
      </c>
    </row>
    <row r="548" spans="1:10" x14ac:dyDescent="0.3">
      <c r="A548" s="9" t="s">
        <v>3767</v>
      </c>
      <c r="B548">
        <f t="shared" si="72"/>
        <v>0</v>
      </c>
      <c r="C548" s="26">
        <f t="shared" si="73"/>
        <v>0</v>
      </c>
      <c r="D548">
        <f t="shared" si="74"/>
        <v>0</v>
      </c>
      <c r="E548">
        <f t="shared" si="75"/>
        <v>0</v>
      </c>
      <c r="F548">
        <f t="shared" si="76"/>
        <v>0</v>
      </c>
      <c r="G548">
        <f t="shared" si="77"/>
        <v>0</v>
      </c>
      <c r="H548">
        <f t="shared" si="78"/>
        <v>0</v>
      </c>
      <c r="I548">
        <f t="shared" si="79"/>
        <v>0</v>
      </c>
      <c r="J548">
        <f t="shared" si="80"/>
        <v>0</v>
      </c>
    </row>
    <row r="549" spans="1:10" x14ac:dyDescent="0.3">
      <c r="A549" s="9" t="s">
        <v>3774</v>
      </c>
      <c r="B549">
        <f t="shared" si="72"/>
        <v>0</v>
      </c>
      <c r="C549" s="26">
        <f t="shared" si="73"/>
        <v>0</v>
      </c>
      <c r="D549">
        <f t="shared" si="74"/>
        <v>0</v>
      </c>
      <c r="E549">
        <f t="shared" si="75"/>
        <v>0</v>
      </c>
      <c r="F549">
        <f t="shared" si="76"/>
        <v>0</v>
      </c>
      <c r="G549">
        <f t="shared" si="77"/>
        <v>0</v>
      </c>
      <c r="H549">
        <f t="shared" si="78"/>
        <v>0</v>
      </c>
      <c r="I549">
        <f t="shared" si="79"/>
        <v>0</v>
      </c>
      <c r="J549">
        <f t="shared" si="80"/>
        <v>0</v>
      </c>
    </row>
    <row r="550" spans="1:10" x14ac:dyDescent="0.3">
      <c r="A550" s="9" t="s">
        <v>3784</v>
      </c>
      <c r="B550">
        <f t="shared" si="72"/>
        <v>0</v>
      </c>
      <c r="C550" s="26">
        <f t="shared" si="73"/>
        <v>0</v>
      </c>
      <c r="D550">
        <f t="shared" si="74"/>
        <v>0</v>
      </c>
      <c r="E550">
        <f t="shared" si="75"/>
        <v>0</v>
      </c>
      <c r="F550">
        <f t="shared" si="76"/>
        <v>0</v>
      </c>
      <c r="G550">
        <f t="shared" si="77"/>
        <v>0</v>
      </c>
      <c r="H550">
        <f t="shared" si="78"/>
        <v>0</v>
      </c>
      <c r="I550">
        <f t="shared" si="79"/>
        <v>0</v>
      </c>
      <c r="J550">
        <f t="shared" si="80"/>
        <v>0</v>
      </c>
    </row>
    <row r="551" spans="1:10" x14ac:dyDescent="0.3">
      <c r="A551" s="9" t="s">
        <v>3791</v>
      </c>
      <c r="B551">
        <f t="shared" si="72"/>
        <v>0</v>
      </c>
      <c r="C551" s="26">
        <f t="shared" si="73"/>
        <v>0</v>
      </c>
      <c r="D551">
        <f t="shared" si="74"/>
        <v>1</v>
      </c>
      <c r="E551">
        <f t="shared" si="75"/>
        <v>0</v>
      </c>
      <c r="F551">
        <f t="shared" si="76"/>
        <v>0</v>
      </c>
      <c r="G551">
        <f t="shared" si="77"/>
        <v>0</v>
      </c>
      <c r="H551">
        <f t="shared" si="78"/>
        <v>0</v>
      </c>
      <c r="I551">
        <f t="shared" si="79"/>
        <v>0</v>
      </c>
      <c r="J551">
        <f t="shared" si="80"/>
        <v>0</v>
      </c>
    </row>
    <row r="552" spans="1:10" x14ac:dyDescent="0.3">
      <c r="A552" s="9" t="s">
        <v>3798</v>
      </c>
      <c r="B552">
        <f t="shared" si="72"/>
        <v>0</v>
      </c>
      <c r="C552" s="26">
        <f t="shared" si="73"/>
        <v>0</v>
      </c>
      <c r="D552">
        <f t="shared" si="74"/>
        <v>1</v>
      </c>
      <c r="E552">
        <f t="shared" si="75"/>
        <v>0</v>
      </c>
      <c r="F552">
        <f t="shared" si="76"/>
        <v>0</v>
      </c>
      <c r="G552">
        <f t="shared" si="77"/>
        <v>0</v>
      </c>
      <c r="H552">
        <f t="shared" si="78"/>
        <v>0</v>
      </c>
      <c r="I552">
        <f t="shared" si="79"/>
        <v>0</v>
      </c>
      <c r="J552">
        <f t="shared" si="80"/>
        <v>0</v>
      </c>
    </row>
    <row r="553" spans="1:10" x14ac:dyDescent="0.3">
      <c r="A553" s="9" t="s">
        <v>3804</v>
      </c>
      <c r="B553">
        <f t="shared" si="72"/>
        <v>0</v>
      </c>
      <c r="C553" s="26">
        <f t="shared" si="73"/>
        <v>0</v>
      </c>
      <c r="D553">
        <f t="shared" si="74"/>
        <v>1</v>
      </c>
      <c r="E553">
        <f t="shared" si="75"/>
        <v>0</v>
      </c>
      <c r="F553">
        <f t="shared" si="76"/>
        <v>0</v>
      </c>
      <c r="G553">
        <f t="shared" si="77"/>
        <v>0</v>
      </c>
      <c r="H553">
        <f t="shared" si="78"/>
        <v>1</v>
      </c>
      <c r="I553">
        <f t="shared" si="79"/>
        <v>0</v>
      </c>
      <c r="J553">
        <f t="shared" si="80"/>
        <v>0</v>
      </c>
    </row>
    <row r="554" spans="1:10" x14ac:dyDescent="0.3">
      <c r="A554" s="9" t="s">
        <v>3811</v>
      </c>
      <c r="B554">
        <f t="shared" si="72"/>
        <v>0</v>
      </c>
      <c r="C554" s="26">
        <f t="shared" si="73"/>
        <v>0</v>
      </c>
      <c r="D554">
        <f t="shared" si="74"/>
        <v>0</v>
      </c>
      <c r="E554">
        <f t="shared" si="75"/>
        <v>0</v>
      </c>
      <c r="F554">
        <f t="shared" si="76"/>
        <v>0</v>
      </c>
      <c r="G554">
        <f t="shared" si="77"/>
        <v>0</v>
      </c>
      <c r="H554">
        <f t="shared" si="78"/>
        <v>1</v>
      </c>
      <c r="I554">
        <f t="shared" si="79"/>
        <v>1</v>
      </c>
      <c r="J554">
        <f t="shared" si="80"/>
        <v>0</v>
      </c>
    </row>
    <row r="555" spans="1:10" x14ac:dyDescent="0.3">
      <c r="A555" s="9" t="s">
        <v>3818</v>
      </c>
      <c r="B555">
        <f t="shared" si="72"/>
        <v>0</v>
      </c>
      <c r="C555" s="26">
        <f t="shared" si="73"/>
        <v>0</v>
      </c>
      <c r="D555">
        <f t="shared" si="74"/>
        <v>0</v>
      </c>
      <c r="E555">
        <f t="shared" si="75"/>
        <v>0</v>
      </c>
      <c r="F555">
        <f t="shared" si="76"/>
        <v>1</v>
      </c>
      <c r="G555">
        <f t="shared" si="77"/>
        <v>0</v>
      </c>
      <c r="H555">
        <f t="shared" si="78"/>
        <v>0</v>
      </c>
      <c r="I555">
        <f t="shared" si="79"/>
        <v>0</v>
      </c>
      <c r="J555">
        <f t="shared" si="80"/>
        <v>0</v>
      </c>
    </row>
    <row r="556" spans="1:10" x14ac:dyDescent="0.3">
      <c r="A556" s="9" t="s">
        <v>3825</v>
      </c>
      <c r="B556">
        <f t="shared" si="72"/>
        <v>0</v>
      </c>
      <c r="C556" s="26">
        <f t="shared" si="73"/>
        <v>0</v>
      </c>
      <c r="D556">
        <f t="shared" si="74"/>
        <v>0</v>
      </c>
      <c r="E556">
        <f t="shared" si="75"/>
        <v>0</v>
      </c>
      <c r="F556">
        <f t="shared" si="76"/>
        <v>0</v>
      </c>
      <c r="G556">
        <f t="shared" si="77"/>
        <v>0</v>
      </c>
      <c r="H556">
        <f t="shared" si="78"/>
        <v>0</v>
      </c>
      <c r="I556">
        <f t="shared" si="79"/>
        <v>0</v>
      </c>
      <c r="J556">
        <f t="shared" si="80"/>
        <v>0</v>
      </c>
    </row>
    <row r="557" spans="1:10" x14ac:dyDescent="0.3">
      <c r="A557" s="9" t="s">
        <v>3832</v>
      </c>
      <c r="B557">
        <f t="shared" si="72"/>
        <v>0</v>
      </c>
      <c r="C557" s="26">
        <f t="shared" si="73"/>
        <v>0</v>
      </c>
      <c r="D557">
        <f t="shared" si="74"/>
        <v>0</v>
      </c>
      <c r="E557">
        <f t="shared" si="75"/>
        <v>0</v>
      </c>
      <c r="F557">
        <f t="shared" si="76"/>
        <v>0</v>
      </c>
      <c r="G557">
        <f t="shared" si="77"/>
        <v>0</v>
      </c>
      <c r="H557">
        <f t="shared" si="78"/>
        <v>0</v>
      </c>
      <c r="I557">
        <f t="shared" si="79"/>
        <v>0</v>
      </c>
      <c r="J557">
        <f t="shared" si="80"/>
        <v>0</v>
      </c>
    </row>
    <row r="558" spans="1:10" x14ac:dyDescent="0.3">
      <c r="A558" s="9" t="s">
        <v>3838</v>
      </c>
      <c r="B558">
        <f t="shared" si="72"/>
        <v>0</v>
      </c>
      <c r="C558" s="26">
        <f t="shared" si="73"/>
        <v>0</v>
      </c>
      <c r="D558">
        <f t="shared" si="74"/>
        <v>0</v>
      </c>
      <c r="E558">
        <f t="shared" si="75"/>
        <v>0</v>
      </c>
      <c r="F558">
        <f t="shared" si="76"/>
        <v>0</v>
      </c>
      <c r="G558">
        <f t="shared" si="77"/>
        <v>0</v>
      </c>
      <c r="H558">
        <f t="shared" si="78"/>
        <v>0</v>
      </c>
      <c r="I558">
        <f t="shared" si="79"/>
        <v>0</v>
      </c>
      <c r="J558">
        <f t="shared" si="80"/>
        <v>0</v>
      </c>
    </row>
    <row r="559" spans="1:10" x14ac:dyDescent="0.3">
      <c r="A559" s="9" t="s">
        <v>3845</v>
      </c>
      <c r="B559">
        <f t="shared" si="72"/>
        <v>0</v>
      </c>
      <c r="C559" s="26">
        <f t="shared" si="73"/>
        <v>0</v>
      </c>
      <c r="D559">
        <f t="shared" si="74"/>
        <v>0</v>
      </c>
      <c r="E559">
        <f t="shared" si="75"/>
        <v>0</v>
      </c>
      <c r="F559">
        <f t="shared" si="76"/>
        <v>0</v>
      </c>
      <c r="G559">
        <f t="shared" si="77"/>
        <v>0</v>
      </c>
      <c r="H559">
        <f t="shared" si="78"/>
        <v>0</v>
      </c>
      <c r="I559">
        <f t="shared" si="79"/>
        <v>0</v>
      </c>
      <c r="J559">
        <f t="shared" si="80"/>
        <v>0</v>
      </c>
    </row>
    <row r="560" spans="1:10" x14ac:dyDescent="0.3">
      <c r="A560" s="9" t="s">
        <v>3852</v>
      </c>
      <c r="B560">
        <f t="shared" si="72"/>
        <v>1</v>
      </c>
      <c r="C560" s="26">
        <f t="shared" si="73"/>
        <v>0</v>
      </c>
      <c r="D560">
        <f t="shared" si="74"/>
        <v>0</v>
      </c>
      <c r="E560">
        <f t="shared" si="75"/>
        <v>0</v>
      </c>
      <c r="F560">
        <f t="shared" si="76"/>
        <v>0</v>
      </c>
      <c r="G560">
        <f t="shared" si="77"/>
        <v>0</v>
      </c>
      <c r="H560">
        <f t="shared" si="78"/>
        <v>0</v>
      </c>
      <c r="I560">
        <f t="shared" si="79"/>
        <v>0</v>
      </c>
      <c r="J560">
        <f t="shared" si="80"/>
        <v>0</v>
      </c>
    </row>
    <row r="561" spans="1:10" x14ac:dyDescent="0.3">
      <c r="A561" s="9" t="s">
        <v>3858</v>
      </c>
      <c r="B561">
        <f t="shared" si="72"/>
        <v>0</v>
      </c>
      <c r="C561" s="26">
        <f t="shared" si="73"/>
        <v>0</v>
      </c>
      <c r="D561">
        <f t="shared" si="74"/>
        <v>0</v>
      </c>
      <c r="E561">
        <f t="shared" si="75"/>
        <v>0</v>
      </c>
      <c r="F561">
        <f t="shared" si="76"/>
        <v>0</v>
      </c>
      <c r="G561">
        <f t="shared" si="77"/>
        <v>0</v>
      </c>
      <c r="H561">
        <f t="shared" si="78"/>
        <v>0</v>
      </c>
      <c r="I561">
        <f t="shared" si="79"/>
        <v>0</v>
      </c>
      <c r="J561">
        <f t="shared" si="80"/>
        <v>0</v>
      </c>
    </row>
    <row r="562" spans="1:10" x14ac:dyDescent="0.3">
      <c r="A562" s="9" t="s">
        <v>3865</v>
      </c>
      <c r="B562">
        <f t="shared" si="72"/>
        <v>0</v>
      </c>
      <c r="C562" s="26">
        <f t="shared" si="73"/>
        <v>0</v>
      </c>
      <c r="D562">
        <f t="shared" si="74"/>
        <v>0</v>
      </c>
      <c r="E562">
        <f t="shared" si="75"/>
        <v>0</v>
      </c>
      <c r="F562">
        <f t="shared" si="76"/>
        <v>0</v>
      </c>
      <c r="G562">
        <f t="shared" si="77"/>
        <v>0</v>
      </c>
      <c r="H562">
        <f t="shared" si="78"/>
        <v>0</v>
      </c>
      <c r="I562">
        <f t="shared" si="79"/>
        <v>0</v>
      </c>
      <c r="J562">
        <f t="shared" si="80"/>
        <v>0</v>
      </c>
    </row>
    <row r="563" spans="1:10" x14ac:dyDescent="0.3">
      <c r="A563" s="9" t="s">
        <v>3872</v>
      </c>
      <c r="B563">
        <f t="shared" si="72"/>
        <v>0</v>
      </c>
      <c r="C563" s="26">
        <f t="shared" si="73"/>
        <v>0</v>
      </c>
      <c r="D563">
        <f t="shared" si="74"/>
        <v>0</v>
      </c>
      <c r="E563">
        <f t="shared" si="75"/>
        <v>0</v>
      </c>
      <c r="F563">
        <f t="shared" si="76"/>
        <v>0</v>
      </c>
      <c r="G563">
        <f t="shared" si="77"/>
        <v>0</v>
      </c>
      <c r="H563">
        <f t="shared" si="78"/>
        <v>0</v>
      </c>
      <c r="I563">
        <f t="shared" si="79"/>
        <v>0</v>
      </c>
      <c r="J563">
        <f t="shared" si="80"/>
        <v>0</v>
      </c>
    </row>
    <row r="564" spans="1:10" x14ac:dyDescent="0.3">
      <c r="A564" s="9" t="s">
        <v>3879</v>
      </c>
      <c r="B564">
        <f t="shared" si="72"/>
        <v>0</v>
      </c>
      <c r="C564" s="26">
        <f t="shared" si="73"/>
        <v>0</v>
      </c>
      <c r="D564">
        <f t="shared" si="74"/>
        <v>0</v>
      </c>
      <c r="E564">
        <f t="shared" si="75"/>
        <v>0</v>
      </c>
      <c r="F564">
        <f t="shared" si="76"/>
        <v>0</v>
      </c>
      <c r="G564">
        <f t="shared" si="77"/>
        <v>0</v>
      </c>
      <c r="H564">
        <f t="shared" si="78"/>
        <v>0</v>
      </c>
      <c r="I564">
        <f t="shared" si="79"/>
        <v>0</v>
      </c>
      <c r="J564">
        <f t="shared" si="80"/>
        <v>0</v>
      </c>
    </row>
    <row r="565" spans="1:10" x14ac:dyDescent="0.3">
      <c r="A565" s="9" t="s">
        <v>3886</v>
      </c>
      <c r="B565">
        <f t="shared" si="72"/>
        <v>0</v>
      </c>
      <c r="C565" s="26">
        <f t="shared" si="73"/>
        <v>0</v>
      </c>
      <c r="D565">
        <f t="shared" si="74"/>
        <v>0</v>
      </c>
      <c r="E565">
        <f t="shared" si="75"/>
        <v>0</v>
      </c>
      <c r="F565">
        <f t="shared" si="76"/>
        <v>0</v>
      </c>
      <c r="G565">
        <f t="shared" si="77"/>
        <v>0</v>
      </c>
      <c r="H565">
        <f t="shared" si="78"/>
        <v>0</v>
      </c>
      <c r="I565">
        <f t="shared" si="79"/>
        <v>0</v>
      </c>
      <c r="J565">
        <f t="shared" si="80"/>
        <v>0</v>
      </c>
    </row>
    <row r="566" spans="1:10" x14ac:dyDescent="0.3">
      <c r="A566" s="9" t="s">
        <v>3892</v>
      </c>
      <c r="B566">
        <f t="shared" si="72"/>
        <v>0</v>
      </c>
      <c r="C566" s="26">
        <f t="shared" si="73"/>
        <v>0</v>
      </c>
      <c r="D566">
        <f t="shared" si="74"/>
        <v>0</v>
      </c>
      <c r="E566">
        <f t="shared" si="75"/>
        <v>0</v>
      </c>
      <c r="F566">
        <f t="shared" si="76"/>
        <v>0</v>
      </c>
      <c r="G566">
        <f t="shared" si="77"/>
        <v>0</v>
      </c>
      <c r="H566">
        <f t="shared" si="78"/>
        <v>0</v>
      </c>
      <c r="I566">
        <f t="shared" si="79"/>
        <v>0</v>
      </c>
      <c r="J566">
        <f t="shared" si="80"/>
        <v>0</v>
      </c>
    </row>
    <row r="567" spans="1:10" x14ac:dyDescent="0.3">
      <c r="A567" s="9" t="s">
        <v>3899</v>
      </c>
      <c r="B567">
        <f t="shared" si="72"/>
        <v>0</v>
      </c>
      <c r="C567" s="26">
        <f t="shared" si="73"/>
        <v>0</v>
      </c>
      <c r="D567">
        <f t="shared" si="74"/>
        <v>0</v>
      </c>
      <c r="E567">
        <f t="shared" si="75"/>
        <v>0</v>
      </c>
      <c r="F567">
        <f t="shared" si="76"/>
        <v>0</v>
      </c>
      <c r="G567">
        <f t="shared" si="77"/>
        <v>0</v>
      </c>
      <c r="H567">
        <f t="shared" si="78"/>
        <v>0</v>
      </c>
      <c r="I567">
        <f t="shared" si="79"/>
        <v>0</v>
      </c>
      <c r="J567">
        <f t="shared" si="80"/>
        <v>0</v>
      </c>
    </row>
    <row r="568" spans="1:10" x14ac:dyDescent="0.3">
      <c r="A568" s="9" t="s">
        <v>3906</v>
      </c>
      <c r="B568">
        <f t="shared" si="72"/>
        <v>0</v>
      </c>
      <c r="C568" s="26">
        <f t="shared" si="73"/>
        <v>0</v>
      </c>
      <c r="D568">
        <f t="shared" si="74"/>
        <v>0</v>
      </c>
      <c r="E568">
        <f t="shared" si="75"/>
        <v>0</v>
      </c>
      <c r="F568">
        <f t="shared" si="76"/>
        <v>0</v>
      </c>
      <c r="G568">
        <f t="shared" si="77"/>
        <v>0</v>
      </c>
      <c r="H568">
        <f t="shared" si="78"/>
        <v>0</v>
      </c>
      <c r="I568">
        <f t="shared" si="79"/>
        <v>0</v>
      </c>
      <c r="J568">
        <f t="shared" si="80"/>
        <v>0</v>
      </c>
    </row>
    <row r="569" spans="1:10" x14ac:dyDescent="0.3">
      <c r="A569" s="9" t="s">
        <v>3920</v>
      </c>
      <c r="B569">
        <f t="shared" si="72"/>
        <v>0</v>
      </c>
      <c r="C569" s="26">
        <f t="shared" si="73"/>
        <v>0</v>
      </c>
      <c r="D569">
        <f t="shared" si="74"/>
        <v>0</v>
      </c>
      <c r="E569">
        <f t="shared" si="75"/>
        <v>0</v>
      </c>
      <c r="F569">
        <f t="shared" si="76"/>
        <v>0</v>
      </c>
      <c r="G569">
        <f t="shared" si="77"/>
        <v>0</v>
      </c>
      <c r="H569">
        <f t="shared" si="78"/>
        <v>0</v>
      </c>
      <c r="I569">
        <f t="shared" si="79"/>
        <v>0</v>
      </c>
      <c r="J569">
        <f t="shared" si="80"/>
        <v>0</v>
      </c>
    </row>
    <row r="570" spans="1:10" x14ac:dyDescent="0.3">
      <c r="A570" s="9" t="s">
        <v>3927</v>
      </c>
      <c r="B570">
        <f t="shared" si="72"/>
        <v>0</v>
      </c>
      <c r="C570" s="26">
        <f t="shared" si="73"/>
        <v>0</v>
      </c>
      <c r="D570">
        <f t="shared" si="74"/>
        <v>0</v>
      </c>
      <c r="E570">
        <f t="shared" si="75"/>
        <v>0</v>
      </c>
      <c r="F570">
        <f t="shared" si="76"/>
        <v>0</v>
      </c>
      <c r="G570">
        <f t="shared" si="77"/>
        <v>0</v>
      </c>
      <c r="H570">
        <f t="shared" si="78"/>
        <v>0</v>
      </c>
      <c r="I570">
        <f t="shared" si="79"/>
        <v>0</v>
      </c>
      <c r="J570">
        <f t="shared" si="80"/>
        <v>0</v>
      </c>
    </row>
    <row r="571" spans="1:10" x14ac:dyDescent="0.3">
      <c r="A571" s="9" t="s">
        <v>3933</v>
      </c>
      <c r="B571">
        <f t="shared" si="72"/>
        <v>0</v>
      </c>
      <c r="C571" s="26">
        <f t="shared" si="73"/>
        <v>0</v>
      </c>
      <c r="D571">
        <f t="shared" si="74"/>
        <v>0</v>
      </c>
      <c r="E571">
        <f t="shared" si="75"/>
        <v>0</v>
      </c>
      <c r="F571">
        <f t="shared" si="76"/>
        <v>0</v>
      </c>
      <c r="G571">
        <f t="shared" si="77"/>
        <v>0</v>
      </c>
      <c r="H571">
        <f t="shared" si="78"/>
        <v>0</v>
      </c>
      <c r="I571">
        <f t="shared" si="79"/>
        <v>0</v>
      </c>
      <c r="J571">
        <f t="shared" si="80"/>
        <v>0</v>
      </c>
    </row>
    <row r="572" spans="1:10" x14ac:dyDescent="0.3">
      <c r="A572" s="9" t="s">
        <v>3939</v>
      </c>
      <c r="B572">
        <f t="shared" si="72"/>
        <v>0</v>
      </c>
      <c r="C572" s="26">
        <f t="shared" si="73"/>
        <v>0</v>
      </c>
      <c r="D572">
        <f t="shared" si="74"/>
        <v>0</v>
      </c>
      <c r="E572">
        <f t="shared" si="75"/>
        <v>0</v>
      </c>
      <c r="F572">
        <f t="shared" si="76"/>
        <v>0</v>
      </c>
      <c r="G572">
        <f t="shared" si="77"/>
        <v>0</v>
      </c>
      <c r="H572">
        <f t="shared" si="78"/>
        <v>0</v>
      </c>
      <c r="I572">
        <f t="shared" si="79"/>
        <v>0</v>
      </c>
      <c r="J572">
        <f t="shared" si="80"/>
        <v>0</v>
      </c>
    </row>
    <row r="573" spans="1:10" x14ac:dyDescent="0.3">
      <c r="A573" s="9" t="s">
        <v>3946</v>
      </c>
      <c r="B573">
        <f t="shared" si="72"/>
        <v>0</v>
      </c>
      <c r="C573" s="26">
        <f t="shared" si="73"/>
        <v>0</v>
      </c>
      <c r="D573">
        <f t="shared" si="74"/>
        <v>0</v>
      </c>
      <c r="E573">
        <f t="shared" si="75"/>
        <v>0</v>
      </c>
      <c r="F573">
        <f t="shared" si="76"/>
        <v>0</v>
      </c>
      <c r="G573">
        <f t="shared" si="77"/>
        <v>0</v>
      </c>
      <c r="H573">
        <f t="shared" si="78"/>
        <v>0</v>
      </c>
      <c r="I573">
        <f t="shared" si="79"/>
        <v>0</v>
      </c>
      <c r="J573">
        <f t="shared" si="80"/>
        <v>0</v>
      </c>
    </row>
    <row r="574" spans="1:10" x14ac:dyDescent="0.3">
      <c r="A574" s="9" t="s">
        <v>3953</v>
      </c>
      <c r="B574">
        <f t="shared" si="72"/>
        <v>0</v>
      </c>
      <c r="C574" s="26">
        <f t="shared" si="73"/>
        <v>0</v>
      </c>
      <c r="D574">
        <f t="shared" si="74"/>
        <v>0</v>
      </c>
      <c r="E574">
        <f t="shared" si="75"/>
        <v>1</v>
      </c>
      <c r="F574">
        <f t="shared" si="76"/>
        <v>0</v>
      </c>
      <c r="G574">
        <f t="shared" si="77"/>
        <v>0</v>
      </c>
      <c r="H574">
        <f t="shared" si="78"/>
        <v>0</v>
      </c>
      <c r="I574">
        <f t="shared" si="79"/>
        <v>0</v>
      </c>
      <c r="J574">
        <f t="shared" si="80"/>
        <v>0</v>
      </c>
    </row>
    <row r="575" spans="1:10" x14ac:dyDescent="0.3">
      <c r="A575" s="9" t="s">
        <v>3960</v>
      </c>
      <c r="B575">
        <f t="shared" si="72"/>
        <v>0</v>
      </c>
      <c r="C575" s="26">
        <f t="shared" si="73"/>
        <v>0</v>
      </c>
      <c r="D575">
        <f t="shared" si="74"/>
        <v>1</v>
      </c>
      <c r="E575">
        <f t="shared" si="75"/>
        <v>0</v>
      </c>
      <c r="F575">
        <f t="shared" si="76"/>
        <v>0</v>
      </c>
      <c r="G575">
        <f t="shared" si="77"/>
        <v>0</v>
      </c>
      <c r="H575">
        <f t="shared" si="78"/>
        <v>0</v>
      </c>
      <c r="I575">
        <f t="shared" si="79"/>
        <v>0</v>
      </c>
      <c r="J575">
        <f t="shared" si="80"/>
        <v>0</v>
      </c>
    </row>
    <row r="576" spans="1:10" x14ac:dyDescent="0.3">
      <c r="A576" s="9" t="s">
        <v>3967</v>
      </c>
      <c r="B576">
        <f t="shared" si="72"/>
        <v>0</v>
      </c>
      <c r="C576" s="26">
        <f t="shared" si="73"/>
        <v>0</v>
      </c>
      <c r="D576">
        <f t="shared" si="74"/>
        <v>0</v>
      </c>
      <c r="E576">
        <f t="shared" si="75"/>
        <v>1</v>
      </c>
      <c r="F576">
        <f t="shared" si="76"/>
        <v>0</v>
      </c>
      <c r="G576">
        <f t="shared" si="77"/>
        <v>0</v>
      </c>
      <c r="H576">
        <f t="shared" si="78"/>
        <v>0</v>
      </c>
      <c r="I576">
        <f t="shared" si="79"/>
        <v>0</v>
      </c>
      <c r="J576">
        <f t="shared" si="80"/>
        <v>0</v>
      </c>
    </row>
    <row r="577" spans="1:10" x14ac:dyDescent="0.3">
      <c r="A577" s="9" t="s">
        <v>3974</v>
      </c>
      <c r="B577">
        <f t="shared" si="72"/>
        <v>0</v>
      </c>
      <c r="C577" s="26">
        <f t="shared" si="73"/>
        <v>0</v>
      </c>
      <c r="D577">
        <f t="shared" si="74"/>
        <v>0</v>
      </c>
      <c r="E577">
        <f t="shared" si="75"/>
        <v>0</v>
      </c>
      <c r="F577">
        <f t="shared" si="76"/>
        <v>1</v>
      </c>
      <c r="G577">
        <f t="shared" si="77"/>
        <v>0</v>
      </c>
      <c r="H577">
        <f t="shared" si="78"/>
        <v>0</v>
      </c>
      <c r="I577">
        <f t="shared" si="79"/>
        <v>0</v>
      </c>
      <c r="J577">
        <f t="shared" si="80"/>
        <v>0</v>
      </c>
    </row>
    <row r="578" spans="1:10" x14ac:dyDescent="0.3">
      <c r="A578" s="9" t="s">
        <v>3980</v>
      </c>
      <c r="B578">
        <f t="shared" si="72"/>
        <v>0</v>
      </c>
      <c r="C578" s="26">
        <f t="shared" si="73"/>
        <v>0</v>
      </c>
      <c r="D578">
        <f t="shared" si="74"/>
        <v>0</v>
      </c>
      <c r="E578">
        <f t="shared" si="75"/>
        <v>0</v>
      </c>
      <c r="F578">
        <f t="shared" si="76"/>
        <v>0</v>
      </c>
      <c r="G578">
        <f t="shared" si="77"/>
        <v>0</v>
      </c>
      <c r="H578">
        <f t="shared" si="78"/>
        <v>0</v>
      </c>
      <c r="I578">
        <f t="shared" si="79"/>
        <v>0</v>
      </c>
      <c r="J578">
        <f t="shared" si="80"/>
        <v>0</v>
      </c>
    </row>
    <row r="579" spans="1:10" x14ac:dyDescent="0.3">
      <c r="A579" s="9" t="s">
        <v>3987</v>
      </c>
      <c r="B579">
        <f t="shared" ref="B579:B642" si="81">ISNUMBER(SEARCH($B$1,A579))+0</f>
        <v>0</v>
      </c>
      <c r="C579" s="26">
        <f t="shared" ref="C579:C642" si="82">ISNUMBER(SEARCH($C$1,A579))+0</f>
        <v>0</v>
      </c>
      <c r="D579">
        <f t="shared" ref="D579:D642" si="83">ISNUMBER(SEARCH($D$1,A579))+0</f>
        <v>0</v>
      </c>
      <c r="E579">
        <f t="shared" ref="E579:E642" si="84">ISNUMBER(SEARCH($E$1,A579))+0</f>
        <v>0</v>
      </c>
      <c r="F579">
        <f t="shared" ref="F579:F642" si="85">ISNUMBER(SEARCH($F$1,A579))+0</f>
        <v>0</v>
      </c>
      <c r="G579">
        <f t="shared" ref="G579:G642" si="86">ISNUMBER(SEARCH($G$1,A579))+0</f>
        <v>0</v>
      </c>
      <c r="H579">
        <f t="shared" ref="H579:H642" si="87">ISNUMBER(SEARCH($H$1,A579))+0</f>
        <v>0</v>
      </c>
      <c r="I579">
        <f t="shared" ref="I579:I642" si="88">ISNUMBER(SEARCH($I$1,A579))+0</f>
        <v>0</v>
      </c>
      <c r="J579">
        <f t="shared" ref="J579:J642" si="89">ISNUMBER(SEARCH($J$1,A579))+0</f>
        <v>0</v>
      </c>
    </row>
    <row r="580" spans="1:10" x14ac:dyDescent="0.3">
      <c r="A580" s="9" t="s">
        <v>3994</v>
      </c>
      <c r="B580">
        <f t="shared" si="81"/>
        <v>0</v>
      </c>
      <c r="C580" s="26">
        <f t="shared" si="82"/>
        <v>0</v>
      </c>
      <c r="D580">
        <f t="shared" si="83"/>
        <v>0</v>
      </c>
      <c r="E580">
        <f t="shared" si="84"/>
        <v>0</v>
      </c>
      <c r="F580">
        <f t="shared" si="85"/>
        <v>1</v>
      </c>
      <c r="G580">
        <f t="shared" si="86"/>
        <v>0</v>
      </c>
      <c r="H580">
        <f t="shared" si="87"/>
        <v>0</v>
      </c>
      <c r="I580">
        <f t="shared" si="88"/>
        <v>0</v>
      </c>
      <c r="J580">
        <f t="shared" si="89"/>
        <v>0</v>
      </c>
    </row>
    <row r="581" spans="1:10" x14ac:dyDescent="0.3">
      <c r="A581" s="9" t="s">
        <v>4001</v>
      </c>
      <c r="B581">
        <f t="shared" si="81"/>
        <v>0</v>
      </c>
      <c r="C581" s="26">
        <f t="shared" si="82"/>
        <v>0</v>
      </c>
      <c r="D581">
        <f t="shared" si="83"/>
        <v>0</v>
      </c>
      <c r="E581">
        <f t="shared" si="84"/>
        <v>0</v>
      </c>
      <c r="F581">
        <f t="shared" si="85"/>
        <v>0</v>
      </c>
      <c r="G581">
        <f t="shared" si="86"/>
        <v>0</v>
      </c>
      <c r="H581">
        <f t="shared" si="87"/>
        <v>0</v>
      </c>
      <c r="I581">
        <f t="shared" si="88"/>
        <v>0</v>
      </c>
      <c r="J581">
        <f t="shared" si="89"/>
        <v>0</v>
      </c>
    </row>
    <row r="582" spans="1:10" x14ac:dyDescent="0.3">
      <c r="A582" s="9" t="s">
        <v>4008</v>
      </c>
      <c r="B582">
        <f t="shared" si="81"/>
        <v>0</v>
      </c>
      <c r="C582" s="26">
        <f t="shared" si="82"/>
        <v>0</v>
      </c>
      <c r="D582">
        <f t="shared" si="83"/>
        <v>0</v>
      </c>
      <c r="E582">
        <f t="shared" si="84"/>
        <v>0</v>
      </c>
      <c r="F582">
        <f t="shared" si="85"/>
        <v>0</v>
      </c>
      <c r="G582">
        <f t="shared" si="86"/>
        <v>0</v>
      </c>
      <c r="H582">
        <f t="shared" si="87"/>
        <v>0</v>
      </c>
      <c r="I582">
        <f t="shared" si="88"/>
        <v>0</v>
      </c>
      <c r="J582">
        <f t="shared" si="89"/>
        <v>0</v>
      </c>
    </row>
    <row r="583" spans="1:10" x14ac:dyDescent="0.3">
      <c r="A583" s="9" t="s">
        <v>4014</v>
      </c>
      <c r="B583">
        <f t="shared" si="81"/>
        <v>0</v>
      </c>
      <c r="C583" s="26">
        <f t="shared" si="82"/>
        <v>0</v>
      </c>
      <c r="D583">
        <f t="shared" si="83"/>
        <v>0</v>
      </c>
      <c r="E583">
        <f t="shared" si="84"/>
        <v>1</v>
      </c>
      <c r="F583">
        <f t="shared" si="85"/>
        <v>0</v>
      </c>
      <c r="G583">
        <f t="shared" si="86"/>
        <v>0</v>
      </c>
      <c r="H583">
        <f t="shared" si="87"/>
        <v>0</v>
      </c>
      <c r="I583">
        <f t="shared" si="88"/>
        <v>0</v>
      </c>
      <c r="J583">
        <f t="shared" si="89"/>
        <v>0</v>
      </c>
    </row>
    <row r="584" spans="1:10" x14ac:dyDescent="0.3">
      <c r="A584" s="9" t="s">
        <v>4021</v>
      </c>
      <c r="B584">
        <f t="shared" si="81"/>
        <v>0</v>
      </c>
      <c r="C584" s="26">
        <f t="shared" si="82"/>
        <v>0</v>
      </c>
      <c r="D584">
        <f t="shared" si="83"/>
        <v>1</v>
      </c>
      <c r="E584">
        <f t="shared" si="84"/>
        <v>0</v>
      </c>
      <c r="F584">
        <f t="shared" si="85"/>
        <v>0</v>
      </c>
      <c r="G584">
        <f t="shared" si="86"/>
        <v>0</v>
      </c>
      <c r="H584">
        <f t="shared" si="87"/>
        <v>0</v>
      </c>
      <c r="I584">
        <f t="shared" si="88"/>
        <v>0</v>
      </c>
      <c r="J584">
        <f t="shared" si="89"/>
        <v>0</v>
      </c>
    </row>
    <row r="585" spans="1:10" x14ac:dyDescent="0.3">
      <c r="A585" s="9" t="s">
        <v>4027</v>
      </c>
      <c r="B585">
        <f t="shared" si="81"/>
        <v>0</v>
      </c>
      <c r="C585" s="26">
        <f t="shared" si="82"/>
        <v>0</v>
      </c>
      <c r="D585">
        <f t="shared" si="83"/>
        <v>0</v>
      </c>
      <c r="E585">
        <f t="shared" si="84"/>
        <v>0</v>
      </c>
      <c r="F585">
        <f t="shared" si="85"/>
        <v>0</v>
      </c>
      <c r="G585">
        <f t="shared" si="86"/>
        <v>0</v>
      </c>
      <c r="H585">
        <f t="shared" si="87"/>
        <v>0</v>
      </c>
      <c r="I585">
        <f t="shared" si="88"/>
        <v>0</v>
      </c>
      <c r="J585">
        <f t="shared" si="89"/>
        <v>0</v>
      </c>
    </row>
    <row r="586" spans="1:10" x14ac:dyDescent="0.3">
      <c r="A586" s="9" t="s">
        <v>4034</v>
      </c>
      <c r="B586">
        <f t="shared" si="81"/>
        <v>0</v>
      </c>
      <c r="C586" s="26">
        <f t="shared" si="82"/>
        <v>0</v>
      </c>
      <c r="D586">
        <f t="shared" si="83"/>
        <v>0</v>
      </c>
      <c r="E586">
        <f t="shared" si="84"/>
        <v>0</v>
      </c>
      <c r="F586">
        <f t="shared" si="85"/>
        <v>0</v>
      </c>
      <c r="G586">
        <f t="shared" si="86"/>
        <v>0</v>
      </c>
      <c r="H586">
        <f t="shared" si="87"/>
        <v>0</v>
      </c>
      <c r="I586">
        <f t="shared" si="88"/>
        <v>0</v>
      </c>
      <c r="J586">
        <f t="shared" si="89"/>
        <v>0</v>
      </c>
    </row>
    <row r="587" spans="1:10" x14ac:dyDescent="0.3">
      <c r="A587" s="9" t="s">
        <v>4041</v>
      </c>
      <c r="B587">
        <f t="shared" si="81"/>
        <v>0</v>
      </c>
      <c r="C587" s="26">
        <f t="shared" si="82"/>
        <v>0</v>
      </c>
      <c r="D587">
        <f t="shared" si="83"/>
        <v>0</v>
      </c>
      <c r="E587">
        <f t="shared" si="84"/>
        <v>0</v>
      </c>
      <c r="F587">
        <f t="shared" si="85"/>
        <v>0</v>
      </c>
      <c r="G587">
        <f t="shared" si="86"/>
        <v>0</v>
      </c>
      <c r="H587">
        <f t="shared" si="87"/>
        <v>0</v>
      </c>
      <c r="I587">
        <f t="shared" si="88"/>
        <v>0</v>
      </c>
      <c r="J587">
        <f t="shared" si="89"/>
        <v>0</v>
      </c>
    </row>
    <row r="588" spans="1:10" x14ac:dyDescent="0.3">
      <c r="A588" s="9" t="s">
        <v>4047</v>
      </c>
      <c r="B588">
        <f t="shared" si="81"/>
        <v>0</v>
      </c>
      <c r="C588" s="26">
        <f t="shared" si="82"/>
        <v>1</v>
      </c>
      <c r="D588">
        <f t="shared" si="83"/>
        <v>0</v>
      </c>
      <c r="E588">
        <f t="shared" si="84"/>
        <v>0</v>
      </c>
      <c r="F588">
        <f t="shared" si="85"/>
        <v>0</v>
      </c>
      <c r="G588">
        <f t="shared" si="86"/>
        <v>0</v>
      </c>
      <c r="H588">
        <f t="shared" si="87"/>
        <v>0</v>
      </c>
      <c r="I588">
        <f t="shared" si="88"/>
        <v>0</v>
      </c>
      <c r="J588">
        <f t="shared" si="89"/>
        <v>1</v>
      </c>
    </row>
    <row r="589" spans="1:10" x14ac:dyDescent="0.3">
      <c r="A589" s="9" t="s">
        <v>4053</v>
      </c>
      <c r="B589">
        <f t="shared" si="81"/>
        <v>0</v>
      </c>
      <c r="C589" s="26">
        <f t="shared" si="82"/>
        <v>0</v>
      </c>
      <c r="D589">
        <f t="shared" si="83"/>
        <v>0</v>
      </c>
      <c r="E589">
        <f t="shared" si="84"/>
        <v>0</v>
      </c>
      <c r="F589">
        <f t="shared" si="85"/>
        <v>0</v>
      </c>
      <c r="G589">
        <f t="shared" si="86"/>
        <v>0</v>
      </c>
      <c r="H589">
        <f t="shared" si="87"/>
        <v>0</v>
      </c>
      <c r="I589">
        <f t="shared" si="88"/>
        <v>0</v>
      </c>
      <c r="J589">
        <f t="shared" si="89"/>
        <v>0</v>
      </c>
    </row>
    <row r="590" spans="1:10" x14ac:dyDescent="0.3">
      <c r="A590" s="9" t="s">
        <v>4059</v>
      </c>
      <c r="B590">
        <f t="shared" si="81"/>
        <v>0</v>
      </c>
      <c r="C590" s="26">
        <f t="shared" si="82"/>
        <v>0</v>
      </c>
      <c r="D590">
        <f t="shared" si="83"/>
        <v>0</v>
      </c>
      <c r="E590">
        <f t="shared" si="84"/>
        <v>0</v>
      </c>
      <c r="F590">
        <f t="shared" si="85"/>
        <v>0</v>
      </c>
      <c r="G590">
        <f t="shared" si="86"/>
        <v>0</v>
      </c>
      <c r="H590">
        <f t="shared" si="87"/>
        <v>0</v>
      </c>
      <c r="I590">
        <f t="shared" si="88"/>
        <v>0</v>
      </c>
      <c r="J590">
        <f t="shared" si="89"/>
        <v>0</v>
      </c>
    </row>
    <row r="591" spans="1:10" x14ac:dyDescent="0.3">
      <c r="A591" s="9" t="s">
        <v>4065</v>
      </c>
      <c r="B591">
        <f t="shared" si="81"/>
        <v>0</v>
      </c>
      <c r="C591" s="26">
        <f t="shared" si="82"/>
        <v>0</v>
      </c>
      <c r="D591">
        <f t="shared" si="83"/>
        <v>1</v>
      </c>
      <c r="E591">
        <f t="shared" si="84"/>
        <v>0</v>
      </c>
      <c r="F591">
        <f t="shared" si="85"/>
        <v>0</v>
      </c>
      <c r="G591">
        <f t="shared" si="86"/>
        <v>0</v>
      </c>
      <c r="H591">
        <f t="shared" si="87"/>
        <v>1</v>
      </c>
      <c r="I591">
        <f t="shared" si="88"/>
        <v>0</v>
      </c>
      <c r="J591">
        <f t="shared" si="89"/>
        <v>0</v>
      </c>
    </row>
    <row r="592" spans="1:10" x14ac:dyDescent="0.3">
      <c r="A592" s="9" t="s">
        <v>4072</v>
      </c>
      <c r="B592">
        <f t="shared" si="81"/>
        <v>0</v>
      </c>
      <c r="C592" s="26">
        <f t="shared" si="82"/>
        <v>0</v>
      </c>
      <c r="D592">
        <f t="shared" si="83"/>
        <v>0</v>
      </c>
      <c r="E592">
        <f t="shared" si="84"/>
        <v>0</v>
      </c>
      <c r="F592">
        <f t="shared" si="85"/>
        <v>0</v>
      </c>
      <c r="G592">
        <f t="shared" si="86"/>
        <v>0</v>
      </c>
      <c r="H592">
        <f t="shared" si="87"/>
        <v>0</v>
      </c>
      <c r="I592">
        <f t="shared" si="88"/>
        <v>0</v>
      </c>
      <c r="J592">
        <f t="shared" si="89"/>
        <v>0</v>
      </c>
    </row>
    <row r="593" spans="1:10" x14ac:dyDescent="0.3">
      <c r="A593" s="9" t="s">
        <v>4078</v>
      </c>
      <c r="B593">
        <f t="shared" si="81"/>
        <v>0</v>
      </c>
      <c r="C593" s="26">
        <f t="shared" si="82"/>
        <v>0</v>
      </c>
      <c r="D593">
        <f t="shared" si="83"/>
        <v>0</v>
      </c>
      <c r="E593">
        <f t="shared" si="84"/>
        <v>0</v>
      </c>
      <c r="F593">
        <f t="shared" si="85"/>
        <v>0</v>
      </c>
      <c r="G593">
        <f t="shared" si="86"/>
        <v>0</v>
      </c>
      <c r="H593">
        <f t="shared" si="87"/>
        <v>0</v>
      </c>
      <c r="I593">
        <f t="shared" si="88"/>
        <v>0</v>
      </c>
      <c r="J593">
        <f t="shared" si="89"/>
        <v>0</v>
      </c>
    </row>
    <row r="594" spans="1:10" x14ac:dyDescent="0.3">
      <c r="A594" s="9" t="s">
        <v>4085</v>
      </c>
      <c r="B594">
        <f t="shared" si="81"/>
        <v>0</v>
      </c>
      <c r="C594" s="26">
        <f t="shared" si="82"/>
        <v>0</v>
      </c>
      <c r="D594">
        <f t="shared" si="83"/>
        <v>0</v>
      </c>
      <c r="E594">
        <f t="shared" si="84"/>
        <v>0</v>
      </c>
      <c r="F594">
        <f t="shared" si="85"/>
        <v>0</v>
      </c>
      <c r="G594">
        <f t="shared" si="86"/>
        <v>0</v>
      </c>
      <c r="H594">
        <f t="shared" si="87"/>
        <v>0</v>
      </c>
      <c r="I594">
        <f t="shared" si="88"/>
        <v>0</v>
      </c>
      <c r="J594">
        <f t="shared" si="89"/>
        <v>0</v>
      </c>
    </row>
    <row r="595" spans="1:10" x14ac:dyDescent="0.3">
      <c r="A595" s="9" t="s">
        <v>4092</v>
      </c>
      <c r="B595">
        <f t="shared" si="81"/>
        <v>0</v>
      </c>
      <c r="C595" s="26">
        <f t="shared" si="82"/>
        <v>0</v>
      </c>
      <c r="D595">
        <f t="shared" si="83"/>
        <v>0</v>
      </c>
      <c r="E595">
        <f t="shared" si="84"/>
        <v>0</v>
      </c>
      <c r="F595">
        <f t="shared" si="85"/>
        <v>0</v>
      </c>
      <c r="G595">
        <f t="shared" si="86"/>
        <v>0</v>
      </c>
      <c r="H595">
        <f t="shared" si="87"/>
        <v>0</v>
      </c>
      <c r="I595">
        <f t="shared" si="88"/>
        <v>0</v>
      </c>
      <c r="J595">
        <f t="shared" si="89"/>
        <v>0</v>
      </c>
    </row>
    <row r="596" spans="1:10" x14ac:dyDescent="0.3">
      <c r="A596" s="9" t="s">
        <v>4099</v>
      </c>
      <c r="B596">
        <f t="shared" si="81"/>
        <v>0</v>
      </c>
      <c r="C596" s="26">
        <f t="shared" si="82"/>
        <v>0</v>
      </c>
      <c r="D596">
        <f t="shared" si="83"/>
        <v>0</v>
      </c>
      <c r="E596">
        <f t="shared" si="84"/>
        <v>0</v>
      </c>
      <c r="F596">
        <f t="shared" si="85"/>
        <v>0</v>
      </c>
      <c r="G596">
        <f t="shared" si="86"/>
        <v>0</v>
      </c>
      <c r="H596">
        <f t="shared" si="87"/>
        <v>0</v>
      </c>
      <c r="I596">
        <f t="shared" si="88"/>
        <v>0</v>
      </c>
      <c r="J596">
        <f t="shared" si="89"/>
        <v>0</v>
      </c>
    </row>
    <row r="597" spans="1:10" x14ac:dyDescent="0.3">
      <c r="A597" s="9" t="s">
        <v>4105</v>
      </c>
      <c r="B597">
        <f t="shared" si="81"/>
        <v>0</v>
      </c>
      <c r="C597" s="26">
        <f t="shared" si="82"/>
        <v>0</v>
      </c>
      <c r="D597">
        <f t="shared" si="83"/>
        <v>0</v>
      </c>
      <c r="E597">
        <f t="shared" si="84"/>
        <v>0</v>
      </c>
      <c r="F597">
        <f t="shared" si="85"/>
        <v>0</v>
      </c>
      <c r="G597">
        <f t="shared" si="86"/>
        <v>0</v>
      </c>
      <c r="H597">
        <f t="shared" si="87"/>
        <v>0</v>
      </c>
      <c r="I597">
        <f t="shared" si="88"/>
        <v>0</v>
      </c>
      <c r="J597">
        <f t="shared" si="89"/>
        <v>0</v>
      </c>
    </row>
    <row r="598" spans="1:10" x14ac:dyDescent="0.3">
      <c r="A598" s="9" t="s">
        <v>4111</v>
      </c>
      <c r="B598">
        <f t="shared" si="81"/>
        <v>1</v>
      </c>
      <c r="C598" s="26">
        <f t="shared" si="82"/>
        <v>0</v>
      </c>
      <c r="D598">
        <f t="shared" si="83"/>
        <v>0</v>
      </c>
      <c r="E598">
        <f t="shared" si="84"/>
        <v>1</v>
      </c>
      <c r="F598">
        <f t="shared" si="85"/>
        <v>0</v>
      </c>
      <c r="G598">
        <f t="shared" si="86"/>
        <v>0</v>
      </c>
      <c r="H598">
        <f t="shared" si="87"/>
        <v>0</v>
      </c>
      <c r="I598">
        <f t="shared" si="88"/>
        <v>0</v>
      </c>
      <c r="J598">
        <f t="shared" si="89"/>
        <v>0</v>
      </c>
    </row>
    <row r="599" spans="1:10" x14ac:dyDescent="0.3">
      <c r="A599" s="9" t="s">
        <v>4118</v>
      </c>
      <c r="B599">
        <f t="shared" si="81"/>
        <v>0</v>
      </c>
      <c r="C599" s="26">
        <f t="shared" si="82"/>
        <v>0</v>
      </c>
      <c r="D599">
        <f t="shared" si="83"/>
        <v>0</v>
      </c>
      <c r="E599">
        <f t="shared" si="84"/>
        <v>0</v>
      </c>
      <c r="F599">
        <f t="shared" si="85"/>
        <v>0</v>
      </c>
      <c r="G599">
        <f t="shared" si="86"/>
        <v>0</v>
      </c>
      <c r="H599">
        <f t="shared" si="87"/>
        <v>0</v>
      </c>
      <c r="I599">
        <f t="shared" si="88"/>
        <v>0</v>
      </c>
      <c r="J599">
        <f t="shared" si="89"/>
        <v>0</v>
      </c>
    </row>
    <row r="600" spans="1:10" x14ac:dyDescent="0.3">
      <c r="A600" s="9" t="s">
        <v>4125</v>
      </c>
      <c r="B600">
        <f t="shared" si="81"/>
        <v>0</v>
      </c>
      <c r="C600" s="26">
        <f t="shared" si="82"/>
        <v>0</v>
      </c>
      <c r="D600">
        <f t="shared" si="83"/>
        <v>0</v>
      </c>
      <c r="E600">
        <f t="shared" si="84"/>
        <v>1</v>
      </c>
      <c r="F600">
        <f t="shared" si="85"/>
        <v>1</v>
      </c>
      <c r="G600">
        <f t="shared" si="86"/>
        <v>0</v>
      </c>
      <c r="H600">
        <f t="shared" si="87"/>
        <v>0</v>
      </c>
      <c r="I600">
        <f t="shared" si="88"/>
        <v>0</v>
      </c>
      <c r="J600">
        <f t="shared" si="89"/>
        <v>0</v>
      </c>
    </row>
    <row r="601" spans="1:10" x14ac:dyDescent="0.3">
      <c r="A601" s="9" t="s">
        <v>4132</v>
      </c>
      <c r="B601">
        <f t="shared" si="81"/>
        <v>0</v>
      </c>
      <c r="C601" s="26">
        <f t="shared" si="82"/>
        <v>0</v>
      </c>
      <c r="D601">
        <f t="shared" si="83"/>
        <v>0</v>
      </c>
      <c r="E601">
        <f t="shared" si="84"/>
        <v>0</v>
      </c>
      <c r="F601">
        <f t="shared" si="85"/>
        <v>0</v>
      </c>
      <c r="G601">
        <f t="shared" si="86"/>
        <v>0</v>
      </c>
      <c r="H601">
        <f t="shared" si="87"/>
        <v>0</v>
      </c>
      <c r="I601">
        <f t="shared" si="88"/>
        <v>0</v>
      </c>
      <c r="J601">
        <f t="shared" si="89"/>
        <v>0</v>
      </c>
    </row>
    <row r="602" spans="1:10" x14ac:dyDescent="0.3">
      <c r="A602" s="9" t="s">
        <v>4139</v>
      </c>
      <c r="B602">
        <f t="shared" si="81"/>
        <v>0</v>
      </c>
      <c r="C602" s="26">
        <f t="shared" si="82"/>
        <v>0</v>
      </c>
      <c r="D602">
        <f t="shared" si="83"/>
        <v>0</v>
      </c>
      <c r="E602">
        <f t="shared" si="84"/>
        <v>0</v>
      </c>
      <c r="F602">
        <f t="shared" si="85"/>
        <v>1</v>
      </c>
      <c r="G602">
        <f t="shared" si="86"/>
        <v>0</v>
      </c>
      <c r="H602">
        <f t="shared" si="87"/>
        <v>0</v>
      </c>
      <c r="I602">
        <f t="shared" si="88"/>
        <v>0</v>
      </c>
      <c r="J602">
        <f t="shared" si="89"/>
        <v>0</v>
      </c>
    </row>
    <row r="603" spans="1:10" x14ac:dyDescent="0.3">
      <c r="A603" s="9" t="s">
        <v>4146</v>
      </c>
      <c r="B603">
        <f t="shared" si="81"/>
        <v>0</v>
      </c>
      <c r="C603" s="26">
        <f t="shared" si="82"/>
        <v>0</v>
      </c>
      <c r="D603">
        <f t="shared" si="83"/>
        <v>1</v>
      </c>
      <c r="E603">
        <f t="shared" si="84"/>
        <v>0</v>
      </c>
      <c r="F603">
        <f t="shared" si="85"/>
        <v>1</v>
      </c>
      <c r="G603">
        <f t="shared" si="86"/>
        <v>0</v>
      </c>
      <c r="H603">
        <f t="shared" si="87"/>
        <v>0</v>
      </c>
      <c r="I603">
        <f t="shared" si="88"/>
        <v>0</v>
      </c>
      <c r="J603">
        <f t="shared" si="89"/>
        <v>0</v>
      </c>
    </row>
    <row r="604" spans="1:10" x14ac:dyDescent="0.3">
      <c r="A604" s="9" t="s">
        <v>4153</v>
      </c>
      <c r="B604">
        <f t="shared" si="81"/>
        <v>0</v>
      </c>
      <c r="C604" s="26">
        <f t="shared" si="82"/>
        <v>0</v>
      </c>
      <c r="D604">
        <f t="shared" si="83"/>
        <v>0</v>
      </c>
      <c r="E604">
        <f t="shared" si="84"/>
        <v>0</v>
      </c>
      <c r="F604">
        <f t="shared" si="85"/>
        <v>0</v>
      </c>
      <c r="G604">
        <f t="shared" si="86"/>
        <v>0</v>
      </c>
      <c r="H604">
        <f t="shared" si="87"/>
        <v>0</v>
      </c>
      <c r="I604">
        <f t="shared" si="88"/>
        <v>0</v>
      </c>
      <c r="J604">
        <f t="shared" si="89"/>
        <v>0</v>
      </c>
    </row>
    <row r="605" spans="1:10" x14ac:dyDescent="0.3">
      <c r="A605" s="9" t="s">
        <v>4158</v>
      </c>
      <c r="B605">
        <f t="shared" si="81"/>
        <v>0</v>
      </c>
      <c r="C605" s="26">
        <f t="shared" si="82"/>
        <v>1</v>
      </c>
      <c r="D605">
        <f t="shared" si="83"/>
        <v>0</v>
      </c>
      <c r="E605">
        <f t="shared" si="84"/>
        <v>0</v>
      </c>
      <c r="F605">
        <f t="shared" si="85"/>
        <v>1</v>
      </c>
      <c r="G605">
        <f t="shared" si="86"/>
        <v>0</v>
      </c>
      <c r="H605">
        <f t="shared" si="87"/>
        <v>0</v>
      </c>
      <c r="I605">
        <f t="shared" si="88"/>
        <v>0</v>
      </c>
      <c r="J605">
        <f t="shared" si="89"/>
        <v>0</v>
      </c>
    </row>
    <row r="606" spans="1:10" x14ac:dyDescent="0.3">
      <c r="A606" s="9" t="s">
        <v>4164</v>
      </c>
      <c r="B606">
        <f t="shared" si="81"/>
        <v>0</v>
      </c>
      <c r="C606" s="26">
        <f t="shared" si="82"/>
        <v>0</v>
      </c>
      <c r="D606">
        <f t="shared" si="83"/>
        <v>0</v>
      </c>
      <c r="E606">
        <f t="shared" si="84"/>
        <v>0</v>
      </c>
      <c r="F606">
        <f t="shared" si="85"/>
        <v>0</v>
      </c>
      <c r="G606">
        <f t="shared" si="86"/>
        <v>0</v>
      </c>
      <c r="H606">
        <f t="shared" si="87"/>
        <v>0</v>
      </c>
      <c r="I606">
        <f t="shared" si="88"/>
        <v>0</v>
      </c>
      <c r="J606">
        <f t="shared" si="89"/>
        <v>1</v>
      </c>
    </row>
    <row r="607" spans="1:10" x14ac:dyDescent="0.3">
      <c r="A607" s="9" t="s">
        <v>4171</v>
      </c>
      <c r="B607">
        <f t="shared" si="81"/>
        <v>0</v>
      </c>
      <c r="C607" s="26">
        <f t="shared" si="82"/>
        <v>0</v>
      </c>
      <c r="D607">
        <f t="shared" si="83"/>
        <v>0</v>
      </c>
      <c r="E607">
        <f t="shared" si="84"/>
        <v>0</v>
      </c>
      <c r="F607">
        <f t="shared" si="85"/>
        <v>0</v>
      </c>
      <c r="G607">
        <f t="shared" si="86"/>
        <v>0</v>
      </c>
      <c r="H607">
        <f t="shared" si="87"/>
        <v>0</v>
      </c>
      <c r="I607">
        <f t="shared" si="88"/>
        <v>0</v>
      </c>
      <c r="J607">
        <f t="shared" si="89"/>
        <v>0</v>
      </c>
    </row>
    <row r="608" spans="1:10" x14ac:dyDescent="0.3">
      <c r="A608" s="9" t="s">
        <v>4178</v>
      </c>
      <c r="B608">
        <f t="shared" si="81"/>
        <v>0</v>
      </c>
      <c r="C608" s="26">
        <f t="shared" si="82"/>
        <v>0</v>
      </c>
      <c r="D608">
        <f t="shared" si="83"/>
        <v>0</v>
      </c>
      <c r="E608">
        <f t="shared" si="84"/>
        <v>0</v>
      </c>
      <c r="F608">
        <f t="shared" si="85"/>
        <v>1</v>
      </c>
      <c r="G608">
        <f t="shared" si="86"/>
        <v>0</v>
      </c>
      <c r="H608">
        <f t="shared" si="87"/>
        <v>0</v>
      </c>
      <c r="I608">
        <f t="shared" si="88"/>
        <v>0</v>
      </c>
      <c r="J608">
        <f t="shared" si="89"/>
        <v>0</v>
      </c>
    </row>
    <row r="609" spans="1:10" x14ac:dyDescent="0.3">
      <c r="A609" s="9" t="s">
        <v>4185</v>
      </c>
      <c r="B609">
        <f t="shared" si="81"/>
        <v>0</v>
      </c>
      <c r="C609" s="26">
        <f t="shared" si="82"/>
        <v>0</v>
      </c>
      <c r="D609">
        <f t="shared" si="83"/>
        <v>0</v>
      </c>
      <c r="E609">
        <f t="shared" si="84"/>
        <v>0</v>
      </c>
      <c r="F609">
        <f t="shared" si="85"/>
        <v>0</v>
      </c>
      <c r="G609">
        <f t="shared" si="86"/>
        <v>0</v>
      </c>
      <c r="H609">
        <f t="shared" si="87"/>
        <v>0</v>
      </c>
      <c r="I609">
        <f t="shared" si="88"/>
        <v>0</v>
      </c>
      <c r="J609">
        <f t="shared" si="89"/>
        <v>0</v>
      </c>
    </row>
    <row r="610" spans="1:10" x14ac:dyDescent="0.3">
      <c r="A610" s="9" t="s">
        <v>4190</v>
      </c>
      <c r="B610">
        <f t="shared" si="81"/>
        <v>0</v>
      </c>
      <c r="C610" s="26">
        <f t="shared" si="82"/>
        <v>0</v>
      </c>
      <c r="D610">
        <f t="shared" si="83"/>
        <v>0</v>
      </c>
      <c r="E610">
        <f t="shared" si="84"/>
        <v>0</v>
      </c>
      <c r="F610">
        <f t="shared" si="85"/>
        <v>0</v>
      </c>
      <c r="G610">
        <f t="shared" si="86"/>
        <v>0</v>
      </c>
      <c r="H610">
        <f t="shared" si="87"/>
        <v>0</v>
      </c>
      <c r="I610">
        <f t="shared" si="88"/>
        <v>0</v>
      </c>
      <c r="J610">
        <f t="shared" si="89"/>
        <v>0</v>
      </c>
    </row>
    <row r="611" spans="1:10" x14ac:dyDescent="0.3">
      <c r="A611" s="9" t="s">
        <v>4197</v>
      </c>
      <c r="B611">
        <f t="shared" si="81"/>
        <v>0</v>
      </c>
      <c r="C611" s="26">
        <f t="shared" si="82"/>
        <v>0</v>
      </c>
      <c r="D611">
        <f t="shared" si="83"/>
        <v>0</v>
      </c>
      <c r="E611">
        <f t="shared" si="84"/>
        <v>0</v>
      </c>
      <c r="F611">
        <f t="shared" si="85"/>
        <v>0</v>
      </c>
      <c r="G611">
        <f t="shared" si="86"/>
        <v>0</v>
      </c>
      <c r="H611">
        <f t="shared" si="87"/>
        <v>0</v>
      </c>
      <c r="I611">
        <f t="shared" si="88"/>
        <v>0</v>
      </c>
      <c r="J611">
        <f t="shared" si="89"/>
        <v>0</v>
      </c>
    </row>
    <row r="612" spans="1:10" x14ac:dyDescent="0.3">
      <c r="A612" s="9" t="s">
        <v>4204</v>
      </c>
      <c r="B612">
        <f t="shared" si="81"/>
        <v>0</v>
      </c>
      <c r="C612" s="26">
        <f t="shared" si="82"/>
        <v>0</v>
      </c>
      <c r="D612">
        <f t="shared" si="83"/>
        <v>0</v>
      </c>
      <c r="E612">
        <f t="shared" si="84"/>
        <v>0</v>
      </c>
      <c r="F612">
        <f t="shared" si="85"/>
        <v>0</v>
      </c>
      <c r="G612">
        <f t="shared" si="86"/>
        <v>0</v>
      </c>
      <c r="H612">
        <f t="shared" si="87"/>
        <v>0</v>
      </c>
      <c r="I612">
        <f t="shared" si="88"/>
        <v>0</v>
      </c>
      <c r="J612">
        <f t="shared" si="89"/>
        <v>0</v>
      </c>
    </row>
    <row r="613" spans="1:10" x14ac:dyDescent="0.3">
      <c r="A613" s="9" t="s">
        <v>4211</v>
      </c>
      <c r="B613">
        <f t="shared" si="81"/>
        <v>0</v>
      </c>
      <c r="C613" s="26">
        <f t="shared" si="82"/>
        <v>0</v>
      </c>
      <c r="D613">
        <f t="shared" si="83"/>
        <v>0</v>
      </c>
      <c r="E613">
        <f t="shared" si="84"/>
        <v>0</v>
      </c>
      <c r="F613">
        <f t="shared" si="85"/>
        <v>0</v>
      </c>
      <c r="G613">
        <f t="shared" si="86"/>
        <v>0</v>
      </c>
      <c r="H613">
        <f t="shared" si="87"/>
        <v>0</v>
      </c>
      <c r="I613">
        <f t="shared" si="88"/>
        <v>0</v>
      </c>
      <c r="J613">
        <f t="shared" si="89"/>
        <v>0</v>
      </c>
    </row>
    <row r="614" spans="1:10" x14ac:dyDescent="0.3">
      <c r="A614" s="9" t="s">
        <v>4218</v>
      </c>
      <c r="B614">
        <f t="shared" si="81"/>
        <v>0</v>
      </c>
      <c r="C614" s="26">
        <f t="shared" si="82"/>
        <v>1</v>
      </c>
      <c r="D614">
        <f t="shared" si="83"/>
        <v>0</v>
      </c>
      <c r="E614">
        <f t="shared" si="84"/>
        <v>1</v>
      </c>
      <c r="F614">
        <f t="shared" si="85"/>
        <v>0</v>
      </c>
      <c r="G614">
        <f t="shared" si="86"/>
        <v>0</v>
      </c>
      <c r="H614">
        <f t="shared" si="87"/>
        <v>0</v>
      </c>
      <c r="I614">
        <f t="shared" si="88"/>
        <v>0</v>
      </c>
      <c r="J614">
        <f t="shared" si="89"/>
        <v>0</v>
      </c>
    </row>
    <row r="615" spans="1:10" x14ac:dyDescent="0.3">
      <c r="A615" s="9" t="s">
        <v>4225</v>
      </c>
      <c r="B615">
        <f t="shared" si="81"/>
        <v>0</v>
      </c>
      <c r="C615" s="26">
        <f t="shared" si="82"/>
        <v>0</v>
      </c>
      <c r="D615">
        <f t="shared" si="83"/>
        <v>0</v>
      </c>
      <c r="E615">
        <f t="shared" si="84"/>
        <v>0</v>
      </c>
      <c r="F615">
        <f t="shared" si="85"/>
        <v>0</v>
      </c>
      <c r="G615">
        <f t="shared" si="86"/>
        <v>0</v>
      </c>
      <c r="H615">
        <f t="shared" si="87"/>
        <v>0</v>
      </c>
      <c r="I615">
        <f t="shared" si="88"/>
        <v>0</v>
      </c>
      <c r="J615">
        <f t="shared" si="89"/>
        <v>0</v>
      </c>
    </row>
    <row r="616" spans="1:10" x14ac:dyDescent="0.3">
      <c r="A616" s="9" t="s">
        <v>4232</v>
      </c>
      <c r="B616">
        <f t="shared" si="81"/>
        <v>0</v>
      </c>
      <c r="C616" s="26">
        <f t="shared" si="82"/>
        <v>0</v>
      </c>
      <c r="D616">
        <f t="shared" si="83"/>
        <v>1</v>
      </c>
      <c r="E616">
        <f t="shared" si="84"/>
        <v>0</v>
      </c>
      <c r="F616">
        <f t="shared" si="85"/>
        <v>0</v>
      </c>
      <c r="G616">
        <f t="shared" si="86"/>
        <v>0</v>
      </c>
      <c r="H616">
        <f t="shared" si="87"/>
        <v>0</v>
      </c>
      <c r="I616">
        <f t="shared" si="88"/>
        <v>0</v>
      </c>
      <c r="J616">
        <f t="shared" si="89"/>
        <v>1</v>
      </c>
    </row>
    <row r="617" spans="1:10" x14ac:dyDescent="0.3">
      <c r="A617" s="9" t="s">
        <v>4239</v>
      </c>
      <c r="B617">
        <f t="shared" si="81"/>
        <v>0</v>
      </c>
      <c r="C617" s="26">
        <f t="shared" si="82"/>
        <v>0</v>
      </c>
      <c r="D617">
        <f t="shared" si="83"/>
        <v>0</v>
      </c>
      <c r="E617">
        <f t="shared" si="84"/>
        <v>0</v>
      </c>
      <c r="F617">
        <f t="shared" si="85"/>
        <v>0</v>
      </c>
      <c r="G617">
        <f t="shared" si="86"/>
        <v>0</v>
      </c>
      <c r="H617">
        <f t="shared" si="87"/>
        <v>0</v>
      </c>
      <c r="I617">
        <f t="shared" si="88"/>
        <v>0</v>
      </c>
      <c r="J617">
        <f t="shared" si="89"/>
        <v>0</v>
      </c>
    </row>
    <row r="618" spans="1:10" x14ac:dyDescent="0.3">
      <c r="A618" s="9" t="s">
        <v>4245</v>
      </c>
      <c r="B618">
        <f t="shared" si="81"/>
        <v>0</v>
      </c>
      <c r="C618" s="26">
        <f t="shared" si="82"/>
        <v>0</v>
      </c>
      <c r="D618">
        <f t="shared" si="83"/>
        <v>1</v>
      </c>
      <c r="E618">
        <f t="shared" si="84"/>
        <v>0</v>
      </c>
      <c r="F618">
        <f t="shared" si="85"/>
        <v>0</v>
      </c>
      <c r="G618">
        <f t="shared" si="86"/>
        <v>0</v>
      </c>
      <c r="H618">
        <f t="shared" si="87"/>
        <v>1</v>
      </c>
      <c r="I618">
        <f t="shared" si="88"/>
        <v>0</v>
      </c>
      <c r="J618">
        <f t="shared" si="89"/>
        <v>0</v>
      </c>
    </row>
    <row r="619" spans="1:10" x14ac:dyDescent="0.3">
      <c r="A619" s="9" t="s">
        <v>4252</v>
      </c>
      <c r="B619">
        <f t="shared" si="81"/>
        <v>0</v>
      </c>
      <c r="C619" s="26">
        <f t="shared" si="82"/>
        <v>0</v>
      </c>
      <c r="D619">
        <f t="shared" si="83"/>
        <v>0</v>
      </c>
      <c r="E619">
        <f t="shared" si="84"/>
        <v>1</v>
      </c>
      <c r="F619">
        <f t="shared" si="85"/>
        <v>0</v>
      </c>
      <c r="G619">
        <f t="shared" si="86"/>
        <v>0</v>
      </c>
      <c r="H619">
        <f t="shared" si="87"/>
        <v>0</v>
      </c>
      <c r="I619">
        <f t="shared" si="88"/>
        <v>0</v>
      </c>
      <c r="J619">
        <f t="shared" si="89"/>
        <v>0</v>
      </c>
    </row>
    <row r="620" spans="1:10" x14ac:dyDescent="0.3">
      <c r="A620" s="9" t="s">
        <v>4258</v>
      </c>
      <c r="B620">
        <f t="shared" si="81"/>
        <v>0</v>
      </c>
      <c r="C620" s="26">
        <f t="shared" si="82"/>
        <v>0</v>
      </c>
      <c r="D620">
        <f t="shared" si="83"/>
        <v>0</v>
      </c>
      <c r="E620">
        <f t="shared" si="84"/>
        <v>0</v>
      </c>
      <c r="F620">
        <f t="shared" si="85"/>
        <v>0</v>
      </c>
      <c r="G620">
        <f t="shared" si="86"/>
        <v>0</v>
      </c>
      <c r="H620">
        <f t="shared" si="87"/>
        <v>0</v>
      </c>
      <c r="I620">
        <f t="shared" si="88"/>
        <v>0</v>
      </c>
      <c r="J620">
        <f t="shared" si="89"/>
        <v>0</v>
      </c>
    </row>
    <row r="621" spans="1:10" x14ac:dyDescent="0.3">
      <c r="A621" s="9" t="s">
        <v>4264</v>
      </c>
      <c r="B621">
        <f t="shared" si="81"/>
        <v>0</v>
      </c>
      <c r="C621" s="26">
        <f t="shared" si="82"/>
        <v>0</v>
      </c>
      <c r="D621">
        <f t="shared" si="83"/>
        <v>0</v>
      </c>
      <c r="E621">
        <f t="shared" si="84"/>
        <v>0</v>
      </c>
      <c r="F621">
        <f t="shared" si="85"/>
        <v>0</v>
      </c>
      <c r="G621">
        <f t="shared" si="86"/>
        <v>0</v>
      </c>
      <c r="H621">
        <f t="shared" si="87"/>
        <v>0</v>
      </c>
      <c r="I621">
        <f t="shared" si="88"/>
        <v>0</v>
      </c>
      <c r="J621">
        <f t="shared" si="89"/>
        <v>0</v>
      </c>
    </row>
    <row r="622" spans="1:10" x14ac:dyDescent="0.3">
      <c r="A622" s="9" t="s">
        <v>4271</v>
      </c>
      <c r="B622">
        <f t="shared" si="81"/>
        <v>0</v>
      </c>
      <c r="C622" s="26">
        <f t="shared" si="82"/>
        <v>0</v>
      </c>
      <c r="D622">
        <f t="shared" si="83"/>
        <v>0</v>
      </c>
      <c r="E622">
        <f t="shared" si="84"/>
        <v>0</v>
      </c>
      <c r="F622">
        <f t="shared" si="85"/>
        <v>0</v>
      </c>
      <c r="G622">
        <f t="shared" si="86"/>
        <v>0</v>
      </c>
      <c r="H622">
        <f t="shared" si="87"/>
        <v>0</v>
      </c>
      <c r="I622">
        <f t="shared" si="88"/>
        <v>0</v>
      </c>
      <c r="J622">
        <f t="shared" si="89"/>
        <v>0</v>
      </c>
    </row>
    <row r="623" spans="1:10" x14ac:dyDescent="0.3">
      <c r="A623" s="9" t="s">
        <v>4277</v>
      </c>
      <c r="B623">
        <f t="shared" si="81"/>
        <v>0</v>
      </c>
      <c r="C623" s="26">
        <f t="shared" si="82"/>
        <v>0</v>
      </c>
      <c r="D623">
        <f t="shared" si="83"/>
        <v>0</v>
      </c>
      <c r="E623">
        <f t="shared" si="84"/>
        <v>0</v>
      </c>
      <c r="F623">
        <f t="shared" si="85"/>
        <v>0</v>
      </c>
      <c r="G623">
        <f t="shared" si="86"/>
        <v>0</v>
      </c>
      <c r="H623">
        <f t="shared" si="87"/>
        <v>0</v>
      </c>
      <c r="I623">
        <f t="shared" si="88"/>
        <v>0</v>
      </c>
      <c r="J623">
        <f t="shared" si="89"/>
        <v>0</v>
      </c>
    </row>
    <row r="624" spans="1:10" x14ac:dyDescent="0.3">
      <c r="A624" s="9" t="s">
        <v>4283</v>
      </c>
      <c r="B624">
        <f t="shared" si="81"/>
        <v>1</v>
      </c>
      <c r="C624" s="26">
        <f t="shared" si="82"/>
        <v>0</v>
      </c>
      <c r="D624">
        <f t="shared" si="83"/>
        <v>0</v>
      </c>
      <c r="E624">
        <f t="shared" si="84"/>
        <v>0</v>
      </c>
      <c r="F624">
        <f t="shared" si="85"/>
        <v>1</v>
      </c>
      <c r="G624">
        <f t="shared" si="86"/>
        <v>0</v>
      </c>
      <c r="H624">
        <f t="shared" si="87"/>
        <v>0</v>
      </c>
      <c r="I624">
        <f t="shared" si="88"/>
        <v>0</v>
      </c>
      <c r="J624">
        <f t="shared" si="89"/>
        <v>0</v>
      </c>
    </row>
    <row r="625" spans="1:10" x14ac:dyDescent="0.3">
      <c r="A625" s="9" t="s">
        <v>4290</v>
      </c>
      <c r="B625">
        <f t="shared" si="81"/>
        <v>0</v>
      </c>
      <c r="C625" s="26">
        <f t="shared" si="82"/>
        <v>0</v>
      </c>
      <c r="D625">
        <f t="shared" si="83"/>
        <v>0</v>
      </c>
      <c r="E625">
        <f t="shared" si="84"/>
        <v>1</v>
      </c>
      <c r="F625">
        <f t="shared" si="85"/>
        <v>0</v>
      </c>
      <c r="G625">
        <f t="shared" si="86"/>
        <v>0</v>
      </c>
      <c r="H625">
        <f t="shared" si="87"/>
        <v>0</v>
      </c>
      <c r="I625">
        <f t="shared" si="88"/>
        <v>0</v>
      </c>
      <c r="J625">
        <f t="shared" si="89"/>
        <v>0</v>
      </c>
    </row>
    <row r="626" spans="1:10" x14ac:dyDescent="0.3">
      <c r="A626" s="9" t="s">
        <v>4297</v>
      </c>
      <c r="B626">
        <f t="shared" si="81"/>
        <v>0</v>
      </c>
      <c r="C626" s="26">
        <f t="shared" si="82"/>
        <v>0</v>
      </c>
      <c r="D626">
        <f t="shared" si="83"/>
        <v>0</v>
      </c>
      <c r="E626">
        <f t="shared" si="84"/>
        <v>0</v>
      </c>
      <c r="F626">
        <f t="shared" si="85"/>
        <v>0</v>
      </c>
      <c r="G626">
        <f t="shared" si="86"/>
        <v>0</v>
      </c>
      <c r="H626">
        <f t="shared" si="87"/>
        <v>0</v>
      </c>
      <c r="I626">
        <f t="shared" si="88"/>
        <v>0</v>
      </c>
      <c r="J626">
        <f t="shared" si="89"/>
        <v>0</v>
      </c>
    </row>
    <row r="627" spans="1:10" x14ac:dyDescent="0.3">
      <c r="A627" s="9" t="s">
        <v>4304</v>
      </c>
      <c r="B627">
        <f t="shared" si="81"/>
        <v>0</v>
      </c>
      <c r="C627" s="26">
        <f t="shared" si="82"/>
        <v>0</v>
      </c>
      <c r="D627">
        <f t="shared" si="83"/>
        <v>0</v>
      </c>
      <c r="E627">
        <f t="shared" si="84"/>
        <v>0</v>
      </c>
      <c r="F627">
        <f t="shared" si="85"/>
        <v>0</v>
      </c>
      <c r="G627">
        <f t="shared" si="86"/>
        <v>0</v>
      </c>
      <c r="H627">
        <f t="shared" si="87"/>
        <v>0</v>
      </c>
      <c r="I627">
        <f t="shared" si="88"/>
        <v>0</v>
      </c>
      <c r="J627">
        <f t="shared" si="89"/>
        <v>0</v>
      </c>
    </row>
    <row r="628" spans="1:10" x14ac:dyDescent="0.3">
      <c r="A628" s="9" t="s">
        <v>4311</v>
      </c>
      <c r="B628">
        <f t="shared" si="81"/>
        <v>0</v>
      </c>
      <c r="C628" s="26">
        <f t="shared" si="82"/>
        <v>0</v>
      </c>
      <c r="D628">
        <f t="shared" si="83"/>
        <v>0</v>
      </c>
      <c r="E628">
        <f t="shared" si="84"/>
        <v>0</v>
      </c>
      <c r="F628">
        <f t="shared" si="85"/>
        <v>0</v>
      </c>
      <c r="G628">
        <f t="shared" si="86"/>
        <v>0</v>
      </c>
      <c r="H628">
        <f t="shared" si="87"/>
        <v>0</v>
      </c>
      <c r="I628">
        <f t="shared" si="88"/>
        <v>0</v>
      </c>
      <c r="J628">
        <f t="shared" si="89"/>
        <v>0</v>
      </c>
    </row>
    <row r="629" spans="1:10" x14ac:dyDescent="0.3">
      <c r="A629" s="9" t="s">
        <v>4317</v>
      </c>
      <c r="B629">
        <f t="shared" si="81"/>
        <v>0</v>
      </c>
      <c r="C629" s="26">
        <f t="shared" si="82"/>
        <v>0</v>
      </c>
      <c r="D629">
        <f t="shared" si="83"/>
        <v>0</v>
      </c>
      <c r="E629">
        <f t="shared" si="84"/>
        <v>0</v>
      </c>
      <c r="F629">
        <f t="shared" si="85"/>
        <v>0</v>
      </c>
      <c r="G629">
        <f t="shared" si="86"/>
        <v>0</v>
      </c>
      <c r="H629">
        <f t="shared" si="87"/>
        <v>0</v>
      </c>
      <c r="I629">
        <f t="shared" si="88"/>
        <v>0</v>
      </c>
      <c r="J629">
        <f t="shared" si="89"/>
        <v>0</v>
      </c>
    </row>
    <row r="630" spans="1:10" x14ac:dyDescent="0.3">
      <c r="A630" s="9" t="s">
        <v>4324</v>
      </c>
      <c r="B630">
        <f t="shared" si="81"/>
        <v>0</v>
      </c>
      <c r="C630" s="26">
        <f t="shared" si="82"/>
        <v>1</v>
      </c>
      <c r="D630">
        <f t="shared" si="83"/>
        <v>0</v>
      </c>
      <c r="E630">
        <f t="shared" si="84"/>
        <v>0</v>
      </c>
      <c r="F630">
        <f t="shared" si="85"/>
        <v>0</v>
      </c>
      <c r="G630">
        <f t="shared" si="86"/>
        <v>0</v>
      </c>
      <c r="H630">
        <f t="shared" si="87"/>
        <v>0</v>
      </c>
      <c r="I630">
        <f t="shared" si="88"/>
        <v>0</v>
      </c>
      <c r="J630">
        <f t="shared" si="89"/>
        <v>0</v>
      </c>
    </row>
    <row r="631" spans="1:10" x14ac:dyDescent="0.3">
      <c r="A631" s="9" t="s">
        <v>4331</v>
      </c>
      <c r="B631">
        <f t="shared" si="81"/>
        <v>0</v>
      </c>
      <c r="C631" s="26">
        <f t="shared" si="82"/>
        <v>0</v>
      </c>
      <c r="D631">
        <f t="shared" si="83"/>
        <v>0</v>
      </c>
      <c r="E631">
        <f t="shared" si="84"/>
        <v>0</v>
      </c>
      <c r="F631">
        <f t="shared" si="85"/>
        <v>0</v>
      </c>
      <c r="G631">
        <f t="shared" si="86"/>
        <v>0</v>
      </c>
      <c r="H631">
        <f t="shared" si="87"/>
        <v>0</v>
      </c>
      <c r="I631">
        <f t="shared" si="88"/>
        <v>0</v>
      </c>
      <c r="J631">
        <f t="shared" si="89"/>
        <v>0</v>
      </c>
    </row>
    <row r="632" spans="1:10" x14ac:dyDescent="0.3">
      <c r="A632" s="9" t="s">
        <v>4338</v>
      </c>
      <c r="B632">
        <f t="shared" si="81"/>
        <v>0</v>
      </c>
      <c r="C632" s="26">
        <f t="shared" si="82"/>
        <v>0</v>
      </c>
      <c r="D632">
        <f t="shared" si="83"/>
        <v>0</v>
      </c>
      <c r="E632">
        <f t="shared" si="84"/>
        <v>0</v>
      </c>
      <c r="F632">
        <f t="shared" si="85"/>
        <v>0</v>
      </c>
      <c r="G632">
        <f t="shared" si="86"/>
        <v>0</v>
      </c>
      <c r="H632">
        <f t="shared" si="87"/>
        <v>0</v>
      </c>
      <c r="I632">
        <f t="shared" si="88"/>
        <v>0</v>
      </c>
      <c r="J632">
        <f t="shared" si="89"/>
        <v>0</v>
      </c>
    </row>
    <row r="633" spans="1:10" x14ac:dyDescent="0.3">
      <c r="A633" s="9" t="s">
        <v>4344</v>
      </c>
      <c r="B633">
        <f t="shared" si="81"/>
        <v>0</v>
      </c>
      <c r="C633" s="26">
        <f t="shared" si="82"/>
        <v>0</v>
      </c>
      <c r="D633">
        <f t="shared" si="83"/>
        <v>0</v>
      </c>
      <c r="E633">
        <f t="shared" si="84"/>
        <v>0</v>
      </c>
      <c r="F633">
        <f t="shared" si="85"/>
        <v>0</v>
      </c>
      <c r="G633">
        <f t="shared" si="86"/>
        <v>0</v>
      </c>
      <c r="H633">
        <f t="shared" si="87"/>
        <v>0</v>
      </c>
      <c r="I633">
        <f t="shared" si="88"/>
        <v>0</v>
      </c>
      <c r="J633">
        <f t="shared" si="89"/>
        <v>0</v>
      </c>
    </row>
    <row r="634" spans="1:10" x14ac:dyDescent="0.3">
      <c r="A634" s="9" t="s">
        <v>4351</v>
      </c>
      <c r="B634">
        <f t="shared" si="81"/>
        <v>0</v>
      </c>
      <c r="C634" s="26">
        <f t="shared" si="82"/>
        <v>0</v>
      </c>
      <c r="D634">
        <f t="shared" si="83"/>
        <v>0</v>
      </c>
      <c r="E634">
        <f t="shared" si="84"/>
        <v>0</v>
      </c>
      <c r="F634">
        <f t="shared" si="85"/>
        <v>0</v>
      </c>
      <c r="G634">
        <f t="shared" si="86"/>
        <v>0</v>
      </c>
      <c r="H634">
        <f t="shared" si="87"/>
        <v>0</v>
      </c>
      <c r="I634">
        <f t="shared" si="88"/>
        <v>0</v>
      </c>
      <c r="J634">
        <f t="shared" si="89"/>
        <v>0</v>
      </c>
    </row>
    <row r="635" spans="1:10" x14ac:dyDescent="0.3">
      <c r="A635" s="9" t="s">
        <v>4357</v>
      </c>
      <c r="B635">
        <f t="shared" si="81"/>
        <v>0</v>
      </c>
      <c r="C635" s="26">
        <f t="shared" si="82"/>
        <v>0</v>
      </c>
      <c r="D635">
        <f t="shared" si="83"/>
        <v>1</v>
      </c>
      <c r="E635">
        <f t="shared" si="84"/>
        <v>0</v>
      </c>
      <c r="F635">
        <f t="shared" si="85"/>
        <v>0</v>
      </c>
      <c r="G635">
        <f t="shared" si="86"/>
        <v>0</v>
      </c>
      <c r="H635">
        <f t="shared" si="87"/>
        <v>0</v>
      </c>
      <c r="I635">
        <f t="shared" si="88"/>
        <v>0</v>
      </c>
      <c r="J635">
        <f t="shared" si="89"/>
        <v>0</v>
      </c>
    </row>
    <row r="636" spans="1:10" x14ac:dyDescent="0.3">
      <c r="A636" s="9" t="s">
        <v>4362</v>
      </c>
      <c r="B636">
        <f t="shared" si="81"/>
        <v>0</v>
      </c>
      <c r="C636" s="26">
        <f t="shared" si="82"/>
        <v>1</v>
      </c>
      <c r="D636">
        <f t="shared" si="83"/>
        <v>0</v>
      </c>
      <c r="E636">
        <f t="shared" si="84"/>
        <v>0</v>
      </c>
      <c r="F636">
        <f t="shared" si="85"/>
        <v>1</v>
      </c>
      <c r="G636">
        <f t="shared" si="86"/>
        <v>0</v>
      </c>
      <c r="H636">
        <f t="shared" si="87"/>
        <v>0</v>
      </c>
      <c r="I636">
        <f t="shared" si="88"/>
        <v>0</v>
      </c>
      <c r="J636">
        <f t="shared" si="89"/>
        <v>1</v>
      </c>
    </row>
    <row r="637" spans="1:10" x14ac:dyDescent="0.3">
      <c r="A637" s="9" t="s">
        <v>4369</v>
      </c>
      <c r="B637">
        <f t="shared" si="81"/>
        <v>0</v>
      </c>
      <c r="C637" s="26">
        <f t="shared" si="82"/>
        <v>0</v>
      </c>
      <c r="D637">
        <f t="shared" si="83"/>
        <v>0</v>
      </c>
      <c r="E637">
        <f t="shared" si="84"/>
        <v>0</v>
      </c>
      <c r="F637">
        <f t="shared" si="85"/>
        <v>0</v>
      </c>
      <c r="G637">
        <f t="shared" si="86"/>
        <v>0</v>
      </c>
      <c r="H637">
        <f t="shared" si="87"/>
        <v>0</v>
      </c>
      <c r="I637">
        <f t="shared" si="88"/>
        <v>0</v>
      </c>
      <c r="J637">
        <f t="shared" si="89"/>
        <v>0</v>
      </c>
    </row>
    <row r="638" spans="1:10" x14ac:dyDescent="0.3">
      <c r="A638" s="9" t="s">
        <v>4377</v>
      </c>
      <c r="B638">
        <f t="shared" si="81"/>
        <v>0</v>
      </c>
      <c r="C638" s="26">
        <f t="shared" si="82"/>
        <v>0</v>
      </c>
      <c r="D638">
        <f t="shared" si="83"/>
        <v>0</v>
      </c>
      <c r="E638">
        <f t="shared" si="84"/>
        <v>0</v>
      </c>
      <c r="F638">
        <f t="shared" si="85"/>
        <v>1</v>
      </c>
      <c r="G638">
        <f t="shared" si="86"/>
        <v>0</v>
      </c>
      <c r="H638">
        <f t="shared" si="87"/>
        <v>0</v>
      </c>
      <c r="I638">
        <f t="shared" si="88"/>
        <v>0</v>
      </c>
      <c r="J638">
        <f t="shared" si="89"/>
        <v>0</v>
      </c>
    </row>
    <row r="639" spans="1:10" x14ac:dyDescent="0.3">
      <c r="A639" s="9" t="s">
        <v>4383</v>
      </c>
      <c r="B639">
        <f t="shared" si="81"/>
        <v>0</v>
      </c>
      <c r="C639" s="26">
        <f t="shared" si="82"/>
        <v>0</v>
      </c>
      <c r="D639">
        <f t="shared" si="83"/>
        <v>0</v>
      </c>
      <c r="E639">
        <f t="shared" si="84"/>
        <v>0</v>
      </c>
      <c r="F639">
        <f t="shared" si="85"/>
        <v>1</v>
      </c>
      <c r="G639">
        <f t="shared" si="86"/>
        <v>0</v>
      </c>
      <c r="H639">
        <f t="shared" si="87"/>
        <v>0</v>
      </c>
      <c r="I639">
        <f t="shared" si="88"/>
        <v>0</v>
      </c>
      <c r="J639">
        <f t="shared" si="89"/>
        <v>0</v>
      </c>
    </row>
    <row r="640" spans="1:10" x14ac:dyDescent="0.3">
      <c r="A640" s="9" t="s">
        <v>4388</v>
      </c>
      <c r="B640">
        <f t="shared" si="81"/>
        <v>0</v>
      </c>
      <c r="C640" s="26">
        <f t="shared" si="82"/>
        <v>0</v>
      </c>
      <c r="D640">
        <f t="shared" si="83"/>
        <v>0</v>
      </c>
      <c r="E640">
        <f t="shared" si="84"/>
        <v>0</v>
      </c>
      <c r="F640">
        <f t="shared" si="85"/>
        <v>0</v>
      </c>
      <c r="G640">
        <f t="shared" si="86"/>
        <v>0</v>
      </c>
      <c r="H640">
        <f t="shared" si="87"/>
        <v>0</v>
      </c>
      <c r="I640">
        <f t="shared" si="88"/>
        <v>0</v>
      </c>
      <c r="J640">
        <f t="shared" si="89"/>
        <v>0</v>
      </c>
    </row>
    <row r="641" spans="1:10" x14ac:dyDescent="0.3">
      <c r="A641" s="9" t="s">
        <v>4395</v>
      </c>
      <c r="B641">
        <f t="shared" si="81"/>
        <v>0</v>
      </c>
      <c r="C641" s="26">
        <f t="shared" si="82"/>
        <v>0</v>
      </c>
      <c r="D641">
        <f t="shared" si="83"/>
        <v>0</v>
      </c>
      <c r="E641">
        <f t="shared" si="84"/>
        <v>0</v>
      </c>
      <c r="F641">
        <f t="shared" si="85"/>
        <v>0</v>
      </c>
      <c r="G641">
        <f t="shared" si="86"/>
        <v>0</v>
      </c>
      <c r="H641">
        <f t="shared" si="87"/>
        <v>0</v>
      </c>
      <c r="I641">
        <f t="shared" si="88"/>
        <v>0</v>
      </c>
      <c r="J641">
        <f t="shared" si="89"/>
        <v>0</v>
      </c>
    </row>
    <row r="642" spans="1:10" x14ac:dyDescent="0.3">
      <c r="A642" s="9" t="s">
        <v>4402</v>
      </c>
      <c r="B642">
        <f t="shared" si="81"/>
        <v>0</v>
      </c>
      <c r="C642" s="26">
        <f t="shared" si="82"/>
        <v>0</v>
      </c>
      <c r="D642">
        <f t="shared" si="83"/>
        <v>1</v>
      </c>
      <c r="E642">
        <f t="shared" si="84"/>
        <v>0</v>
      </c>
      <c r="F642">
        <f t="shared" si="85"/>
        <v>0</v>
      </c>
      <c r="G642">
        <f t="shared" si="86"/>
        <v>0</v>
      </c>
      <c r="H642">
        <f t="shared" si="87"/>
        <v>0</v>
      </c>
      <c r="I642">
        <f t="shared" si="88"/>
        <v>0</v>
      </c>
      <c r="J642">
        <f t="shared" si="89"/>
        <v>0</v>
      </c>
    </row>
    <row r="643" spans="1:10" x14ac:dyDescent="0.3">
      <c r="A643" s="9" t="s">
        <v>4409</v>
      </c>
      <c r="B643">
        <f t="shared" ref="B643:B706" si="90">ISNUMBER(SEARCH($B$1,A643))+0</f>
        <v>0</v>
      </c>
      <c r="C643" s="26">
        <f t="shared" ref="C643:C706" si="91">ISNUMBER(SEARCH($C$1,A643))+0</f>
        <v>0</v>
      </c>
      <c r="D643">
        <f t="shared" ref="D643:D706" si="92">ISNUMBER(SEARCH($D$1,A643))+0</f>
        <v>0</v>
      </c>
      <c r="E643">
        <f t="shared" ref="E643:E706" si="93">ISNUMBER(SEARCH($E$1,A643))+0</f>
        <v>0</v>
      </c>
      <c r="F643">
        <f t="shared" ref="F643:F706" si="94">ISNUMBER(SEARCH($F$1,A643))+0</f>
        <v>0</v>
      </c>
      <c r="G643">
        <f t="shared" ref="G643:G706" si="95">ISNUMBER(SEARCH($G$1,A643))+0</f>
        <v>0</v>
      </c>
      <c r="H643">
        <f t="shared" ref="H643:H706" si="96">ISNUMBER(SEARCH($H$1,A643))+0</f>
        <v>0</v>
      </c>
      <c r="I643">
        <f t="shared" ref="I643:I706" si="97">ISNUMBER(SEARCH($I$1,A643))+0</f>
        <v>0</v>
      </c>
      <c r="J643">
        <f t="shared" ref="J643:J706" si="98">ISNUMBER(SEARCH($J$1,A643))+0</f>
        <v>0</v>
      </c>
    </row>
    <row r="644" spans="1:10" x14ac:dyDescent="0.3">
      <c r="A644" s="9" t="s">
        <v>4415</v>
      </c>
      <c r="B644">
        <f t="shared" si="90"/>
        <v>0</v>
      </c>
      <c r="C644" s="26">
        <f t="shared" si="91"/>
        <v>0</v>
      </c>
      <c r="D644">
        <f t="shared" si="92"/>
        <v>0</v>
      </c>
      <c r="E644">
        <f t="shared" si="93"/>
        <v>0</v>
      </c>
      <c r="F644">
        <f t="shared" si="94"/>
        <v>0</v>
      </c>
      <c r="G644">
        <f t="shared" si="95"/>
        <v>0</v>
      </c>
      <c r="H644">
        <f t="shared" si="96"/>
        <v>0</v>
      </c>
      <c r="I644">
        <f t="shared" si="97"/>
        <v>0</v>
      </c>
      <c r="J644">
        <f t="shared" si="98"/>
        <v>0</v>
      </c>
    </row>
    <row r="645" spans="1:10" x14ac:dyDescent="0.3">
      <c r="A645" s="9" t="s">
        <v>4422</v>
      </c>
      <c r="B645">
        <f t="shared" si="90"/>
        <v>0</v>
      </c>
      <c r="C645" s="26">
        <f t="shared" si="91"/>
        <v>0</v>
      </c>
      <c r="D645">
        <f t="shared" si="92"/>
        <v>0</v>
      </c>
      <c r="E645">
        <f t="shared" si="93"/>
        <v>0</v>
      </c>
      <c r="F645">
        <f t="shared" si="94"/>
        <v>0</v>
      </c>
      <c r="G645">
        <f t="shared" si="95"/>
        <v>0</v>
      </c>
      <c r="H645">
        <f t="shared" si="96"/>
        <v>0</v>
      </c>
      <c r="I645">
        <f t="shared" si="97"/>
        <v>0</v>
      </c>
      <c r="J645">
        <f t="shared" si="98"/>
        <v>0</v>
      </c>
    </row>
    <row r="646" spans="1:10" x14ac:dyDescent="0.3">
      <c r="A646" s="9" t="s">
        <v>4427</v>
      </c>
      <c r="B646">
        <f t="shared" si="90"/>
        <v>0</v>
      </c>
      <c r="C646" s="26">
        <f t="shared" si="91"/>
        <v>0</v>
      </c>
      <c r="D646">
        <f t="shared" si="92"/>
        <v>0</v>
      </c>
      <c r="E646">
        <f t="shared" si="93"/>
        <v>0</v>
      </c>
      <c r="F646">
        <f t="shared" si="94"/>
        <v>1</v>
      </c>
      <c r="G646">
        <f t="shared" si="95"/>
        <v>0</v>
      </c>
      <c r="H646">
        <f t="shared" si="96"/>
        <v>0</v>
      </c>
      <c r="I646">
        <f t="shared" si="97"/>
        <v>0</v>
      </c>
      <c r="J646">
        <f t="shared" si="98"/>
        <v>0</v>
      </c>
    </row>
    <row r="647" spans="1:10" x14ac:dyDescent="0.3">
      <c r="A647" s="9" t="s">
        <v>4434</v>
      </c>
      <c r="B647">
        <f t="shared" si="90"/>
        <v>0</v>
      </c>
      <c r="C647" s="26">
        <f t="shared" si="91"/>
        <v>0</v>
      </c>
      <c r="D647">
        <f t="shared" si="92"/>
        <v>1</v>
      </c>
      <c r="E647">
        <f t="shared" si="93"/>
        <v>1</v>
      </c>
      <c r="F647">
        <f t="shared" si="94"/>
        <v>0</v>
      </c>
      <c r="G647">
        <f t="shared" si="95"/>
        <v>0</v>
      </c>
      <c r="H647">
        <f t="shared" si="96"/>
        <v>0</v>
      </c>
      <c r="I647">
        <f t="shared" si="97"/>
        <v>0</v>
      </c>
      <c r="J647">
        <f t="shared" si="98"/>
        <v>0</v>
      </c>
    </row>
    <row r="648" spans="1:10" x14ac:dyDescent="0.3">
      <c r="A648" s="9" t="s">
        <v>4441</v>
      </c>
      <c r="B648">
        <f t="shared" si="90"/>
        <v>0</v>
      </c>
      <c r="C648" s="26">
        <f t="shared" si="91"/>
        <v>0</v>
      </c>
      <c r="D648">
        <f t="shared" si="92"/>
        <v>0</v>
      </c>
      <c r="E648">
        <f t="shared" si="93"/>
        <v>0</v>
      </c>
      <c r="F648">
        <f t="shared" si="94"/>
        <v>0</v>
      </c>
      <c r="G648">
        <f t="shared" si="95"/>
        <v>0</v>
      </c>
      <c r="H648">
        <f t="shared" si="96"/>
        <v>0</v>
      </c>
      <c r="I648">
        <f t="shared" si="97"/>
        <v>0</v>
      </c>
      <c r="J648">
        <f t="shared" si="98"/>
        <v>0</v>
      </c>
    </row>
    <row r="649" spans="1:10" x14ac:dyDescent="0.3">
      <c r="A649" s="9" t="s">
        <v>4448</v>
      </c>
      <c r="B649">
        <f t="shared" si="90"/>
        <v>0</v>
      </c>
      <c r="C649" s="26">
        <f t="shared" si="91"/>
        <v>0</v>
      </c>
      <c r="D649">
        <f t="shared" si="92"/>
        <v>1</v>
      </c>
      <c r="E649">
        <f t="shared" si="93"/>
        <v>0</v>
      </c>
      <c r="F649">
        <f t="shared" si="94"/>
        <v>0</v>
      </c>
      <c r="G649">
        <f t="shared" si="95"/>
        <v>0</v>
      </c>
      <c r="H649">
        <f t="shared" si="96"/>
        <v>0</v>
      </c>
      <c r="I649">
        <f t="shared" si="97"/>
        <v>1</v>
      </c>
      <c r="J649">
        <f t="shared" si="98"/>
        <v>0</v>
      </c>
    </row>
    <row r="650" spans="1:10" x14ac:dyDescent="0.3">
      <c r="A650" s="9" t="s">
        <v>4455</v>
      </c>
      <c r="B650">
        <f t="shared" si="90"/>
        <v>0</v>
      </c>
      <c r="C650" s="26">
        <f t="shared" si="91"/>
        <v>0</v>
      </c>
      <c r="D650">
        <f t="shared" si="92"/>
        <v>1</v>
      </c>
      <c r="E650">
        <f t="shared" si="93"/>
        <v>0</v>
      </c>
      <c r="F650">
        <f t="shared" si="94"/>
        <v>0</v>
      </c>
      <c r="G650">
        <f t="shared" si="95"/>
        <v>0</v>
      </c>
      <c r="H650">
        <f t="shared" si="96"/>
        <v>1</v>
      </c>
      <c r="I650">
        <f t="shared" si="97"/>
        <v>0</v>
      </c>
      <c r="J650">
        <f t="shared" si="98"/>
        <v>1</v>
      </c>
    </row>
    <row r="651" spans="1:10" x14ac:dyDescent="0.3">
      <c r="A651" s="9" t="s">
        <v>4461</v>
      </c>
      <c r="B651">
        <f t="shared" si="90"/>
        <v>0</v>
      </c>
      <c r="C651" s="26">
        <f t="shared" si="91"/>
        <v>1</v>
      </c>
      <c r="D651">
        <f t="shared" si="92"/>
        <v>0</v>
      </c>
      <c r="E651">
        <f t="shared" si="93"/>
        <v>0</v>
      </c>
      <c r="F651">
        <f t="shared" si="94"/>
        <v>0</v>
      </c>
      <c r="G651">
        <f t="shared" si="95"/>
        <v>0</v>
      </c>
      <c r="H651">
        <f t="shared" si="96"/>
        <v>0</v>
      </c>
      <c r="I651">
        <f t="shared" si="97"/>
        <v>0</v>
      </c>
      <c r="J651">
        <f t="shared" si="98"/>
        <v>0</v>
      </c>
    </row>
    <row r="652" spans="1:10" x14ac:dyDescent="0.3">
      <c r="A652" s="9" t="s">
        <v>4468</v>
      </c>
      <c r="B652">
        <f t="shared" si="90"/>
        <v>0</v>
      </c>
      <c r="C652" s="26">
        <f t="shared" si="91"/>
        <v>0</v>
      </c>
      <c r="D652">
        <f t="shared" si="92"/>
        <v>0</v>
      </c>
      <c r="E652">
        <f t="shared" si="93"/>
        <v>0</v>
      </c>
      <c r="F652">
        <f t="shared" si="94"/>
        <v>0</v>
      </c>
      <c r="G652">
        <f t="shared" si="95"/>
        <v>0</v>
      </c>
      <c r="H652">
        <f t="shared" si="96"/>
        <v>0</v>
      </c>
      <c r="I652">
        <f t="shared" si="97"/>
        <v>0</v>
      </c>
      <c r="J652">
        <f t="shared" si="98"/>
        <v>0</v>
      </c>
    </row>
    <row r="653" spans="1:10" x14ac:dyDescent="0.3">
      <c r="A653" s="9" t="s">
        <v>4475</v>
      </c>
      <c r="B653">
        <f t="shared" si="90"/>
        <v>0</v>
      </c>
      <c r="C653" s="26">
        <f t="shared" si="91"/>
        <v>0</v>
      </c>
      <c r="D653">
        <f t="shared" si="92"/>
        <v>0</v>
      </c>
      <c r="E653">
        <f t="shared" si="93"/>
        <v>0</v>
      </c>
      <c r="F653">
        <f t="shared" si="94"/>
        <v>0</v>
      </c>
      <c r="G653">
        <f t="shared" si="95"/>
        <v>0</v>
      </c>
      <c r="H653">
        <f t="shared" si="96"/>
        <v>0</v>
      </c>
      <c r="I653">
        <f t="shared" si="97"/>
        <v>0</v>
      </c>
      <c r="J653">
        <f t="shared" si="98"/>
        <v>0</v>
      </c>
    </row>
    <row r="654" spans="1:10" x14ac:dyDescent="0.3">
      <c r="A654" s="9" t="s">
        <v>4480</v>
      </c>
      <c r="B654">
        <f t="shared" si="90"/>
        <v>0</v>
      </c>
      <c r="C654" s="26">
        <f t="shared" si="91"/>
        <v>0</v>
      </c>
      <c r="D654">
        <f t="shared" si="92"/>
        <v>0</v>
      </c>
      <c r="E654">
        <f t="shared" si="93"/>
        <v>0</v>
      </c>
      <c r="F654">
        <f t="shared" si="94"/>
        <v>0</v>
      </c>
      <c r="G654">
        <f t="shared" si="95"/>
        <v>0</v>
      </c>
      <c r="H654">
        <f t="shared" si="96"/>
        <v>0</v>
      </c>
      <c r="I654">
        <f t="shared" si="97"/>
        <v>0</v>
      </c>
      <c r="J654">
        <f t="shared" si="98"/>
        <v>0</v>
      </c>
    </row>
    <row r="655" spans="1:10" x14ac:dyDescent="0.3">
      <c r="A655" s="9" t="s">
        <v>4487</v>
      </c>
      <c r="B655">
        <f t="shared" si="90"/>
        <v>0</v>
      </c>
      <c r="C655" s="26">
        <f t="shared" si="91"/>
        <v>0</v>
      </c>
      <c r="D655">
        <f t="shared" si="92"/>
        <v>0</v>
      </c>
      <c r="E655">
        <f t="shared" si="93"/>
        <v>0</v>
      </c>
      <c r="F655">
        <f t="shared" si="94"/>
        <v>0</v>
      </c>
      <c r="G655">
        <f t="shared" si="95"/>
        <v>0</v>
      </c>
      <c r="H655">
        <f t="shared" si="96"/>
        <v>0</v>
      </c>
      <c r="I655">
        <f t="shared" si="97"/>
        <v>0</v>
      </c>
      <c r="J655">
        <f t="shared" si="98"/>
        <v>0</v>
      </c>
    </row>
    <row r="656" spans="1:10" x14ac:dyDescent="0.3">
      <c r="A656" s="9" t="s">
        <v>4493</v>
      </c>
      <c r="B656">
        <f t="shared" si="90"/>
        <v>0</v>
      </c>
      <c r="C656" s="26">
        <f t="shared" si="91"/>
        <v>0</v>
      </c>
      <c r="D656">
        <f t="shared" si="92"/>
        <v>0</v>
      </c>
      <c r="E656">
        <f t="shared" si="93"/>
        <v>0</v>
      </c>
      <c r="F656">
        <f t="shared" si="94"/>
        <v>0</v>
      </c>
      <c r="G656">
        <f t="shared" si="95"/>
        <v>0</v>
      </c>
      <c r="H656">
        <f t="shared" si="96"/>
        <v>0</v>
      </c>
      <c r="I656">
        <f t="shared" si="97"/>
        <v>0</v>
      </c>
      <c r="J656">
        <f t="shared" si="98"/>
        <v>0</v>
      </c>
    </row>
    <row r="657" spans="1:10" x14ac:dyDescent="0.3">
      <c r="A657" s="9" t="s">
        <v>4500</v>
      </c>
      <c r="B657">
        <f t="shared" si="90"/>
        <v>0</v>
      </c>
      <c r="C657" s="26">
        <f t="shared" si="91"/>
        <v>0</v>
      </c>
      <c r="D657">
        <f t="shared" si="92"/>
        <v>0</v>
      </c>
      <c r="E657">
        <f t="shared" si="93"/>
        <v>0</v>
      </c>
      <c r="F657">
        <f t="shared" si="94"/>
        <v>0</v>
      </c>
      <c r="G657">
        <f t="shared" si="95"/>
        <v>0</v>
      </c>
      <c r="H657">
        <f t="shared" si="96"/>
        <v>0</v>
      </c>
      <c r="I657">
        <f t="shared" si="97"/>
        <v>0</v>
      </c>
      <c r="J657">
        <f t="shared" si="98"/>
        <v>0</v>
      </c>
    </row>
    <row r="658" spans="1:10" x14ac:dyDescent="0.3">
      <c r="A658" s="9" t="s">
        <v>4507</v>
      </c>
      <c r="B658">
        <f t="shared" si="90"/>
        <v>0</v>
      </c>
      <c r="C658" s="26">
        <f t="shared" si="91"/>
        <v>0</v>
      </c>
      <c r="D658">
        <f t="shared" si="92"/>
        <v>0</v>
      </c>
      <c r="E658">
        <f t="shared" si="93"/>
        <v>0</v>
      </c>
      <c r="F658">
        <f t="shared" si="94"/>
        <v>0</v>
      </c>
      <c r="G658">
        <f t="shared" si="95"/>
        <v>0</v>
      </c>
      <c r="H658">
        <f t="shared" si="96"/>
        <v>0</v>
      </c>
      <c r="I658">
        <f t="shared" si="97"/>
        <v>0</v>
      </c>
      <c r="J658">
        <f t="shared" si="98"/>
        <v>0</v>
      </c>
    </row>
    <row r="659" spans="1:10" x14ac:dyDescent="0.3">
      <c r="A659" s="9" t="s">
        <v>4514</v>
      </c>
      <c r="B659">
        <f t="shared" si="90"/>
        <v>0</v>
      </c>
      <c r="C659" s="26">
        <f t="shared" si="91"/>
        <v>0</v>
      </c>
      <c r="D659">
        <f t="shared" si="92"/>
        <v>0</v>
      </c>
      <c r="E659">
        <f t="shared" si="93"/>
        <v>0</v>
      </c>
      <c r="F659">
        <f t="shared" si="94"/>
        <v>0</v>
      </c>
      <c r="G659">
        <f t="shared" si="95"/>
        <v>0</v>
      </c>
      <c r="H659">
        <f t="shared" si="96"/>
        <v>0</v>
      </c>
      <c r="I659">
        <f t="shared" si="97"/>
        <v>0</v>
      </c>
      <c r="J659">
        <f t="shared" si="98"/>
        <v>0</v>
      </c>
    </row>
    <row r="660" spans="1:10" x14ac:dyDescent="0.3">
      <c r="A660" s="9" t="s">
        <v>4527</v>
      </c>
      <c r="B660">
        <f t="shared" si="90"/>
        <v>0</v>
      </c>
      <c r="C660" s="26">
        <f t="shared" si="91"/>
        <v>0</v>
      </c>
      <c r="D660">
        <f t="shared" si="92"/>
        <v>0</v>
      </c>
      <c r="E660">
        <f t="shared" si="93"/>
        <v>0</v>
      </c>
      <c r="F660">
        <f t="shared" si="94"/>
        <v>0</v>
      </c>
      <c r="G660">
        <f t="shared" si="95"/>
        <v>0</v>
      </c>
      <c r="H660">
        <f t="shared" si="96"/>
        <v>0</v>
      </c>
      <c r="I660">
        <f t="shared" si="97"/>
        <v>0</v>
      </c>
      <c r="J660">
        <f t="shared" si="98"/>
        <v>0</v>
      </c>
    </row>
    <row r="661" spans="1:10" x14ac:dyDescent="0.3">
      <c r="A661" s="9" t="s">
        <v>4534</v>
      </c>
      <c r="B661">
        <f t="shared" si="90"/>
        <v>0</v>
      </c>
      <c r="C661" s="26">
        <f t="shared" si="91"/>
        <v>0</v>
      </c>
      <c r="D661">
        <f t="shared" si="92"/>
        <v>0</v>
      </c>
      <c r="E661">
        <f t="shared" si="93"/>
        <v>0</v>
      </c>
      <c r="F661">
        <f t="shared" si="94"/>
        <v>0</v>
      </c>
      <c r="G661">
        <f t="shared" si="95"/>
        <v>0</v>
      </c>
      <c r="H661">
        <f t="shared" si="96"/>
        <v>0</v>
      </c>
      <c r="I661">
        <f t="shared" si="97"/>
        <v>0</v>
      </c>
      <c r="J661">
        <f t="shared" si="98"/>
        <v>0</v>
      </c>
    </row>
    <row r="662" spans="1:10" x14ac:dyDescent="0.3">
      <c r="A662" s="9" t="s">
        <v>4540</v>
      </c>
      <c r="B662">
        <f t="shared" si="90"/>
        <v>0</v>
      </c>
      <c r="C662" s="26">
        <f t="shared" si="91"/>
        <v>0</v>
      </c>
      <c r="D662">
        <f t="shared" si="92"/>
        <v>0</v>
      </c>
      <c r="E662">
        <f t="shared" si="93"/>
        <v>0</v>
      </c>
      <c r="F662">
        <f t="shared" si="94"/>
        <v>0</v>
      </c>
      <c r="G662">
        <f t="shared" si="95"/>
        <v>1</v>
      </c>
      <c r="H662">
        <f t="shared" si="96"/>
        <v>0</v>
      </c>
      <c r="I662">
        <f t="shared" si="97"/>
        <v>0</v>
      </c>
      <c r="J662">
        <f t="shared" si="98"/>
        <v>0</v>
      </c>
    </row>
    <row r="663" spans="1:10" x14ac:dyDescent="0.3">
      <c r="A663" s="9" t="s">
        <v>4547</v>
      </c>
      <c r="B663">
        <f t="shared" si="90"/>
        <v>0</v>
      </c>
      <c r="C663" s="26">
        <f t="shared" si="91"/>
        <v>0</v>
      </c>
      <c r="D663">
        <f t="shared" si="92"/>
        <v>0</v>
      </c>
      <c r="E663">
        <f t="shared" si="93"/>
        <v>0</v>
      </c>
      <c r="F663">
        <f t="shared" si="94"/>
        <v>1</v>
      </c>
      <c r="G663">
        <f t="shared" si="95"/>
        <v>0</v>
      </c>
      <c r="H663">
        <f t="shared" si="96"/>
        <v>0</v>
      </c>
      <c r="I663">
        <f t="shared" si="97"/>
        <v>0</v>
      </c>
      <c r="J663">
        <f t="shared" si="98"/>
        <v>1</v>
      </c>
    </row>
    <row r="664" spans="1:10" x14ac:dyDescent="0.3">
      <c r="A664" s="9" t="s">
        <v>4560</v>
      </c>
      <c r="B664">
        <f t="shared" si="90"/>
        <v>0</v>
      </c>
      <c r="C664" s="26">
        <f t="shared" si="91"/>
        <v>0</v>
      </c>
      <c r="D664">
        <f t="shared" si="92"/>
        <v>0</v>
      </c>
      <c r="E664">
        <f t="shared" si="93"/>
        <v>0</v>
      </c>
      <c r="F664">
        <f t="shared" si="94"/>
        <v>0</v>
      </c>
      <c r="G664">
        <f t="shared" si="95"/>
        <v>0</v>
      </c>
      <c r="H664">
        <f t="shared" si="96"/>
        <v>0</v>
      </c>
      <c r="I664">
        <f t="shared" si="97"/>
        <v>0</v>
      </c>
      <c r="J664">
        <f t="shared" si="98"/>
        <v>0</v>
      </c>
    </row>
    <row r="665" spans="1:10" x14ac:dyDescent="0.3">
      <c r="A665" s="9" t="s">
        <v>4567</v>
      </c>
      <c r="B665">
        <f t="shared" si="90"/>
        <v>0</v>
      </c>
      <c r="C665" s="26">
        <f t="shared" si="91"/>
        <v>0</v>
      </c>
      <c r="D665">
        <f t="shared" si="92"/>
        <v>0</v>
      </c>
      <c r="E665">
        <f t="shared" si="93"/>
        <v>0</v>
      </c>
      <c r="F665">
        <f t="shared" si="94"/>
        <v>0</v>
      </c>
      <c r="G665">
        <f t="shared" si="95"/>
        <v>0</v>
      </c>
      <c r="H665">
        <f t="shared" si="96"/>
        <v>0</v>
      </c>
      <c r="I665">
        <f t="shared" si="97"/>
        <v>0</v>
      </c>
      <c r="J665">
        <f t="shared" si="98"/>
        <v>1</v>
      </c>
    </row>
    <row r="666" spans="1:10" x14ac:dyDescent="0.3">
      <c r="A666" s="9" t="s">
        <v>4573</v>
      </c>
      <c r="B666">
        <f t="shared" si="90"/>
        <v>0</v>
      </c>
      <c r="C666" s="26">
        <f t="shared" si="91"/>
        <v>0</v>
      </c>
      <c r="D666">
        <f t="shared" si="92"/>
        <v>0</v>
      </c>
      <c r="E666">
        <f t="shared" si="93"/>
        <v>0</v>
      </c>
      <c r="F666">
        <f t="shared" si="94"/>
        <v>0</v>
      </c>
      <c r="G666">
        <f t="shared" si="95"/>
        <v>1</v>
      </c>
      <c r="H666">
        <f t="shared" si="96"/>
        <v>0</v>
      </c>
      <c r="I666">
        <f t="shared" si="97"/>
        <v>0</v>
      </c>
      <c r="J666">
        <f t="shared" si="98"/>
        <v>0</v>
      </c>
    </row>
    <row r="667" spans="1:10" x14ac:dyDescent="0.3">
      <c r="A667" s="9" t="s">
        <v>4580</v>
      </c>
      <c r="B667">
        <f t="shared" si="90"/>
        <v>0</v>
      </c>
      <c r="C667" s="26">
        <f t="shared" si="91"/>
        <v>0</v>
      </c>
      <c r="D667">
        <f t="shared" si="92"/>
        <v>0</v>
      </c>
      <c r="E667">
        <f t="shared" si="93"/>
        <v>0</v>
      </c>
      <c r="F667">
        <f t="shared" si="94"/>
        <v>0</v>
      </c>
      <c r="G667">
        <f t="shared" si="95"/>
        <v>0</v>
      </c>
      <c r="H667">
        <f t="shared" si="96"/>
        <v>0</v>
      </c>
      <c r="I667">
        <f t="shared" si="97"/>
        <v>0</v>
      </c>
      <c r="J667">
        <f t="shared" si="98"/>
        <v>0</v>
      </c>
    </row>
    <row r="668" spans="1:10" x14ac:dyDescent="0.3">
      <c r="A668" s="9" t="s">
        <v>4585</v>
      </c>
      <c r="B668">
        <f t="shared" si="90"/>
        <v>0</v>
      </c>
      <c r="C668" s="26">
        <f t="shared" si="91"/>
        <v>0</v>
      </c>
      <c r="D668">
        <f t="shared" si="92"/>
        <v>0</v>
      </c>
      <c r="E668">
        <f t="shared" si="93"/>
        <v>0</v>
      </c>
      <c r="F668">
        <f t="shared" si="94"/>
        <v>0</v>
      </c>
      <c r="G668">
        <f t="shared" si="95"/>
        <v>0</v>
      </c>
      <c r="H668">
        <f t="shared" si="96"/>
        <v>0</v>
      </c>
      <c r="I668">
        <f t="shared" si="97"/>
        <v>0</v>
      </c>
      <c r="J668">
        <f t="shared" si="98"/>
        <v>0</v>
      </c>
    </row>
    <row r="669" spans="1:10" x14ac:dyDescent="0.3">
      <c r="A669" s="9" t="s">
        <v>4592</v>
      </c>
      <c r="B669">
        <f t="shared" si="90"/>
        <v>0</v>
      </c>
      <c r="C669" s="26">
        <f t="shared" si="91"/>
        <v>0</v>
      </c>
      <c r="D669">
        <f t="shared" si="92"/>
        <v>1</v>
      </c>
      <c r="E669">
        <f t="shared" si="93"/>
        <v>0</v>
      </c>
      <c r="F669">
        <f t="shared" si="94"/>
        <v>0</v>
      </c>
      <c r="G669">
        <f t="shared" si="95"/>
        <v>0</v>
      </c>
      <c r="H669">
        <f t="shared" si="96"/>
        <v>0</v>
      </c>
      <c r="I669">
        <f t="shared" si="97"/>
        <v>1</v>
      </c>
      <c r="J669">
        <f t="shared" si="98"/>
        <v>0</v>
      </c>
    </row>
    <row r="670" spans="1:10" x14ac:dyDescent="0.3">
      <c r="A670" s="9" t="s">
        <v>4598</v>
      </c>
      <c r="B670">
        <f t="shared" si="90"/>
        <v>0</v>
      </c>
      <c r="C670" s="26">
        <f t="shared" si="91"/>
        <v>0</v>
      </c>
      <c r="D670">
        <f t="shared" si="92"/>
        <v>0</v>
      </c>
      <c r="E670">
        <f t="shared" si="93"/>
        <v>0</v>
      </c>
      <c r="F670">
        <f t="shared" si="94"/>
        <v>0</v>
      </c>
      <c r="G670">
        <f t="shared" si="95"/>
        <v>0</v>
      </c>
      <c r="H670">
        <f t="shared" si="96"/>
        <v>0</v>
      </c>
      <c r="I670">
        <f t="shared" si="97"/>
        <v>0</v>
      </c>
      <c r="J670">
        <f t="shared" si="98"/>
        <v>0</v>
      </c>
    </row>
    <row r="671" spans="1:10" x14ac:dyDescent="0.3">
      <c r="A671" s="9" t="s">
        <v>4604</v>
      </c>
      <c r="B671">
        <f t="shared" si="90"/>
        <v>0</v>
      </c>
      <c r="C671" s="26">
        <f t="shared" si="91"/>
        <v>0</v>
      </c>
      <c r="D671">
        <f t="shared" si="92"/>
        <v>0</v>
      </c>
      <c r="E671">
        <f t="shared" si="93"/>
        <v>0</v>
      </c>
      <c r="F671">
        <f t="shared" si="94"/>
        <v>0</v>
      </c>
      <c r="G671">
        <f t="shared" si="95"/>
        <v>0</v>
      </c>
      <c r="H671">
        <f t="shared" si="96"/>
        <v>0</v>
      </c>
      <c r="I671">
        <f t="shared" si="97"/>
        <v>0</v>
      </c>
      <c r="J671">
        <f t="shared" si="98"/>
        <v>1</v>
      </c>
    </row>
    <row r="672" spans="1:10" x14ac:dyDescent="0.3">
      <c r="A672" s="9" t="s">
        <v>4611</v>
      </c>
      <c r="B672">
        <f t="shared" si="90"/>
        <v>0</v>
      </c>
      <c r="C672" s="26">
        <f t="shared" si="91"/>
        <v>1</v>
      </c>
      <c r="D672">
        <f t="shared" si="92"/>
        <v>0</v>
      </c>
      <c r="E672">
        <f t="shared" si="93"/>
        <v>0</v>
      </c>
      <c r="F672">
        <f t="shared" si="94"/>
        <v>0</v>
      </c>
      <c r="G672">
        <f t="shared" si="95"/>
        <v>0</v>
      </c>
      <c r="H672">
        <f t="shared" si="96"/>
        <v>0</v>
      </c>
      <c r="I672">
        <f t="shared" si="97"/>
        <v>0</v>
      </c>
      <c r="J672">
        <f t="shared" si="98"/>
        <v>0</v>
      </c>
    </row>
    <row r="673" spans="1:10" x14ac:dyDescent="0.3">
      <c r="A673" s="9" t="s">
        <v>4618</v>
      </c>
      <c r="B673">
        <f t="shared" si="90"/>
        <v>0</v>
      </c>
      <c r="C673" s="26">
        <f t="shared" si="91"/>
        <v>0</v>
      </c>
      <c r="D673">
        <f t="shared" si="92"/>
        <v>0</v>
      </c>
      <c r="E673">
        <f t="shared" si="93"/>
        <v>1</v>
      </c>
      <c r="F673">
        <f t="shared" si="94"/>
        <v>0</v>
      </c>
      <c r="G673">
        <f t="shared" si="95"/>
        <v>0</v>
      </c>
      <c r="H673">
        <f t="shared" si="96"/>
        <v>0</v>
      </c>
      <c r="I673">
        <f t="shared" si="97"/>
        <v>0</v>
      </c>
      <c r="J673">
        <f t="shared" si="98"/>
        <v>0</v>
      </c>
    </row>
    <row r="674" spans="1:10" x14ac:dyDescent="0.3">
      <c r="A674" s="9" t="s">
        <v>4623</v>
      </c>
      <c r="B674">
        <f t="shared" si="90"/>
        <v>0</v>
      </c>
      <c r="C674" s="26">
        <f t="shared" si="91"/>
        <v>0</v>
      </c>
      <c r="D674">
        <f t="shared" si="92"/>
        <v>0</v>
      </c>
      <c r="E674">
        <f t="shared" si="93"/>
        <v>0</v>
      </c>
      <c r="F674">
        <f t="shared" si="94"/>
        <v>0</v>
      </c>
      <c r="G674">
        <f t="shared" si="95"/>
        <v>0</v>
      </c>
      <c r="H674">
        <f t="shared" si="96"/>
        <v>0</v>
      </c>
      <c r="I674">
        <f t="shared" si="97"/>
        <v>0</v>
      </c>
      <c r="J674">
        <f t="shared" si="98"/>
        <v>0</v>
      </c>
    </row>
    <row r="675" spans="1:10" x14ac:dyDescent="0.3">
      <c r="A675" s="9" t="s">
        <v>4628</v>
      </c>
      <c r="B675">
        <f t="shared" si="90"/>
        <v>0</v>
      </c>
      <c r="C675" s="26">
        <f t="shared" si="91"/>
        <v>0</v>
      </c>
      <c r="D675">
        <f t="shared" si="92"/>
        <v>1</v>
      </c>
      <c r="E675">
        <f t="shared" si="93"/>
        <v>0</v>
      </c>
      <c r="F675">
        <f t="shared" si="94"/>
        <v>0</v>
      </c>
      <c r="G675">
        <f t="shared" si="95"/>
        <v>0</v>
      </c>
      <c r="H675">
        <f t="shared" si="96"/>
        <v>0</v>
      </c>
      <c r="I675">
        <f t="shared" si="97"/>
        <v>0</v>
      </c>
      <c r="J675">
        <f t="shared" si="98"/>
        <v>0</v>
      </c>
    </row>
    <row r="676" spans="1:10" x14ac:dyDescent="0.3">
      <c r="A676" s="9" t="s">
        <v>4634</v>
      </c>
      <c r="B676">
        <f t="shared" si="90"/>
        <v>0</v>
      </c>
      <c r="C676" s="26">
        <f t="shared" si="91"/>
        <v>0</v>
      </c>
      <c r="D676">
        <f t="shared" si="92"/>
        <v>0</v>
      </c>
      <c r="E676">
        <f t="shared" si="93"/>
        <v>0</v>
      </c>
      <c r="F676">
        <f t="shared" si="94"/>
        <v>0</v>
      </c>
      <c r="G676">
        <f t="shared" si="95"/>
        <v>1</v>
      </c>
      <c r="H676">
        <f t="shared" si="96"/>
        <v>0</v>
      </c>
      <c r="I676">
        <f t="shared" si="97"/>
        <v>0</v>
      </c>
      <c r="J676">
        <f t="shared" si="98"/>
        <v>0</v>
      </c>
    </row>
    <row r="677" spans="1:10" x14ac:dyDescent="0.3">
      <c r="A677" s="9" t="s">
        <v>4641</v>
      </c>
      <c r="B677">
        <f t="shared" si="90"/>
        <v>0</v>
      </c>
      <c r="C677" s="26">
        <f t="shared" si="91"/>
        <v>0</v>
      </c>
      <c r="D677">
        <f t="shared" si="92"/>
        <v>0</v>
      </c>
      <c r="E677">
        <f t="shared" si="93"/>
        <v>0</v>
      </c>
      <c r="F677">
        <f t="shared" si="94"/>
        <v>0</v>
      </c>
      <c r="G677">
        <f t="shared" si="95"/>
        <v>0</v>
      </c>
      <c r="H677">
        <f t="shared" si="96"/>
        <v>0</v>
      </c>
      <c r="I677">
        <f t="shared" si="97"/>
        <v>0</v>
      </c>
      <c r="J677">
        <f t="shared" si="98"/>
        <v>0</v>
      </c>
    </row>
    <row r="678" spans="1:10" x14ac:dyDescent="0.3">
      <c r="A678" s="9" t="s">
        <v>4647</v>
      </c>
      <c r="B678">
        <f t="shared" si="90"/>
        <v>0</v>
      </c>
      <c r="C678" s="26">
        <f t="shared" si="91"/>
        <v>0</v>
      </c>
      <c r="D678">
        <f t="shared" si="92"/>
        <v>0</v>
      </c>
      <c r="E678">
        <f t="shared" si="93"/>
        <v>0</v>
      </c>
      <c r="F678">
        <f t="shared" si="94"/>
        <v>0</v>
      </c>
      <c r="G678">
        <f t="shared" si="95"/>
        <v>0</v>
      </c>
      <c r="H678">
        <f t="shared" si="96"/>
        <v>0</v>
      </c>
      <c r="I678">
        <f t="shared" si="97"/>
        <v>0</v>
      </c>
      <c r="J678">
        <f t="shared" si="98"/>
        <v>0</v>
      </c>
    </row>
    <row r="679" spans="1:10" x14ac:dyDescent="0.3">
      <c r="A679" s="9" t="s">
        <v>4654</v>
      </c>
      <c r="B679">
        <f t="shared" si="90"/>
        <v>0</v>
      </c>
      <c r="C679" s="26">
        <f t="shared" si="91"/>
        <v>1</v>
      </c>
      <c r="D679">
        <f t="shared" si="92"/>
        <v>0</v>
      </c>
      <c r="E679">
        <f t="shared" si="93"/>
        <v>0</v>
      </c>
      <c r="F679">
        <f t="shared" si="94"/>
        <v>0</v>
      </c>
      <c r="G679">
        <f t="shared" si="95"/>
        <v>0</v>
      </c>
      <c r="H679">
        <f t="shared" si="96"/>
        <v>0</v>
      </c>
      <c r="I679">
        <f t="shared" si="97"/>
        <v>0</v>
      </c>
      <c r="J679">
        <f t="shared" si="98"/>
        <v>0</v>
      </c>
    </row>
    <row r="680" spans="1:10" x14ac:dyDescent="0.3">
      <c r="A680" s="9" t="s">
        <v>4659</v>
      </c>
      <c r="B680">
        <f t="shared" si="90"/>
        <v>0</v>
      </c>
      <c r="C680" s="26">
        <f t="shared" si="91"/>
        <v>0</v>
      </c>
      <c r="D680">
        <f t="shared" si="92"/>
        <v>0</v>
      </c>
      <c r="E680">
        <f t="shared" si="93"/>
        <v>0</v>
      </c>
      <c r="F680">
        <f t="shared" si="94"/>
        <v>0</v>
      </c>
      <c r="G680">
        <f t="shared" si="95"/>
        <v>0</v>
      </c>
      <c r="H680">
        <f t="shared" si="96"/>
        <v>0</v>
      </c>
      <c r="I680">
        <f t="shared" si="97"/>
        <v>0</v>
      </c>
      <c r="J680">
        <f t="shared" si="98"/>
        <v>0</v>
      </c>
    </row>
    <row r="681" spans="1:10" x14ac:dyDescent="0.3">
      <c r="A681" s="9" t="s">
        <v>4666</v>
      </c>
      <c r="B681">
        <f t="shared" si="90"/>
        <v>0</v>
      </c>
      <c r="C681" s="26">
        <f t="shared" si="91"/>
        <v>0</v>
      </c>
      <c r="D681">
        <f t="shared" si="92"/>
        <v>0</v>
      </c>
      <c r="E681">
        <f t="shared" si="93"/>
        <v>0</v>
      </c>
      <c r="F681">
        <f t="shared" si="94"/>
        <v>1</v>
      </c>
      <c r="G681">
        <f t="shared" si="95"/>
        <v>0</v>
      </c>
      <c r="H681">
        <f t="shared" si="96"/>
        <v>0</v>
      </c>
      <c r="I681">
        <f t="shared" si="97"/>
        <v>0</v>
      </c>
      <c r="J681">
        <f t="shared" si="98"/>
        <v>0</v>
      </c>
    </row>
    <row r="682" spans="1:10" x14ac:dyDescent="0.3">
      <c r="A682" s="9" t="s">
        <v>4673</v>
      </c>
      <c r="B682">
        <f t="shared" si="90"/>
        <v>0</v>
      </c>
      <c r="C682" s="26">
        <f t="shared" si="91"/>
        <v>0</v>
      </c>
      <c r="D682">
        <f t="shared" si="92"/>
        <v>0</v>
      </c>
      <c r="E682">
        <f t="shared" si="93"/>
        <v>0</v>
      </c>
      <c r="F682">
        <f t="shared" si="94"/>
        <v>0</v>
      </c>
      <c r="G682">
        <f t="shared" si="95"/>
        <v>0</v>
      </c>
      <c r="H682">
        <f t="shared" si="96"/>
        <v>0</v>
      </c>
      <c r="I682">
        <f t="shared" si="97"/>
        <v>0</v>
      </c>
      <c r="J682">
        <f t="shared" si="98"/>
        <v>0</v>
      </c>
    </row>
    <row r="683" spans="1:10" x14ac:dyDescent="0.3">
      <c r="A683" s="9" t="s">
        <v>4680</v>
      </c>
      <c r="B683">
        <f t="shared" si="90"/>
        <v>0</v>
      </c>
      <c r="C683" s="26">
        <f t="shared" si="91"/>
        <v>0</v>
      </c>
      <c r="D683">
        <f t="shared" si="92"/>
        <v>0</v>
      </c>
      <c r="E683">
        <f t="shared" si="93"/>
        <v>0</v>
      </c>
      <c r="F683">
        <f t="shared" si="94"/>
        <v>0</v>
      </c>
      <c r="G683">
        <f t="shared" si="95"/>
        <v>0</v>
      </c>
      <c r="H683">
        <f t="shared" si="96"/>
        <v>0</v>
      </c>
      <c r="I683">
        <f t="shared" si="97"/>
        <v>0</v>
      </c>
      <c r="J683">
        <f t="shared" si="98"/>
        <v>0</v>
      </c>
    </row>
    <row r="684" spans="1:10" x14ac:dyDescent="0.3">
      <c r="A684" s="9" t="s">
        <v>4687</v>
      </c>
      <c r="B684">
        <f t="shared" si="90"/>
        <v>0</v>
      </c>
      <c r="C684" s="26">
        <f t="shared" si="91"/>
        <v>0</v>
      </c>
      <c r="D684">
        <f t="shared" si="92"/>
        <v>0</v>
      </c>
      <c r="E684">
        <f t="shared" si="93"/>
        <v>0</v>
      </c>
      <c r="F684">
        <f t="shared" si="94"/>
        <v>0</v>
      </c>
      <c r="G684">
        <f t="shared" si="95"/>
        <v>0</v>
      </c>
      <c r="H684">
        <f t="shared" si="96"/>
        <v>0</v>
      </c>
      <c r="I684">
        <f t="shared" si="97"/>
        <v>0</v>
      </c>
      <c r="J684">
        <f t="shared" si="98"/>
        <v>0</v>
      </c>
    </row>
    <row r="685" spans="1:10" x14ac:dyDescent="0.3">
      <c r="A685" s="9" t="s">
        <v>4692</v>
      </c>
      <c r="B685">
        <f t="shared" si="90"/>
        <v>0</v>
      </c>
      <c r="C685" s="26">
        <f t="shared" si="91"/>
        <v>0</v>
      </c>
      <c r="D685">
        <f t="shared" si="92"/>
        <v>0</v>
      </c>
      <c r="E685">
        <f t="shared" si="93"/>
        <v>0</v>
      </c>
      <c r="F685">
        <f t="shared" si="94"/>
        <v>0</v>
      </c>
      <c r="G685">
        <f t="shared" si="95"/>
        <v>0</v>
      </c>
      <c r="H685">
        <f t="shared" si="96"/>
        <v>0</v>
      </c>
      <c r="I685">
        <f t="shared" si="97"/>
        <v>0</v>
      </c>
      <c r="J685">
        <f t="shared" si="98"/>
        <v>0</v>
      </c>
    </row>
    <row r="686" spans="1:10" x14ac:dyDescent="0.3">
      <c r="A686" s="9" t="s">
        <v>4699</v>
      </c>
      <c r="B686">
        <f t="shared" si="90"/>
        <v>0</v>
      </c>
      <c r="C686" s="26">
        <f t="shared" si="91"/>
        <v>0</v>
      </c>
      <c r="D686">
        <f t="shared" si="92"/>
        <v>0</v>
      </c>
      <c r="E686">
        <f t="shared" si="93"/>
        <v>0</v>
      </c>
      <c r="F686">
        <f t="shared" si="94"/>
        <v>0</v>
      </c>
      <c r="G686">
        <f t="shared" si="95"/>
        <v>0</v>
      </c>
      <c r="H686">
        <f t="shared" si="96"/>
        <v>0</v>
      </c>
      <c r="I686">
        <f t="shared" si="97"/>
        <v>0</v>
      </c>
      <c r="J686">
        <f t="shared" si="98"/>
        <v>0</v>
      </c>
    </row>
    <row r="687" spans="1:10" x14ac:dyDescent="0.3">
      <c r="A687" s="9" t="s">
        <v>4706</v>
      </c>
      <c r="B687">
        <f t="shared" si="90"/>
        <v>0</v>
      </c>
      <c r="C687" s="26">
        <f t="shared" si="91"/>
        <v>0</v>
      </c>
      <c r="D687">
        <f t="shared" si="92"/>
        <v>0</v>
      </c>
      <c r="E687">
        <f t="shared" si="93"/>
        <v>0</v>
      </c>
      <c r="F687">
        <f t="shared" si="94"/>
        <v>0</v>
      </c>
      <c r="G687">
        <f t="shared" si="95"/>
        <v>0</v>
      </c>
      <c r="H687">
        <f t="shared" si="96"/>
        <v>0</v>
      </c>
      <c r="I687">
        <f t="shared" si="97"/>
        <v>0</v>
      </c>
      <c r="J687">
        <f t="shared" si="98"/>
        <v>0</v>
      </c>
    </row>
    <row r="688" spans="1:10" x14ac:dyDescent="0.3">
      <c r="A688" s="9" t="s">
        <v>4712</v>
      </c>
      <c r="B688">
        <f t="shared" si="90"/>
        <v>0</v>
      </c>
      <c r="C688" s="26">
        <f t="shared" si="91"/>
        <v>0</v>
      </c>
      <c r="D688">
        <f t="shared" si="92"/>
        <v>0</v>
      </c>
      <c r="E688">
        <f t="shared" si="93"/>
        <v>0</v>
      </c>
      <c r="F688">
        <f t="shared" si="94"/>
        <v>0</v>
      </c>
      <c r="G688">
        <f t="shared" si="95"/>
        <v>0</v>
      </c>
      <c r="H688">
        <f t="shared" si="96"/>
        <v>0</v>
      </c>
      <c r="I688">
        <f t="shared" si="97"/>
        <v>0</v>
      </c>
      <c r="J688">
        <f t="shared" si="98"/>
        <v>0</v>
      </c>
    </row>
    <row r="689" spans="1:10" x14ac:dyDescent="0.3">
      <c r="A689" s="9" t="s">
        <v>4719</v>
      </c>
      <c r="B689">
        <f t="shared" si="90"/>
        <v>1</v>
      </c>
      <c r="C689" s="26">
        <f t="shared" si="91"/>
        <v>1</v>
      </c>
      <c r="D689">
        <f t="shared" si="92"/>
        <v>0</v>
      </c>
      <c r="E689">
        <f t="shared" si="93"/>
        <v>0</v>
      </c>
      <c r="F689">
        <f t="shared" si="94"/>
        <v>0</v>
      </c>
      <c r="G689">
        <f t="shared" si="95"/>
        <v>0</v>
      </c>
      <c r="H689">
        <f t="shared" si="96"/>
        <v>0</v>
      </c>
      <c r="I689">
        <f t="shared" si="97"/>
        <v>0</v>
      </c>
      <c r="J689">
        <f t="shared" si="98"/>
        <v>0</v>
      </c>
    </row>
    <row r="690" spans="1:10" x14ac:dyDescent="0.3">
      <c r="A690" s="9" t="s">
        <v>4726</v>
      </c>
      <c r="B690">
        <f t="shared" si="90"/>
        <v>0</v>
      </c>
      <c r="C690" s="26">
        <f t="shared" si="91"/>
        <v>0</v>
      </c>
      <c r="D690">
        <f t="shared" si="92"/>
        <v>0</v>
      </c>
      <c r="E690">
        <f t="shared" si="93"/>
        <v>0</v>
      </c>
      <c r="F690">
        <f t="shared" si="94"/>
        <v>0</v>
      </c>
      <c r="G690">
        <f t="shared" si="95"/>
        <v>0</v>
      </c>
      <c r="H690">
        <f t="shared" si="96"/>
        <v>0</v>
      </c>
      <c r="I690">
        <f t="shared" si="97"/>
        <v>0</v>
      </c>
      <c r="J690">
        <f t="shared" si="98"/>
        <v>1</v>
      </c>
    </row>
    <row r="691" spans="1:10" x14ac:dyDescent="0.3">
      <c r="A691" s="9" t="s">
        <v>4733</v>
      </c>
      <c r="B691">
        <f t="shared" si="90"/>
        <v>1</v>
      </c>
      <c r="C691" s="26">
        <f t="shared" si="91"/>
        <v>0</v>
      </c>
      <c r="D691">
        <f t="shared" si="92"/>
        <v>0</v>
      </c>
      <c r="E691">
        <f t="shared" si="93"/>
        <v>0</v>
      </c>
      <c r="F691">
        <f t="shared" si="94"/>
        <v>0</v>
      </c>
      <c r="G691">
        <f t="shared" si="95"/>
        <v>0</v>
      </c>
      <c r="H691">
        <f t="shared" si="96"/>
        <v>0</v>
      </c>
      <c r="I691">
        <f t="shared" si="97"/>
        <v>0</v>
      </c>
      <c r="J691">
        <f t="shared" si="98"/>
        <v>0</v>
      </c>
    </row>
    <row r="692" spans="1:10" x14ac:dyDescent="0.3">
      <c r="A692" s="9" t="s">
        <v>4740</v>
      </c>
      <c r="B692">
        <f t="shared" si="90"/>
        <v>0</v>
      </c>
      <c r="C692" s="26">
        <f t="shared" si="91"/>
        <v>0</v>
      </c>
      <c r="D692">
        <f t="shared" si="92"/>
        <v>0</v>
      </c>
      <c r="E692">
        <f t="shared" si="93"/>
        <v>0</v>
      </c>
      <c r="F692">
        <f t="shared" si="94"/>
        <v>0</v>
      </c>
      <c r="G692">
        <f t="shared" si="95"/>
        <v>0</v>
      </c>
      <c r="H692">
        <f t="shared" si="96"/>
        <v>0</v>
      </c>
      <c r="I692">
        <f t="shared" si="97"/>
        <v>0</v>
      </c>
      <c r="J692">
        <f t="shared" si="98"/>
        <v>0</v>
      </c>
    </row>
    <row r="693" spans="1:10" x14ac:dyDescent="0.3">
      <c r="A693" s="9" t="s">
        <v>4747</v>
      </c>
      <c r="B693">
        <f t="shared" si="90"/>
        <v>0</v>
      </c>
      <c r="C693" s="26">
        <f t="shared" si="91"/>
        <v>0</v>
      </c>
      <c r="D693">
        <f t="shared" si="92"/>
        <v>0</v>
      </c>
      <c r="E693">
        <f t="shared" si="93"/>
        <v>0</v>
      </c>
      <c r="F693">
        <f t="shared" si="94"/>
        <v>0</v>
      </c>
      <c r="G693">
        <f t="shared" si="95"/>
        <v>0</v>
      </c>
      <c r="H693">
        <f t="shared" si="96"/>
        <v>0</v>
      </c>
      <c r="I693">
        <f t="shared" si="97"/>
        <v>0</v>
      </c>
      <c r="J693">
        <f t="shared" si="98"/>
        <v>0</v>
      </c>
    </row>
    <row r="694" spans="1:10" x14ac:dyDescent="0.3">
      <c r="A694" s="9" t="s">
        <v>4754</v>
      </c>
      <c r="B694">
        <f t="shared" si="90"/>
        <v>0</v>
      </c>
      <c r="C694" s="26">
        <f t="shared" si="91"/>
        <v>0</v>
      </c>
      <c r="D694">
        <f t="shared" si="92"/>
        <v>1</v>
      </c>
      <c r="E694">
        <f t="shared" si="93"/>
        <v>0</v>
      </c>
      <c r="F694">
        <f t="shared" si="94"/>
        <v>0</v>
      </c>
      <c r="G694">
        <f t="shared" si="95"/>
        <v>0</v>
      </c>
      <c r="H694">
        <f t="shared" si="96"/>
        <v>0</v>
      </c>
      <c r="I694">
        <f t="shared" si="97"/>
        <v>0</v>
      </c>
      <c r="J694">
        <f t="shared" si="98"/>
        <v>0</v>
      </c>
    </row>
    <row r="695" spans="1:10" x14ac:dyDescent="0.3">
      <c r="A695" s="9" t="s">
        <v>4760</v>
      </c>
      <c r="B695">
        <f t="shared" si="90"/>
        <v>1</v>
      </c>
      <c r="C695" s="26">
        <f t="shared" si="91"/>
        <v>0</v>
      </c>
      <c r="D695">
        <f t="shared" si="92"/>
        <v>0</v>
      </c>
      <c r="E695">
        <f t="shared" si="93"/>
        <v>0</v>
      </c>
      <c r="F695">
        <f t="shared" si="94"/>
        <v>0</v>
      </c>
      <c r="G695">
        <f t="shared" si="95"/>
        <v>0</v>
      </c>
      <c r="H695">
        <f t="shared" si="96"/>
        <v>0</v>
      </c>
      <c r="I695">
        <f t="shared" si="97"/>
        <v>0</v>
      </c>
      <c r="J695">
        <f t="shared" si="98"/>
        <v>0</v>
      </c>
    </row>
    <row r="696" spans="1:10" x14ac:dyDescent="0.3">
      <c r="A696" s="9" t="s">
        <v>4766</v>
      </c>
      <c r="B696">
        <f t="shared" si="90"/>
        <v>0</v>
      </c>
      <c r="C696" s="26">
        <f t="shared" si="91"/>
        <v>0</v>
      </c>
      <c r="D696">
        <f t="shared" si="92"/>
        <v>0</v>
      </c>
      <c r="E696">
        <f t="shared" si="93"/>
        <v>0</v>
      </c>
      <c r="F696">
        <f t="shared" si="94"/>
        <v>0</v>
      </c>
      <c r="G696">
        <f t="shared" si="95"/>
        <v>0</v>
      </c>
      <c r="H696">
        <f t="shared" si="96"/>
        <v>0</v>
      </c>
      <c r="I696">
        <f t="shared" si="97"/>
        <v>1</v>
      </c>
      <c r="J696">
        <f t="shared" si="98"/>
        <v>0</v>
      </c>
    </row>
    <row r="697" spans="1:10" x14ac:dyDescent="0.3">
      <c r="A697" s="9" t="s">
        <v>4773</v>
      </c>
      <c r="B697">
        <f t="shared" si="90"/>
        <v>0</v>
      </c>
      <c r="C697" s="26">
        <f t="shared" si="91"/>
        <v>1</v>
      </c>
      <c r="D697">
        <f t="shared" si="92"/>
        <v>0</v>
      </c>
      <c r="E697">
        <f t="shared" si="93"/>
        <v>0</v>
      </c>
      <c r="F697">
        <f t="shared" si="94"/>
        <v>0</v>
      </c>
      <c r="G697">
        <f t="shared" si="95"/>
        <v>0</v>
      </c>
      <c r="H697">
        <f t="shared" si="96"/>
        <v>0</v>
      </c>
      <c r="I697">
        <f t="shared" si="97"/>
        <v>0</v>
      </c>
      <c r="J697">
        <f t="shared" si="98"/>
        <v>1</v>
      </c>
    </row>
    <row r="698" spans="1:10" x14ac:dyDescent="0.3">
      <c r="A698" s="9" t="s">
        <v>4779</v>
      </c>
      <c r="B698">
        <f t="shared" si="90"/>
        <v>0</v>
      </c>
      <c r="C698" s="26">
        <f t="shared" si="91"/>
        <v>0</v>
      </c>
      <c r="D698">
        <f t="shared" si="92"/>
        <v>0</v>
      </c>
      <c r="E698">
        <f t="shared" si="93"/>
        <v>0</v>
      </c>
      <c r="F698">
        <f t="shared" si="94"/>
        <v>0</v>
      </c>
      <c r="G698">
        <f t="shared" si="95"/>
        <v>0</v>
      </c>
      <c r="H698">
        <f t="shared" si="96"/>
        <v>0</v>
      </c>
      <c r="I698">
        <f t="shared" si="97"/>
        <v>0</v>
      </c>
      <c r="J698">
        <f t="shared" si="98"/>
        <v>0</v>
      </c>
    </row>
    <row r="699" spans="1:10" x14ac:dyDescent="0.3">
      <c r="A699" s="9" t="s">
        <v>4785</v>
      </c>
      <c r="B699">
        <f t="shared" si="90"/>
        <v>0</v>
      </c>
      <c r="C699" s="26">
        <f t="shared" si="91"/>
        <v>0</v>
      </c>
      <c r="D699">
        <f t="shared" si="92"/>
        <v>0</v>
      </c>
      <c r="E699">
        <f t="shared" si="93"/>
        <v>0</v>
      </c>
      <c r="F699">
        <f t="shared" si="94"/>
        <v>0</v>
      </c>
      <c r="G699">
        <f t="shared" si="95"/>
        <v>0</v>
      </c>
      <c r="H699">
        <f t="shared" si="96"/>
        <v>0</v>
      </c>
      <c r="I699">
        <f t="shared" si="97"/>
        <v>0</v>
      </c>
      <c r="J699">
        <f t="shared" si="98"/>
        <v>0</v>
      </c>
    </row>
    <row r="700" spans="1:10" x14ac:dyDescent="0.3">
      <c r="A700" s="9" t="s">
        <v>4792</v>
      </c>
      <c r="B700">
        <f t="shared" si="90"/>
        <v>0</v>
      </c>
      <c r="C700" s="26">
        <f t="shared" si="91"/>
        <v>0</v>
      </c>
      <c r="D700">
        <f t="shared" si="92"/>
        <v>0</v>
      </c>
      <c r="E700">
        <f t="shared" si="93"/>
        <v>0</v>
      </c>
      <c r="F700">
        <f t="shared" si="94"/>
        <v>0</v>
      </c>
      <c r="G700">
        <f t="shared" si="95"/>
        <v>0</v>
      </c>
      <c r="H700">
        <f t="shared" si="96"/>
        <v>0</v>
      </c>
      <c r="I700">
        <f t="shared" si="97"/>
        <v>0</v>
      </c>
      <c r="J700">
        <f t="shared" si="98"/>
        <v>0</v>
      </c>
    </row>
    <row r="701" spans="1:10" x14ac:dyDescent="0.3">
      <c r="A701" s="9" t="s">
        <v>4798</v>
      </c>
      <c r="B701">
        <f t="shared" si="90"/>
        <v>0</v>
      </c>
      <c r="C701" s="26">
        <f t="shared" si="91"/>
        <v>0</v>
      </c>
      <c r="D701">
        <f t="shared" si="92"/>
        <v>0</v>
      </c>
      <c r="E701">
        <f t="shared" si="93"/>
        <v>0</v>
      </c>
      <c r="F701">
        <f t="shared" si="94"/>
        <v>0</v>
      </c>
      <c r="G701">
        <f t="shared" si="95"/>
        <v>0</v>
      </c>
      <c r="H701">
        <f t="shared" si="96"/>
        <v>0</v>
      </c>
      <c r="I701">
        <f t="shared" si="97"/>
        <v>0</v>
      </c>
      <c r="J701">
        <f t="shared" si="98"/>
        <v>0</v>
      </c>
    </row>
    <row r="702" spans="1:10" x14ac:dyDescent="0.3">
      <c r="A702" s="9" t="s">
        <v>4804</v>
      </c>
      <c r="B702">
        <f t="shared" si="90"/>
        <v>0</v>
      </c>
      <c r="C702" s="26">
        <f t="shared" si="91"/>
        <v>0</v>
      </c>
      <c r="D702">
        <f t="shared" si="92"/>
        <v>0</v>
      </c>
      <c r="E702">
        <f t="shared" si="93"/>
        <v>0</v>
      </c>
      <c r="F702">
        <f t="shared" si="94"/>
        <v>0</v>
      </c>
      <c r="G702">
        <f t="shared" si="95"/>
        <v>0</v>
      </c>
      <c r="H702">
        <f t="shared" si="96"/>
        <v>0</v>
      </c>
      <c r="I702">
        <f t="shared" si="97"/>
        <v>0</v>
      </c>
      <c r="J702">
        <f t="shared" si="98"/>
        <v>0</v>
      </c>
    </row>
    <row r="703" spans="1:10" x14ac:dyDescent="0.3">
      <c r="A703" s="9" t="s">
        <v>4811</v>
      </c>
      <c r="B703">
        <f t="shared" si="90"/>
        <v>0</v>
      </c>
      <c r="C703" s="26">
        <f t="shared" si="91"/>
        <v>0</v>
      </c>
      <c r="D703">
        <f t="shared" si="92"/>
        <v>0</v>
      </c>
      <c r="E703">
        <f t="shared" si="93"/>
        <v>0</v>
      </c>
      <c r="F703">
        <f t="shared" si="94"/>
        <v>0</v>
      </c>
      <c r="G703">
        <f t="shared" si="95"/>
        <v>0</v>
      </c>
      <c r="H703">
        <f t="shared" si="96"/>
        <v>0</v>
      </c>
      <c r="I703">
        <f t="shared" si="97"/>
        <v>0</v>
      </c>
      <c r="J703">
        <f t="shared" si="98"/>
        <v>0</v>
      </c>
    </row>
    <row r="704" spans="1:10" x14ac:dyDescent="0.3">
      <c r="A704" s="9" t="s">
        <v>4816</v>
      </c>
      <c r="B704">
        <f t="shared" si="90"/>
        <v>0</v>
      </c>
      <c r="C704" s="26">
        <f t="shared" si="91"/>
        <v>1</v>
      </c>
      <c r="D704">
        <f t="shared" si="92"/>
        <v>0</v>
      </c>
      <c r="E704">
        <f t="shared" si="93"/>
        <v>0</v>
      </c>
      <c r="F704">
        <f t="shared" si="94"/>
        <v>0</v>
      </c>
      <c r="G704">
        <f t="shared" si="95"/>
        <v>0</v>
      </c>
      <c r="H704">
        <f t="shared" si="96"/>
        <v>0</v>
      </c>
      <c r="I704">
        <f t="shared" si="97"/>
        <v>0</v>
      </c>
      <c r="J704">
        <f t="shared" si="98"/>
        <v>0</v>
      </c>
    </row>
    <row r="705" spans="1:10" x14ac:dyDescent="0.3">
      <c r="A705" s="9" t="s">
        <v>4822</v>
      </c>
      <c r="B705">
        <f t="shared" si="90"/>
        <v>0</v>
      </c>
      <c r="C705" s="26">
        <f t="shared" si="91"/>
        <v>0</v>
      </c>
      <c r="D705">
        <f t="shared" si="92"/>
        <v>0</v>
      </c>
      <c r="E705">
        <f t="shared" si="93"/>
        <v>0</v>
      </c>
      <c r="F705">
        <f t="shared" si="94"/>
        <v>0</v>
      </c>
      <c r="G705">
        <f t="shared" si="95"/>
        <v>0</v>
      </c>
      <c r="H705">
        <f t="shared" si="96"/>
        <v>0</v>
      </c>
      <c r="I705">
        <f t="shared" si="97"/>
        <v>0</v>
      </c>
      <c r="J705">
        <f t="shared" si="98"/>
        <v>0</v>
      </c>
    </row>
    <row r="706" spans="1:10" x14ac:dyDescent="0.3">
      <c r="A706" s="9" t="s">
        <v>4828</v>
      </c>
      <c r="B706">
        <f t="shared" si="90"/>
        <v>0</v>
      </c>
      <c r="C706" s="26">
        <f t="shared" si="91"/>
        <v>0</v>
      </c>
      <c r="D706">
        <f t="shared" si="92"/>
        <v>0</v>
      </c>
      <c r="E706">
        <f t="shared" si="93"/>
        <v>0</v>
      </c>
      <c r="F706">
        <f t="shared" si="94"/>
        <v>0</v>
      </c>
      <c r="G706">
        <f t="shared" si="95"/>
        <v>0</v>
      </c>
      <c r="H706">
        <f t="shared" si="96"/>
        <v>0</v>
      </c>
      <c r="I706">
        <f t="shared" si="97"/>
        <v>0</v>
      </c>
      <c r="J706">
        <f t="shared" si="98"/>
        <v>0</v>
      </c>
    </row>
    <row r="707" spans="1:10" x14ac:dyDescent="0.3">
      <c r="A707" s="9" t="s">
        <v>4835</v>
      </c>
      <c r="B707">
        <f t="shared" ref="B707:B770" si="99">ISNUMBER(SEARCH($B$1,A707))+0</f>
        <v>0</v>
      </c>
      <c r="C707" s="26">
        <f t="shared" ref="C707:C770" si="100">ISNUMBER(SEARCH($C$1,A707))+0</f>
        <v>0</v>
      </c>
      <c r="D707">
        <f t="shared" ref="D707:D770" si="101">ISNUMBER(SEARCH($D$1,A707))+0</f>
        <v>0</v>
      </c>
      <c r="E707">
        <f t="shared" ref="E707:E770" si="102">ISNUMBER(SEARCH($E$1,A707))+0</f>
        <v>0</v>
      </c>
      <c r="F707">
        <f t="shared" ref="F707:F770" si="103">ISNUMBER(SEARCH($F$1,A707))+0</f>
        <v>0</v>
      </c>
      <c r="G707">
        <f t="shared" ref="G707:G770" si="104">ISNUMBER(SEARCH($G$1,A707))+0</f>
        <v>0</v>
      </c>
      <c r="H707">
        <f t="shared" ref="H707:H770" si="105">ISNUMBER(SEARCH($H$1,A707))+0</f>
        <v>0</v>
      </c>
      <c r="I707">
        <f t="shared" ref="I707:I770" si="106">ISNUMBER(SEARCH($I$1,A707))+0</f>
        <v>0</v>
      </c>
      <c r="J707">
        <f t="shared" ref="J707:J770" si="107">ISNUMBER(SEARCH($J$1,A707))+0</f>
        <v>0</v>
      </c>
    </row>
    <row r="708" spans="1:10" x14ac:dyDescent="0.3">
      <c r="A708" s="9" t="s">
        <v>4841</v>
      </c>
      <c r="B708">
        <f t="shared" si="99"/>
        <v>0</v>
      </c>
      <c r="C708" s="26">
        <f t="shared" si="100"/>
        <v>1</v>
      </c>
      <c r="D708">
        <f t="shared" si="101"/>
        <v>0</v>
      </c>
      <c r="E708">
        <f t="shared" si="102"/>
        <v>0</v>
      </c>
      <c r="F708">
        <f t="shared" si="103"/>
        <v>0</v>
      </c>
      <c r="G708">
        <f t="shared" si="104"/>
        <v>0</v>
      </c>
      <c r="H708">
        <f t="shared" si="105"/>
        <v>0</v>
      </c>
      <c r="I708">
        <f t="shared" si="106"/>
        <v>0</v>
      </c>
      <c r="J708">
        <f t="shared" si="107"/>
        <v>0</v>
      </c>
    </row>
    <row r="709" spans="1:10" x14ac:dyDescent="0.3">
      <c r="A709" s="9" t="s">
        <v>4848</v>
      </c>
      <c r="B709">
        <f t="shared" si="99"/>
        <v>0</v>
      </c>
      <c r="C709" s="26">
        <f t="shared" si="100"/>
        <v>0</v>
      </c>
      <c r="D709">
        <f t="shared" si="101"/>
        <v>0</v>
      </c>
      <c r="E709">
        <f t="shared" si="102"/>
        <v>0</v>
      </c>
      <c r="F709">
        <f t="shared" si="103"/>
        <v>0</v>
      </c>
      <c r="G709">
        <f t="shared" si="104"/>
        <v>0</v>
      </c>
      <c r="H709">
        <f t="shared" si="105"/>
        <v>0</v>
      </c>
      <c r="I709">
        <f t="shared" si="106"/>
        <v>0</v>
      </c>
      <c r="J709">
        <f t="shared" si="107"/>
        <v>1</v>
      </c>
    </row>
    <row r="710" spans="1:10" x14ac:dyDescent="0.3">
      <c r="A710" s="9" t="s">
        <v>4853</v>
      </c>
      <c r="B710">
        <f t="shared" si="99"/>
        <v>0</v>
      </c>
      <c r="C710" s="26">
        <f t="shared" si="100"/>
        <v>0</v>
      </c>
      <c r="D710">
        <f t="shared" si="101"/>
        <v>0</v>
      </c>
      <c r="E710">
        <f t="shared" si="102"/>
        <v>0</v>
      </c>
      <c r="F710">
        <f t="shared" si="103"/>
        <v>0</v>
      </c>
      <c r="G710">
        <f t="shared" si="104"/>
        <v>0</v>
      </c>
      <c r="H710">
        <f t="shared" si="105"/>
        <v>0</v>
      </c>
      <c r="I710">
        <f t="shared" si="106"/>
        <v>0</v>
      </c>
      <c r="J710">
        <f t="shared" si="107"/>
        <v>0</v>
      </c>
    </row>
    <row r="711" spans="1:10" x14ac:dyDescent="0.3">
      <c r="A711" s="9" t="s">
        <v>4857</v>
      </c>
      <c r="B711">
        <f t="shared" si="99"/>
        <v>0</v>
      </c>
      <c r="C711" s="26">
        <f t="shared" si="100"/>
        <v>0</v>
      </c>
      <c r="D711">
        <f t="shared" si="101"/>
        <v>1</v>
      </c>
      <c r="E711">
        <f t="shared" si="102"/>
        <v>0</v>
      </c>
      <c r="F711">
        <f t="shared" si="103"/>
        <v>0</v>
      </c>
      <c r="G711">
        <f t="shared" si="104"/>
        <v>0</v>
      </c>
      <c r="H711">
        <f t="shared" si="105"/>
        <v>0</v>
      </c>
      <c r="I711">
        <f t="shared" si="106"/>
        <v>0</v>
      </c>
      <c r="J711">
        <f t="shared" si="107"/>
        <v>0</v>
      </c>
    </row>
    <row r="712" spans="1:10" x14ac:dyDescent="0.3">
      <c r="A712" s="9" t="s">
        <v>4864</v>
      </c>
      <c r="B712">
        <f t="shared" si="99"/>
        <v>0</v>
      </c>
      <c r="C712" s="26">
        <f t="shared" si="100"/>
        <v>0</v>
      </c>
      <c r="D712">
        <f t="shared" si="101"/>
        <v>0</v>
      </c>
      <c r="E712">
        <f t="shared" si="102"/>
        <v>0</v>
      </c>
      <c r="F712">
        <f t="shared" si="103"/>
        <v>0</v>
      </c>
      <c r="G712">
        <f t="shared" si="104"/>
        <v>0</v>
      </c>
      <c r="H712">
        <f t="shared" si="105"/>
        <v>0</v>
      </c>
      <c r="I712">
        <f t="shared" si="106"/>
        <v>0</v>
      </c>
      <c r="J712">
        <f t="shared" si="107"/>
        <v>0</v>
      </c>
    </row>
    <row r="713" spans="1:10" x14ac:dyDescent="0.3">
      <c r="A713" s="9" t="s">
        <v>4870</v>
      </c>
      <c r="B713">
        <f t="shared" si="99"/>
        <v>0</v>
      </c>
      <c r="C713" s="26">
        <f t="shared" si="100"/>
        <v>0</v>
      </c>
      <c r="D713">
        <f t="shared" si="101"/>
        <v>0</v>
      </c>
      <c r="E713">
        <f t="shared" si="102"/>
        <v>0</v>
      </c>
      <c r="F713">
        <f t="shared" si="103"/>
        <v>0</v>
      </c>
      <c r="G713">
        <f t="shared" si="104"/>
        <v>0</v>
      </c>
      <c r="H713">
        <f t="shared" si="105"/>
        <v>0</v>
      </c>
      <c r="I713">
        <f t="shared" si="106"/>
        <v>0</v>
      </c>
      <c r="J713">
        <f t="shared" si="107"/>
        <v>0</v>
      </c>
    </row>
    <row r="714" spans="1:10" x14ac:dyDescent="0.3">
      <c r="A714" s="9" t="s">
        <v>4876</v>
      </c>
      <c r="B714">
        <f t="shared" si="99"/>
        <v>0</v>
      </c>
      <c r="C714" s="26">
        <f t="shared" si="100"/>
        <v>0</v>
      </c>
      <c r="D714">
        <f t="shared" si="101"/>
        <v>1</v>
      </c>
      <c r="E714">
        <f t="shared" si="102"/>
        <v>0</v>
      </c>
      <c r="F714">
        <f t="shared" si="103"/>
        <v>0</v>
      </c>
      <c r="G714">
        <f t="shared" si="104"/>
        <v>0</v>
      </c>
      <c r="H714">
        <f t="shared" si="105"/>
        <v>0</v>
      </c>
      <c r="I714">
        <f t="shared" si="106"/>
        <v>0</v>
      </c>
      <c r="J714">
        <f t="shared" si="107"/>
        <v>1</v>
      </c>
    </row>
    <row r="715" spans="1:10" x14ac:dyDescent="0.3">
      <c r="A715" s="9" t="s">
        <v>4882</v>
      </c>
      <c r="B715">
        <f t="shared" si="99"/>
        <v>0</v>
      </c>
      <c r="C715" s="26">
        <f t="shared" si="100"/>
        <v>0</v>
      </c>
      <c r="D715">
        <f t="shared" si="101"/>
        <v>0</v>
      </c>
      <c r="E715">
        <f t="shared" si="102"/>
        <v>0</v>
      </c>
      <c r="F715">
        <f t="shared" si="103"/>
        <v>0</v>
      </c>
      <c r="G715">
        <f t="shared" si="104"/>
        <v>0</v>
      </c>
      <c r="H715">
        <f t="shared" si="105"/>
        <v>0</v>
      </c>
      <c r="I715">
        <f t="shared" si="106"/>
        <v>0</v>
      </c>
      <c r="J715">
        <f t="shared" si="107"/>
        <v>0</v>
      </c>
    </row>
    <row r="716" spans="1:10" x14ac:dyDescent="0.3">
      <c r="A716" s="9" t="s">
        <v>4889</v>
      </c>
      <c r="B716">
        <f t="shared" si="99"/>
        <v>0</v>
      </c>
      <c r="C716" s="26">
        <f t="shared" si="100"/>
        <v>0</v>
      </c>
      <c r="D716">
        <f t="shared" si="101"/>
        <v>0</v>
      </c>
      <c r="E716">
        <f t="shared" si="102"/>
        <v>0</v>
      </c>
      <c r="F716">
        <f t="shared" si="103"/>
        <v>0</v>
      </c>
      <c r="G716">
        <f t="shared" si="104"/>
        <v>0</v>
      </c>
      <c r="H716">
        <f t="shared" si="105"/>
        <v>0</v>
      </c>
      <c r="I716">
        <f t="shared" si="106"/>
        <v>0</v>
      </c>
      <c r="J716">
        <f t="shared" si="107"/>
        <v>0</v>
      </c>
    </row>
    <row r="717" spans="1:10" x14ac:dyDescent="0.3">
      <c r="A717" s="9" t="s">
        <v>4895</v>
      </c>
      <c r="B717">
        <f t="shared" si="99"/>
        <v>0</v>
      </c>
      <c r="C717" s="26">
        <f t="shared" si="100"/>
        <v>0</v>
      </c>
      <c r="D717">
        <f t="shared" si="101"/>
        <v>0</v>
      </c>
      <c r="E717">
        <f t="shared" si="102"/>
        <v>0</v>
      </c>
      <c r="F717">
        <f t="shared" si="103"/>
        <v>0</v>
      </c>
      <c r="G717">
        <f t="shared" si="104"/>
        <v>0</v>
      </c>
      <c r="H717">
        <f t="shared" si="105"/>
        <v>0</v>
      </c>
      <c r="I717">
        <f t="shared" si="106"/>
        <v>0</v>
      </c>
      <c r="J717">
        <f t="shared" si="107"/>
        <v>0</v>
      </c>
    </row>
    <row r="718" spans="1:10" x14ac:dyDescent="0.3">
      <c r="A718" s="9" t="s">
        <v>4902</v>
      </c>
      <c r="B718">
        <f t="shared" si="99"/>
        <v>0</v>
      </c>
      <c r="C718" s="26">
        <f t="shared" si="100"/>
        <v>0</v>
      </c>
      <c r="D718">
        <f t="shared" si="101"/>
        <v>0</v>
      </c>
      <c r="E718">
        <f t="shared" si="102"/>
        <v>0</v>
      </c>
      <c r="F718">
        <f t="shared" si="103"/>
        <v>0</v>
      </c>
      <c r="G718">
        <f t="shared" si="104"/>
        <v>0</v>
      </c>
      <c r="H718">
        <f t="shared" si="105"/>
        <v>0</v>
      </c>
      <c r="I718">
        <f t="shared" si="106"/>
        <v>0</v>
      </c>
      <c r="J718">
        <f t="shared" si="107"/>
        <v>0</v>
      </c>
    </row>
    <row r="719" spans="1:10" x14ac:dyDescent="0.3">
      <c r="A719" s="9" t="s">
        <v>4909</v>
      </c>
      <c r="B719">
        <f t="shared" si="99"/>
        <v>0</v>
      </c>
      <c r="C719" s="26">
        <f t="shared" si="100"/>
        <v>0</v>
      </c>
      <c r="D719">
        <f t="shared" si="101"/>
        <v>0</v>
      </c>
      <c r="E719">
        <f t="shared" si="102"/>
        <v>0</v>
      </c>
      <c r="F719">
        <f t="shared" si="103"/>
        <v>0</v>
      </c>
      <c r="G719">
        <f t="shared" si="104"/>
        <v>0</v>
      </c>
      <c r="H719">
        <f t="shared" si="105"/>
        <v>0</v>
      </c>
      <c r="I719">
        <f t="shared" si="106"/>
        <v>0</v>
      </c>
      <c r="J719">
        <f t="shared" si="107"/>
        <v>0</v>
      </c>
    </row>
    <row r="720" spans="1:10" x14ac:dyDescent="0.3">
      <c r="A720" s="9" t="s">
        <v>4916</v>
      </c>
      <c r="B720">
        <f t="shared" si="99"/>
        <v>0</v>
      </c>
      <c r="C720" s="26">
        <f t="shared" si="100"/>
        <v>0</v>
      </c>
      <c r="D720">
        <f t="shared" si="101"/>
        <v>0</v>
      </c>
      <c r="E720">
        <f t="shared" si="102"/>
        <v>0</v>
      </c>
      <c r="F720">
        <f t="shared" si="103"/>
        <v>0</v>
      </c>
      <c r="G720">
        <f t="shared" si="104"/>
        <v>0</v>
      </c>
      <c r="H720">
        <f t="shared" si="105"/>
        <v>0</v>
      </c>
      <c r="I720">
        <f t="shared" si="106"/>
        <v>0</v>
      </c>
      <c r="J720">
        <f t="shared" si="107"/>
        <v>1</v>
      </c>
    </row>
    <row r="721" spans="1:10" x14ac:dyDescent="0.3">
      <c r="A721" s="9" t="s">
        <v>4923</v>
      </c>
      <c r="B721">
        <f t="shared" si="99"/>
        <v>0</v>
      </c>
      <c r="C721" s="26">
        <f t="shared" si="100"/>
        <v>0</v>
      </c>
      <c r="D721">
        <f t="shared" si="101"/>
        <v>0</v>
      </c>
      <c r="E721">
        <f t="shared" si="102"/>
        <v>0</v>
      </c>
      <c r="F721">
        <f t="shared" si="103"/>
        <v>0</v>
      </c>
      <c r="G721">
        <f t="shared" si="104"/>
        <v>0</v>
      </c>
      <c r="H721">
        <f t="shared" si="105"/>
        <v>0</v>
      </c>
      <c r="I721">
        <f t="shared" si="106"/>
        <v>0</v>
      </c>
      <c r="J721">
        <f t="shared" si="107"/>
        <v>0</v>
      </c>
    </row>
    <row r="722" spans="1:10" x14ac:dyDescent="0.3">
      <c r="A722" s="9" t="s">
        <v>4928</v>
      </c>
      <c r="B722">
        <f t="shared" si="99"/>
        <v>0</v>
      </c>
      <c r="C722" s="26">
        <f t="shared" si="100"/>
        <v>0</v>
      </c>
      <c r="D722">
        <f t="shared" si="101"/>
        <v>0</v>
      </c>
      <c r="E722">
        <f t="shared" si="102"/>
        <v>0</v>
      </c>
      <c r="F722">
        <f t="shared" si="103"/>
        <v>0</v>
      </c>
      <c r="G722">
        <f t="shared" si="104"/>
        <v>0</v>
      </c>
      <c r="H722">
        <f t="shared" si="105"/>
        <v>0</v>
      </c>
      <c r="I722">
        <f t="shared" si="106"/>
        <v>0</v>
      </c>
      <c r="J722">
        <f t="shared" si="107"/>
        <v>0</v>
      </c>
    </row>
    <row r="723" spans="1:10" x14ac:dyDescent="0.3">
      <c r="A723" s="9" t="s">
        <v>4934</v>
      </c>
      <c r="B723">
        <f t="shared" si="99"/>
        <v>0</v>
      </c>
      <c r="C723" s="26">
        <f t="shared" si="100"/>
        <v>0</v>
      </c>
      <c r="D723">
        <f t="shared" si="101"/>
        <v>0</v>
      </c>
      <c r="E723">
        <f t="shared" si="102"/>
        <v>0</v>
      </c>
      <c r="F723">
        <f t="shared" si="103"/>
        <v>0</v>
      </c>
      <c r="G723">
        <f t="shared" si="104"/>
        <v>0</v>
      </c>
      <c r="H723">
        <f t="shared" si="105"/>
        <v>0</v>
      </c>
      <c r="I723">
        <f t="shared" si="106"/>
        <v>0</v>
      </c>
      <c r="J723">
        <f t="shared" si="107"/>
        <v>0</v>
      </c>
    </row>
    <row r="724" spans="1:10" x14ac:dyDescent="0.3">
      <c r="A724" s="9" t="s">
        <v>4941</v>
      </c>
      <c r="B724">
        <f t="shared" si="99"/>
        <v>0</v>
      </c>
      <c r="C724" s="26">
        <f t="shared" si="100"/>
        <v>0</v>
      </c>
      <c r="D724">
        <f t="shared" si="101"/>
        <v>0</v>
      </c>
      <c r="E724">
        <f t="shared" si="102"/>
        <v>0</v>
      </c>
      <c r="F724">
        <f t="shared" si="103"/>
        <v>0</v>
      </c>
      <c r="G724">
        <f t="shared" si="104"/>
        <v>0</v>
      </c>
      <c r="H724">
        <f t="shared" si="105"/>
        <v>0</v>
      </c>
      <c r="I724">
        <f t="shared" si="106"/>
        <v>0</v>
      </c>
      <c r="J724">
        <f t="shared" si="107"/>
        <v>0</v>
      </c>
    </row>
    <row r="725" spans="1:10" x14ac:dyDescent="0.3">
      <c r="A725" s="9" t="s">
        <v>4948</v>
      </c>
      <c r="B725">
        <f t="shared" si="99"/>
        <v>0</v>
      </c>
      <c r="C725" s="26">
        <f t="shared" si="100"/>
        <v>0</v>
      </c>
      <c r="D725">
        <f t="shared" si="101"/>
        <v>0</v>
      </c>
      <c r="E725">
        <f t="shared" si="102"/>
        <v>0</v>
      </c>
      <c r="F725">
        <f t="shared" si="103"/>
        <v>0</v>
      </c>
      <c r="G725">
        <f t="shared" si="104"/>
        <v>0</v>
      </c>
      <c r="H725">
        <f t="shared" si="105"/>
        <v>0</v>
      </c>
      <c r="I725">
        <f t="shared" si="106"/>
        <v>0</v>
      </c>
      <c r="J725">
        <f t="shared" si="107"/>
        <v>1</v>
      </c>
    </row>
    <row r="726" spans="1:10" x14ac:dyDescent="0.3">
      <c r="A726" s="9" t="s">
        <v>4953</v>
      </c>
      <c r="B726">
        <f t="shared" si="99"/>
        <v>0</v>
      </c>
      <c r="C726" s="26">
        <f t="shared" si="100"/>
        <v>0</v>
      </c>
      <c r="D726">
        <f t="shared" si="101"/>
        <v>0</v>
      </c>
      <c r="E726">
        <f t="shared" si="102"/>
        <v>0</v>
      </c>
      <c r="F726">
        <f t="shared" si="103"/>
        <v>0</v>
      </c>
      <c r="G726">
        <f t="shared" si="104"/>
        <v>0</v>
      </c>
      <c r="H726">
        <f t="shared" si="105"/>
        <v>0</v>
      </c>
      <c r="I726">
        <f t="shared" si="106"/>
        <v>0</v>
      </c>
      <c r="J726">
        <f t="shared" si="107"/>
        <v>0</v>
      </c>
    </row>
    <row r="727" spans="1:10" x14ac:dyDescent="0.3">
      <c r="A727" s="9" t="s">
        <v>4970</v>
      </c>
      <c r="B727">
        <f t="shared" si="99"/>
        <v>0</v>
      </c>
      <c r="C727" s="26">
        <f t="shared" si="100"/>
        <v>0</v>
      </c>
      <c r="D727">
        <f t="shared" si="101"/>
        <v>0</v>
      </c>
      <c r="E727">
        <f t="shared" si="102"/>
        <v>0</v>
      </c>
      <c r="F727">
        <f t="shared" si="103"/>
        <v>0</v>
      </c>
      <c r="G727">
        <f t="shared" si="104"/>
        <v>0</v>
      </c>
      <c r="H727">
        <f t="shared" si="105"/>
        <v>0</v>
      </c>
      <c r="I727">
        <f t="shared" si="106"/>
        <v>0</v>
      </c>
      <c r="J727">
        <f t="shared" si="107"/>
        <v>0</v>
      </c>
    </row>
    <row r="728" spans="1:10" x14ac:dyDescent="0.3">
      <c r="A728" s="9" t="s">
        <v>4976</v>
      </c>
      <c r="B728">
        <f t="shared" si="99"/>
        <v>0</v>
      </c>
      <c r="C728" s="26">
        <f t="shared" si="100"/>
        <v>0</v>
      </c>
      <c r="D728">
        <f t="shared" si="101"/>
        <v>1</v>
      </c>
      <c r="E728">
        <f t="shared" si="102"/>
        <v>0</v>
      </c>
      <c r="F728">
        <f t="shared" si="103"/>
        <v>0</v>
      </c>
      <c r="G728">
        <f t="shared" si="104"/>
        <v>0</v>
      </c>
      <c r="H728">
        <f t="shared" si="105"/>
        <v>0</v>
      </c>
      <c r="I728">
        <f t="shared" si="106"/>
        <v>0</v>
      </c>
      <c r="J728">
        <f t="shared" si="107"/>
        <v>0</v>
      </c>
    </row>
    <row r="729" spans="1:10" x14ac:dyDescent="0.3">
      <c r="A729" s="9" t="s">
        <v>4981</v>
      </c>
      <c r="B729">
        <f t="shared" si="99"/>
        <v>0</v>
      </c>
      <c r="C729" s="26">
        <f t="shared" si="100"/>
        <v>0</v>
      </c>
      <c r="D729">
        <f t="shared" si="101"/>
        <v>0</v>
      </c>
      <c r="E729">
        <f t="shared" si="102"/>
        <v>0</v>
      </c>
      <c r="F729">
        <f t="shared" si="103"/>
        <v>0</v>
      </c>
      <c r="G729">
        <f t="shared" si="104"/>
        <v>0</v>
      </c>
      <c r="H729">
        <f t="shared" si="105"/>
        <v>0</v>
      </c>
      <c r="I729">
        <f t="shared" si="106"/>
        <v>0</v>
      </c>
      <c r="J729">
        <f t="shared" si="107"/>
        <v>0</v>
      </c>
    </row>
    <row r="730" spans="1:10" x14ac:dyDescent="0.3">
      <c r="A730" s="9" t="s">
        <v>4986</v>
      </c>
      <c r="B730">
        <f t="shared" si="99"/>
        <v>0</v>
      </c>
      <c r="C730" s="26">
        <f t="shared" si="100"/>
        <v>0</v>
      </c>
      <c r="D730">
        <f t="shared" si="101"/>
        <v>0</v>
      </c>
      <c r="E730">
        <f t="shared" si="102"/>
        <v>0</v>
      </c>
      <c r="F730">
        <f t="shared" si="103"/>
        <v>0</v>
      </c>
      <c r="G730">
        <f t="shared" si="104"/>
        <v>0</v>
      </c>
      <c r="H730">
        <f t="shared" si="105"/>
        <v>0</v>
      </c>
      <c r="I730">
        <f t="shared" si="106"/>
        <v>0</v>
      </c>
      <c r="J730">
        <f t="shared" si="107"/>
        <v>0</v>
      </c>
    </row>
    <row r="731" spans="1:10" x14ac:dyDescent="0.3">
      <c r="A731" s="9" t="s">
        <v>4992</v>
      </c>
      <c r="B731">
        <f t="shared" si="99"/>
        <v>0</v>
      </c>
      <c r="C731" s="26">
        <f t="shared" si="100"/>
        <v>0</v>
      </c>
      <c r="D731">
        <f t="shared" si="101"/>
        <v>0</v>
      </c>
      <c r="E731">
        <f t="shared" si="102"/>
        <v>0</v>
      </c>
      <c r="F731">
        <f t="shared" si="103"/>
        <v>0</v>
      </c>
      <c r="G731">
        <f t="shared" si="104"/>
        <v>0</v>
      </c>
      <c r="H731">
        <f t="shared" si="105"/>
        <v>0</v>
      </c>
      <c r="I731">
        <f t="shared" si="106"/>
        <v>0</v>
      </c>
      <c r="J731">
        <f t="shared" si="107"/>
        <v>0</v>
      </c>
    </row>
    <row r="732" spans="1:10" x14ac:dyDescent="0.3">
      <c r="A732" s="9" t="s">
        <v>4998</v>
      </c>
      <c r="B732">
        <f t="shared" si="99"/>
        <v>0</v>
      </c>
      <c r="C732" s="26">
        <f t="shared" si="100"/>
        <v>0</v>
      </c>
      <c r="D732">
        <f t="shared" si="101"/>
        <v>1</v>
      </c>
      <c r="E732">
        <f t="shared" si="102"/>
        <v>0</v>
      </c>
      <c r="F732">
        <f t="shared" si="103"/>
        <v>0</v>
      </c>
      <c r="G732">
        <f t="shared" si="104"/>
        <v>0</v>
      </c>
      <c r="H732">
        <f t="shared" si="105"/>
        <v>0</v>
      </c>
      <c r="I732">
        <f t="shared" si="106"/>
        <v>0</v>
      </c>
      <c r="J732">
        <f t="shared" si="107"/>
        <v>0</v>
      </c>
    </row>
    <row r="733" spans="1:10" x14ac:dyDescent="0.3">
      <c r="A733" s="9" t="s">
        <v>5003</v>
      </c>
      <c r="B733">
        <f t="shared" si="99"/>
        <v>1</v>
      </c>
      <c r="C733" s="26">
        <f t="shared" si="100"/>
        <v>1</v>
      </c>
      <c r="D733">
        <f t="shared" si="101"/>
        <v>0</v>
      </c>
      <c r="E733">
        <f t="shared" si="102"/>
        <v>0</v>
      </c>
      <c r="F733">
        <f t="shared" si="103"/>
        <v>0</v>
      </c>
      <c r="G733">
        <f t="shared" si="104"/>
        <v>0</v>
      </c>
      <c r="H733">
        <f t="shared" si="105"/>
        <v>0</v>
      </c>
      <c r="I733">
        <f t="shared" si="106"/>
        <v>0</v>
      </c>
      <c r="J733">
        <f t="shared" si="107"/>
        <v>0</v>
      </c>
    </row>
    <row r="734" spans="1:10" x14ac:dyDescent="0.3">
      <c r="A734" s="9" t="s">
        <v>5008</v>
      </c>
      <c r="B734">
        <f t="shared" si="99"/>
        <v>0</v>
      </c>
      <c r="C734" s="26">
        <f t="shared" si="100"/>
        <v>1</v>
      </c>
      <c r="D734">
        <f t="shared" si="101"/>
        <v>1</v>
      </c>
      <c r="E734">
        <f t="shared" si="102"/>
        <v>0</v>
      </c>
      <c r="F734">
        <f t="shared" si="103"/>
        <v>0</v>
      </c>
      <c r="G734">
        <f t="shared" si="104"/>
        <v>0</v>
      </c>
      <c r="H734">
        <f t="shared" si="105"/>
        <v>0</v>
      </c>
      <c r="I734">
        <f t="shared" si="106"/>
        <v>0</v>
      </c>
      <c r="J734">
        <f t="shared" si="107"/>
        <v>0</v>
      </c>
    </row>
    <row r="735" spans="1:10" x14ac:dyDescent="0.3">
      <c r="A735" s="9" t="s">
        <v>5014</v>
      </c>
      <c r="B735">
        <f t="shared" si="99"/>
        <v>0</v>
      </c>
      <c r="C735" s="26">
        <f t="shared" si="100"/>
        <v>0</v>
      </c>
      <c r="D735">
        <f t="shared" si="101"/>
        <v>0</v>
      </c>
      <c r="E735">
        <f t="shared" si="102"/>
        <v>0</v>
      </c>
      <c r="F735">
        <f t="shared" si="103"/>
        <v>0</v>
      </c>
      <c r="G735">
        <f t="shared" si="104"/>
        <v>0</v>
      </c>
      <c r="H735">
        <f t="shared" si="105"/>
        <v>0</v>
      </c>
      <c r="I735">
        <f t="shared" si="106"/>
        <v>0</v>
      </c>
      <c r="J735">
        <f t="shared" si="107"/>
        <v>0</v>
      </c>
    </row>
    <row r="736" spans="1:10" x14ac:dyDescent="0.3">
      <c r="A736" s="9" t="s">
        <v>5019</v>
      </c>
      <c r="B736">
        <f t="shared" si="99"/>
        <v>0</v>
      </c>
      <c r="C736" s="26">
        <f t="shared" si="100"/>
        <v>0</v>
      </c>
      <c r="D736">
        <f t="shared" si="101"/>
        <v>0</v>
      </c>
      <c r="E736">
        <f t="shared" si="102"/>
        <v>0</v>
      </c>
      <c r="F736">
        <f t="shared" si="103"/>
        <v>0</v>
      </c>
      <c r="G736">
        <f t="shared" si="104"/>
        <v>0</v>
      </c>
      <c r="H736">
        <f t="shared" si="105"/>
        <v>0</v>
      </c>
      <c r="I736">
        <f t="shared" si="106"/>
        <v>0</v>
      </c>
      <c r="J736">
        <f t="shared" si="107"/>
        <v>0</v>
      </c>
    </row>
    <row r="737" spans="1:10" x14ac:dyDescent="0.3">
      <c r="A737" s="9" t="s">
        <v>5025</v>
      </c>
      <c r="B737">
        <f t="shared" si="99"/>
        <v>0</v>
      </c>
      <c r="C737" s="26">
        <f t="shared" si="100"/>
        <v>0</v>
      </c>
      <c r="D737">
        <f t="shared" si="101"/>
        <v>0</v>
      </c>
      <c r="E737">
        <f t="shared" si="102"/>
        <v>0</v>
      </c>
      <c r="F737">
        <f t="shared" si="103"/>
        <v>0</v>
      </c>
      <c r="G737">
        <f t="shared" si="104"/>
        <v>0</v>
      </c>
      <c r="H737">
        <f t="shared" si="105"/>
        <v>0</v>
      </c>
      <c r="I737">
        <f t="shared" si="106"/>
        <v>0</v>
      </c>
      <c r="J737">
        <f t="shared" si="107"/>
        <v>0</v>
      </c>
    </row>
    <row r="738" spans="1:10" x14ac:dyDescent="0.3">
      <c r="A738" s="9" t="s">
        <v>5032</v>
      </c>
      <c r="B738">
        <f t="shared" si="99"/>
        <v>0</v>
      </c>
      <c r="C738" s="26">
        <f t="shared" si="100"/>
        <v>0</v>
      </c>
      <c r="D738">
        <f t="shared" si="101"/>
        <v>0</v>
      </c>
      <c r="E738">
        <f t="shared" si="102"/>
        <v>0</v>
      </c>
      <c r="F738">
        <f t="shared" si="103"/>
        <v>0</v>
      </c>
      <c r="G738">
        <f t="shared" si="104"/>
        <v>0</v>
      </c>
      <c r="H738">
        <f t="shared" si="105"/>
        <v>0</v>
      </c>
      <c r="I738">
        <f t="shared" si="106"/>
        <v>0</v>
      </c>
      <c r="J738">
        <f t="shared" si="107"/>
        <v>0</v>
      </c>
    </row>
    <row r="739" spans="1:10" x14ac:dyDescent="0.3">
      <c r="A739" s="9" t="s">
        <v>5038</v>
      </c>
      <c r="B739">
        <f t="shared" si="99"/>
        <v>0</v>
      </c>
      <c r="C739" s="26">
        <f t="shared" si="100"/>
        <v>0</v>
      </c>
      <c r="D739">
        <f t="shared" si="101"/>
        <v>0</v>
      </c>
      <c r="E739">
        <f t="shared" si="102"/>
        <v>0</v>
      </c>
      <c r="F739">
        <f t="shared" si="103"/>
        <v>0</v>
      </c>
      <c r="G739">
        <f t="shared" si="104"/>
        <v>0</v>
      </c>
      <c r="H739">
        <f t="shared" si="105"/>
        <v>0</v>
      </c>
      <c r="I739">
        <f t="shared" si="106"/>
        <v>0</v>
      </c>
      <c r="J739">
        <f t="shared" si="107"/>
        <v>0</v>
      </c>
    </row>
    <row r="740" spans="1:10" x14ac:dyDescent="0.3">
      <c r="A740" s="9" t="s">
        <v>5045</v>
      </c>
      <c r="B740">
        <f t="shared" si="99"/>
        <v>0</v>
      </c>
      <c r="C740" s="26">
        <f t="shared" si="100"/>
        <v>0</v>
      </c>
      <c r="D740">
        <f t="shared" si="101"/>
        <v>0</v>
      </c>
      <c r="E740">
        <f t="shared" si="102"/>
        <v>0</v>
      </c>
      <c r="F740">
        <f t="shared" si="103"/>
        <v>0</v>
      </c>
      <c r="G740">
        <f t="shared" si="104"/>
        <v>0</v>
      </c>
      <c r="H740">
        <f t="shared" si="105"/>
        <v>1</v>
      </c>
      <c r="I740">
        <f t="shared" si="106"/>
        <v>0</v>
      </c>
      <c r="J740">
        <f t="shared" si="107"/>
        <v>0</v>
      </c>
    </row>
    <row r="741" spans="1:10" x14ac:dyDescent="0.3">
      <c r="A741" s="9" t="s">
        <v>5050</v>
      </c>
      <c r="B741">
        <f t="shared" si="99"/>
        <v>0</v>
      </c>
      <c r="C741" s="26">
        <f t="shared" si="100"/>
        <v>1</v>
      </c>
      <c r="D741">
        <f t="shared" si="101"/>
        <v>0</v>
      </c>
      <c r="E741">
        <f t="shared" si="102"/>
        <v>0</v>
      </c>
      <c r="F741">
        <f t="shared" si="103"/>
        <v>0</v>
      </c>
      <c r="G741">
        <f t="shared" si="104"/>
        <v>0</v>
      </c>
      <c r="H741">
        <f t="shared" si="105"/>
        <v>0</v>
      </c>
      <c r="I741">
        <f t="shared" si="106"/>
        <v>0</v>
      </c>
      <c r="J741">
        <f t="shared" si="107"/>
        <v>1</v>
      </c>
    </row>
    <row r="742" spans="1:10" x14ac:dyDescent="0.3">
      <c r="A742" s="9" t="s">
        <v>5056</v>
      </c>
      <c r="B742">
        <f t="shared" si="99"/>
        <v>0</v>
      </c>
      <c r="C742" s="26">
        <f t="shared" si="100"/>
        <v>0</v>
      </c>
      <c r="D742">
        <f t="shared" si="101"/>
        <v>0</v>
      </c>
      <c r="E742">
        <f t="shared" si="102"/>
        <v>0</v>
      </c>
      <c r="F742">
        <f t="shared" si="103"/>
        <v>0</v>
      </c>
      <c r="G742">
        <f t="shared" si="104"/>
        <v>0</v>
      </c>
      <c r="H742">
        <f t="shared" si="105"/>
        <v>0</v>
      </c>
      <c r="I742">
        <f t="shared" si="106"/>
        <v>0</v>
      </c>
      <c r="J742">
        <f t="shared" si="107"/>
        <v>0</v>
      </c>
    </row>
    <row r="743" spans="1:10" x14ac:dyDescent="0.3">
      <c r="A743" s="9" t="s">
        <v>5063</v>
      </c>
      <c r="B743">
        <f t="shared" si="99"/>
        <v>0</v>
      </c>
      <c r="C743" s="26">
        <f t="shared" si="100"/>
        <v>0</v>
      </c>
      <c r="D743">
        <f t="shared" si="101"/>
        <v>0</v>
      </c>
      <c r="E743">
        <f t="shared" si="102"/>
        <v>0</v>
      </c>
      <c r="F743">
        <f t="shared" si="103"/>
        <v>0</v>
      </c>
      <c r="G743">
        <f t="shared" si="104"/>
        <v>0</v>
      </c>
      <c r="H743">
        <f t="shared" si="105"/>
        <v>0</v>
      </c>
      <c r="I743">
        <f t="shared" si="106"/>
        <v>0</v>
      </c>
      <c r="J743">
        <f t="shared" si="107"/>
        <v>0</v>
      </c>
    </row>
    <row r="744" spans="1:10" x14ac:dyDescent="0.3">
      <c r="A744" s="9" t="s">
        <v>5070</v>
      </c>
      <c r="B744">
        <f t="shared" si="99"/>
        <v>0</v>
      </c>
      <c r="C744" s="26">
        <f t="shared" si="100"/>
        <v>0</v>
      </c>
      <c r="D744">
        <f t="shared" si="101"/>
        <v>0</v>
      </c>
      <c r="E744">
        <f t="shared" si="102"/>
        <v>0</v>
      </c>
      <c r="F744">
        <f t="shared" si="103"/>
        <v>0</v>
      </c>
      <c r="G744">
        <f t="shared" si="104"/>
        <v>0</v>
      </c>
      <c r="H744">
        <f t="shared" si="105"/>
        <v>0</v>
      </c>
      <c r="I744">
        <f t="shared" si="106"/>
        <v>0</v>
      </c>
      <c r="J744">
        <f t="shared" si="107"/>
        <v>0</v>
      </c>
    </row>
    <row r="745" spans="1:10" x14ac:dyDescent="0.3">
      <c r="A745" s="9" t="s">
        <v>5077</v>
      </c>
      <c r="B745">
        <f t="shared" si="99"/>
        <v>0</v>
      </c>
      <c r="C745" s="26">
        <f t="shared" si="100"/>
        <v>0</v>
      </c>
      <c r="D745">
        <f t="shared" si="101"/>
        <v>0</v>
      </c>
      <c r="E745">
        <f t="shared" si="102"/>
        <v>0</v>
      </c>
      <c r="F745">
        <f t="shared" si="103"/>
        <v>0</v>
      </c>
      <c r="G745">
        <f t="shared" si="104"/>
        <v>0</v>
      </c>
      <c r="H745">
        <f t="shared" si="105"/>
        <v>0</v>
      </c>
      <c r="I745">
        <f t="shared" si="106"/>
        <v>0</v>
      </c>
      <c r="J745">
        <f t="shared" si="107"/>
        <v>0</v>
      </c>
    </row>
    <row r="746" spans="1:10" x14ac:dyDescent="0.3">
      <c r="A746" s="9" t="s">
        <v>5082</v>
      </c>
      <c r="B746">
        <f t="shared" si="99"/>
        <v>0</v>
      </c>
      <c r="C746" s="26">
        <f t="shared" si="100"/>
        <v>0</v>
      </c>
      <c r="D746">
        <f t="shared" si="101"/>
        <v>1</v>
      </c>
      <c r="E746">
        <f t="shared" si="102"/>
        <v>0</v>
      </c>
      <c r="F746">
        <f t="shared" si="103"/>
        <v>0</v>
      </c>
      <c r="G746">
        <f t="shared" si="104"/>
        <v>0</v>
      </c>
      <c r="H746">
        <f t="shared" si="105"/>
        <v>0</v>
      </c>
      <c r="I746">
        <f t="shared" si="106"/>
        <v>0</v>
      </c>
      <c r="J746">
        <f t="shared" si="107"/>
        <v>0</v>
      </c>
    </row>
    <row r="747" spans="1:10" x14ac:dyDescent="0.3">
      <c r="A747" s="9" t="s">
        <v>5089</v>
      </c>
      <c r="B747">
        <f t="shared" si="99"/>
        <v>0</v>
      </c>
      <c r="C747" s="26">
        <f t="shared" si="100"/>
        <v>0</v>
      </c>
      <c r="D747">
        <f t="shared" si="101"/>
        <v>1</v>
      </c>
      <c r="E747">
        <f t="shared" si="102"/>
        <v>0</v>
      </c>
      <c r="F747">
        <f t="shared" si="103"/>
        <v>0</v>
      </c>
      <c r="G747">
        <f t="shared" si="104"/>
        <v>0</v>
      </c>
      <c r="H747">
        <f t="shared" si="105"/>
        <v>1</v>
      </c>
      <c r="I747">
        <f t="shared" si="106"/>
        <v>0</v>
      </c>
      <c r="J747">
        <f t="shared" si="107"/>
        <v>0</v>
      </c>
    </row>
    <row r="748" spans="1:10" x14ac:dyDescent="0.3">
      <c r="A748" s="9" t="s">
        <v>5095</v>
      </c>
      <c r="B748">
        <f t="shared" si="99"/>
        <v>0</v>
      </c>
      <c r="C748" s="26">
        <f t="shared" si="100"/>
        <v>0</v>
      </c>
      <c r="D748">
        <f t="shared" si="101"/>
        <v>0</v>
      </c>
      <c r="E748">
        <f t="shared" si="102"/>
        <v>0</v>
      </c>
      <c r="F748">
        <f t="shared" si="103"/>
        <v>0</v>
      </c>
      <c r="G748">
        <f t="shared" si="104"/>
        <v>0</v>
      </c>
      <c r="H748">
        <f t="shared" si="105"/>
        <v>0</v>
      </c>
      <c r="I748">
        <f t="shared" si="106"/>
        <v>0</v>
      </c>
      <c r="J748">
        <f t="shared" si="107"/>
        <v>0</v>
      </c>
    </row>
    <row r="749" spans="1:10" x14ac:dyDescent="0.3">
      <c r="A749" s="9" t="s">
        <v>5100</v>
      </c>
      <c r="B749">
        <f t="shared" si="99"/>
        <v>0</v>
      </c>
      <c r="C749" s="26">
        <f t="shared" si="100"/>
        <v>0</v>
      </c>
      <c r="D749">
        <f t="shared" si="101"/>
        <v>1</v>
      </c>
      <c r="E749">
        <f t="shared" si="102"/>
        <v>0</v>
      </c>
      <c r="F749">
        <f t="shared" si="103"/>
        <v>0</v>
      </c>
      <c r="G749">
        <f t="shared" si="104"/>
        <v>0</v>
      </c>
      <c r="H749">
        <f t="shared" si="105"/>
        <v>0</v>
      </c>
      <c r="I749">
        <f t="shared" si="106"/>
        <v>0</v>
      </c>
      <c r="J749">
        <f t="shared" si="107"/>
        <v>0</v>
      </c>
    </row>
    <row r="750" spans="1:10" x14ac:dyDescent="0.3">
      <c r="A750" s="9" t="s">
        <v>5106</v>
      </c>
      <c r="B750">
        <f t="shared" si="99"/>
        <v>0</v>
      </c>
      <c r="C750" s="26">
        <f t="shared" si="100"/>
        <v>0</v>
      </c>
      <c r="D750">
        <f t="shared" si="101"/>
        <v>0</v>
      </c>
      <c r="E750">
        <f t="shared" si="102"/>
        <v>0</v>
      </c>
      <c r="F750">
        <f t="shared" si="103"/>
        <v>0</v>
      </c>
      <c r="G750">
        <f t="shared" si="104"/>
        <v>0</v>
      </c>
      <c r="H750">
        <f t="shared" si="105"/>
        <v>0</v>
      </c>
      <c r="I750">
        <f t="shared" si="106"/>
        <v>0</v>
      </c>
      <c r="J750">
        <f t="shared" si="107"/>
        <v>0</v>
      </c>
    </row>
    <row r="751" spans="1:10" x14ac:dyDescent="0.3">
      <c r="A751" s="9" t="s">
        <v>5112</v>
      </c>
      <c r="B751">
        <f t="shared" si="99"/>
        <v>0</v>
      </c>
      <c r="C751" s="26">
        <f t="shared" si="100"/>
        <v>0</v>
      </c>
      <c r="D751">
        <f t="shared" si="101"/>
        <v>0</v>
      </c>
      <c r="E751">
        <f t="shared" si="102"/>
        <v>0</v>
      </c>
      <c r="F751">
        <f t="shared" si="103"/>
        <v>0</v>
      </c>
      <c r="G751">
        <f t="shared" si="104"/>
        <v>0</v>
      </c>
      <c r="H751">
        <f t="shared" si="105"/>
        <v>0</v>
      </c>
      <c r="I751">
        <f t="shared" si="106"/>
        <v>0</v>
      </c>
      <c r="J751">
        <f t="shared" si="107"/>
        <v>0</v>
      </c>
    </row>
    <row r="752" spans="1:10" x14ac:dyDescent="0.3">
      <c r="A752" s="9" t="s">
        <v>5117</v>
      </c>
      <c r="B752">
        <f t="shared" si="99"/>
        <v>0</v>
      </c>
      <c r="C752" s="26">
        <f t="shared" si="100"/>
        <v>0</v>
      </c>
      <c r="D752">
        <f t="shared" si="101"/>
        <v>0</v>
      </c>
      <c r="E752">
        <f t="shared" si="102"/>
        <v>0</v>
      </c>
      <c r="F752">
        <f t="shared" si="103"/>
        <v>0</v>
      </c>
      <c r="G752">
        <f t="shared" si="104"/>
        <v>0</v>
      </c>
      <c r="H752">
        <f t="shared" si="105"/>
        <v>0</v>
      </c>
      <c r="I752">
        <f t="shared" si="106"/>
        <v>0</v>
      </c>
      <c r="J752">
        <f t="shared" si="107"/>
        <v>0</v>
      </c>
    </row>
    <row r="753" spans="1:10" x14ac:dyDescent="0.3">
      <c r="A753" s="9" t="s">
        <v>5124</v>
      </c>
      <c r="B753">
        <f t="shared" si="99"/>
        <v>0</v>
      </c>
      <c r="C753" s="26">
        <f t="shared" si="100"/>
        <v>0</v>
      </c>
      <c r="D753">
        <f t="shared" si="101"/>
        <v>0</v>
      </c>
      <c r="E753">
        <f t="shared" si="102"/>
        <v>0</v>
      </c>
      <c r="F753">
        <f t="shared" si="103"/>
        <v>0</v>
      </c>
      <c r="G753">
        <f t="shared" si="104"/>
        <v>0</v>
      </c>
      <c r="H753">
        <f t="shared" si="105"/>
        <v>0</v>
      </c>
      <c r="I753">
        <f t="shared" si="106"/>
        <v>0</v>
      </c>
      <c r="J753">
        <f t="shared" si="107"/>
        <v>0</v>
      </c>
    </row>
    <row r="754" spans="1:10" x14ac:dyDescent="0.3">
      <c r="A754" s="9" t="s">
        <v>5130</v>
      </c>
      <c r="B754">
        <f t="shared" si="99"/>
        <v>0</v>
      </c>
      <c r="C754" s="26">
        <f t="shared" si="100"/>
        <v>0</v>
      </c>
      <c r="D754">
        <f t="shared" si="101"/>
        <v>0</v>
      </c>
      <c r="E754">
        <f t="shared" si="102"/>
        <v>0</v>
      </c>
      <c r="F754">
        <f t="shared" si="103"/>
        <v>0</v>
      </c>
      <c r="G754">
        <f t="shared" si="104"/>
        <v>0</v>
      </c>
      <c r="H754">
        <f t="shared" si="105"/>
        <v>0</v>
      </c>
      <c r="I754">
        <f t="shared" si="106"/>
        <v>0</v>
      </c>
      <c r="J754">
        <f t="shared" si="107"/>
        <v>0</v>
      </c>
    </row>
    <row r="755" spans="1:10" x14ac:dyDescent="0.3">
      <c r="A755" s="9" t="s">
        <v>5136</v>
      </c>
      <c r="B755">
        <f t="shared" si="99"/>
        <v>0</v>
      </c>
      <c r="C755" s="26">
        <f t="shared" si="100"/>
        <v>0</v>
      </c>
      <c r="D755">
        <f t="shared" si="101"/>
        <v>0</v>
      </c>
      <c r="E755">
        <f t="shared" si="102"/>
        <v>0</v>
      </c>
      <c r="F755">
        <f t="shared" si="103"/>
        <v>0</v>
      </c>
      <c r="G755">
        <f t="shared" si="104"/>
        <v>0</v>
      </c>
      <c r="H755">
        <f t="shared" si="105"/>
        <v>0</v>
      </c>
      <c r="I755">
        <f t="shared" si="106"/>
        <v>0</v>
      </c>
      <c r="J755">
        <f t="shared" si="107"/>
        <v>0</v>
      </c>
    </row>
    <row r="756" spans="1:10" x14ac:dyDescent="0.3">
      <c r="A756" s="9" t="s">
        <v>5143</v>
      </c>
      <c r="B756">
        <f t="shared" si="99"/>
        <v>1</v>
      </c>
      <c r="C756" s="26">
        <f t="shared" si="100"/>
        <v>0</v>
      </c>
      <c r="D756">
        <f t="shared" si="101"/>
        <v>0</v>
      </c>
      <c r="E756">
        <f t="shared" si="102"/>
        <v>0</v>
      </c>
      <c r="F756">
        <f t="shared" si="103"/>
        <v>0</v>
      </c>
      <c r="G756">
        <f t="shared" si="104"/>
        <v>0</v>
      </c>
      <c r="H756">
        <f t="shared" si="105"/>
        <v>0</v>
      </c>
      <c r="I756">
        <f t="shared" si="106"/>
        <v>0</v>
      </c>
      <c r="J756">
        <f t="shared" si="107"/>
        <v>0</v>
      </c>
    </row>
    <row r="757" spans="1:10" x14ac:dyDescent="0.3">
      <c r="A757" s="9" t="s">
        <v>5149</v>
      </c>
      <c r="B757">
        <f t="shared" si="99"/>
        <v>0</v>
      </c>
      <c r="C757" s="26">
        <f t="shared" si="100"/>
        <v>0</v>
      </c>
      <c r="D757">
        <f t="shared" si="101"/>
        <v>0</v>
      </c>
      <c r="E757">
        <f t="shared" si="102"/>
        <v>0</v>
      </c>
      <c r="F757">
        <f t="shared" si="103"/>
        <v>0</v>
      </c>
      <c r="G757">
        <f t="shared" si="104"/>
        <v>0</v>
      </c>
      <c r="H757">
        <f t="shared" si="105"/>
        <v>0</v>
      </c>
      <c r="I757">
        <f t="shared" si="106"/>
        <v>0</v>
      </c>
      <c r="J757">
        <f t="shared" si="107"/>
        <v>0</v>
      </c>
    </row>
    <row r="758" spans="1:10" x14ac:dyDescent="0.3">
      <c r="A758" s="9" t="s">
        <v>5156</v>
      </c>
      <c r="B758">
        <f t="shared" si="99"/>
        <v>0</v>
      </c>
      <c r="C758" s="26">
        <f t="shared" si="100"/>
        <v>0</v>
      </c>
      <c r="D758">
        <f t="shared" si="101"/>
        <v>0</v>
      </c>
      <c r="E758">
        <f t="shared" si="102"/>
        <v>0</v>
      </c>
      <c r="F758">
        <f t="shared" si="103"/>
        <v>1</v>
      </c>
      <c r="G758">
        <f t="shared" si="104"/>
        <v>0</v>
      </c>
      <c r="H758">
        <f t="shared" si="105"/>
        <v>0</v>
      </c>
      <c r="I758">
        <f t="shared" si="106"/>
        <v>0</v>
      </c>
      <c r="J758">
        <f t="shared" si="107"/>
        <v>0</v>
      </c>
    </row>
    <row r="759" spans="1:10" x14ac:dyDescent="0.3">
      <c r="A759" s="9" t="s">
        <v>5163</v>
      </c>
      <c r="B759">
        <f t="shared" si="99"/>
        <v>1</v>
      </c>
      <c r="C759" s="26">
        <f t="shared" si="100"/>
        <v>0</v>
      </c>
      <c r="D759">
        <f t="shared" si="101"/>
        <v>0</v>
      </c>
      <c r="E759">
        <f t="shared" si="102"/>
        <v>0</v>
      </c>
      <c r="F759">
        <f t="shared" si="103"/>
        <v>1</v>
      </c>
      <c r="G759">
        <f t="shared" si="104"/>
        <v>0</v>
      </c>
      <c r="H759">
        <f t="shared" si="105"/>
        <v>0</v>
      </c>
      <c r="I759">
        <f t="shared" si="106"/>
        <v>0</v>
      </c>
      <c r="J759">
        <f t="shared" si="107"/>
        <v>0</v>
      </c>
    </row>
    <row r="760" spans="1:10" x14ac:dyDescent="0.3">
      <c r="A760" s="9" t="s">
        <v>5170</v>
      </c>
      <c r="B760">
        <f t="shared" si="99"/>
        <v>0</v>
      </c>
      <c r="C760" s="26">
        <f t="shared" si="100"/>
        <v>0</v>
      </c>
      <c r="D760">
        <f t="shared" si="101"/>
        <v>1</v>
      </c>
      <c r="E760">
        <f t="shared" si="102"/>
        <v>1</v>
      </c>
      <c r="F760">
        <f t="shared" si="103"/>
        <v>0</v>
      </c>
      <c r="G760">
        <f t="shared" si="104"/>
        <v>0</v>
      </c>
      <c r="H760">
        <f t="shared" si="105"/>
        <v>0</v>
      </c>
      <c r="I760">
        <f t="shared" si="106"/>
        <v>0</v>
      </c>
      <c r="J760">
        <f t="shared" si="107"/>
        <v>0</v>
      </c>
    </row>
    <row r="761" spans="1:10" x14ac:dyDescent="0.3">
      <c r="A761" s="9" t="s">
        <v>5176</v>
      </c>
      <c r="B761">
        <f t="shared" si="99"/>
        <v>0</v>
      </c>
      <c r="C761" s="26">
        <f t="shared" si="100"/>
        <v>0</v>
      </c>
      <c r="D761">
        <f t="shared" si="101"/>
        <v>1</v>
      </c>
      <c r="E761">
        <f t="shared" si="102"/>
        <v>1</v>
      </c>
      <c r="F761">
        <f t="shared" si="103"/>
        <v>0</v>
      </c>
      <c r="G761">
        <f t="shared" si="104"/>
        <v>0</v>
      </c>
      <c r="H761">
        <f t="shared" si="105"/>
        <v>0</v>
      </c>
      <c r="I761">
        <f t="shared" si="106"/>
        <v>0</v>
      </c>
      <c r="J761">
        <f t="shared" si="107"/>
        <v>0</v>
      </c>
    </row>
    <row r="762" spans="1:10" x14ac:dyDescent="0.3">
      <c r="A762" s="9" t="s">
        <v>5183</v>
      </c>
      <c r="B762">
        <f t="shared" si="99"/>
        <v>0</v>
      </c>
      <c r="C762" s="26">
        <f t="shared" si="100"/>
        <v>1</v>
      </c>
      <c r="D762">
        <f t="shared" si="101"/>
        <v>0</v>
      </c>
      <c r="E762">
        <f t="shared" si="102"/>
        <v>0</v>
      </c>
      <c r="F762">
        <f t="shared" si="103"/>
        <v>0</v>
      </c>
      <c r="G762">
        <f t="shared" si="104"/>
        <v>0</v>
      </c>
      <c r="H762">
        <f t="shared" si="105"/>
        <v>0</v>
      </c>
      <c r="I762">
        <f t="shared" si="106"/>
        <v>0</v>
      </c>
      <c r="J762">
        <f t="shared" si="107"/>
        <v>0</v>
      </c>
    </row>
    <row r="763" spans="1:10" x14ac:dyDescent="0.3">
      <c r="A763" s="9" t="s">
        <v>5190</v>
      </c>
      <c r="B763">
        <f t="shared" si="99"/>
        <v>0</v>
      </c>
      <c r="C763" s="26">
        <f t="shared" si="100"/>
        <v>1</v>
      </c>
      <c r="D763">
        <f t="shared" si="101"/>
        <v>0</v>
      </c>
      <c r="E763">
        <f t="shared" si="102"/>
        <v>0</v>
      </c>
      <c r="F763">
        <f t="shared" si="103"/>
        <v>0</v>
      </c>
      <c r="G763">
        <f t="shared" si="104"/>
        <v>0</v>
      </c>
      <c r="H763">
        <f t="shared" si="105"/>
        <v>0</v>
      </c>
      <c r="I763">
        <f t="shared" si="106"/>
        <v>0</v>
      </c>
      <c r="J763">
        <f t="shared" si="107"/>
        <v>0</v>
      </c>
    </row>
    <row r="764" spans="1:10" x14ac:dyDescent="0.3">
      <c r="A764" s="9" t="s">
        <v>5197</v>
      </c>
      <c r="B764">
        <f t="shared" si="99"/>
        <v>0</v>
      </c>
      <c r="C764" s="26">
        <f t="shared" si="100"/>
        <v>0</v>
      </c>
      <c r="D764">
        <f t="shared" si="101"/>
        <v>0</v>
      </c>
      <c r="E764">
        <f t="shared" si="102"/>
        <v>0</v>
      </c>
      <c r="F764">
        <f t="shared" si="103"/>
        <v>0</v>
      </c>
      <c r="G764">
        <f t="shared" si="104"/>
        <v>0</v>
      </c>
      <c r="H764">
        <f t="shared" si="105"/>
        <v>0</v>
      </c>
      <c r="I764">
        <f t="shared" si="106"/>
        <v>0</v>
      </c>
      <c r="J764">
        <f t="shared" si="107"/>
        <v>1</v>
      </c>
    </row>
    <row r="765" spans="1:10" x14ac:dyDescent="0.3">
      <c r="A765" s="9" t="s">
        <v>5203</v>
      </c>
      <c r="B765">
        <f t="shared" si="99"/>
        <v>0</v>
      </c>
      <c r="C765" s="26">
        <f t="shared" si="100"/>
        <v>0</v>
      </c>
      <c r="D765">
        <f t="shared" si="101"/>
        <v>0</v>
      </c>
      <c r="E765">
        <f t="shared" si="102"/>
        <v>0</v>
      </c>
      <c r="F765">
        <f t="shared" si="103"/>
        <v>1</v>
      </c>
      <c r="G765">
        <f t="shared" si="104"/>
        <v>0</v>
      </c>
      <c r="H765">
        <f t="shared" si="105"/>
        <v>0</v>
      </c>
      <c r="I765">
        <f t="shared" si="106"/>
        <v>0</v>
      </c>
      <c r="J765">
        <f t="shared" si="107"/>
        <v>0</v>
      </c>
    </row>
    <row r="766" spans="1:10" x14ac:dyDescent="0.3">
      <c r="A766" s="9" t="s">
        <v>5209</v>
      </c>
      <c r="B766">
        <f t="shared" si="99"/>
        <v>0</v>
      </c>
      <c r="C766" s="26">
        <f t="shared" si="100"/>
        <v>0</v>
      </c>
      <c r="D766">
        <f t="shared" si="101"/>
        <v>0</v>
      </c>
      <c r="E766">
        <f t="shared" si="102"/>
        <v>0</v>
      </c>
      <c r="F766">
        <f t="shared" si="103"/>
        <v>0</v>
      </c>
      <c r="G766">
        <f t="shared" si="104"/>
        <v>0</v>
      </c>
      <c r="H766">
        <f t="shared" si="105"/>
        <v>0</v>
      </c>
      <c r="I766">
        <f t="shared" si="106"/>
        <v>0</v>
      </c>
      <c r="J766">
        <f t="shared" si="107"/>
        <v>1</v>
      </c>
    </row>
    <row r="767" spans="1:10" x14ac:dyDescent="0.3">
      <c r="A767" s="9" t="s">
        <v>5215</v>
      </c>
      <c r="B767">
        <f t="shared" si="99"/>
        <v>0</v>
      </c>
      <c r="C767" s="26">
        <f t="shared" si="100"/>
        <v>0</v>
      </c>
      <c r="D767">
        <f t="shared" si="101"/>
        <v>0</v>
      </c>
      <c r="E767">
        <f t="shared" si="102"/>
        <v>0</v>
      </c>
      <c r="F767">
        <f t="shared" si="103"/>
        <v>0</v>
      </c>
      <c r="G767">
        <f t="shared" si="104"/>
        <v>0</v>
      </c>
      <c r="H767">
        <f t="shared" si="105"/>
        <v>0</v>
      </c>
      <c r="I767">
        <f t="shared" si="106"/>
        <v>0</v>
      </c>
      <c r="J767">
        <f t="shared" si="107"/>
        <v>0</v>
      </c>
    </row>
    <row r="768" spans="1:10" x14ac:dyDescent="0.3">
      <c r="A768" s="9" t="s">
        <v>5222</v>
      </c>
      <c r="B768">
        <f t="shared" si="99"/>
        <v>0</v>
      </c>
      <c r="C768" s="26">
        <f t="shared" si="100"/>
        <v>1</v>
      </c>
      <c r="D768">
        <f t="shared" si="101"/>
        <v>0</v>
      </c>
      <c r="E768">
        <f t="shared" si="102"/>
        <v>0</v>
      </c>
      <c r="F768">
        <f t="shared" si="103"/>
        <v>0</v>
      </c>
      <c r="G768">
        <f t="shared" si="104"/>
        <v>0</v>
      </c>
      <c r="H768">
        <f t="shared" si="105"/>
        <v>0</v>
      </c>
      <c r="I768">
        <f t="shared" si="106"/>
        <v>1</v>
      </c>
      <c r="J768">
        <f t="shared" si="107"/>
        <v>0</v>
      </c>
    </row>
    <row r="769" spans="1:10" x14ac:dyDescent="0.3">
      <c r="A769" s="9" t="s">
        <v>5228</v>
      </c>
      <c r="B769">
        <f t="shared" si="99"/>
        <v>0</v>
      </c>
      <c r="C769" s="26">
        <f t="shared" si="100"/>
        <v>0</v>
      </c>
      <c r="D769">
        <f t="shared" si="101"/>
        <v>0</v>
      </c>
      <c r="E769">
        <f t="shared" si="102"/>
        <v>1</v>
      </c>
      <c r="F769">
        <f t="shared" si="103"/>
        <v>0</v>
      </c>
      <c r="G769">
        <f t="shared" si="104"/>
        <v>0</v>
      </c>
      <c r="H769">
        <f t="shared" si="105"/>
        <v>0</v>
      </c>
      <c r="I769">
        <f t="shared" si="106"/>
        <v>0</v>
      </c>
      <c r="J769">
        <f t="shared" si="107"/>
        <v>0</v>
      </c>
    </row>
    <row r="770" spans="1:10" x14ac:dyDescent="0.3">
      <c r="A770" s="9" t="s">
        <v>5234</v>
      </c>
      <c r="B770">
        <f t="shared" si="99"/>
        <v>0</v>
      </c>
      <c r="C770" s="26">
        <f t="shared" si="100"/>
        <v>1</v>
      </c>
      <c r="D770">
        <f t="shared" si="101"/>
        <v>0</v>
      </c>
      <c r="E770">
        <f t="shared" si="102"/>
        <v>0</v>
      </c>
      <c r="F770">
        <f t="shared" si="103"/>
        <v>0</v>
      </c>
      <c r="G770">
        <f t="shared" si="104"/>
        <v>0</v>
      </c>
      <c r="H770">
        <f t="shared" si="105"/>
        <v>0</v>
      </c>
      <c r="I770">
        <f t="shared" si="106"/>
        <v>0</v>
      </c>
      <c r="J770">
        <f t="shared" si="107"/>
        <v>0</v>
      </c>
    </row>
    <row r="771" spans="1:10" x14ac:dyDescent="0.3">
      <c r="A771" s="9" t="s">
        <v>5239</v>
      </c>
      <c r="B771">
        <f t="shared" ref="B771:B834" si="108">ISNUMBER(SEARCH($B$1,A771))+0</f>
        <v>0</v>
      </c>
      <c r="C771" s="26">
        <f t="shared" ref="C771:C834" si="109">ISNUMBER(SEARCH($C$1,A771))+0</f>
        <v>0</v>
      </c>
      <c r="D771">
        <f t="shared" ref="D771:D834" si="110">ISNUMBER(SEARCH($D$1,A771))+0</f>
        <v>0</v>
      </c>
      <c r="E771">
        <f t="shared" ref="E771:E834" si="111">ISNUMBER(SEARCH($E$1,A771))+0</f>
        <v>1</v>
      </c>
      <c r="F771">
        <f t="shared" ref="F771:F834" si="112">ISNUMBER(SEARCH($F$1,A771))+0</f>
        <v>0</v>
      </c>
      <c r="G771">
        <f t="shared" ref="G771:G834" si="113">ISNUMBER(SEARCH($G$1,A771))+0</f>
        <v>0</v>
      </c>
      <c r="H771">
        <f t="shared" ref="H771:H834" si="114">ISNUMBER(SEARCH($H$1,A771))+0</f>
        <v>0</v>
      </c>
      <c r="I771">
        <f t="shared" ref="I771:I834" si="115">ISNUMBER(SEARCH($I$1,A771))+0</f>
        <v>0</v>
      </c>
      <c r="J771">
        <f t="shared" ref="J771:J834" si="116">ISNUMBER(SEARCH($J$1,A771))+0</f>
        <v>0</v>
      </c>
    </row>
    <row r="772" spans="1:10" x14ac:dyDescent="0.3">
      <c r="A772" s="9" t="s">
        <v>5245</v>
      </c>
      <c r="B772">
        <f t="shared" si="108"/>
        <v>0</v>
      </c>
      <c r="C772" s="26">
        <f t="shared" si="109"/>
        <v>0</v>
      </c>
      <c r="D772">
        <f t="shared" si="110"/>
        <v>1</v>
      </c>
      <c r="E772">
        <f t="shared" si="111"/>
        <v>0</v>
      </c>
      <c r="F772">
        <f t="shared" si="112"/>
        <v>0</v>
      </c>
      <c r="G772">
        <f t="shared" si="113"/>
        <v>0</v>
      </c>
      <c r="H772">
        <f t="shared" si="114"/>
        <v>0</v>
      </c>
      <c r="I772">
        <f t="shared" si="115"/>
        <v>1</v>
      </c>
      <c r="J772">
        <f t="shared" si="116"/>
        <v>0</v>
      </c>
    </row>
    <row r="773" spans="1:10" x14ac:dyDescent="0.3">
      <c r="A773" s="9" t="s">
        <v>5252</v>
      </c>
      <c r="B773">
        <f t="shared" si="108"/>
        <v>0</v>
      </c>
      <c r="C773" s="26">
        <f t="shared" si="109"/>
        <v>0</v>
      </c>
      <c r="D773">
        <f t="shared" si="110"/>
        <v>0</v>
      </c>
      <c r="E773">
        <f t="shared" si="111"/>
        <v>0</v>
      </c>
      <c r="F773">
        <f t="shared" si="112"/>
        <v>0</v>
      </c>
      <c r="G773">
        <f t="shared" si="113"/>
        <v>0</v>
      </c>
      <c r="H773">
        <f t="shared" si="114"/>
        <v>0</v>
      </c>
      <c r="I773">
        <f t="shared" si="115"/>
        <v>0</v>
      </c>
      <c r="J773">
        <f t="shared" si="116"/>
        <v>0</v>
      </c>
    </row>
    <row r="774" spans="1:10" x14ac:dyDescent="0.3">
      <c r="A774" s="9" t="s">
        <v>5258</v>
      </c>
      <c r="B774">
        <f t="shared" si="108"/>
        <v>0</v>
      </c>
      <c r="C774" s="26">
        <f t="shared" si="109"/>
        <v>1</v>
      </c>
      <c r="D774">
        <f t="shared" si="110"/>
        <v>0</v>
      </c>
      <c r="E774">
        <f t="shared" si="111"/>
        <v>0</v>
      </c>
      <c r="F774">
        <f t="shared" si="112"/>
        <v>0</v>
      </c>
      <c r="G774">
        <f t="shared" si="113"/>
        <v>0</v>
      </c>
      <c r="H774">
        <f t="shared" si="114"/>
        <v>0</v>
      </c>
      <c r="I774">
        <f t="shared" si="115"/>
        <v>0</v>
      </c>
      <c r="J774">
        <f t="shared" si="116"/>
        <v>0</v>
      </c>
    </row>
    <row r="775" spans="1:10" x14ac:dyDescent="0.3">
      <c r="A775" s="9" t="s">
        <v>5264</v>
      </c>
      <c r="B775">
        <f t="shared" si="108"/>
        <v>1</v>
      </c>
      <c r="C775" s="26">
        <f t="shared" si="109"/>
        <v>0</v>
      </c>
      <c r="D775">
        <f t="shared" si="110"/>
        <v>1</v>
      </c>
      <c r="E775">
        <f t="shared" si="111"/>
        <v>0</v>
      </c>
      <c r="F775">
        <f t="shared" si="112"/>
        <v>0</v>
      </c>
      <c r="G775">
        <f t="shared" si="113"/>
        <v>0</v>
      </c>
      <c r="H775">
        <f t="shared" si="114"/>
        <v>0</v>
      </c>
      <c r="I775">
        <f t="shared" si="115"/>
        <v>0</v>
      </c>
      <c r="J775">
        <f t="shared" si="116"/>
        <v>0</v>
      </c>
    </row>
    <row r="776" spans="1:10" x14ac:dyDescent="0.3">
      <c r="A776" s="9" t="s">
        <v>5271</v>
      </c>
      <c r="B776">
        <f t="shared" si="108"/>
        <v>0</v>
      </c>
      <c r="C776" s="26">
        <f t="shared" si="109"/>
        <v>0</v>
      </c>
      <c r="D776">
        <f t="shared" si="110"/>
        <v>0</v>
      </c>
      <c r="E776">
        <f t="shared" si="111"/>
        <v>0</v>
      </c>
      <c r="F776">
        <f t="shared" si="112"/>
        <v>0</v>
      </c>
      <c r="G776">
        <f t="shared" si="113"/>
        <v>0</v>
      </c>
      <c r="H776">
        <f t="shared" si="114"/>
        <v>0</v>
      </c>
      <c r="I776">
        <f t="shared" si="115"/>
        <v>0</v>
      </c>
      <c r="J776">
        <f t="shared" si="116"/>
        <v>0</v>
      </c>
    </row>
    <row r="777" spans="1:10" x14ac:dyDescent="0.3">
      <c r="A777" s="9" t="s">
        <v>5278</v>
      </c>
      <c r="B777">
        <f t="shared" si="108"/>
        <v>0</v>
      </c>
      <c r="C777" s="26">
        <f t="shared" si="109"/>
        <v>0</v>
      </c>
      <c r="D777">
        <f t="shared" si="110"/>
        <v>1</v>
      </c>
      <c r="E777">
        <f t="shared" si="111"/>
        <v>0</v>
      </c>
      <c r="F777">
        <f t="shared" si="112"/>
        <v>0</v>
      </c>
      <c r="G777">
        <f t="shared" si="113"/>
        <v>0</v>
      </c>
      <c r="H777">
        <f t="shared" si="114"/>
        <v>0</v>
      </c>
      <c r="I777">
        <f t="shared" si="115"/>
        <v>0</v>
      </c>
      <c r="J777">
        <f t="shared" si="116"/>
        <v>0</v>
      </c>
    </row>
    <row r="778" spans="1:10" x14ac:dyDescent="0.3">
      <c r="A778" s="9" t="s">
        <v>5283</v>
      </c>
      <c r="B778">
        <f t="shared" si="108"/>
        <v>0</v>
      </c>
      <c r="C778" s="26">
        <f t="shared" si="109"/>
        <v>0</v>
      </c>
      <c r="D778">
        <f t="shared" si="110"/>
        <v>0</v>
      </c>
      <c r="E778">
        <f t="shared" si="111"/>
        <v>0</v>
      </c>
      <c r="F778">
        <f t="shared" si="112"/>
        <v>0</v>
      </c>
      <c r="G778">
        <f t="shared" si="113"/>
        <v>0</v>
      </c>
      <c r="H778">
        <f t="shared" si="114"/>
        <v>0</v>
      </c>
      <c r="I778">
        <f t="shared" si="115"/>
        <v>0</v>
      </c>
      <c r="J778">
        <f t="shared" si="116"/>
        <v>0</v>
      </c>
    </row>
    <row r="779" spans="1:10" x14ac:dyDescent="0.3">
      <c r="A779" s="9" t="s">
        <v>5290</v>
      </c>
      <c r="B779">
        <f t="shared" si="108"/>
        <v>0</v>
      </c>
      <c r="C779" s="26">
        <f t="shared" si="109"/>
        <v>0</v>
      </c>
      <c r="D779">
        <f t="shared" si="110"/>
        <v>0</v>
      </c>
      <c r="E779">
        <f t="shared" si="111"/>
        <v>0</v>
      </c>
      <c r="F779">
        <f t="shared" si="112"/>
        <v>0</v>
      </c>
      <c r="G779">
        <f t="shared" si="113"/>
        <v>0</v>
      </c>
      <c r="H779">
        <f t="shared" si="114"/>
        <v>0</v>
      </c>
      <c r="I779">
        <f t="shared" si="115"/>
        <v>0</v>
      </c>
      <c r="J779">
        <f t="shared" si="116"/>
        <v>0</v>
      </c>
    </row>
    <row r="780" spans="1:10" x14ac:dyDescent="0.3">
      <c r="A780" s="9" t="s">
        <v>5297</v>
      </c>
      <c r="B780">
        <f t="shared" si="108"/>
        <v>0</v>
      </c>
      <c r="C780" s="26">
        <f t="shared" si="109"/>
        <v>0</v>
      </c>
      <c r="D780">
        <f t="shared" si="110"/>
        <v>0</v>
      </c>
      <c r="E780">
        <f t="shared" si="111"/>
        <v>0</v>
      </c>
      <c r="F780">
        <f t="shared" si="112"/>
        <v>0</v>
      </c>
      <c r="G780">
        <f t="shared" si="113"/>
        <v>0</v>
      </c>
      <c r="H780">
        <f t="shared" si="114"/>
        <v>0</v>
      </c>
      <c r="I780">
        <f t="shared" si="115"/>
        <v>0</v>
      </c>
      <c r="J780">
        <f t="shared" si="116"/>
        <v>0</v>
      </c>
    </row>
    <row r="781" spans="1:10" x14ac:dyDescent="0.3">
      <c r="A781" s="9" t="s">
        <v>5304</v>
      </c>
      <c r="B781">
        <f t="shared" si="108"/>
        <v>0</v>
      </c>
      <c r="C781" s="26">
        <f t="shared" si="109"/>
        <v>0</v>
      </c>
      <c r="D781">
        <f t="shared" si="110"/>
        <v>0</v>
      </c>
      <c r="E781">
        <f t="shared" si="111"/>
        <v>0</v>
      </c>
      <c r="F781">
        <f t="shared" si="112"/>
        <v>0</v>
      </c>
      <c r="G781">
        <f t="shared" si="113"/>
        <v>0</v>
      </c>
      <c r="H781">
        <f t="shared" si="114"/>
        <v>0</v>
      </c>
      <c r="I781">
        <f t="shared" si="115"/>
        <v>0</v>
      </c>
      <c r="J781">
        <f t="shared" si="116"/>
        <v>0</v>
      </c>
    </row>
    <row r="782" spans="1:10" x14ac:dyDescent="0.3">
      <c r="A782" s="9" t="s">
        <v>5311</v>
      </c>
      <c r="B782">
        <f t="shared" si="108"/>
        <v>0</v>
      </c>
      <c r="C782" s="26">
        <f t="shared" si="109"/>
        <v>0</v>
      </c>
      <c r="D782">
        <f t="shared" si="110"/>
        <v>0</v>
      </c>
      <c r="E782">
        <f t="shared" si="111"/>
        <v>0</v>
      </c>
      <c r="F782">
        <f t="shared" si="112"/>
        <v>0</v>
      </c>
      <c r="G782">
        <f t="shared" si="113"/>
        <v>0</v>
      </c>
      <c r="H782">
        <f t="shared" si="114"/>
        <v>0</v>
      </c>
      <c r="I782">
        <f t="shared" si="115"/>
        <v>0</v>
      </c>
      <c r="J782">
        <f t="shared" si="116"/>
        <v>0</v>
      </c>
    </row>
    <row r="783" spans="1:10" x14ac:dyDescent="0.3">
      <c r="A783" s="9" t="s">
        <v>5317</v>
      </c>
      <c r="B783">
        <f t="shared" si="108"/>
        <v>1</v>
      </c>
      <c r="C783" s="26">
        <f t="shared" si="109"/>
        <v>0</v>
      </c>
      <c r="D783">
        <f t="shared" si="110"/>
        <v>0</v>
      </c>
      <c r="E783">
        <f t="shared" si="111"/>
        <v>0</v>
      </c>
      <c r="F783">
        <f t="shared" si="112"/>
        <v>0</v>
      </c>
      <c r="G783">
        <f t="shared" si="113"/>
        <v>0</v>
      </c>
      <c r="H783">
        <f t="shared" si="114"/>
        <v>0</v>
      </c>
      <c r="I783">
        <f t="shared" si="115"/>
        <v>0</v>
      </c>
      <c r="J783">
        <f t="shared" si="116"/>
        <v>0</v>
      </c>
    </row>
    <row r="784" spans="1:10" x14ac:dyDescent="0.3">
      <c r="A784" s="9" t="s">
        <v>5324</v>
      </c>
      <c r="B784">
        <f t="shared" si="108"/>
        <v>0</v>
      </c>
      <c r="C784" s="26">
        <f t="shared" si="109"/>
        <v>0</v>
      </c>
      <c r="D784">
        <f t="shared" si="110"/>
        <v>0</v>
      </c>
      <c r="E784">
        <f t="shared" si="111"/>
        <v>0</v>
      </c>
      <c r="F784">
        <f t="shared" si="112"/>
        <v>0</v>
      </c>
      <c r="G784">
        <f t="shared" si="113"/>
        <v>0</v>
      </c>
      <c r="H784">
        <f t="shared" si="114"/>
        <v>0</v>
      </c>
      <c r="I784">
        <f t="shared" si="115"/>
        <v>0</v>
      </c>
      <c r="J784">
        <f t="shared" si="116"/>
        <v>0</v>
      </c>
    </row>
    <row r="785" spans="1:10" x14ac:dyDescent="0.3">
      <c r="A785" s="9" t="s">
        <v>5331</v>
      </c>
      <c r="B785">
        <f t="shared" si="108"/>
        <v>0</v>
      </c>
      <c r="C785" s="26">
        <f t="shared" si="109"/>
        <v>0</v>
      </c>
      <c r="D785">
        <f t="shared" si="110"/>
        <v>0</v>
      </c>
      <c r="E785">
        <f t="shared" si="111"/>
        <v>0</v>
      </c>
      <c r="F785">
        <f t="shared" si="112"/>
        <v>0</v>
      </c>
      <c r="G785">
        <f t="shared" si="113"/>
        <v>0</v>
      </c>
      <c r="H785">
        <f t="shared" si="114"/>
        <v>0</v>
      </c>
      <c r="I785">
        <f t="shared" si="115"/>
        <v>0</v>
      </c>
      <c r="J785">
        <f t="shared" si="116"/>
        <v>0</v>
      </c>
    </row>
    <row r="786" spans="1:10" x14ac:dyDescent="0.3">
      <c r="A786" s="9" t="s">
        <v>5338</v>
      </c>
      <c r="B786">
        <f t="shared" si="108"/>
        <v>0</v>
      </c>
      <c r="C786" s="26">
        <f t="shared" si="109"/>
        <v>0</v>
      </c>
      <c r="D786">
        <f t="shared" si="110"/>
        <v>0</v>
      </c>
      <c r="E786">
        <f t="shared" si="111"/>
        <v>0</v>
      </c>
      <c r="F786">
        <f t="shared" si="112"/>
        <v>1</v>
      </c>
      <c r="G786">
        <f t="shared" si="113"/>
        <v>0</v>
      </c>
      <c r="H786">
        <f t="shared" si="114"/>
        <v>0</v>
      </c>
      <c r="I786">
        <f t="shared" si="115"/>
        <v>0</v>
      </c>
      <c r="J786">
        <f t="shared" si="116"/>
        <v>0</v>
      </c>
    </row>
    <row r="787" spans="1:10" x14ac:dyDescent="0.3">
      <c r="A787" s="9" t="s">
        <v>5345</v>
      </c>
      <c r="B787">
        <f t="shared" si="108"/>
        <v>0</v>
      </c>
      <c r="C787" s="26">
        <f t="shared" si="109"/>
        <v>0</v>
      </c>
      <c r="D787">
        <f t="shared" si="110"/>
        <v>0</v>
      </c>
      <c r="E787">
        <f t="shared" si="111"/>
        <v>1</v>
      </c>
      <c r="F787">
        <f t="shared" si="112"/>
        <v>0</v>
      </c>
      <c r="G787">
        <f t="shared" si="113"/>
        <v>0</v>
      </c>
      <c r="H787">
        <f t="shared" si="114"/>
        <v>0</v>
      </c>
      <c r="I787">
        <f t="shared" si="115"/>
        <v>0</v>
      </c>
      <c r="J787">
        <f t="shared" si="116"/>
        <v>0</v>
      </c>
    </row>
    <row r="788" spans="1:10" x14ac:dyDescent="0.3">
      <c r="A788" s="9" t="s">
        <v>5351</v>
      </c>
      <c r="B788">
        <f t="shared" si="108"/>
        <v>0</v>
      </c>
      <c r="C788" s="26">
        <f t="shared" si="109"/>
        <v>0</v>
      </c>
      <c r="D788">
        <f t="shared" si="110"/>
        <v>0</v>
      </c>
      <c r="E788">
        <f t="shared" si="111"/>
        <v>0</v>
      </c>
      <c r="F788">
        <f t="shared" si="112"/>
        <v>0</v>
      </c>
      <c r="G788">
        <f t="shared" si="113"/>
        <v>0</v>
      </c>
      <c r="H788">
        <f t="shared" si="114"/>
        <v>0</v>
      </c>
      <c r="I788">
        <f t="shared" si="115"/>
        <v>0</v>
      </c>
      <c r="J788">
        <f t="shared" si="116"/>
        <v>0</v>
      </c>
    </row>
    <row r="789" spans="1:10" x14ac:dyDescent="0.3">
      <c r="A789" s="9" t="s">
        <v>5357</v>
      </c>
      <c r="B789">
        <f t="shared" si="108"/>
        <v>0</v>
      </c>
      <c r="C789" s="26">
        <f t="shared" si="109"/>
        <v>0</v>
      </c>
      <c r="D789">
        <f t="shared" si="110"/>
        <v>0</v>
      </c>
      <c r="E789">
        <f t="shared" si="111"/>
        <v>0</v>
      </c>
      <c r="F789">
        <f t="shared" si="112"/>
        <v>0</v>
      </c>
      <c r="G789">
        <f t="shared" si="113"/>
        <v>0</v>
      </c>
      <c r="H789">
        <f t="shared" si="114"/>
        <v>0</v>
      </c>
      <c r="I789">
        <f t="shared" si="115"/>
        <v>0</v>
      </c>
      <c r="J789">
        <f t="shared" si="116"/>
        <v>0</v>
      </c>
    </row>
    <row r="790" spans="1:10" x14ac:dyDescent="0.3">
      <c r="A790" s="9" t="s">
        <v>5364</v>
      </c>
      <c r="B790">
        <f t="shared" si="108"/>
        <v>0</v>
      </c>
      <c r="C790" s="26">
        <f t="shared" si="109"/>
        <v>1</v>
      </c>
      <c r="D790">
        <f t="shared" si="110"/>
        <v>1</v>
      </c>
      <c r="E790">
        <f t="shared" si="111"/>
        <v>1</v>
      </c>
      <c r="F790">
        <f t="shared" si="112"/>
        <v>0</v>
      </c>
      <c r="G790">
        <f t="shared" si="113"/>
        <v>0</v>
      </c>
      <c r="H790">
        <f t="shared" si="114"/>
        <v>1</v>
      </c>
      <c r="I790">
        <f t="shared" si="115"/>
        <v>0</v>
      </c>
      <c r="J790">
        <f t="shared" si="116"/>
        <v>1</v>
      </c>
    </row>
    <row r="791" spans="1:10" x14ac:dyDescent="0.3">
      <c r="A791" s="9" t="s">
        <v>5371</v>
      </c>
      <c r="B791">
        <f t="shared" si="108"/>
        <v>0</v>
      </c>
      <c r="C791" s="26">
        <f t="shared" si="109"/>
        <v>0</v>
      </c>
      <c r="D791">
        <f t="shared" si="110"/>
        <v>0</v>
      </c>
      <c r="E791">
        <f t="shared" si="111"/>
        <v>0</v>
      </c>
      <c r="F791">
        <f t="shared" si="112"/>
        <v>0</v>
      </c>
      <c r="G791">
        <f t="shared" si="113"/>
        <v>0</v>
      </c>
      <c r="H791">
        <f t="shared" si="114"/>
        <v>0</v>
      </c>
      <c r="I791">
        <f t="shared" si="115"/>
        <v>0</v>
      </c>
      <c r="J791">
        <f t="shared" si="116"/>
        <v>0</v>
      </c>
    </row>
    <row r="792" spans="1:10" x14ac:dyDescent="0.3">
      <c r="A792" s="9" t="s">
        <v>5378</v>
      </c>
      <c r="B792">
        <f t="shared" si="108"/>
        <v>0</v>
      </c>
      <c r="C792" s="26">
        <f t="shared" si="109"/>
        <v>1</v>
      </c>
      <c r="D792">
        <f t="shared" si="110"/>
        <v>0</v>
      </c>
      <c r="E792">
        <f t="shared" si="111"/>
        <v>0</v>
      </c>
      <c r="F792">
        <f t="shared" si="112"/>
        <v>0</v>
      </c>
      <c r="G792">
        <f t="shared" si="113"/>
        <v>0</v>
      </c>
      <c r="H792">
        <f t="shared" si="114"/>
        <v>0</v>
      </c>
      <c r="I792">
        <f t="shared" si="115"/>
        <v>0</v>
      </c>
      <c r="J792">
        <f t="shared" si="116"/>
        <v>0</v>
      </c>
    </row>
    <row r="793" spans="1:10" x14ac:dyDescent="0.3">
      <c r="A793" s="9" t="s">
        <v>5385</v>
      </c>
      <c r="B793">
        <f t="shared" si="108"/>
        <v>0</v>
      </c>
      <c r="C793" s="26">
        <f t="shared" si="109"/>
        <v>0</v>
      </c>
      <c r="D793">
        <f t="shared" si="110"/>
        <v>0</v>
      </c>
      <c r="E793">
        <f t="shared" si="111"/>
        <v>0</v>
      </c>
      <c r="F793">
        <f t="shared" si="112"/>
        <v>0</v>
      </c>
      <c r="G793">
        <f t="shared" si="113"/>
        <v>0</v>
      </c>
      <c r="H793">
        <f t="shared" si="114"/>
        <v>0</v>
      </c>
      <c r="I793">
        <f t="shared" si="115"/>
        <v>0</v>
      </c>
      <c r="J793">
        <f t="shared" si="116"/>
        <v>1</v>
      </c>
    </row>
    <row r="794" spans="1:10" x14ac:dyDescent="0.3">
      <c r="A794" s="9" t="s">
        <v>5391</v>
      </c>
      <c r="B794">
        <f t="shared" si="108"/>
        <v>0</v>
      </c>
      <c r="C794" s="26">
        <f t="shared" si="109"/>
        <v>0</v>
      </c>
      <c r="D794">
        <f t="shared" si="110"/>
        <v>0</v>
      </c>
      <c r="E794">
        <f t="shared" si="111"/>
        <v>0</v>
      </c>
      <c r="F794">
        <f t="shared" si="112"/>
        <v>0</v>
      </c>
      <c r="G794">
        <f t="shared" si="113"/>
        <v>0</v>
      </c>
      <c r="H794">
        <f t="shared" si="114"/>
        <v>0</v>
      </c>
      <c r="I794">
        <f t="shared" si="115"/>
        <v>0</v>
      </c>
      <c r="J794">
        <f t="shared" si="116"/>
        <v>1</v>
      </c>
    </row>
    <row r="795" spans="1:10" x14ac:dyDescent="0.3">
      <c r="A795" s="9" t="s">
        <v>5398</v>
      </c>
      <c r="B795">
        <f t="shared" si="108"/>
        <v>1</v>
      </c>
      <c r="C795" s="26">
        <f t="shared" si="109"/>
        <v>0</v>
      </c>
      <c r="D795">
        <f t="shared" si="110"/>
        <v>0</v>
      </c>
      <c r="E795">
        <f t="shared" si="111"/>
        <v>0</v>
      </c>
      <c r="F795">
        <f t="shared" si="112"/>
        <v>0</v>
      </c>
      <c r="G795">
        <f t="shared" si="113"/>
        <v>0</v>
      </c>
      <c r="H795">
        <f t="shared" si="114"/>
        <v>0</v>
      </c>
      <c r="I795">
        <f t="shared" si="115"/>
        <v>0</v>
      </c>
      <c r="J795">
        <f t="shared" si="116"/>
        <v>0</v>
      </c>
    </row>
    <row r="796" spans="1:10" x14ac:dyDescent="0.3">
      <c r="A796" s="9" t="s">
        <v>5404</v>
      </c>
      <c r="B796">
        <f t="shared" si="108"/>
        <v>0</v>
      </c>
      <c r="C796" s="26">
        <f t="shared" si="109"/>
        <v>0</v>
      </c>
      <c r="D796">
        <f t="shared" si="110"/>
        <v>0</v>
      </c>
      <c r="E796">
        <f t="shared" si="111"/>
        <v>0</v>
      </c>
      <c r="F796">
        <f t="shared" si="112"/>
        <v>0</v>
      </c>
      <c r="G796">
        <f t="shared" si="113"/>
        <v>0</v>
      </c>
      <c r="H796">
        <f t="shared" si="114"/>
        <v>0</v>
      </c>
      <c r="I796">
        <f t="shared" si="115"/>
        <v>0</v>
      </c>
      <c r="J796">
        <f t="shared" si="116"/>
        <v>0</v>
      </c>
    </row>
    <row r="797" spans="1:10" x14ac:dyDescent="0.3">
      <c r="A797" s="9" t="s">
        <v>5410</v>
      </c>
      <c r="B797">
        <f t="shared" si="108"/>
        <v>0</v>
      </c>
      <c r="C797" s="26">
        <f t="shared" si="109"/>
        <v>0</v>
      </c>
      <c r="D797">
        <f t="shared" si="110"/>
        <v>0</v>
      </c>
      <c r="E797">
        <f t="shared" si="111"/>
        <v>1</v>
      </c>
      <c r="F797">
        <f t="shared" si="112"/>
        <v>0</v>
      </c>
      <c r="G797">
        <f t="shared" si="113"/>
        <v>0</v>
      </c>
      <c r="H797">
        <f t="shared" si="114"/>
        <v>0</v>
      </c>
      <c r="I797">
        <f t="shared" si="115"/>
        <v>0</v>
      </c>
      <c r="J797">
        <f t="shared" si="116"/>
        <v>0</v>
      </c>
    </row>
    <row r="798" spans="1:10" x14ac:dyDescent="0.3">
      <c r="A798" s="9" t="s">
        <v>5416</v>
      </c>
      <c r="B798">
        <f t="shared" si="108"/>
        <v>0</v>
      </c>
      <c r="C798" s="26">
        <f t="shared" si="109"/>
        <v>0</v>
      </c>
      <c r="D798">
        <f t="shared" si="110"/>
        <v>0</v>
      </c>
      <c r="E798">
        <f t="shared" si="111"/>
        <v>0</v>
      </c>
      <c r="F798">
        <f t="shared" si="112"/>
        <v>1</v>
      </c>
      <c r="G798">
        <f t="shared" si="113"/>
        <v>0</v>
      </c>
      <c r="H798">
        <f t="shared" si="114"/>
        <v>0</v>
      </c>
      <c r="I798">
        <f t="shared" si="115"/>
        <v>0</v>
      </c>
      <c r="J798">
        <f t="shared" si="116"/>
        <v>0</v>
      </c>
    </row>
    <row r="799" spans="1:10" x14ac:dyDescent="0.3">
      <c r="A799" s="9" t="s">
        <v>5421</v>
      </c>
      <c r="B799">
        <f t="shared" si="108"/>
        <v>0</v>
      </c>
      <c r="C799" s="26">
        <f t="shared" si="109"/>
        <v>0</v>
      </c>
      <c r="D799">
        <f t="shared" si="110"/>
        <v>1</v>
      </c>
      <c r="E799">
        <f t="shared" si="111"/>
        <v>0</v>
      </c>
      <c r="F799">
        <f t="shared" si="112"/>
        <v>0</v>
      </c>
      <c r="G799">
        <f t="shared" si="113"/>
        <v>0</v>
      </c>
      <c r="H799">
        <f t="shared" si="114"/>
        <v>0</v>
      </c>
      <c r="I799">
        <f t="shared" si="115"/>
        <v>0</v>
      </c>
      <c r="J799">
        <f t="shared" si="116"/>
        <v>0</v>
      </c>
    </row>
    <row r="800" spans="1:10" x14ac:dyDescent="0.3">
      <c r="A800" s="9" t="s">
        <v>5428</v>
      </c>
      <c r="B800">
        <f t="shared" si="108"/>
        <v>0</v>
      </c>
      <c r="C800" s="26">
        <f t="shared" si="109"/>
        <v>0</v>
      </c>
      <c r="D800">
        <f t="shared" si="110"/>
        <v>0</v>
      </c>
      <c r="E800">
        <f t="shared" si="111"/>
        <v>0</v>
      </c>
      <c r="F800">
        <f t="shared" si="112"/>
        <v>0</v>
      </c>
      <c r="G800">
        <f t="shared" si="113"/>
        <v>0</v>
      </c>
      <c r="H800">
        <f t="shared" si="114"/>
        <v>1</v>
      </c>
      <c r="I800">
        <f t="shared" si="115"/>
        <v>0</v>
      </c>
      <c r="J800">
        <f t="shared" si="116"/>
        <v>0</v>
      </c>
    </row>
    <row r="801" spans="1:10" x14ac:dyDescent="0.3">
      <c r="A801" s="9" t="s">
        <v>5434</v>
      </c>
      <c r="B801">
        <f t="shared" si="108"/>
        <v>0</v>
      </c>
      <c r="C801" s="26">
        <f t="shared" si="109"/>
        <v>0</v>
      </c>
      <c r="D801">
        <f t="shared" si="110"/>
        <v>0</v>
      </c>
      <c r="E801">
        <f t="shared" si="111"/>
        <v>1</v>
      </c>
      <c r="F801">
        <f t="shared" si="112"/>
        <v>0</v>
      </c>
      <c r="G801">
        <f t="shared" si="113"/>
        <v>0</v>
      </c>
      <c r="H801">
        <f t="shared" si="114"/>
        <v>0</v>
      </c>
      <c r="I801">
        <f t="shared" si="115"/>
        <v>0</v>
      </c>
      <c r="J801">
        <f t="shared" si="116"/>
        <v>0</v>
      </c>
    </row>
    <row r="802" spans="1:10" x14ac:dyDescent="0.3">
      <c r="A802" s="9" t="s">
        <v>5440</v>
      </c>
      <c r="B802">
        <f t="shared" si="108"/>
        <v>0</v>
      </c>
      <c r="C802" s="26">
        <f t="shared" si="109"/>
        <v>0</v>
      </c>
      <c r="D802">
        <f t="shared" si="110"/>
        <v>0</v>
      </c>
      <c r="E802">
        <f t="shared" si="111"/>
        <v>0</v>
      </c>
      <c r="F802">
        <f t="shared" si="112"/>
        <v>0</v>
      </c>
      <c r="G802">
        <f t="shared" si="113"/>
        <v>0</v>
      </c>
      <c r="H802">
        <f t="shared" si="114"/>
        <v>0</v>
      </c>
      <c r="I802">
        <f t="shared" si="115"/>
        <v>0</v>
      </c>
      <c r="J802">
        <f t="shared" si="116"/>
        <v>0</v>
      </c>
    </row>
    <row r="803" spans="1:10" x14ac:dyDescent="0.3">
      <c r="A803" s="9" t="s">
        <v>5446</v>
      </c>
      <c r="B803">
        <f t="shared" si="108"/>
        <v>1</v>
      </c>
      <c r="C803" s="26">
        <f t="shared" si="109"/>
        <v>1</v>
      </c>
      <c r="D803">
        <f t="shared" si="110"/>
        <v>0</v>
      </c>
      <c r="E803">
        <f t="shared" si="111"/>
        <v>0</v>
      </c>
      <c r="F803">
        <f t="shared" si="112"/>
        <v>0</v>
      </c>
      <c r="G803">
        <f t="shared" si="113"/>
        <v>0</v>
      </c>
      <c r="H803">
        <f t="shared" si="114"/>
        <v>0</v>
      </c>
      <c r="I803">
        <f t="shared" si="115"/>
        <v>0</v>
      </c>
      <c r="J803">
        <f t="shared" si="116"/>
        <v>0</v>
      </c>
    </row>
    <row r="804" spans="1:10" x14ac:dyDescent="0.3">
      <c r="A804" s="9" t="s">
        <v>5453</v>
      </c>
      <c r="B804">
        <f t="shared" si="108"/>
        <v>0</v>
      </c>
      <c r="C804" s="26">
        <f t="shared" si="109"/>
        <v>0</v>
      </c>
      <c r="D804">
        <f t="shared" si="110"/>
        <v>0</v>
      </c>
      <c r="E804">
        <f t="shared" si="111"/>
        <v>0</v>
      </c>
      <c r="F804">
        <f t="shared" si="112"/>
        <v>0</v>
      </c>
      <c r="G804">
        <f t="shared" si="113"/>
        <v>0</v>
      </c>
      <c r="H804">
        <f t="shared" si="114"/>
        <v>0</v>
      </c>
      <c r="I804">
        <f t="shared" si="115"/>
        <v>0</v>
      </c>
      <c r="J804">
        <f t="shared" si="116"/>
        <v>0</v>
      </c>
    </row>
    <row r="805" spans="1:10" x14ac:dyDescent="0.3">
      <c r="A805" s="9" t="s">
        <v>5460</v>
      </c>
      <c r="B805">
        <f t="shared" si="108"/>
        <v>0</v>
      </c>
      <c r="C805" s="26">
        <f t="shared" si="109"/>
        <v>1</v>
      </c>
      <c r="D805">
        <f t="shared" si="110"/>
        <v>0</v>
      </c>
      <c r="E805">
        <f t="shared" si="111"/>
        <v>0</v>
      </c>
      <c r="F805">
        <f t="shared" si="112"/>
        <v>0</v>
      </c>
      <c r="G805">
        <f t="shared" si="113"/>
        <v>1</v>
      </c>
      <c r="H805">
        <f t="shared" si="114"/>
        <v>0</v>
      </c>
      <c r="I805">
        <f t="shared" si="115"/>
        <v>0</v>
      </c>
      <c r="J805">
        <f t="shared" si="116"/>
        <v>0</v>
      </c>
    </row>
    <row r="806" spans="1:10" x14ac:dyDescent="0.3">
      <c r="A806" s="9" t="s">
        <v>5465</v>
      </c>
      <c r="B806">
        <f t="shared" si="108"/>
        <v>0</v>
      </c>
      <c r="C806" s="26">
        <f t="shared" si="109"/>
        <v>0</v>
      </c>
      <c r="D806">
        <f t="shared" si="110"/>
        <v>0</v>
      </c>
      <c r="E806">
        <f t="shared" si="111"/>
        <v>0</v>
      </c>
      <c r="F806">
        <f t="shared" si="112"/>
        <v>0</v>
      </c>
      <c r="G806">
        <f t="shared" si="113"/>
        <v>0</v>
      </c>
      <c r="H806">
        <f t="shared" si="114"/>
        <v>0</v>
      </c>
      <c r="I806">
        <f t="shared" si="115"/>
        <v>0</v>
      </c>
      <c r="J806">
        <f t="shared" si="116"/>
        <v>0</v>
      </c>
    </row>
    <row r="807" spans="1:10" x14ac:dyDescent="0.3">
      <c r="A807" s="9" t="s">
        <v>5472</v>
      </c>
      <c r="B807">
        <f t="shared" si="108"/>
        <v>0</v>
      </c>
      <c r="C807" s="26">
        <f t="shared" si="109"/>
        <v>0</v>
      </c>
      <c r="D807">
        <f t="shared" si="110"/>
        <v>0</v>
      </c>
      <c r="E807">
        <f t="shared" si="111"/>
        <v>0</v>
      </c>
      <c r="F807">
        <f t="shared" si="112"/>
        <v>0</v>
      </c>
      <c r="G807">
        <f t="shared" si="113"/>
        <v>0</v>
      </c>
      <c r="H807">
        <f t="shared" si="114"/>
        <v>0</v>
      </c>
      <c r="I807">
        <f t="shared" si="115"/>
        <v>0</v>
      </c>
      <c r="J807">
        <f t="shared" si="116"/>
        <v>0</v>
      </c>
    </row>
    <row r="808" spans="1:10" x14ac:dyDescent="0.3">
      <c r="A808" s="9" t="s">
        <v>5479</v>
      </c>
      <c r="B808">
        <f t="shared" si="108"/>
        <v>0</v>
      </c>
      <c r="C808" s="26">
        <f t="shared" si="109"/>
        <v>0</v>
      </c>
      <c r="D808">
        <f t="shared" si="110"/>
        <v>1</v>
      </c>
      <c r="E808">
        <f t="shared" si="111"/>
        <v>1</v>
      </c>
      <c r="F808">
        <f t="shared" si="112"/>
        <v>0</v>
      </c>
      <c r="G808">
        <f t="shared" si="113"/>
        <v>0</v>
      </c>
      <c r="H808">
        <f t="shared" si="114"/>
        <v>0</v>
      </c>
      <c r="I808">
        <f t="shared" si="115"/>
        <v>0</v>
      </c>
      <c r="J808">
        <f t="shared" si="116"/>
        <v>0</v>
      </c>
    </row>
    <row r="809" spans="1:10" x14ac:dyDescent="0.3">
      <c r="A809" s="9" t="s">
        <v>5485</v>
      </c>
      <c r="B809">
        <f t="shared" si="108"/>
        <v>0</v>
      </c>
      <c r="C809" s="26">
        <f t="shared" si="109"/>
        <v>0</v>
      </c>
      <c r="D809">
        <f t="shared" si="110"/>
        <v>0</v>
      </c>
      <c r="E809">
        <f t="shared" si="111"/>
        <v>0</v>
      </c>
      <c r="F809">
        <f t="shared" si="112"/>
        <v>0</v>
      </c>
      <c r="G809">
        <f t="shared" si="113"/>
        <v>0</v>
      </c>
      <c r="H809">
        <f t="shared" si="114"/>
        <v>0</v>
      </c>
      <c r="I809">
        <f t="shared" si="115"/>
        <v>0</v>
      </c>
      <c r="J809">
        <f t="shared" si="116"/>
        <v>0</v>
      </c>
    </row>
    <row r="810" spans="1:10" x14ac:dyDescent="0.3">
      <c r="A810" s="9" t="s">
        <v>5492</v>
      </c>
      <c r="B810">
        <f t="shared" si="108"/>
        <v>0</v>
      </c>
      <c r="C810" s="26">
        <f t="shared" si="109"/>
        <v>0</v>
      </c>
      <c r="D810">
        <f t="shared" si="110"/>
        <v>0</v>
      </c>
      <c r="E810">
        <f t="shared" si="111"/>
        <v>0</v>
      </c>
      <c r="F810">
        <f t="shared" si="112"/>
        <v>0</v>
      </c>
      <c r="G810">
        <f t="shared" si="113"/>
        <v>0</v>
      </c>
      <c r="H810">
        <f t="shared" si="114"/>
        <v>0</v>
      </c>
      <c r="I810">
        <f t="shared" si="115"/>
        <v>0</v>
      </c>
      <c r="J810">
        <f t="shared" si="116"/>
        <v>0</v>
      </c>
    </row>
    <row r="811" spans="1:10" x14ac:dyDescent="0.3">
      <c r="A811" s="9" t="s">
        <v>5498</v>
      </c>
      <c r="B811">
        <f t="shared" si="108"/>
        <v>0</v>
      </c>
      <c r="C811" s="26">
        <f t="shared" si="109"/>
        <v>0</v>
      </c>
      <c r="D811">
        <f t="shared" si="110"/>
        <v>0</v>
      </c>
      <c r="E811">
        <f t="shared" si="111"/>
        <v>0</v>
      </c>
      <c r="F811">
        <f t="shared" si="112"/>
        <v>0</v>
      </c>
      <c r="G811">
        <f t="shared" si="113"/>
        <v>0</v>
      </c>
      <c r="H811">
        <f t="shared" si="114"/>
        <v>0</v>
      </c>
      <c r="I811">
        <f t="shared" si="115"/>
        <v>0</v>
      </c>
      <c r="J811">
        <f t="shared" si="116"/>
        <v>0</v>
      </c>
    </row>
    <row r="812" spans="1:10" x14ac:dyDescent="0.3">
      <c r="A812" s="9" t="s">
        <v>5504</v>
      </c>
      <c r="B812">
        <f t="shared" si="108"/>
        <v>0</v>
      </c>
      <c r="C812" s="26">
        <f t="shared" si="109"/>
        <v>0</v>
      </c>
      <c r="D812">
        <f t="shared" si="110"/>
        <v>0</v>
      </c>
      <c r="E812">
        <f t="shared" si="111"/>
        <v>0</v>
      </c>
      <c r="F812">
        <f t="shared" si="112"/>
        <v>1</v>
      </c>
      <c r="G812">
        <f t="shared" si="113"/>
        <v>0</v>
      </c>
      <c r="H812">
        <f t="shared" si="114"/>
        <v>0</v>
      </c>
      <c r="I812">
        <f t="shared" si="115"/>
        <v>0</v>
      </c>
      <c r="J812">
        <f t="shared" si="116"/>
        <v>1</v>
      </c>
    </row>
    <row r="813" spans="1:10" x14ac:dyDescent="0.3">
      <c r="A813" s="9" t="s">
        <v>5511</v>
      </c>
      <c r="B813">
        <f t="shared" si="108"/>
        <v>0</v>
      </c>
      <c r="C813" s="26">
        <f t="shared" si="109"/>
        <v>0</v>
      </c>
      <c r="D813">
        <f t="shared" si="110"/>
        <v>0</v>
      </c>
      <c r="E813">
        <f t="shared" si="111"/>
        <v>0</v>
      </c>
      <c r="F813">
        <f t="shared" si="112"/>
        <v>0</v>
      </c>
      <c r="G813">
        <f t="shared" si="113"/>
        <v>0</v>
      </c>
      <c r="H813">
        <f t="shared" si="114"/>
        <v>0</v>
      </c>
      <c r="I813">
        <f t="shared" si="115"/>
        <v>0</v>
      </c>
      <c r="J813">
        <f t="shared" si="116"/>
        <v>0</v>
      </c>
    </row>
    <row r="814" spans="1:10" x14ac:dyDescent="0.3">
      <c r="A814" s="9" t="s">
        <v>5517</v>
      </c>
      <c r="B814">
        <f t="shared" si="108"/>
        <v>0</v>
      </c>
      <c r="C814" s="26">
        <f t="shared" si="109"/>
        <v>0</v>
      </c>
      <c r="D814">
        <f t="shared" si="110"/>
        <v>0</v>
      </c>
      <c r="E814">
        <f t="shared" si="111"/>
        <v>0</v>
      </c>
      <c r="F814">
        <f t="shared" si="112"/>
        <v>1</v>
      </c>
      <c r="G814">
        <f t="shared" si="113"/>
        <v>0</v>
      </c>
      <c r="H814">
        <f t="shared" si="114"/>
        <v>0</v>
      </c>
      <c r="I814">
        <f t="shared" si="115"/>
        <v>0</v>
      </c>
      <c r="J814">
        <f t="shared" si="116"/>
        <v>0</v>
      </c>
    </row>
    <row r="815" spans="1:10" x14ac:dyDescent="0.3">
      <c r="A815" s="9" t="s">
        <v>5524</v>
      </c>
      <c r="B815">
        <f t="shared" si="108"/>
        <v>0</v>
      </c>
      <c r="C815" s="26">
        <f t="shared" si="109"/>
        <v>0</v>
      </c>
      <c r="D815">
        <f t="shared" si="110"/>
        <v>0</v>
      </c>
      <c r="E815">
        <f t="shared" si="111"/>
        <v>0</v>
      </c>
      <c r="F815">
        <f t="shared" si="112"/>
        <v>0</v>
      </c>
      <c r="G815">
        <f t="shared" si="113"/>
        <v>0</v>
      </c>
      <c r="H815">
        <f t="shared" si="114"/>
        <v>0</v>
      </c>
      <c r="I815">
        <f t="shared" si="115"/>
        <v>0</v>
      </c>
      <c r="J815">
        <f t="shared" si="116"/>
        <v>0</v>
      </c>
    </row>
    <row r="816" spans="1:10" x14ac:dyDescent="0.3">
      <c r="A816" s="9" t="s">
        <v>5531</v>
      </c>
      <c r="B816">
        <f t="shared" si="108"/>
        <v>0</v>
      </c>
      <c r="C816" s="26">
        <f t="shared" si="109"/>
        <v>0</v>
      </c>
      <c r="D816">
        <f t="shared" si="110"/>
        <v>1</v>
      </c>
      <c r="E816">
        <f t="shared" si="111"/>
        <v>0</v>
      </c>
      <c r="F816">
        <f t="shared" si="112"/>
        <v>0</v>
      </c>
      <c r="G816">
        <f t="shared" si="113"/>
        <v>0</v>
      </c>
      <c r="H816">
        <f t="shared" si="114"/>
        <v>0</v>
      </c>
      <c r="I816">
        <f t="shared" si="115"/>
        <v>0</v>
      </c>
      <c r="J816">
        <f t="shared" si="116"/>
        <v>0</v>
      </c>
    </row>
    <row r="817" spans="1:10" x14ac:dyDescent="0.3">
      <c r="A817" s="9" t="s">
        <v>5537</v>
      </c>
      <c r="B817">
        <f t="shared" si="108"/>
        <v>0</v>
      </c>
      <c r="C817" s="26">
        <f t="shared" si="109"/>
        <v>0</v>
      </c>
      <c r="D817">
        <f t="shared" si="110"/>
        <v>0</v>
      </c>
      <c r="E817">
        <f t="shared" si="111"/>
        <v>0</v>
      </c>
      <c r="F817">
        <f t="shared" si="112"/>
        <v>0</v>
      </c>
      <c r="G817">
        <f t="shared" si="113"/>
        <v>0</v>
      </c>
      <c r="H817">
        <f t="shared" si="114"/>
        <v>0</v>
      </c>
      <c r="I817">
        <f t="shared" si="115"/>
        <v>0</v>
      </c>
      <c r="J817">
        <f t="shared" si="116"/>
        <v>0</v>
      </c>
    </row>
    <row r="818" spans="1:10" x14ac:dyDescent="0.3">
      <c r="A818" s="9" t="s">
        <v>5544</v>
      </c>
      <c r="B818">
        <f t="shared" si="108"/>
        <v>0</v>
      </c>
      <c r="C818" s="26">
        <f t="shared" si="109"/>
        <v>0</v>
      </c>
      <c r="D818">
        <f t="shared" si="110"/>
        <v>0</v>
      </c>
      <c r="E818">
        <f t="shared" si="111"/>
        <v>0</v>
      </c>
      <c r="F818">
        <f t="shared" si="112"/>
        <v>0</v>
      </c>
      <c r="G818">
        <f t="shared" si="113"/>
        <v>0</v>
      </c>
      <c r="H818">
        <f t="shared" si="114"/>
        <v>0</v>
      </c>
      <c r="I818">
        <f t="shared" si="115"/>
        <v>0</v>
      </c>
      <c r="J818">
        <f t="shared" si="116"/>
        <v>0</v>
      </c>
    </row>
    <row r="819" spans="1:10" x14ac:dyDescent="0.3">
      <c r="A819" s="9" t="s">
        <v>5550</v>
      </c>
      <c r="B819">
        <f t="shared" si="108"/>
        <v>0</v>
      </c>
      <c r="C819" s="26">
        <f t="shared" si="109"/>
        <v>0</v>
      </c>
      <c r="D819">
        <f t="shared" si="110"/>
        <v>0</v>
      </c>
      <c r="E819">
        <f t="shared" si="111"/>
        <v>0</v>
      </c>
      <c r="F819">
        <f t="shared" si="112"/>
        <v>0</v>
      </c>
      <c r="G819">
        <f t="shared" si="113"/>
        <v>0</v>
      </c>
      <c r="H819">
        <f t="shared" si="114"/>
        <v>0</v>
      </c>
      <c r="I819">
        <f t="shared" si="115"/>
        <v>0</v>
      </c>
      <c r="J819">
        <f t="shared" si="116"/>
        <v>0</v>
      </c>
    </row>
    <row r="820" spans="1:10" x14ac:dyDescent="0.3">
      <c r="A820" s="9" t="s">
        <v>5556</v>
      </c>
      <c r="B820">
        <f t="shared" si="108"/>
        <v>0</v>
      </c>
      <c r="C820" s="26">
        <f t="shared" si="109"/>
        <v>0</v>
      </c>
      <c r="D820">
        <f t="shared" si="110"/>
        <v>0</v>
      </c>
      <c r="E820">
        <f t="shared" si="111"/>
        <v>0</v>
      </c>
      <c r="F820">
        <f t="shared" si="112"/>
        <v>0</v>
      </c>
      <c r="G820">
        <f t="shared" si="113"/>
        <v>0</v>
      </c>
      <c r="H820">
        <f t="shared" si="114"/>
        <v>0</v>
      </c>
      <c r="I820">
        <f t="shared" si="115"/>
        <v>0</v>
      </c>
      <c r="J820">
        <f t="shared" si="116"/>
        <v>1</v>
      </c>
    </row>
    <row r="821" spans="1:10" x14ac:dyDescent="0.3">
      <c r="A821" s="9" t="s">
        <v>5562</v>
      </c>
      <c r="B821">
        <f t="shared" si="108"/>
        <v>0</v>
      </c>
      <c r="C821" s="26">
        <f t="shared" si="109"/>
        <v>1</v>
      </c>
      <c r="D821">
        <f t="shared" si="110"/>
        <v>0</v>
      </c>
      <c r="E821">
        <f t="shared" si="111"/>
        <v>0</v>
      </c>
      <c r="F821">
        <f t="shared" si="112"/>
        <v>1</v>
      </c>
      <c r="G821">
        <f t="shared" si="113"/>
        <v>0</v>
      </c>
      <c r="H821">
        <f t="shared" si="114"/>
        <v>0</v>
      </c>
      <c r="I821">
        <f t="shared" si="115"/>
        <v>1</v>
      </c>
      <c r="J821">
        <f t="shared" si="116"/>
        <v>0</v>
      </c>
    </row>
    <row r="822" spans="1:10" x14ac:dyDescent="0.3">
      <c r="A822" s="9" t="s">
        <v>5568</v>
      </c>
      <c r="B822">
        <f t="shared" si="108"/>
        <v>0</v>
      </c>
      <c r="C822" s="26">
        <f t="shared" si="109"/>
        <v>1</v>
      </c>
      <c r="D822">
        <f t="shared" si="110"/>
        <v>0</v>
      </c>
      <c r="E822">
        <f t="shared" si="111"/>
        <v>0</v>
      </c>
      <c r="F822">
        <f t="shared" si="112"/>
        <v>0</v>
      </c>
      <c r="G822">
        <f t="shared" si="113"/>
        <v>0</v>
      </c>
      <c r="H822">
        <f t="shared" si="114"/>
        <v>0</v>
      </c>
      <c r="I822">
        <f t="shared" si="115"/>
        <v>0</v>
      </c>
      <c r="J822">
        <f t="shared" si="116"/>
        <v>0</v>
      </c>
    </row>
    <row r="823" spans="1:10" x14ac:dyDescent="0.3">
      <c r="A823" s="9" t="s">
        <v>5575</v>
      </c>
      <c r="B823">
        <f t="shared" si="108"/>
        <v>0</v>
      </c>
      <c r="C823" s="26">
        <f t="shared" si="109"/>
        <v>0</v>
      </c>
      <c r="D823">
        <f t="shared" si="110"/>
        <v>0</v>
      </c>
      <c r="E823">
        <f t="shared" si="111"/>
        <v>0</v>
      </c>
      <c r="F823">
        <f t="shared" si="112"/>
        <v>0</v>
      </c>
      <c r="G823">
        <f t="shared" si="113"/>
        <v>0</v>
      </c>
      <c r="H823">
        <f t="shared" si="114"/>
        <v>0</v>
      </c>
      <c r="I823">
        <f t="shared" si="115"/>
        <v>0</v>
      </c>
      <c r="J823">
        <f t="shared" si="116"/>
        <v>0</v>
      </c>
    </row>
    <row r="824" spans="1:10" x14ac:dyDescent="0.3">
      <c r="A824" s="9" t="s">
        <v>5581</v>
      </c>
      <c r="B824">
        <f t="shared" si="108"/>
        <v>0</v>
      </c>
      <c r="C824" s="26">
        <f t="shared" si="109"/>
        <v>0</v>
      </c>
      <c r="D824">
        <f t="shared" si="110"/>
        <v>0</v>
      </c>
      <c r="E824">
        <f t="shared" si="111"/>
        <v>0</v>
      </c>
      <c r="F824">
        <f t="shared" si="112"/>
        <v>1</v>
      </c>
      <c r="G824">
        <f t="shared" si="113"/>
        <v>0</v>
      </c>
      <c r="H824">
        <f t="shared" si="114"/>
        <v>0</v>
      </c>
      <c r="I824">
        <f t="shared" si="115"/>
        <v>0</v>
      </c>
      <c r="J824">
        <f t="shared" si="116"/>
        <v>0</v>
      </c>
    </row>
    <row r="825" spans="1:10" x14ac:dyDescent="0.3">
      <c r="A825" s="9" t="s">
        <v>5587</v>
      </c>
      <c r="B825">
        <f t="shared" si="108"/>
        <v>1</v>
      </c>
      <c r="C825" s="26">
        <f t="shared" si="109"/>
        <v>0</v>
      </c>
      <c r="D825">
        <f t="shared" si="110"/>
        <v>0</v>
      </c>
      <c r="E825">
        <f t="shared" si="111"/>
        <v>0</v>
      </c>
      <c r="F825">
        <f t="shared" si="112"/>
        <v>0</v>
      </c>
      <c r="G825">
        <f t="shared" si="113"/>
        <v>0</v>
      </c>
      <c r="H825">
        <f t="shared" si="114"/>
        <v>0</v>
      </c>
      <c r="I825">
        <f t="shared" si="115"/>
        <v>0</v>
      </c>
      <c r="J825">
        <f t="shared" si="116"/>
        <v>0</v>
      </c>
    </row>
    <row r="826" spans="1:10" x14ac:dyDescent="0.3">
      <c r="A826" s="9" t="s">
        <v>5593</v>
      </c>
      <c r="B826">
        <f t="shared" si="108"/>
        <v>0</v>
      </c>
      <c r="C826" s="26">
        <f t="shared" si="109"/>
        <v>0</v>
      </c>
      <c r="D826">
        <f t="shared" si="110"/>
        <v>0</v>
      </c>
      <c r="E826">
        <f t="shared" si="111"/>
        <v>0</v>
      </c>
      <c r="F826">
        <f t="shared" si="112"/>
        <v>0</v>
      </c>
      <c r="G826">
        <f t="shared" si="113"/>
        <v>0</v>
      </c>
      <c r="H826">
        <f t="shared" si="114"/>
        <v>0</v>
      </c>
      <c r="I826">
        <f t="shared" si="115"/>
        <v>0</v>
      </c>
      <c r="J826">
        <f t="shared" si="116"/>
        <v>0</v>
      </c>
    </row>
    <row r="827" spans="1:10" x14ac:dyDescent="0.3">
      <c r="A827" s="9" t="s">
        <v>5600</v>
      </c>
      <c r="B827">
        <f t="shared" si="108"/>
        <v>0</v>
      </c>
      <c r="C827" s="26">
        <f t="shared" si="109"/>
        <v>0</v>
      </c>
      <c r="D827">
        <f t="shared" si="110"/>
        <v>0</v>
      </c>
      <c r="E827">
        <f t="shared" si="111"/>
        <v>0</v>
      </c>
      <c r="F827">
        <f t="shared" si="112"/>
        <v>0</v>
      </c>
      <c r="G827">
        <f t="shared" si="113"/>
        <v>0</v>
      </c>
      <c r="H827">
        <f t="shared" si="114"/>
        <v>0</v>
      </c>
      <c r="I827">
        <f t="shared" si="115"/>
        <v>0</v>
      </c>
      <c r="J827">
        <f t="shared" si="116"/>
        <v>0</v>
      </c>
    </row>
    <row r="828" spans="1:10" x14ac:dyDescent="0.3">
      <c r="A828" s="9" t="s">
        <v>5606</v>
      </c>
      <c r="B828">
        <f t="shared" si="108"/>
        <v>0</v>
      </c>
      <c r="C828" s="26">
        <f t="shared" si="109"/>
        <v>1</v>
      </c>
      <c r="D828">
        <f t="shared" si="110"/>
        <v>0</v>
      </c>
      <c r="E828">
        <f t="shared" si="111"/>
        <v>1</v>
      </c>
      <c r="F828">
        <f t="shared" si="112"/>
        <v>0</v>
      </c>
      <c r="G828">
        <f t="shared" si="113"/>
        <v>1</v>
      </c>
      <c r="H828">
        <f t="shared" si="114"/>
        <v>0</v>
      </c>
      <c r="I828">
        <f t="shared" si="115"/>
        <v>0</v>
      </c>
      <c r="J828">
        <f t="shared" si="116"/>
        <v>0</v>
      </c>
    </row>
    <row r="829" spans="1:10" x14ac:dyDescent="0.3">
      <c r="A829" s="9" t="s">
        <v>5613</v>
      </c>
      <c r="B829">
        <f t="shared" si="108"/>
        <v>0</v>
      </c>
      <c r="C829" s="26">
        <f t="shared" si="109"/>
        <v>0</v>
      </c>
      <c r="D829">
        <f t="shared" si="110"/>
        <v>1</v>
      </c>
      <c r="E829">
        <f t="shared" si="111"/>
        <v>0</v>
      </c>
      <c r="F829">
        <f t="shared" si="112"/>
        <v>0</v>
      </c>
      <c r="G829">
        <f t="shared" si="113"/>
        <v>0</v>
      </c>
      <c r="H829">
        <f t="shared" si="114"/>
        <v>0</v>
      </c>
      <c r="I829">
        <f t="shared" si="115"/>
        <v>1</v>
      </c>
      <c r="J829">
        <f t="shared" si="116"/>
        <v>0</v>
      </c>
    </row>
    <row r="830" spans="1:10" x14ac:dyDescent="0.3">
      <c r="A830" s="9" t="s">
        <v>5619</v>
      </c>
      <c r="B830">
        <f t="shared" si="108"/>
        <v>0</v>
      </c>
      <c r="C830" s="26">
        <f t="shared" si="109"/>
        <v>0</v>
      </c>
      <c r="D830">
        <f t="shared" si="110"/>
        <v>0</v>
      </c>
      <c r="E830">
        <f t="shared" si="111"/>
        <v>0</v>
      </c>
      <c r="F830">
        <f t="shared" si="112"/>
        <v>0</v>
      </c>
      <c r="G830">
        <f t="shared" si="113"/>
        <v>0</v>
      </c>
      <c r="H830">
        <f t="shared" si="114"/>
        <v>0</v>
      </c>
      <c r="I830">
        <f t="shared" si="115"/>
        <v>0</v>
      </c>
      <c r="J830">
        <f t="shared" si="116"/>
        <v>0</v>
      </c>
    </row>
    <row r="831" spans="1:10" x14ac:dyDescent="0.3">
      <c r="A831" s="9" t="s">
        <v>5625</v>
      </c>
      <c r="B831">
        <f t="shared" si="108"/>
        <v>1</v>
      </c>
      <c r="C831" s="26">
        <f t="shared" si="109"/>
        <v>0</v>
      </c>
      <c r="D831">
        <f t="shared" si="110"/>
        <v>0</v>
      </c>
      <c r="E831">
        <f t="shared" si="111"/>
        <v>0</v>
      </c>
      <c r="F831">
        <f t="shared" si="112"/>
        <v>0</v>
      </c>
      <c r="G831">
        <f t="shared" si="113"/>
        <v>0</v>
      </c>
      <c r="H831">
        <f t="shared" si="114"/>
        <v>0</v>
      </c>
      <c r="I831">
        <f t="shared" si="115"/>
        <v>0</v>
      </c>
      <c r="J831">
        <f t="shared" si="116"/>
        <v>0</v>
      </c>
    </row>
    <row r="832" spans="1:10" x14ac:dyDescent="0.3">
      <c r="A832" s="9" t="s">
        <v>5632</v>
      </c>
      <c r="B832">
        <f t="shared" si="108"/>
        <v>0</v>
      </c>
      <c r="C832" s="26">
        <f t="shared" si="109"/>
        <v>0</v>
      </c>
      <c r="D832">
        <f t="shared" si="110"/>
        <v>0</v>
      </c>
      <c r="E832">
        <f t="shared" si="111"/>
        <v>0</v>
      </c>
      <c r="F832">
        <f t="shared" si="112"/>
        <v>0</v>
      </c>
      <c r="G832">
        <f t="shared" si="113"/>
        <v>0</v>
      </c>
      <c r="H832">
        <f t="shared" si="114"/>
        <v>0</v>
      </c>
      <c r="I832">
        <f t="shared" si="115"/>
        <v>0</v>
      </c>
      <c r="J832">
        <f t="shared" si="116"/>
        <v>0</v>
      </c>
    </row>
    <row r="833" spans="1:10" x14ac:dyDescent="0.3">
      <c r="A833" s="9" t="s">
        <v>5639</v>
      </c>
      <c r="B833">
        <f t="shared" si="108"/>
        <v>0</v>
      </c>
      <c r="C833" s="26">
        <f t="shared" si="109"/>
        <v>0</v>
      </c>
      <c r="D833">
        <f t="shared" si="110"/>
        <v>0</v>
      </c>
      <c r="E833">
        <f t="shared" si="111"/>
        <v>0</v>
      </c>
      <c r="F833">
        <f t="shared" si="112"/>
        <v>0</v>
      </c>
      <c r="G833">
        <f t="shared" si="113"/>
        <v>0</v>
      </c>
      <c r="H833">
        <f t="shared" si="114"/>
        <v>0</v>
      </c>
      <c r="I833">
        <f t="shared" si="115"/>
        <v>0</v>
      </c>
      <c r="J833">
        <f t="shared" si="116"/>
        <v>0</v>
      </c>
    </row>
    <row r="834" spans="1:10" x14ac:dyDescent="0.3">
      <c r="A834" s="9" t="s">
        <v>5646</v>
      </c>
      <c r="B834">
        <f t="shared" si="108"/>
        <v>0</v>
      </c>
      <c r="C834" s="26">
        <f t="shared" si="109"/>
        <v>0</v>
      </c>
      <c r="D834">
        <f t="shared" si="110"/>
        <v>0</v>
      </c>
      <c r="E834">
        <f t="shared" si="111"/>
        <v>0</v>
      </c>
      <c r="F834">
        <f t="shared" si="112"/>
        <v>0</v>
      </c>
      <c r="G834">
        <f t="shared" si="113"/>
        <v>0</v>
      </c>
      <c r="H834">
        <f t="shared" si="114"/>
        <v>0</v>
      </c>
      <c r="I834">
        <f t="shared" si="115"/>
        <v>0</v>
      </c>
      <c r="J834">
        <f t="shared" si="116"/>
        <v>0</v>
      </c>
    </row>
    <row r="835" spans="1:10" x14ac:dyDescent="0.3">
      <c r="A835" s="9" t="s">
        <v>5652</v>
      </c>
      <c r="B835">
        <f t="shared" ref="B835:B898" si="117">ISNUMBER(SEARCH($B$1,A835))+0</f>
        <v>0</v>
      </c>
      <c r="C835" s="26">
        <f t="shared" ref="C835:C898" si="118">ISNUMBER(SEARCH($C$1,A835))+0</f>
        <v>0</v>
      </c>
      <c r="D835">
        <f t="shared" ref="D835:D898" si="119">ISNUMBER(SEARCH($D$1,A835))+0</f>
        <v>1</v>
      </c>
      <c r="E835">
        <f t="shared" ref="E835:E898" si="120">ISNUMBER(SEARCH($E$1,A835))+0</f>
        <v>1</v>
      </c>
      <c r="F835">
        <f t="shared" ref="F835:F898" si="121">ISNUMBER(SEARCH($F$1,A835))+0</f>
        <v>0</v>
      </c>
      <c r="G835">
        <f t="shared" ref="G835:G898" si="122">ISNUMBER(SEARCH($G$1,A835))+0</f>
        <v>0</v>
      </c>
      <c r="H835">
        <f t="shared" ref="H835:H898" si="123">ISNUMBER(SEARCH($H$1,A835))+0</f>
        <v>0</v>
      </c>
      <c r="I835">
        <f t="shared" ref="I835:I898" si="124">ISNUMBER(SEARCH($I$1,A835))+0</f>
        <v>0</v>
      </c>
      <c r="J835">
        <f t="shared" ref="J835:J898" si="125">ISNUMBER(SEARCH($J$1,A835))+0</f>
        <v>0</v>
      </c>
    </row>
    <row r="836" spans="1:10" x14ac:dyDescent="0.3">
      <c r="A836" s="9" t="s">
        <v>5659</v>
      </c>
      <c r="B836">
        <f t="shared" si="117"/>
        <v>1</v>
      </c>
      <c r="C836" s="26">
        <f t="shared" si="118"/>
        <v>0</v>
      </c>
      <c r="D836">
        <f t="shared" si="119"/>
        <v>0</v>
      </c>
      <c r="E836">
        <f t="shared" si="120"/>
        <v>0</v>
      </c>
      <c r="F836">
        <f t="shared" si="121"/>
        <v>0</v>
      </c>
      <c r="G836">
        <f t="shared" si="122"/>
        <v>0</v>
      </c>
      <c r="H836">
        <f t="shared" si="123"/>
        <v>1</v>
      </c>
      <c r="I836">
        <f t="shared" si="124"/>
        <v>0</v>
      </c>
      <c r="J836">
        <f t="shared" si="125"/>
        <v>1</v>
      </c>
    </row>
    <row r="837" spans="1:10" x14ac:dyDescent="0.3">
      <c r="A837" s="9" t="s">
        <v>5665</v>
      </c>
      <c r="B837">
        <f t="shared" si="117"/>
        <v>0</v>
      </c>
      <c r="C837" s="26">
        <f t="shared" si="118"/>
        <v>0</v>
      </c>
      <c r="D837">
        <f t="shared" si="119"/>
        <v>0</v>
      </c>
      <c r="E837">
        <f t="shared" si="120"/>
        <v>0</v>
      </c>
      <c r="F837">
        <f t="shared" si="121"/>
        <v>0</v>
      </c>
      <c r="G837">
        <f t="shared" si="122"/>
        <v>0</v>
      </c>
      <c r="H837">
        <f t="shared" si="123"/>
        <v>0</v>
      </c>
      <c r="I837">
        <f t="shared" si="124"/>
        <v>0</v>
      </c>
      <c r="J837">
        <f t="shared" si="125"/>
        <v>0</v>
      </c>
    </row>
    <row r="838" spans="1:10" x14ac:dyDescent="0.3">
      <c r="A838" s="9" t="s">
        <v>5671</v>
      </c>
      <c r="B838">
        <f t="shared" si="117"/>
        <v>0</v>
      </c>
      <c r="C838" s="26">
        <f t="shared" si="118"/>
        <v>1</v>
      </c>
      <c r="D838">
        <f t="shared" si="119"/>
        <v>1</v>
      </c>
      <c r="E838">
        <f t="shared" si="120"/>
        <v>0</v>
      </c>
      <c r="F838">
        <f t="shared" si="121"/>
        <v>0</v>
      </c>
      <c r="G838">
        <f t="shared" si="122"/>
        <v>0</v>
      </c>
      <c r="H838">
        <f t="shared" si="123"/>
        <v>0</v>
      </c>
      <c r="I838">
        <f t="shared" si="124"/>
        <v>0</v>
      </c>
      <c r="J838">
        <f t="shared" si="125"/>
        <v>0</v>
      </c>
    </row>
    <row r="839" spans="1:10" x14ac:dyDescent="0.3">
      <c r="A839" s="9" t="s">
        <v>5678</v>
      </c>
      <c r="B839">
        <f t="shared" si="117"/>
        <v>0</v>
      </c>
      <c r="C839" s="26">
        <f t="shared" si="118"/>
        <v>0</v>
      </c>
      <c r="D839">
        <f t="shared" si="119"/>
        <v>0</v>
      </c>
      <c r="E839">
        <f t="shared" si="120"/>
        <v>0</v>
      </c>
      <c r="F839">
        <f t="shared" si="121"/>
        <v>0</v>
      </c>
      <c r="G839">
        <f t="shared" si="122"/>
        <v>0</v>
      </c>
      <c r="H839">
        <f t="shared" si="123"/>
        <v>0</v>
      </c>
      <c r="I839">
        <f t="shared" si="124"/>
        <v>0</v>
      </c>
      <c r="J839">
        <f t="shared" si="125"/>
        <v>0</v>
      </c>
    </row>
    <row r="840" spans="1:10" x14ac:dyDescent="0.3">
      <c r="A840" s="9" t="s">
        <v>5685</v>
      </c>
      <c r="B840">
        <f t="shared" si="117"/>
        <v>1</v>
      </c>
      <c r="C840" s="26">
        <f t="shared" si="118"/>
        <v>0</v>
      </c>
      <c r="D840">
        <f t="shared" si="119"/>
        <v>0</v>
      </c>
      <c r="E840">
        <f t="shared" si="120"/>
        <v>1</v>
      </c>
      <c r="F840">
        <f t="shared" si="121"/>
        <v>0</v>
      </c>
      <c r="G840">
        <f t="shared" si="122"/>
        <v>0</v>
      </c>
      <c r="H840">
        <f t="shared" si="123"/>
        <v>0</v>
      </c>
      <c r="I840">
        <f t="shared" si="124"/>
        <v>0</v>
      </c>
      <c r="J840">
        <f t="shared" si="125"/>
        <v>0</v>
      </c>
    </row>
    <row r="841" spans="1:10" x14ac:dyDescent="0.3">
      <c r="A841" s="9" t="s">
        <v>5692</v>
      </c>
      <c r="B841">
        <f t="shared" si="117"/>
        <v>0</v>
      </c>
      <c r="C841" s="26">
        <f t="shared" si="118"/>
        <v>0</v>
      </c>
      <c r="D841">
        <f t="shared" si="119"/>
        <v>0</v>
      </c>
      <c r="E841">
        <f t="shared" si="120"/>
        <v>0</v>
      </c>
      <c r="F841">
        <f t="shared" si="121"/>
        <v>0</v>
      </c>
      <c r="G841">
        <f t="shared" si="122"/>
        <v>0</v>
      </c>
      <c r="H841">
        <f t="shared" si="123"/>
        <v>0</v>
      </c>
      <c r="I841">
        <f t="shared" si="124"/>
        <v>0</v>
      </c>
      <c r="J841">
        <f t="shared" si="125"/>
        <v>0</v>
      </c>
    </row>
    <row r="842" spans="1:10" x14ac:dyDescent="0.3">
      <c r="A842" s="9" t="s">
        <v>5699</v>
      </c>
      <c r="B842">
        <f t="shared" si="117"/>
        <v>0</v>
      </c>
      <c r="C842" s="26">
        <f t="shared" si="118"/>
        <v>0</v>
      </c>
      <c r="D842">
        <f t="shared" si="119"/>
        <v>0</v>
      </c>
      <c r="E842">
        <f t="shared" si="120"/>
        <v>0</v>
      </c>
      <c r="F842">
        <f t="shared" si="121"/>
        <v>0</v>
      </c>
      <c r="G842">
        <f t="shared" si="122"/>
        <v>0</v>
      </c>
      <c r="H842">
        <f t="shared" si="123"/>
        <v>0</v>
      </c>
      <c r="I842">
        <f t="shared" si="124"/>
        <v>0</v>
      </c>
      <c r="J842">
        <f t="shared" si="125"/>
        <v>0</v>
      </c>
    </row>
    <row r="843" spans="1:10" x14ac:dyDescent="0.3">
      <c r="A843" s="9" t="s">
        <v>5706</v>
      </c>
      <c r="B843">
        <f t="shared" si="117"/>
        <v>0</v>
      </c>
      <c r="C843" s="26">
        <f t="shared" si="118"/>
        <v>0</v>
      </c>
      <c r="D843">
        <f t="shared" si="119"/>
        <v>0</v>
      </c>
      <c r="E843">
        <f t="shared" si="120"/>
        <v>0</v>
      </c>
      <c r="F843">
        <f t="shared" si="121"/>
        <v>0</v>
      </c>
      <c r="G843">
        <f t="shared" si="122"/>
        <v>0</v>
      </c>
      <c r="H843">
        <f t="shared" si="123"/>
        <v>0</v>
      </c>
      <c r="I843">
        <f t="shared" si="124"/>
        <v>0</v>
      </c>
      <c r="J843">
        <f t="shared" si="125"/>
        <v>0</v>
      </c>
    </row>
    <row r="844" spans="1:10" x14ac:dyDescent="0.3">
      <c r="A844" s="9" t="s">
        <v>5712</v>
      </c>
      <c r="B844">
        <f t="shared" si="117"/>
        <v>0</v>
      </c>
      <c r="C844" s="26">
        <f t="shared" si="118"/>
        <v>0</v>
      </c>
      <c r="D844">
        <f t="shared" si="119"/>
        <v>0</v>
      </c>
      <c r="E844">
        <f t="shared" si="120"/>
        <v>0</v>
      </c>
      <c r="F844">
        <f t="shared" si="121"/>
        <v>1</v>
      </c>
      <c r="G844">
        <f t="shared" si="122"/>
        <v>0</v>
      </c>
      <c r="H844">
        <f t="shared" si="123"/>
        <v>0</v>
      </c>
      <c r="I844">
        <f t="shared" si="124"/>
        <v>0</v>
      </c>
      <c r="J844">
        <f t="shared" si="125"/>
        <v>0</v>
      </c>
    </row>
    <row r="845" spans="1:10" x14ac:dyDescent="0.3">
      <c r="A845" s="9" t="s">
        <v>5718</v>
      </c>
      <c r="B845">
        <f t="shared" si="117"/>
        <v>0</v>
      </c>
      <c r="C845" s="26">
        <f t="shared" si="118"/>
        <v>0</v>
      </c>
      <c r="D845">
        <f t="shared" si="119"/>
        <v>0</v>
      </c>
      <c r="E845">
        <f t="shared" si="120"/>
        <v>1</v>
      </c>
      <c r="F845">
        <f t="shared" si="121"/>
        <v>0</v>
      </c>
      <c r="G845">
        <f t="shared" si="122"/>
        <v>0</v>
      </c>
      <c r="H845">
        <f t="shared" si="123"/>
        <v>0</v>
      </c>
      <c r="I845">
        <f t="shared" si="124"/>
        <v>0</v>
      </c>
      <c r="J845">
        <f t="shared" si="125"/>
        <v>0</v>
      </c>
    </row>
    <row r="846" spans="1:10" x14ac:dyDescent="0.3">
      <c r="A846" s="9" t="s">
        <v>5724</v>
      </c>
      <c r="B846">
        <f t="shared" si="117"/>
        <v>0</v>
      </c>
      <c r="C846" s="26">
        <f t="shared" si="118"/>
        <v>0</v>
      </c>
      <c r="D846">
        <f t="shared" si="119"/>
        <v>0</v>
      </c>
      <c r="E846">
        <f t="shared" si="120"/>
        <v>0</v>
      </c>
      <c r="F846">
        <f t="shared" si="121"/>
        <v>1</v>
      </c>
      <c r="G846">
        <f t="shared" si="122"/>
        <v>0</v>
      </c>
      <c r="H846">
        <f t="shared" si="123"/>
        <v>0</v>
      </c>
      <c r="I846">
        <f t="shared" si="124"/>
        <v>0</v>
      </c>
      <c r="J846">
        <f t="shared" si="125"/>
        <v>0</v>
      </c>
    </row>
    <row r="847" spans="1:10" x14ac:dyDescent="0.3">
      <c r="A847" s="9" t="s">
        <v>5729</v>
      </c>
      <c r="B847">
        <f t="shared" si="117"/>
        <v>1</v>
      </c>
      <c r="C847" s="26">
        <f t="shared" si="118"/>
        <v>0</v>
      </c>
      <c r="D847">
        <f t="shared" si="119"/>
        <v>0</v>
      </c>
      <c r="E847">
        <f t="shared" si="120"/>
        <v>0</v>
      </c>
      <c r="F847">
        <f t="shared" si="121"/>
        <v>0</v>
      </c>
      <c r="G847">
        <f t="shared" si="122"/>
        <v>0</v>
      </c>
      <c r="H847">
        <f t="shared" si="123"/>
        <v>0</v>
      </c>
      <c r="I847">
        <f t="shared" si="124"/>
        <v>0</v>
      </c>
      <c r="J847">
        <f t="shared" si="125"/>
        <v>0</v>
      </c>
    </row>
    <row r="848" spans="1:10" x14ac:dyDescent="0.3">
      <c r="A848" s="9" t="s">
        <v>5735</v>
      </c>
      <c r="B848">
        <f t="shared" si="117"/>
        <v>0</v>
      </c>
      <c r="C848" s="26">
        <f t="shared" si="118"/>
        <v>0</v>
      </c>
      <c r="D848">
        <f t="shared" si="119"/>
        <v>0</v>
      </c>
      <c r="E848">
        <f t="shared" si="120"/>
        <v>0</v>
      </c>
      <c r="F848">
        <f t="shared" si="121"/>
        <v>0</v>
      </c>
      <c r="G848">
        <f t="shared" si="122"/>
        <v>0</v>
      </c>
      <c r="H848">
        <f t="shared" si="123"/>
        <v>0</v>
      </c>
      <c r="I848">
        <f t="shared" si="124"/>
        <v>0</v>
      </c>
      <c r="J848">
        <f t="shared" si="125"/>
        <v>0</v>
      </c>
    </row>
    <row r="849" spans="1:10" x14ac:dyDescent="0.3">
      <c r="A849" s="9" t="s">
        <v>5741</v>
      </c>
      <c r="B849">
        <f t="shared" si="117"/>
        <v>0</v>
      </c>
      <c r="C849" s="26">
        <f t="shared" si="118"/>
        <v>0</v>
      </c>
      <c r="D849">
        <f t="shared" si="119"/>
        <v>0</v>
      </c>
      <c r="E849">
        <f t="shared" si="120"/>
        <v>0</v>
      </c>
      <c r="F849">
        <f t="shared" si="121"/>
        <v>1</v>
      </c>
      <c r="G849">
        <f t="shared" si="122"/>
        <v>0</v>
      </c>
      <c r="H849">
        <f t="shared" si="123"/>
        <v>0</v>
      </c>
      <c r="I849">
        <f t="shared" si="124"/>
        <v>0</v>
      </c>
      <c r="J849">
        <f t="shared" si="125"/>
        <v>0</v>
      </c>
    </row>
    <row r="850" spans="1:10" x14ac:dyDescent="0.3">
      <c r="A850" s="9" t="s">
        <v>5747</v>
      </c>
      <c r="B850">
        <f t="shared" si="117"/>
        <v>0</v>
      </c>
      <c r="C850" s="26">
        <f t="shared" si="118"/>
        <v>0</v>
      </c>
      <c r="D850">
        <f t="shared" si="119"/>
        <v>0</v>
      </c>
      <c r="E850">
        <f t="shared" si="120"/>
        <v>0</v>
      </c>
      <c r="F850">
        <f t="shared" si="121"/>
        <v>0</v>
      </c>
      <c r="G850">
        <f t="shared" si="122"/>
        <v>0</v>
      </c>
      <c r="H850">
        <f t="shared" si="123"/>
        <v>0</v>
      </c>
      <c r="I850">
        <f t="shared" si="124"/>
        <v>0</v>
      </c>
      <c r="J850">
        <f t="shared" si="125"/>
        <v>0</v>
      </c>
    </row>
    <row r="851" spans="1:10" x14ac:dyDescent="0.3">
      <c r="A851" s="9" t="s">
        <v>5753</v>
      </c>
      <c r="B851">
        <f t="shared" si="117"/>
        <v>0</v>
      </c>
      <c r="C851" s="26">
        <f t="shared" si="118"/>
        <v>0</v>
      </c>
      <c r="D851">
        <f t="shared" si="119"/>
        <v>0</v>
      </c>
      <c r="E851">
        <f t="shared" si="120"/>
        <v>1</v>
      </c>
      <c r="F851">
        <f t="shared" si="121"/>
        <v>0</v>
      </c>
      <c r="G851">
        <f t="shared" si="122"/>
        <v>0</v>
      </c>
      <c r="H851">
        <f t="shared" si="123"/>
        <v>0</v>
      </c>
      <c r="I851">
        <f t="shared" si="124"/>
        <v>0</v>
      </c>
      <c r="J851">
        <f t="shared" si="125"/>
        <v>0</v>
      </c>
    </row>
    <row r="852" spans="1:10" x14ac:dyDescent="0.3">
      <c r="A852" s="9" t="s">
        <v>5760</v>
      </c>
      <c r="B852">
        <f t="shared" si="117"/>
        <v>1</v>
      </c>
      <c r="C852" s="26">
        <f t="shared" si="118"/>
        <v>1</v>
      </c>
      <c r="D852">
        <f t="shared" si="119"/>
        <v>0</v>
      </c>
      <c r="E852">
        <f t="shared" si="120"/>
        <v>0</v>
      </c>
      <c r="F852">
        <f t="shared" si="121"/>
        <v>0</v>
      </c>
      <c r="G852">
        <f t="shared" si="122"/>
        <v>0</v>
      </c>
      <c r="H852">
        <f t="shared" si="123"/>
        <v>0</v>
      </c>
      <c r="I852">
        <f t="shared" si="124"/>
        <v>0</v>
      </c>
      <c r="J852">
        <f t="shared" si="125"/>
        <v>0</v>
      </c>
    </row>
    <row r="853" spans="1:10" x14ac:dyDescent="0.3">
      <c r="A853" s="9" t="s">
        <v>5766</v>
      </c>
      <c r="B853">
        <f t="shared" si="117"/>
        <v>0</v>
      </c>
      <c r="C853" s="26">
        <f t="shared" si="118"/>
        <v>0</v>
      </c>
      <c r="D853">
        <f t="shared" si="119"/>
        <v>0</v>
      </c>
      <c r="E853">
        <f t="shared" si="120"/>
        <v>0</v>
      </c>
      <c r="F853">
        <f t="shared" si="121"/>
        <v>0</v>
      </c>
      <c r="G853">
        <f t="shared" si="122"/>
        <v>0</v>
      </c>
      <c r="H853">
        <f t="shared" si="123"/>
        <v>0</v>
      </c>
      <c r="I853">
        <f t="shared" si="124"/>
        <v>0</v>
      </c>
      <c r="J853">
        <f t="shared" si="125"/>
        <v>0</v>
      </c>
    </row>
    <row r="854" spans="1:10" x14ac:dyDescent="0.3">
      <c r="A854" s="9" t="s">
        <v>5773</v>
      </c>
      <c r="B854">
        <f t="shared" si="117"/>
        <v>1</v>
      </c>
      <c r="C854" s="26">
        <f t="shared" si="118"/>
        <v>1</v>
      </c>
      <c r="D854">
        <f t="shared" si="119"/>
        <v>0</v>
      </c>
      <c r="E854">
        <f t="shared" si="120"/>
        <v>1</v>
      </c>
      <c r="F854">
        <f t="shared" si="121"/>
        <v>0</v>
      </c>
      <c r="G854">
        <f t="shared" si="122"/>
        <v>1</v>
      </c>
      <c r="H854">
        <f t="shared" si="123"/>
        <v>0</v>
      </c>
      <c r="I854">
        <f t="shared" si="124"/>
        <v>0</v>
      </c>
      <c r="J854">
        <f t="shared" si="125"/>
        <v>0</v>
      </c>
    </row>
    <row r="855" spans="1:10" x14ac:dyDescent="0.3">
      <c r="A855" s="9" t="s">
        <v>5780</v>
      </c>
      <c r="B855">
        <f t="shared" si="117"/>
        <v>1</v>
      </c>
      <c r="C855" s="26">
        <f t="shared" si="118"/>
        <v>0</v>
      </c>
      <c r="D855">
        <f t="shared" si="119"/>
        <v>0</v>
      </c>
      <c r="E855">
        <f t="shared" si="120"/>
        <v>0</v>
      </c>
      <c r="F855">
        <f t="shared" si="121"/>
        <v>0</v>
      </c>
      <c r="G855">
        <f t="shared" si="122"/>
        <v>0</v>
      </c>
      <c r="H855">
        <f t="shared" si="123"/>
        <v>0</v>
      </c>
      <c r="I855">
        <f t="shared" si="124"/>
        <v>0</v>
      </c>
      <c r="J855">
        <f t="shared" si="125"/>
        <v>0</v>
      </c>
    </row>
    <row r="856" spans="1:10" x14ac:dyDescent="0.3">
      <c r="A856" s="9" t="s">
        <v>5787</v>
      </c>
      <c r="B856">
        <f t="shared" si="117"/>
        <v>0</v>
      </c>
      <c r="C856" s="26">
        <f t="shared" si="118"/>
        <v>0</v>
      </c>
      <c r="D856">
        <f t="shared" si="119"/>
        <v>0</v>
      </c>
      <c r="E856">
        <f t="shared" si="120"/>
        <v>0</v>
      </c>
      <c r="F856">
        <f t="shared" si="121"/>
        <v>0</v>
      </c>
      <c r="G856">
        <f t="shared" si="122"/>
        <v>0</v>
      </c>
      <c r="H856">
        <f t="shared" si="123"/>
        <v>0</v>
      </c>
      <c r="I856">
        <f t="shared" si="124"/>
        <v>0</v>
      </c>
      <c r="J856">
        <f t="shared" si="125"/>
        <v>0</v>
      </c>
    </row>
    <row r="857" spans="1:10" x14ac:dyDescent="0.3">
      <c r="A857" s="9" t="s">
        <v>5794</v>
      </c>
      <c r="B857">
        <f t="shared" si="117"/>
        <v>0</v>
      </c>
      <c r="C857" s="26">
        <f t="shared" si="118"/>
        <v>0</v>
      </c>
      <c r="D857">
        <f t="shared" si="119"/>
        <v>1</v>
      </c>
      <c r="E857">
        <f t="shared" si="120"/>
        <v>0</v>
      </c>
      <c r="F857">
        <f t="shared" si="121"/>
        <v>0</v>
      </c>
      <c r="G857">
        <f t="shared" si="122"/>
        <v>0</v>
      </c>
      <c r="H857">
        <f t="shared" si="123"/>
        <v>0</v>
      </c>
      <c r="I857">
        <f t="shared" si="124"/>
        <v>0</v>
      </c>
      <c r="J857">
        <f t="shared" si="125"/>
        <v>0</v>
      </c>
    </row>
    <row r="858" spans="1:10" x14ac:dyDescent="0.3">
      <c r="A858" s="9" t="s">
        <v>5800</v>
      </c>
      <c r="B858">
        <f t="shared" si="117"/>
        <v>0</v>
      </c>
      <c r="C858" s="26">
        <f t="shared" si="118"/>
        <v>0</v>
      </c>
      <c r="D858">
        <f t="shared" si="119"/>
        <v>1</v>
      </c>
      <c r="E858">
        <f t="shared" si="120"/>
        <v>0</v>
      </c>
      <c r="F858">
        <f t="shared" si="121"/>
        <v>0</v>
      </c>
      <c r="G858">
        <f t="shared" si="122"/>
        <v>0</v>
      </c>
      <c r="H858">
        <f t="shared" si="123"/>
        <v>0</v>
      </c>
      <c r="I858">
        <f t="shared" si="124"/>
        <v>0</v>
      </c>
      <c r="J858">
        <f t="shared" si="125"/>
        <v>0</v>
      </c>
    </row>
    <row r="859" spans="1:10" x14ac:dyDescent="0.3">
      <c r="A859" s="9" t="s">
        <v>5806</v>
      </c>
      <c r="B859">
        <f t="shared" si="117"/>
        <v>0</v>
      </c>
      <c r="C859" s="26">
        <f t="shared" si="118"/>
        <v>0</v>
      </c>
      <c r="D859">
        <f t="shared" si="119"/>
        <v>1</v>
      </c>
      <c r="E859">
        <f t="shared" si="120"/>
        <v>0</v>
      </c>
      <c r="F859">
        <f t="shared" si="121"/>
        <v>0</v>
      </c>
      <c r="G859">
        <f t="shared" si="122"/>
        <v>0</v>
      </c>
      <c r="H859">
        <f t="shared" si="123"/>
        <v>0</v>
      </c>
      <c r="I859">
        <f t="shared" si="124"/>
        <v>0</v>
      </c>
      <c r="J859">
        <f t="shared" si="125"/>
        <v>0</v>
      </c>
    </row>
    <row r="860" spans="1:10" x14ac:dyDescent="0.3">
      <c r="A860" s="9" t="s">
        <v>5812</v>
      </c>
      <c r="B860">
        <f t="shared" si="117"/>
        <v>0</v>
      </c>
      <c r="C860" s="26">
        <f t="shared" si="118"/>
        <v>0</v>
      </c>
      <c r="D860">
        <f t="shared" si="119"/>
        <v>0</v>
      </c>
      <c r="E860">
        <f t="shared" si="120"/>
        <v>0</v>
      </c>
      <c r="F860">
        <f t="shared" si="121"/>
        <v>0</v>
      </c>
      <c r="G860">
        <f t="shared" si="122"/>
        <v>0</v>
      </c>
      <c r="H860">
        <f t="shared" si="123"/>
        <v>0</v>
      </c>
      <c r="I860">
        <f t="shared" si="124"/>
        <v>0</v>
      </c>
      <c r="J860">
        <f t="shared" si="125"/>
        <v>0</v>
      </c>
    </row>
    <row r="861" spans="1:10" x14ac:dyDescent="0.3">
      <c r="A861" s="9" t="s">
        <v>5819</v>
      </c>
      <c r="B861">
        <f t="shared" si="117"/>
        <v>0</v>
      </c>
      <c r="C861" s="26">
        <f t="shared" si="118"/>
        <v>0</v>
      </c>
      <c r="D861">
        <f t="shared" si="119"/>
        <v>1</v>
      </c>
      <c r="E861">
        <f t="shared" si="120"/>
        <v>0</v>
      </c>
      <c r="F861">
        <f t="shared" si="121"/>
        <v>1</v>
      </c>
      <c r="G861">
        <f t="shared" si="122"/>
        <v>0</v>
      </c>
      <c r="H861">
        <f t="shared" si="123"/>
        <v>0</v>
      </c>
      <c r="I861">
        <f t="shared" si="124"/>
        <v>0</v>
      </c>
      <c r="J861">
        <f t="shared" si="125"/>
        <v>0</v>
      </c>
    </row>
    <row r="862" spans="1:10" x14ac:dyDescent="0.3">
      <c r="A862" s="9" t="s">
        <v>5825</v>
      </c>
      <c r="B862">
        <f t="shared" si="117"/>
        <v>0</v>
      </c>
      <c r="C862" s="26">
        <f t="shared" si="118"/>
        <v>0</v>
      </c>
      <c r="D862">
        <f t="shared" si="119"/>
        <v>0</v>
      </c>
      <c r="E862">
        <f t="shared" si="120"/>
        <v>0</v>
      </c>
      <c r="F862">
        <f t="shared" si="121"/>
        <v>0</v>
      </c>
      <c r="G862">
        <f t="shared" si="122"/>
        <v>0</v>
      </c>
      <c r="H862">
        <f t="shared" si="123"/>
        <v>0</v>
      </c>
      <c r="I862">
        <f t="shared" si="124"/>
        <v>0</v>
      </c>
      <c r="J862">
        <f t="shared" si="125"/>
        <v>0</v>
      </c>
    </row>
    <row r="863" spans="1:10" x14ac:dyDescent="0.3">
      <c r="A863" s="9" t="s">
        <v>5832</v>
      </c>
      <c r="B863">
        <f t="shared" si="117"/>
        <v>0</v>
      </c>
      <c r="C863" s="26">
        <f t="shared" si="118"/>
        <v>0</v>
      </c>
      <c r="D863">
        <f t="shared" si="119"/>
        <v>0</v>
      </c>
      <c r="E863">
        <f t="shared" si="120"/>
        <v>0</v>
      </c>
      <c r="F863">
        <f t="shared" si="121"/>
        <v>0</v>
      </c>
      <c r="G863">
        <f t="shared" si="122"/>
        <v>0</v>
      </c>
      <c r="H863">
        <f t="shared" si="123"/>
        <v>0</v>
      </c>
      <c r="I863">
        <f t="shared" si="124"/>
        <v>0</v>
      </c>
      <c r="J863">
        <f t="shared" si="125"/>
        <v>0</v>
      </c>
    </row>
    <row r="864" spans="1:10" x14ac:dyDescent="0.3">
      <c r="A864" s="9" t="s">
        <v>5839</v>
      </c>
      <c r="B864">
        <f t="shared" si="117"/>
        <v>0</v>
      </c>
      <c r="C864" s="26">
        <f t="shared" si="118"/>
        <v>0</v>
      </c>
      <c r="D864">
        <f t="shared" si="119"/>
        <v>1</v>
      </c>
      <c r="E864">
        <f t="shared" si="120"/>
        <v>0</v>
      </c>
      <c r="F864">
        <f t="shared" si="121"/>
        <v>0</v>
      </c>
      <c r="G864">
        <f t="shared" si="122"/>
        <v>0</v>
      </c>
      <c r="H864">
        <f t="shared" si="123"/>
        <v>0</v>
      </c>
      <c r="I864">
        <f t="shared" si="124"/>
        <v>0</v>
      </c>
      <c r="J864">
        <f t="shared" si="125"/>
        <v>0</v>
      </c>
    </row>
    <row r="865" spans="1:10" x14ac:dyDescent="0.3">
      <c r="A865" s="9" t="s">
        <v>5846</v>
      </c>
      <c r="B865">
        <f t="shared" si="117"/>
        <v>0</v>
      </c>
      <c r="C865" s="26">
        <f t="shared" si="118"/>
        <v>0</v>
      </c>
      <c r="D865">
        <f t="shared" si="119"/>
        <v>0</v>
      </c>
      <c r="E865">
        <f t="shared" si="120"/>
        <v>0</v>
      </c>
      <c r="F865">
        <f t="shared" si="121"/>
        <v>0</v>
      </c>
      <c r="G865">
        <f t="shared" si="122"/>
        <v>0</v>
      </c>
      <c r="H865">
        <f t="shared" si="123"/>
        <v>0</v>
      </c>
      <c r="I865">
        <f t="shared" si="124"/>
        <v>0</v>
      </c>
      <c r="J865">
        <f t="shared" si="125"/>
        <v>0</v>
      </c>
    </row>
    <row r="866" spans="1:10" x14ac:dyDescent="0.3">
      <c r="A866" s="9" t="s">
        <v>5853</v>
      </c>
      <c r="B866">
        <f t="shared" si="117"/>
        <v>1</v>
      </c>
      <c r="C866" s="26">
        <f t="shared" si="118"/>
        <v>0</v>
      </c>
      <c r="D866">
        <f t="shared" si="119"/>
        <v>0</v>
      </c>
      <c r="E866">
        <f t="shared" si="120"/>
        <v>0</v>
      </c>
      <c r="F866">
        <f t="shared" si="121"/>
        <v>0</v>
      </c>
      <c r="G866">
        <f t="shared" si="122"/>
        <v>0</v>
      </c>
      <c r="H866">
        <f t="shared" si="123"/>
        <v>0</v>
      </c>
      <c r="I866">
        <f t="shared" si="124"/>
        <v>0</v>
      </c>
      <c r="J866">
        <f t="shared" si="125"/>
        <v>0</v>
      </c>
    </row>
    <row r="867" spans="1:10" x14ac:dyDescent="0.3">
      <c r="A867" s="9" t="s">
        <v>5860</v>
      </c>
      <c r="B867">
        <f t="shared" si="117"/>
        <v>1</v>
      </c>
      <c r="C867" s="26">
        <f t="shared" si="118"/>
        <v>0</v>
      </c>
      <c r="D867">
        <f t="shared" si="119"/>
        <v>0</v>
      </c>
      <c r="E867">
        <f t="shared" si="120"/>
        <v>0</v>
      </c>
      <c r="F867">
        <f t="shared" si="121"/>
        <v>1</v>
      </c>
      <c r="G867">
        <f t="shared" si="122"/>
        <v>0</v>
      </c>
      <c r="H867">
        <f t="shared" si="123"/>
        <v>0</v>
      </c>
      <c r="I867">
        <f t="shared" si="124"/>
        <v>0</v>
      </c>
      <c r="J867">
        <f t="shared" si="125"/>
        <v>1</v>
      </c>
    </row>
    <row r="868" spans="1:10" x14ac:dyDescent="0.3">
      <c r="A868" s="9" t="s">
        <v>5867</v>
      </c>
      <c r="B868">
        <f t="shared" si="117"/>
        <v>0</v>
      </c>
      <c r="C868" s="26">
        <f t="shared" si="118"/>
        <v>1</v>
      </c>
      <c r="D868">
        <f t="shared" si="119"/>
        <v>0</v>
      </c>
      <c r="E868">
        <f t="shared" si="120"/>
        <v>1</v>
      </c>
      <c r="F868">
        <f t="shared" si="121"/>
        <v>0</v>
      </c>
      <c r="G868">
        <f t="shared" si="122"/>
        <v>0</v>
      </c>
      <c r="H868">
        <f t="shared" si="123"/>
        <v>0</v>
      </c>
      <c r="I868">
        <f t="shared" si="124"/>
        <v>0</v>
      </c>
      <c r="J868">
        <f t="shared" si="125"/>
        <v>0</v>
      </c>
    </row>
    <row r="869" spans="1:10" x14ac:dyDescent="0.3">
      <c r="A869" s="9" t="s">
        <v>5873</v>
      </c>
      <c r="B869">
        <f t="shared" si="117"/>
        <v>0</v>
      </c>
      <c r="C869" s="26">
        <f t="shared" si="118"/>
        <v>0</v>
      </c>
      <c r="D869">
        <f t="shared" si="119"/>
        <v>0</v>
      </c>
      <c r="E869">
        <f t="shared" si="120"/>
        <v>0</v>
      </c>
      <c r="F869">
        <f t="shared" si="121"/>
        <v>0</v>
      </c>
      <c r="G869">
        <f t="shared" si="122"/>
        <v>0</v>
      </c>
      <c r="H869">
        <f t="shared" si="123"/>
        <v>1</v>
      </c>
      <c r="I869">
        <f t="shared" si="124"/>
        <v>0</v>
      </c>
      <c r="J869">
        <f t="shared" si="125"/>
        <v>1</v>
      </c>
    </row>
    <row r="870" spans="1:10" x14ac:dyDescent="0.3">
      <c r="A870" s="9" t="s">
        <v>5880</v>
      </c>
      <c r="B870">
        <f t="shared" si="117"/>
        <v>1</v>
      </c>
      <c r="C870" s="26">
        <f t="shared" si="118"/>
        <v>1</v>
      </c>
      <c r="D870">
        <f t="shared" si="119"/>
        <v>0</v>
      </c>
      <c r="E870">
        <f t="shared" si="120"/>
        <v>0</v>
      </c>
      <c r="F870">
        <f t="shared" si="121"/>
        <v>0</v>
      </c>
      <c r="G870">
        <f t="shared" si="122"/>
        <v>0</v>
      </c>
      <c r="H870">
        <f t="shared" si="123"/>
        <v>0</v>
      </c>
      <c r="I870">
        <f t="shared" si="124"/>
        <v>0</v>
      </c>
      <c r="J870">
        <f t="shared" si="125"/>
        <v>0</v>
      </c>
    </row>
    <row r="871" spans="1:10" x14ac:dyDescent="0.3">
      <c r="A871" s="9" t="s">
        <v>5886</v>
      </c>
      <c r="B871">
        <f t="shared" si="117"/>
        <v>1</v>
      </c>
      <c r="C871" s="26">
        <f t="shared" si="118"/>
        <v>0</v>
      </c>
      <c r="D871">
        <f t="shared" si="119"/>
        <v>0</v>
      </c>
      <c r="E871">
        <f t="shared" si="120"/>
        <v>0</v>
      </c>
      <c r="F871">
        <f t="shared" si="121"/>
        <v>0</v>
      </c>
      <c r="G871">
        <f t="shared" si="122"/>
        <v>0</v>
      </c>
      <c r="H871">
        <f t="shared" si="123"/>
        <v>0</v>
      </c>
      <c r="I871">
        <f t="shared" si="124"/>
        <v>0</v>
      </c>
      <c r="J871">
        <f t="shared" si="125"/>
        <v>0</v>
      </c>
    </row>
    <row r="872" spans="1:10" x14ac:dyDescent="0.3">
      <c r="A872" s="9" t="s">
        <v>5893</v>
      </c>
      <c r="B872">
        <f t="shared" si="117"/>
        <v>0</v>
      </c>
      <c r="C872" s="26">
        <f t="shared" si="118"/>
        <v>0</v>
      </c>
      <c r="D872">
        <f t="shared" si="119"/>
        <v>1</v>
      </c>
      <c r="E872">
        <f t="shared" si="120"/>
        <v>0</v>
      </c>
      <c r="F872">
        <f t="shared" si="121"/>
        <v>0</v>
      </c>
      <c r="G872">
        <f t="shared" si="122"/>
        <v>0</v>
      </c>
      <c r="H872">
        <f t="shared" si="123"/>
        <v>1</v>
      </c>
      <c r="I872">
        <f t="shared" si="124"/>
        <v>0</v>
      </c>
      <c r="J872">
        <f t="shared" si="125"/>
        <v>1</v>
      </c>
    </row>
    <row r="873" spans="1:10" x14ac:dyDescent="0.3">
      <c r="A873" s="9" t="s">
        <v>5900</v>
      </c>
      <c r="B873">
        <f t="shared" si="117"/>
        <v>0</v>
      </c>
      <c r="C873" s="26">
        <f t="shared" si="118"/>
        <v>0</v>
      </c>
      <c r="D873">
        <f t="shared" si="119"/>
        <v>0</v>
      </c>
      <c r="E873">
        <f t="shared" si="120"/>
        <v>0</v>
      </c>
      <c r="F873">
        <f t="shared" si="121"/>
        <v>0</v>
      </c>
      <c r="G873">
        <f t="shared" si="122"/>
        <v>0</v>
      </c>
      <c r="H873">
        <f t="shared" si="123"/>
        <v>0</v>
      </c>
      <c r="I873">
        <f t="shared" si="124"/>
        <v>0</v>
      </c>
      <c r="J873">
        <f t="shared" si="125"/>
        <v>1</v>
      </c>
    </row>
    <row r="874" spans="1:10" x14ac:dyDescent="0.3">
      <c r="A874" s="9" t="s">
        <v>5907</v>
      </c>
      <c r="B874">
        <f t="shared" si="117"/>
        <v>0</v>
      </c>
      <c r="C874" s="26">
        <f t="shared" si="118"/>
        <v>0</v>
      </c>
      <c r="D874">
        <f t="shared" si="119"/>
        <v>0</v>
      </c>
      <c r="E874">
        <f t="shared" si="120"/>
        <v>0</v>
      </c>
      <c r="F874">
        <f t="shared" si="121"/>
        <v>0</v>
      </c>
      <c r="G874">
        <f t="shared" si="122"/>
        <v>0</v>
      </c>
      <c r="H874">
        <f t="shared" si="123"/>
        <v>0</v>
      </c>
      <c r="I874">
        <f t="shared" si="124"/>
        <v>1</v>
      </c>
      <c r="J874">
        <f t="shared" si="125"/>
        <v>0</v>
      </c>
    </row>
    <row r="875" spans="1:10" x14ac:dyDescent="0.3">
      <c r="A875" s="9" t="s">
        <v>5913</v>
      </c>
      <c r="B875">
        <f t="shared" si="117"/>
        <v>0</v>
      </c>
      <c r="C875" s="26">
        <f t="shared" si="118"/>
        <v>0</v>
      </c>
      <c r="D875">
        <f t="shared" si="119"/>
        <v>1</v>
      </c>
      <c r="E875">
        <f t="shared" si="120"/>
        <v>0</v>
      </c>
      <c r="F875">
        <f t="shared" si="121"/>
        <v>0</v>
      </c>
      <c r="G875">
        <f t="shared" si="122"/>
        <v>0</v>
      </c>
      <c r="H875">
        <f t="shared" si="123"/>
        <v>0</v>
      </c>
      <c r="I875">
        <f t="shared" si="124"/>
        <v>0</v>
      </c>
      <c r="J875">
        <f t="shared" si="125"/>
        <v>0</v>
      </c>
    </row>
    <row r="876" spans="1:10" x14ac:dyDescent="0.3">
      <c r="A876" s="9" t="s">
        <v>5918</v>
      </c>
      <c r="B876">
        <f t="shared" si="117"/>
        <v>0</v>
      </c>
      <c r="C876" s="26">
        <f t="shared" si="118"/>
        <v>1</v>
      </c>
      <c r="D876">
        <f t="shared" si="119"/>
        <v>0</v>
      </c>
      <c r="E876">
        <f t="shared" si="120"/>
        <v>0</v>
      </c>
      <c r="F876">
        <f t="shared" si="121"/>
        <v>0</v>
      </c>
      <c r="G876">
        <f t="shared" si="122"/>
        <v>0</v>
      </c>
      <c r="H876">
        <f t="shared" si="123"/>
        <v>0</v>
      </c>
      <c r="I876">
        <f t="shared" si="124"/>
        <v>0</v>
      </c>
      <c r="J876">
        <f t="shared" si="125"/>
        <v>1</v>
      </c>
    </row>
    <row r="877" spans="1:10" x14ac:dyDescent="0.3">
      <c r="A877" s="9" t="s">
        <v>5924</v>
      </c>
      <c r="B877">
        <f t="shared" si="117"/>
        <v>0</v>
      </c>
      <c r="C877" s="26">
        <f t="shared" si="118"/>
        <v>0</v>
      </c>
      <c r="D877">
        <f t="shared" si="119"/>
        <v>0</v>
      </c>
      <c r="E877">
        <f t="shared" si="120"/>
        <v>0</v>
      </c>
      <c r="F877">
        <f t="shared" si="121"/>
        <v>0</v>
      </c>
      <c r="G877">
        <f t="shared" si="122"/>
        <v>0</v>
      </c>
      <c r="H877">
        <f t="shared" si="123"/>
        <v>0</v>
      </c>
      <c r="I877">
        <f t="shared" si="124"/>
        <v>0</v>
      </c>
      <c r="J877">
        <f t="shared" si="125"/>
        <v>0</v>
      </c>
    </row>
    <row r="878" spans="1:10" x14ac:dyDescent="0.3">
      <c r="A878" s="9" t="s">
        <v>5930</v>
      </c>
      <c r="B878">
        <f t="shared" si="117"/>
        <v>0</v>
      </c>
      <c r="C878" s="26">
        <f t="shared" si="118"/>
        <v>0</v>
      </c>
      <c r="D878">
        <f t="shared" si="119"/>
        <v>0</v>
      </c>
      <c r="E878">
        <f t="shared" si="120"/>
        <v>0</v>
      </c>
      <c r="F878">
        <f t="shared" si="121"/>
        <v>0</v>
      </c>
      <c r="G878">
        <f t="shared" si="122"/>
        <v>0</v>
      </c>
      <c r="H878">
        <f t="shared" si="123"/>
        <v>0</v>
      </c>
      <c r="I878">
        <f t="shared" si="124"/>
        <v>0</v>
      </c>
      <c r="J878">
        <f t="shared" si="125"/>
        <v>0</v>
      </c>
    </row>
    <row r="879" spans="1:10" x14ac:dyDescent="0.3">
      <c r="A879" s="9" t="s">
        <v>5937</v>
      </c>
      <c r="B879">
        <f t="shared" si="117"/>
        <v>1</v>
      </c>
      <c r="C879" s="26">
        <f t="shared" si="118"/>
        <v>0</v>
      </c>
      <c r="D879">
        <f t="shared" si="119"/>
        <v>0</v>
      </c>
      <c r="E879">
        <f t="shared" si="120"/>
        <v>0</v>
      </c>
      <c r="F879">
        <f t="shared" si="121"/>
        <v>0</v>
      </c>
      <c r="G879">
        <f t="shared" si="122"/>
        <v>0</v>
      </c>
      <c r="H879">
        <f t="shared" si="123"/>
        <v>0</v>
      </c>
      <c r="I879">
        <f t="shared" si="124"/>
        <v>0</v>
      </c>
      <c r="J879">
        <f t="shared" si="125"/>
        <v>0</v>
      </c>
    </row>
    <row r="880" spans="1:10" x14ac:dyDescent="0.3">
      <c r="A880" s="9" t="s">
        <v>5943</v>
      </c>
      <c r="B880">
        <f t="shared" si="117"/>
        <v>1</v>
      </c>
      <c r="C880" s="26">
        <f t="shared" si="118"/>
        <v>1</v>
      </c>
      <c r="D880">
        <f t="shared" si="119"/>
        <v>0</v>
      </c>
      <c r="E880">
        <f t="shared" si="120"/>
        <v>0</v>
      </c>
      <c r="F880">
        <f t="shared" si="121"/>
        <v>0</v>
      </c>
      <c r="G880">
        <f t="shared" si="122"/>
        <v>0</v>
      </c>
      <c r="H880">
        <f t="shared" si="123"/>
        <v>0</v>
      </c>
      <c r="I880">
        <f t="shared" si="124"/>
        <v>0</v>
      </c>
      <c r="J880">
        <f t="shared" si="125"/>
        <v>0</v>
      </c>
    </row>
    <row r="881" spans="1:10" x14ac:dyDescent="0.3">
      <c r="A881" s="9" t="s">
        <v>5949</v>
      </c>
      <c r="B881">
        <f t="shared" si="117"/>
        <v>0</v>
      </c>
      <c r="C881" s="26">
        <f t="shared" si="118"/>
        <v>0</v>
      </c>
      <c r="D881">
        <f t="shared" si="119"/>
        <v>1</v>
      </c>
      <c r="E881">
        <f t="shared" si="120"/>
        <v>0</v>
      </c>
      <c r="F881">
        <f t="shared" si="121"/>
        <v>1</v>
      </c>
      <c r="G881">
        <f t="shared" si="122"/>
        <v>1</v>
      </c>
      <c r="H881">
        <f t="shared" si="123"/>
        <v>0</v>
      </c>
      <c r="I881">
        <f t="shared" si="124"/>
        <v>0</v>
      </c>
      <c r="J881">
        <f t="shared" si="125"/>
        <v>0</v>
      </c>
    </row>
    <row r="882" spans="1:10" x14ac:dyDescent="0.3">
      <c r="A882" s="9" t="s">
        <v>5956</v>
      </c>
      <c r="B882">
        <f t="shared" si="117"/>
        <v>0</v>
      </c>
      <c r="C882" s="26">
        <f t="shared" si="118"/>
        <v>0</v>
      </c>
      <c r="D882">
        <f t="shared" si="119"/>
        <v>0</v>
      </c>
      <c r="E882">
        <f t="shared" si="120"/>
        <v>1</v>
      </c>
      <c r="F882">
        <f t="shared" si="121"/>
        <v>0</v>
      </c>
      <c r="G882">
        <f t="shared" si="122"/>
        <v>0</v>
      </c>
      <c r="H882">
        <f t="shared" si="123"/>
        <v>0</v>
      </c>
      <c r="I882">
        <f t="shared" si="124"/>
        <v>0</v>
      </c>
      <c r="J882">
        <f t="shared" si="125"/>
        <v>0</v>
      </c>
    </row>
    <row r="883" spans="1:10" x14ac:dyDescent="0.3">
      <c r="A883" s="9" t="s">
        <v>5962</v>
      </c>
      <c r="B883">
        <f t="shared" si="117"/>
        <v>0</v>
      </c>
      <c r="C883" s="26">
        <f t="shared" si="118"/>
        <v>0</v>
      </c>
      <c r="D883">
        <f t="shared" si="119"/>
        <v>0</v>
      </c>
      <c r="E883">
        <f t="shared" si="120"/>
        <v>1</v>
      </c>
      <c r="F883">
        <f t="shared" si="121"/>
        <v>0</v>
      </c>
      <c r="G883">
        <f t="shared" si="122"/>
        <v>1</v>
      </c>
      <c r="H883">
        <f t="shared" si="123"/>
        <v>0</v>
      </c>
      <c r="I883">
        <f t="shared" si="124"/>
        <v>0</v>
      </c>
      <c r="J883">
        <f t="shared" si="125"/>
        <v>0</v>
      </c>
    </row>
    <row r="884" spans="1:10" x14ac:dyDescent="0.3">
      <c r="A884" s="9" t="s">
        <v>5969</v>
      </c>
      <c r="B884">
        <f t="shared" si="117"/>
        <v>0</v>
      </c>
      <c r="C884" s="26">
        <f t="shared" si="118"/>
        <v>1</v>
      </c>
      <c r="D884">
        <f t="shared" si="119"/>
        <v>0</v>
      </c>
      <c r="E884">
        <f t="shared" si="120"/>
        <v>0</v>
      </c>
      <c r="F884">
        <f t="shared" si="121"/>
        <v>1</v>
      </c>
      <c r="G884">
        <f t="shared" si="122"/>
        <v>0</v>
      </c>
      <c r="H884">
        <f t="shared" si="123"/>
        <v>0</v>
      </c>
      <c r="I884">
        <f t="shared" si="124"/>
        <v>1</v>
      </c>
      <c r="J884">
        <f t="shared" si="125"/>
        <v>0</v>
      </c>
    </row>
    <row r="885" spans="1:10" x14ac:dyDescent="0.3">
      <c r="A885" s="9" t="s">
        <v>5976</v>
      </c>
      <c r="B885">
        <f t="shared" si="117"/>
        <v>0</v>
      </c>
      <c r="C885" s="26">
        <f t="shared" si="118"/>
        <v>1</v>
      </c>
      <c r="D885">
        <f t="shared" si="119"/>
        <v>0</v>
      </c>
      <c r="E885">
        <f t="shared" si="120"/>
        <v>0</v>
      </c>
      <c r="F885">
        <f t="shared" si="121"/>
        <v>0</v>
      </c>
      <c r="G885">
        <f t="shared" si="122"/>
        <v>0</v>
      </c>
      <c r="H885">
        <f t="shared" si="123"/>
        <v>0</v>
      </c>
      <c r="I885">
        <f t="shared" si="124"/>
        <v>1</v>
      </c>
      <c r="J885">
        <f t="shared" si="125"/>
        <v>0</v>
      </c>
    </row>
    <row r="886" spans="1:10" x14ac:dyDescent="0.3">
      <c r="A886" s="9" t="s">
        <v>5983</v>
      </c>
      <c r="B886">
        <f t="shared" si="117"/>
        <v>1</v>
      </c>
      <c r="C886" s="26">
        <f t="shared" si="118"/>
        <v>1</v>
      </c>
      <c r="D886">
        <f t="shared" si="119"/>
        <v>0</v>
      </c>
      <c r="E886">
        <f t="shared" si="120"/>
        <v>0</v>
      </c>
      <c r="F886">
        <f t="shared" si="121"/>
        <v>0</v>
      </c>
      <c r="G886">
        <f t="shared" si="122"/>
        <v>0</v>
      </c>
      <c r="H886">
        <f t="shared" si="123"/>
        <v>0</v>
      </c>
      <c r="I886">
        <f t="shared" si="124"/>
        <v>0</v>
      </c>
      <c r="J886">
        <f t="shared" si="125"/>
        <v>0</v>
      </c>
    </row>
    <row r="887" spans="1:10" x14ac:dyDescent="0.3">
      <c r="A887" s="9" t="s">
        <v>5990</v>
      </c>
      <c r="B887">
        <f t="shared" si="117"/>
        <v>1</v>
      </c>
      <c r="C887" s="26">
        <f t="shared" si="118"/>
        <v>0</v>
      </c>
      <c r="D887">
        <f t="shared" si="119"/>
        <v>0</v>
      </c>
      <c r="E887">
        <f t="shared" si="120"/>
        <v>0</v>
      </c>
      <c r="F887">
        <f t="shared" si="121"/>
        <v>0</v>
      </c>
      <c r="G887">
        <f t="shared" si="122"/>
        <v>0</v>
      </c>
      <c r="H887">
        <f t="shared" si="123"/>
        <v>1</v>
      </c>
      <c r="I887">
        <f t="shared" si="124"/>
        <v>0</v>
      </c>
      <c r="J887">
        <f t="shared" si="125"/>
        <v>1</v>
      </c>
    </row>
    <row r="888" spans="1:10" x14ac:dyDescent="0.3">
      <c r="A888" s="9" t="s">
        <v>5997</v>
      </c>
      <c r="B888">
        <f t="shared" si="117"/>
        <v>0</v>
      </c>
      <c r="C888" s="26">
        <f t="shared" si="118"/>
        <v>0</v>
      </c>
      <c r="D888">
        <f t="shared" si="119"/>
        <v>0</v>
      </c>
      <c r="E888">
        <f t="shared" si="120"/>
        <v>0</v>
      </c>
      <c r="F888">
        <f t="shared" si="121"/>
        <v>0</v>
      </c>
      <c r="G888">
        <f t="shared" si="122"/>
        <v>0</v>
      </c>
      <c r="H888">
        <f t="shared" si="123"/>
        <v>0</v>
      </c>
      <c r="I888">
        <f t="shared" si="124"/>
        <v>0</v>
      </c>
      <c r="J888">
        <f t="shared" si="125"/>
        <v>0</v>
      </c>
    </row>
    <row r="889" spans="1:10" x14ac:dyDescent="0.3">
      <c r="A889" s="9" t="s">
        <v>6002</v>
      </c>
      <c r="B889">
        <f t="shared" si="117"/>
        <v>0</v>
      </c>
      <c r="C889" s="26">
        <f t="shared" si="118"/>
        <v>0</v>
      </c>
      <c r="D889">
        <f t="shared" si="119"/>
        <v>0</v>
      </c>
      <c r="E889">
        <f t="shared" si="120"/>
        <v>0</v>
      </c>
      <c r="F889">
        <f t="shared" si="121"/>
        <v>1</v>
      </c>
      <c r="G889">
        <f t="shared" si="122"/>
        <v>0</v>
      </c>
      <c r="H889">
        <f t="shared" si="123"/>
        <v>0</v>
      </c>
      <c r="I889">
        <f t="shared" si="124"/>
        <v>0</v>
      </c>
      <c r="J889">
        <f t="shared" si="125"/>
        <v>1</v>
      </c>
    </row>
    <row r="890" spans="1:10" x14ac:dyDescent="0.3">
      <c r="A890" s="9" t="s">
        <v>6008</v>
      </c>
      <c r="B890">
        <f t="shared" si="117"/>
        <v>0</v>
      </c>
      <c r="C890" s="26">
        <f t="shared" si="118"/>
        <v>0</v>
      </c>
      <c r="D890">
        <f t="shared" si="119"/>
        <v>1</v>
      </c>
      <c r="E890">
        <f t="shared" si="120"/>
        <v>0</v>
      </c>
      <c r="F890">
        <f t="shared" si="121"/>
        <v>0</v>
      </c>
      <c r="G890">
        <f t="shared" si="122"/>
        <v>0</v>
      </c>
      <c r="H890">
        <f t="shared" si="123"/>
        <v>0</v>
      </c>
      <c r="I890">
        <f t="shared" si="124"/>
        <v>0</v>
      </c>
      <c r="J890">
        <f t="shared" si="125"/>
        <v>0</v>
      </c>
    </row>
    <row r="891" spans="1:10" x14ac:dyDescent="0.3">
      <c r="A891" s="9" t="s">
        <v>6014</v>
      </c>
      <c r="B891">
        <f t="shared" si="117"/>
        <v>0</v>
      </c>
      <c r="C891" s="26">
        <f t="shared" si="118"/>
        <v>0</v>
      </c>
      <c r="D891">
        <f t="shared" si="119"/>
        <v>0</v>
      </c>
      <c r="E891">
        <f t="shared" si="120"/>
        <v>0</v>
      </c>
      <c r="F891">
        <f t="shared" si="121"/>
        <v>0</v>
      </c>
      <c r="G891">
        <f t="shared" si="122"/>
        <v>0</v>
      </c>
      <c r="H891">
        <f t="shared" si="123"/>
        <v>0</v>
      </c>
      <c r="I891">
        <f t="shared" si="124"/>
        <v>0</v>
      </c>
      <c r="J891">
        <f t="shared" si="125"/>
        <v>0</v>
      </c>
    </row>
    <row r="892" spans="1:10" x14ac:dyDescent="0.3">
      <c r="A892" s="9" t="s">
        <v>6020</v>
      </c>
      <c r="B892">
        <f t="shared" si="117"/>
        <v>0</v>
      </c>
      <c r="C892" s="26">
        <f t="shared" si="118"/>
        <v>0</v>
      </c>
      <c r="D892">
        <f t="shared" si="119"/>
        <v>1</v>
      </c>
      <c r="E892">
        <f t="shared" si="120"/>
        <v>0</v>
      </c>
      <c r="F892">
        <f t="shared" si="121"/>
        <v>0</v>
      </c>
      <c r="G892">
        <f t="shared" si="122"/>
        <v>0</v>
      </c>
      <c r="H892">
        <f t="shared" si="123"/>
        <v>0</v>
      </c>
      <c r="I892">
        <f t="shared" si="124"/>
        <v>0</v>
      </c>
      <c r="J892">
        <f t="shared" si="125"/>
        <v>0</v>
      </c>
    </row>
    <row r="893" spans="1:10" x14ac:dyDescent="0.3">
      <c r="A893" s="9" t="s">
        <v>6027</v>
      </c>
      <c r="B893">
        <f t="shared" si="117"/>
        <v>1</v>
      </c>
      <c r="C893" s="26">
        <f t="shared" si="118"/>
        <v>0</v>
      </c>
      <c r="D893">
        <f t="shared" si="119"/>
        <v>0</v>
      </c>
      <c r="E893">
        <f t="shared" si="120"/>
        <v>0</v>
      </c>
      <c r="F893">
        <f t="shared" si="121"/>
        <v>0</v>
      </c>
      <c r="G893">
        <f t="shared" si="122"/>
        <v>0</v>
      </c>
      <c r="H893">
        <f t="shared" si="123"/>
        <v>0</v>
      </c>
      <c r="I893">
        <f t="shared" si="124"/>
        <v>0</v>
      </c>
      <c r="J893">
        <f t="shared" si="125"/>
        <v>0</v>
      </c>
    </row>
    <row r="894" spans="1:10" x14ac:dyDescent="0.3">
      <c r="A894" s="9" t="s">
        <v>6033</v>
      </c>
      <c r="B894">
        <f t="shared" si="117"/>
        <v>0</v>
      </c>
      <c r="C894" s="26">
        <f t="shared" si="118"/>
        <v>1</v>
      </c>
      <c r="D894">
        <f t="shared" si="119"/>
        <v>0</v>
      </c>
      <c r="E894">
        <f t="shared" si="120"/>
        <v>0</v>
      </c>
      <c r="F894">
        <f t="shared" si="121"/>
        <v>0</v>
      </c>
      <c r="G894">
        <f t="shared" si="122"/>
        <v>0</v>
      </c>
      <c r="H894">
        <f t="shared" si="123"/>
        <v>0</v>
      </c>
      <c r="I894">
        <f t="shared" si="124"/>
        <v>0</v>
      </c>
      <c r="J894">
        <f t="shared" si="125"/>
        <v>0</v>
      </c>
    </row>
    <row r="895" spans="1:10" x14ac:dyDescent="0.3">
      <c r="A895" s="9" t="s">
        <v>6040</v>
      </c>
      <c r="B895">
        <f t="shared" si="117"/>
        <v>0</v>
      </c>
      <c r="C895" s="26">
        <f t="shared" si="118"/>
        <v>1</v>
      </c>
      <c r="D895">
        <f t="shared" si="119"/>
        <v>0</v>
      </c>
      <c r="E895">
        <f t="shared" si="120"/>
        <v>0</v>
      </c>
      <c r="F895">
        <f t="shared" si="121"/>
        <v>0</v>
      </c>
      <c r="G895">
        <f t="shared" si="122"/>
        <v>1</v>
      </c>
      <c r="H895">
        <f t="shared" si="123"/>
        <v>0</v>
      </c>
      <c r="I895">
        <f t="shared" si="124"/>
        <v>1</v>
      </c>
      <c r="J895">
        <f t="shared" si="125"/>
        <v>0</v>
      </c>
    </row>
    <row r="896" spans="1:10" x14ac:dyDescent="0.3">
      <c r="A896" s="9" t="s">
        <v>6046</v>
      </c>
      <c r="B896">
        <f t="shared" si="117"/>
        <v>0</v>
      </c>
      <c r="C896" s="26">
        <f t="shared" si="118"/>
        <v>1</v>
      </c>
      <c r="D896">
        <f t="shared" si="119"/>
        <v>1</v>
      </c>
      <c r="E896">
        <f t="shared" si="120"/>
        <v>0</v>
      </c>
      <c r="F896">
        <f t="shared" si="121"/>
        <v>1</v>
      </c>
      <c r="G896">
        <f t="shared" si="122"/>
        <v>0</v>
      </c>
      <c r="H896">
        <f t="shared" si="123"/>
        <v>0</v>
      </c>
      <c r="I896">
        <f t="shared" si="124"/>
        <v>0</v>
      </c>
      <c r="J896">
        <f t="shared" si="125"/>
        <v>0</v>
      </c>
    </row>
    <row r="897" spans="1:10" x14ac:dyDescent="0.3">
      <c r="A897" s="9" t="s">
        <v>6053</v>
      </c>
      <c r="B897">
        <f t="shared" si="117"/>
        <v>1</v>
      </c>
      <c r="C897" s="26">
        <f t="shared" si="118"/>
        <v>0</v>
      </c>
      <c r="D897">
        <f t="shared" si="119"/>
        <v>0</v>
      </c>
      <c r="E897">
        <f t="shared" si="120"/>
        <v>0</v>
      </c>
      <c r="F897">
        <f t="shared" si="121"/>
        <v>0</v>
      </c>
      <c r="G897">
        <f t="shared" si="122"/>
        <v>0</v>
      </c>
      <c r="H897">
        <f t="shared" si="123"/>
        <v>0</v>
      </c>
      <c r="I897">
        <f t="shared" si="124"/>
        <v>0</v>
      </c>
      <c r="J897">
        <f t="shared" si="125"/>
        <v>1</v>
      </c>
    </row>
    <row r="898" spans="1:10" x14ac:dyDescent="0.3">
      <c r="A898" s="9" t="s">
        <v>6059</v>
      </c>
      <c r="B898">
        <f t="shared" si="117"/>
        <v>0</v>
      </c>
      <c r="C898" s="26">
        <f t="shared" si="118"/>
        <v>0</v>
      </c>
      <c r="D898">
        <f t="shared" si="119"/>
        <v>0</v>
      </c>
      <c r="E898">
        <f t="shared" si="120"/>
        <v>0</v>
      </c>
      <c r="F898">
        <f t="shared" si="121"/>
        <v>0</v>
      </c>
      <c r="G898">
        <f t="shared" si="122"/>
        <v>0</v>
      </c>
      <c r="H898">
        <f t="shared" si="123"/>
        <v>0</v>
      </c>
      <c r="I898">
        <f t="shared" si="124"/>
        <v>1</v>
      </c>
      <c r="J898">
        <f t="shared" si="125"/>
        <v>0</v>
      </c>
    </row>
    <row r="899" spans="1:10" x14ac:dyDescent="0.3">
      <c r="A899" s="9" t="s">
        <v>6066</v>
      </c>
      <c r="B899">
        <f t="shared" ref="B899:B960" si="126">ISNUMBER(SEARCH($B$1,A899))+0</f>
        <v>0</v>
      </c>
      <c r="C899" s="26">
        <f t="shared" ref="C899:C960" si="127">ISNUMBER(SEARCH($C$1,A899))+0</f>
        <v>0</v>
      </c>
      <c r="D899">
        <f t="shared" ref="D899:D960" si="128">ISNUMBER(SEARCH($D$1,A899))+0</f>
        <v>0</v>
      </c>
      <c r="E899">
        <f t="shared" ref="E899:E960" si="129">ISNUMBER(SEARCH($E$1,A899))+0</f>
        <v>0</v>
      </c>
      <c r="F899">
        <f t="shared" ref="F899:F960" si="130">ISNUMBER(SEARCH($F$1,A899))+0</f>
        <v>0</v>
      </c>
      <c r="G899">
        <f t="shared" ref="G899:G960" si="131">ISNUMBER(SEARCH($G$1,A899))+0</f>
        <v>1</v>
      </c>
      <c r="H899">
        <f t="shared" ref="H899:H960" si="132">ISNUMBER(SEARCH($H$1,A899))+0</f>
        <v>0</v>
      </c>
      <c r="I899">
        <f t="shared" ref="I899:I960" si="133">ISNUMBER(SEARCH($I$1,A899))+0</f>
        <v>0</v>
      </c>
      <c r="J899">
        <f t="shared" ref="J899:J960" si="134">ISNUMBER(SEARCH($J$1,A899))+0</f>
        <v>0</v>
      </c>
    </row>
    <row r="900" spans="1:10" x14ac:dyDescent="0.3">
      <c r="A900" s="9" t="s">
        <v>6073</v>
      </c>
      <c r="B900">
        <f t="shared" si="126"/>
        <v>1</v>
      </c>
      <c r="C900" s="26">
        <f t="shared" si="127"/>
        <v>1</v>
      </c>
      <c r="D900">
        <f t="shared" si="128"/>
        <v>0</v>
      </c>
      <c r="E900">
        <f t="shared" si="129"/>
        <v>0</v>
      </c>
      <c r="F900">
        <f t="shared" si="130"/>
        <v>0</v>
      </c>
      <c r="G900">
        <f t="shared" si="131"/>
        <v>0</v>
      </c>
      <c r="H900">
        <f t="shared" si="132"/>
        <v>0</v>
      </c>
      <c r="I900">
        <f t="shared" si="133"/>
        <v>0</v>
      </c>
      <c r="J900">
        <f t="shared" si="134"/>
        <v>0</v>
      </c>
    </row>
    <row r="901" spans="1:10" x14ac:dyDescent="0.3">
      <c r="A901" s="9" t="s">
        <v>6079</v>
      </c>
      <c r="B901">
        <f t="shared" si="126"/>
        <v>0</v>
      </c>
      <c r="C901" s="26">
        <f t="shared" si="127"/>
        <v>1</v>
      </c>
      <c r="D901">
        <f t="shared" si="128"/>
        <v>0</v>
      </c>
      <c r="E901">
        <f t="shared" si="129"/>
        <v>1</v>
      </c>
      <c r="F901">
        <f t="shared" si="130"/>
        <v>1</v>
      </c>
      <c r="G901">
        <f t="shared" si="131"/>
        <v>1</v>
      </c>
      <c r="H901">
        <f t="shared" si="132"/>
        <v>0</v>
      </c>
      <c r="I901">
        <f t="shared" si="133"/>
        <v>0</v>
      </c>
      <c r="J901">
        <f t="shared" si="134"/>
        <v>0</v>
      </c>
    </row>
    <row r="902" spans="1:10" x14ac:dyDescent="0.3">
      <c r="A902" s="9" t="s">
        <v>6086</v>
      </c>
      <c r="B902">
        <f t="shared" si="126"/>
        <v>0</v>
      </c>
      <c r="C902" s="26">
        <f t="shared" si="127"/>
        <v>0</v>
      </c>
      <c r="D902">
        <f t="shared" si="128"/>
        <v>0</v>
      </c>
      <c r="E902">
        <f t="shared" si="129"/>
        <v>0</v>
      </c>
      <c r="F902">
        <f t="shared" si="130"/>
        <v>0</v>
      </c>
      <c r="G902">
        <f t="shared" si="131"/>
        <v>0</v>
      </c>
      <c r="H902">
        <f t="shared" si="132"/>
        <v>0</v>
      </c>
      <c r="I902">
        <f t="shared" si="133"/>
        <v>0</v>
      </c>
      <c r="J902">
        <f t="shared" si="134"/>
        <v>0</v>
      </c>
    </row>
    <row r="903" spans="1:10" x14ac:dyDescent="0.3">
      <c r="A903" s="9" t="s">
        <v>6091</v>
      </c>
      <c r="B903">
        <f t="shared" si="126"/>
        <v>1</v>
      </c>
      <c r="C903" s="26">
        <f t="shared" si="127"/>
        <v>0</v>
      </c>
      <c r="D903">
        <f t="shared" si="128"/>
        <v>0</v>
      </c>
      <c r="E903">
        <f t="shared" si="129"/>
        <v>0</v>
      </c>
      <c r="F903">
        <f t="shared" si="130"/>
        <v>0</v>
      </c>
      <c r="G903">
        <f t="shared" si="131"/>
        <v>0</v>
      </c>
      <c r="H903">
        <f t="shared" si="132"/>
        <v>1</v>
      </c>
      <c r="I903">
        <f t="shared" si="133"/>
        <v>0</v>
      </c>
      <c r="J903">
        <f t="shared" si="134"/>
        <v>0</v>
      </c>
    </row>
    <row r="904" spans="1:10" x14ac:dyDescent="0.3">
      <c r="A904" s="9" t="s">
        <v>6097</v>
      </c>
      <c r="B904">
        <f t="shared" si="126"/>
        <v>0</v>
      </c>
      <c r="C904" s="26">
        <f t="shared" si="127"/>
        <v>0</v>
      </c>
      <c r="D904">
        <f t="shared" si="128"/>
        <v>0</v>
      </c>
      <c r="E904">
        <f t="shared" si="129"/>
        <v>0</v>
      </c>
      <c r="F904">
        <f t="shared" si="130"/>
        <v>1</v>
      </c>
      <c r="G904">
        <f t="shared" si="131"/>
        <v>0</v>
      </c>
      <c r="H904">
        <f t="shared" si="132"/>
        <v>0</v>
      </c>
      <c r="I904">
        <f t="shared" si="133"/>
        <v>0</v>
      </c>
      <c r="J904">
        <f t="shared" si="134"/>
        <v>0</v>
      </c>
    </row>
    <row r="905" spans="1:10" x14ac:dyDescent="0.3">
      <c r="A905" s="9" t="s">
        <v>6103</v>
      </c>
      <c r="B905">
        <f t="shared" si="126"/>
        <v>1</v>
      </c>
      <c r="C905" s="26">
        <f t="shared" si="127"/>
        <v>0</v>
      </c>
      <c r="D905">
        <f t="shared" si="128"/>
        <v>0</v>
      </c>
      <c r="E905">
        <f t="shared" si="129"/>
        <v>0</v>
      </c>
      <c r="F905">
        <f t="shared" si="130"/>
        <v>0</v>
      </c>
      <c r="G905">
        <f t="shared" si="131"/>
        <v>0</v>
      </c>
      <c r="H905">
        <f t="shared" si="132"/>
        <v>0</v>
      </c>
      <c r="I905">
        <f t="shared" si="133"/>
        <v>0</v>
      </c>
      <c r="J905">
        <f t="shared" si="134"/>
        <v>0</v>
      </c>
    </row>
    <row r="906" spans="1:10" x14ac:dyDescent="0.3">
      <c r="A906" s="9" t="s">
        <v>6110</v>
      </c>
      <c r="B906">
        <f t="shared" si="126"/>
        <v>0</v>
      </c>
      <c r="C906" s="26">
        <f t="shared" si="127"/>
        <v>0</v>
      </c>
      <c r="D906">
        <f t="shared" si="128"/>
        <v>0</v>
      </c>
      <c r="E906">
        <f t="shared" si="129"/>
        <v>0</v>
      </c>
      <c r="F906">
        <f t="shared" si="130"/>
        <v>1</v>
      </c>
      <c r="G906">
        <f t="shared" si="131"/>
        <v>0</v>
      </c>
      <c r="H906">
        <f t="shared" si="132"/>
        <v>0</v>
      </c>
      <c r="I906">
        <f t="shared" si="133"/>
        <v>0</v>
      </c>
      <c r="J906">
        <f t="shared" si="134"/>
        <v>0</v>
      </c>
    </row>
    <row r="907" spans="1:10" x14ac:dyDescent="0.3">
      <c r="A907" s="9" t="s">
        <v>6117</v>
      </c>
      <c r="B907">
        <f t="shared" si="126"/>
        <v>0</v>
      </c>
      <c r="C907" s="26">
        <f t="shared" si="127"/>
        <v>0</v>
      </c>
      <c r="D907">
        <f t="shared" si="128"/>
        <v>1</v>
      </c>
      <c r="E907">
        <f t="shared" si="129"/>
        <v>0</v>
      </c>
      <c r="F907">
        <f t="shared" si="130"/>
        <v>1</v>
      </c>
      <c r="G907">
        <f t="shared" si="131"/>
        <v>0</v>
      </c>
      <c r="H907">
        <f t="shared" si="132"/>
        <v>0</v>
      </c>
      <c r="I907">
        <f t="shared" si="133"/>
        <v>0</v>
      </c>
      <c r="J907">
        <f t="shared" si="134"/>
        <v>0</v>
      </c>
    </row>
    <row r="908" spans="1:10" x14ac:dyDescent="0.3">
      <c r="A908" s="9" t="s">
        <v>6123</v>
      </c>
      <c r="B908">
        <f t="shared" si="126"/>
        <v>0</v>
      </c>
      <c r="C908" s="26">
        <f t="shared" si="127"/>
        <v>0</v>
      </c>
      <c r="D908">
        <f t="shared" si="128"/>
        <v>0</v>
      </c>
      <c r="E908">
        <f t="shared" si="129"/>
        <v>0</v>
      </c>
      <c r="F908">
        <f t="shared" si="130"/>
        <v>0</v>
      </c>
      <c r="G908">
        <f t="shared" si="131"/>
        <v>0</v>
      </c>
      <c r="H908">
        <f t="shared" si="132"/>
        <v>0</v>
      </c>
      <c r="I908">
        <f t="shared" si="133"/>
        <v>0</v>
      </c>
      <c r="J908">
        <f t="shared" si="134"/>
        <v>0</v>
      </c>
    </row>
    <row r="909" spans="1:10" x14ac:dyDescent="0.3">
      <c r="A909" s="9" t="s">
        <v>6130</v>
      </c>
      <c r="B909">
        <f t="shared" si="126"/>
        <v>0</v>
      </c>
      <c r="C909" s="26">
        <f t="shared" si="127"/>
        <v>1</v>
      </c>
      <c r="D909">
        <f t="shared" si="128"/>
        <v>1</v>
      </c>
      <c r="E909">
        <f t="shared" si="129"/>
        <v>0</v>
      </c>
      <c r="F909">
        <f t="shared" si="130"/>
        <v>0</v>
      </c>
      <c r="G909">
        <f t="shared" si="131"/>
        <v>0</v>
      </c>
      <c r="H909">
        <f t="shared" si="132"/>
        <v>0</v>
      </c>
      <c r="I909">
        <f t="shared" si="133"/>
        <v>0</v>
      </c>
      <c r="J909">
        <f t="shared" si="134"/>
        <v>0</v>
      </c>
    </row>
    <row r="910" spans="1:10" x14ac:dyDescent="0.3">
      <c r="A910" s="9" t="s">
        <v>6136</v>
      </c>
      <c r="B910">
        <f t="shared" si="126"/>
        <v>0</v>
      </c>
      <c r="C910" s="26">
        <f t="shared" si="127"/>
        <v>0</v>
      </c>
      <c r="D910">
        <f t="shared" si="128"/>
        <v>0</v>
      </c>
      <c r="E910">
        <f t="shared" si="129"/>
        <v>0</v>
      </c>
      <c r="F910">
        <f t="shared" si="130"/>
        <v>0</v>
      </c>
      <c r="G910">
        <f t="shared" si="131"/>
        <v>0</v>
      </c>
      <c r="H910">
        <f t="shared" si="132"/>
        <v>0</v>
      </c>
      <c r="I910">
        <f t="shared" si="133"/>
        <v>0</v>
      </c>
      <c r="J910">
        <f t="shared" si="134"/>
        <v>0</v>
      </c>
    </row>
    <row r="911" spans="1:10" x14ac:dyDescent="0.3">
      <c r="A911" s="9" t="s">
        <v>6143</v>
      </c>
      <c r="B911">
        <f t="shared" si="126"/>
        <v>0</v>
      </c>
      <c r="C911" s="26">
        <f t="shared" si="127"/>
        <v>0</v>
      </c>
      <c r="D911">
        <f t="shared" si="128"/>
        <v>0</v>
      </c>
      <c r="E911">
        <f t="shared" si="129"/>
        <v>0</v>
      </c>
      <c r="F911">
        <f t="shared" si="130"/>
        <v>0</v>
      </c>
      <c r="G911">
        <f t="shared" si="131"/>
        <v>0</v>
      </c>
      <c r="H911">
        <f t="shared" si="132"/>
        <v>0</v>
      </c>
      <c r="I911">
        <f t="shared" si="133"/>
        <v>0</v>
      </c>
      <c r="J911">
        <f t="shared" si="134"/>
        <v>0</v>
      </c>
    </row>
    <row r="912" spans="1:10" x14ac:dyDescent="0.3">
      <c r="A912" s="9" t="s">
        <v>6149</v>
      </c>
      <c r="B912">
        <f t="shared" si="126"/>
        <v>0</v>
      </c>
      <c r="C912" s="26">
        <f t="shared" si="127"/>
        <v>0</v>
      </c>
      <c r="D912">
        <f t="shared" si="128"/>
        <v>0</v>
      </c>
      <c r="E912">
        <f t="shared" si="129"/>
        <v>0</v>
      </c>
      <c r="F912">
        <f t="shared" si="130"/>
        <v>0</v>
      </c>
      <c r="G912">
        <f t="shared" si="131"/>
        <v>0</v>
      </c>
      <c r="H912">
        <f t="shared" si="132"/>
        <v>0</v>
      </c>
      <c r="I912">
        <f t="shared" si="133"/>
        <v>0</v>
      </c>
      <c r="J912">
        <f t="shared" si="134"/>
        <v>0</v>
      </c>
    </row>
    <row r="913" spans="1:10" x14ac:dyDescent="0.3">
      <c r="A913" s="9" t="s">
        <v>6156</v>
      </c>
      <c r="B913">
        <f t="shared" si="126"/>
        <v>0</v>
      </c>
      <c r="C913" s="26">
        <f t="shared" si="127"/>
        <v>0</v>
      </c>
      <c r="D913">
        <f t="shared" si="128"/>
        <v>0</v>
      </c>
      <c r="E913">
        <f t="shared" si="129"/>
        <v>0</v>
      </c>
      <c r="F913">
        <f t="shared" si="130"/>
        <v>0</v>
      </c>
      <c r="G913">
        <f t="shared" si="131"/>
        <v>0</v>
      </c>
      <c r="H913">
        <f t="shared" si="132"/>
        <v>0</v>
      </c>
      <c r="I913">
        <f t="shared" si="133"/>
        <v>1</v>
      </c>
      <c r="J913">
        <f t="shared" si="134"/>
        <v>0</v>
      </c>
    </row>
    <row r="914" spans="1:10" x14ac:dyDescent="0.3">
      <c r="A914" s="9" t="s">
        <v>6163</v>
      </c>
      <c r="B914">
        <f t="shared" si="126"/>
        <v>0</v>
      </c>
      <c r="C914" s="26">
        <f t="shared" si="127"/>
        <v>0</v>
      </c>
      <c r="D914">
        <f t="shared" si="128"/>
        <v>0</v>
      </c>
      <c r="E914">
        <f t="shared" si="129"/>
        <v>0</v>
      </c>
      <c r="F914">
        <f t="shared" si="130"/>
        <v>0</v>
      </c>
      <c r="G914">
        <f t="shared" si="131"/>
        <v>1</v>
      </c>
      <c r="H914">
        <f t="shared" si="132"/>
        <v>0</v>
      </c>
      <c r="I914">
        <f t="shared" si="133"/>
        <v>0</v>
      </c>
      <c r="J914">
        <f t="shared" si="134"/>
        <v>0</v>
      </c>
    </row>
    <row r="915" spans="1:10" x14ac:dyDescent="0.3">
      <c r="A915" s="9" t="s">
        <v>6170</v>
      </c>
      <c r="B915">
        <f t="shared" si="126"/>
        <v>1</v>
      </c>
      <c r="C915" s="26">
        <f t="shared" si="127"/>
        <v>1</v>
      </c>
      <c r="D915">
        <f t="shared" si="128"/>
        <v>0</v>
      </c>
      <c r="E915">
        <f t="shared" si="129"/>
        <v>1</v>
      </c>
      <c r="F915">
        <f t="shared" si="130"/>
        <v>0</v>
      </c>
      <c r="G915">
        <f t="shared" si="131"/>
        <v>0</v>
      </c>
      <c r="H915">
        <f t="shared" si="132"/>
        <v>0</v>
      </c>
      <c r="I915">
        <f t="shared" si="133"/>
        <v>0</v>
      </c>
      <c r="J915">
        <f t="shared" si="134"/>
        <v>0</v>
      </c>
    </row>
    <row r="916" spans="1:10" x14ac:dyDescent="0.3">
      <c r="A916" s="9" t="s">
        <v>6177</v>
      </c>
      <c r="B916">
        <f t="shared" si="126"/>
        <v>1</v>
      </c>
      <c r="C916" s="26">
        <f t="shared" si="127"/>
        <v>0</v>
      </c>
      <c r="D916">
        <f t="shared" si="128"/>
        <v>0</v>
      </c>
      <c r="E916">
        <f t="shared" si="129"/>
        <v>1</v>
      </c>
      <c r="F916">
        <f t="shared" si="130"/>
        <v>0</v>
      </c>
      <c r="G916">
        <f t="shared" si="131"/>
        <v>0</v>
      </c>
      <c r="H916">
        <f t="shared" si="132"/>
        <v>0</v>
      </c>
      <c r="I916">
        <f t="shared" si="133"/>
        <v>0</v>
      </c>
      <c r="J916">
        <f t="shared" si="134"/>
        <v>0</v>
      </c>
    </row>
    <row r="917" spans="1:10" x14ac:dyDescent="0.3">
      <c r="A917" s="9" t="s">
        <v>6184</v>
      </c>
      <c r="B917">
        <f t="shared" si="126"/>
        <v>1</v>
      </c>
      <c r="C917" s="26">
        <f t="shared" si="127"/>
        <v>0</v>
      </c>
      <c r="D917">
        <f t="shared" si="128"/>
        <v>0</v>
      </c>
      <c r="E917">
        <f t="shared" si="129"/>
        <v>1</v>
      </c>
      <c r="F917">
        <f t="shared" si="130"/>
        <v>0</v>
      </c>
      <c r="G917">
        <f t="shared" si="131"/>
        <v>0</v>
      </c>
      <c r="H917">
        <f t="shared" si="132"/>
        <v>0</v>
      </c>
      <c r="I917">
        <f t="shared" si="133"/>
        <v>0</v>
      </c>
      <c r="J917">
        <f t="shared" si="134"/>
        <v>0</v>
      </c>
    </row>
    <row r="918" spans="1:10" x14ac:dyDescent="0.3">
      <c r="A918" s="9" t="s">
        <v>6191</v>
      </c>
      <c r="B918">
        <f t="shared" si="126"/>
        <v>0</v>
      </c>
      <c r="C918" s="26">
        <f t="shared" si="127"/>
        <v>0</v>
      </c>
      <c r="D918">
        <f t="shared" si="128"/>
        <v>0</v>
      </c>
      <c r="E918">
        <f t="shared" si="129"/>
        <v>0</v>
      </c>
      <c r="F918">
        <f t="shared" si="130"/>
        <v>0</v>
      </c>
      <c r="G918">
        <f t="shared" si="131"/>
        <v>0</v>
      </c>
      <c r="H918">
        <f t="shared" si="132"/>
        <v>0</v>
      </c>
      <c r="I918">
        <f t="shared" si="133"/>
        <v>0</v>
      </c>
      <c r="J918">
        <f t="shared" si="134"/>
        <v>0</v>
      </c>
    </row>
    <row r="919" spans="1:10" x14ac:dyDescent="0.3">
      <c r="A919" s="9" t="s">
        <v>6198</v>
      </c>
      <c r="B919">
        <f t="shared" si="126"/>
        <v>0</v>
      </c>
      <c r="C919" s="26">
        <f t="shared" si="127"/>
        <v>0</v>
      </c>
      <c r="D919">
        <f t="shared" si="128"/>
        <v>0</v>
      </c>
      <c r="E919">
        <f t="shared" si="129"/>
        <v>1</v>
      </c>
      <c r="F919">
        <f t="shared" si="130"/>
        <v>0</v>
      </c>
      <c r="G919">
        <f t="shared" si="131"/>
        <v>0</v>
      </c>
      <c r="H919">
        <f t="shared" si="132"/>
        <v>0</v>
      </c>
      <c r="I919">
        <f t="shared" si="133"/>
        <v>0</v>
      </c>
      <c r="J919">
        <f t="shared" si="134"/>
        <v>0</v>
      </c>
    </row>
    <row r="920" spans="1:10" x14ac:dyDescent="0.3">
      <c r="A920" s="9" t="s">
        <v>6205</v>
      </c>
      <c r="B920">
        <f t="shared" si="126"/>
        <v>0</v>
      </c>
      <c r="C920" s="26">
        <f t="shared" si="127"/>
        <v>0</v>
      </c>
      <c r="D920">
        <f t="shared" si="128"/>
        <v>0</v>
      </c>
      <c r="E920">
        <f t="shared" si="129"/>
        <v>0</v>
      </c>
      <c r="F920">
        <f t="shared" si="130"/>
        <v>0</v>
      </c>
      <c r="G920">
        <f t="shared" si="131"/>
        <v>0</v>
      </c>
      <c r="H920">
        <f t="shared" si="132"/>
        <v>0</v>
      </c>
      <c r="I920">
        <f t="shared" si="133"/>
        <v>0</v>
      </c>
      <c r="J920">
        <f t="shared" si="134"/>
        <v>0</v>
      </c>
    </row>
    <row r="921" spans="1:10" x14ac:dyDescent="0.3">
      <c r="A921" s="9" t="s">
        <v>6211</v>
      </c>
      <c r="B921">
        <f t="shared" si="126"/>
        <v>0</v>
      </c>
      <c r="C921" s="26">
        <f t="shared" si="127"/>
        <v>0</v>
      </c>
      <c r="D921">
        <f t="shared" si="128"/>
        <v>0</v>
      </c>
      <c r="E921">
        <f t="shared" si="129"/>
        <v>1</v>
      </c>
      <c r="F921">
        <f t="shared" si="130"/>
        <v>0</v>
      </c>
      <c r="G921">
        <f t="shared" si="131"/>
        <v>0</v>
      </c>
      <c r="H921">
        <f t="shared" si="132"/>
        <v>1</v>
      </c>
      <c r="I921">
        <f t="shared" si="133"/>
        <v>1</v>
      </c>
      <c r="J921">
        <f t="shared" si="134"/>
        <v>0</v>
      </c>
    </row>
    <row r="922" spans="1:10" x14ac:dyDescent="0.3">
      <c r="A922" s="9" t="s">
        <v>6218</v>
      </c>
      <c r="B922">
        <f t="shared" si="126"/>
        <v>0</v>
      </c>
      <c r="C922" s="26">
        <f t="shared" si="127"/>
        <v>0</v>
      </c>
      <c r="D922">
        <f t="shared" si="128"/>
        <v>0</v>
      </c>
      <c r="E922">
        <f t="shared" si="129"/>
        <v>0</v>
      </c>
      <c r="F922">
        <f t="shared" si="130"/>
        <v>0</v>
      </c>
      <c r="G922">
        <f t="shared" si="131"/>
        <v>0</v>
      </c>
      <c r="H922">
        <f t="shared" si="132"/>
        <v>0</v>
      </c>
      <c r="I922">
        <f t="shared" si="133"/>
        <v>0</v>
      </c>
      <c r="J922">
        <f t="shared" si="134"/>
        <v>0</v>
      </c>
    </row>
    <row r="923" spans="1:10" x14ac:dyDescent="0.3">
      <c r="A923" s="9" t="s">
        <v>6224</v>
      </c>
      <c r="B923">
        <f t="shared" si="126"/>
        <v>0</v>
      </c>
      <c r="C923" s="26">
        <f t="shared" si="127"/>
        <v>1</v>
      </c>
      <c r="D923">
        <f t="shared" si="128"/>
        <v>0</v>
      </c>
      <c r="E923">
        <f t="shared" si="129"/>
        <v>0</v>
      </c>
      <c r="F923">
        <f t="shared" si="130"/>
        <v>0</v>
      </c>
      <c r="G923">
        <f t="shared" si="131"/>
        <v>1</v>
      </c>
      <c r="H923">
        <f t="shared" si="132"/>
        <v>0</v>
      </c>
      <c r="I923">
        <f t="shared" si="133"/>
        <v>0</v>
      </c>
      <c r="J923">
        <f t="shared" si="134"/>
        <v>0</v>
      </c>
    </row>
    <row r="924" spans="1:10" x14ac:dyDescent="0.3">
      <c r="A924" s="9" t="s">
        <v>6229</v>
      </c>
      <c r="B924">
        <f t="shared" si="126"/>
        <v>0</v>
      </c>
      <c r="C924" s="26">
        <f t="shared" si="127"/>
        <v>0</v>
      </c>
      <c r="D924">
        <f t="shared" si="128"/>
        <v>0</v>
      </c>
      <c r="E924">
        <f t="shared" si="129"/>
        <v>0</v>
      </c>
      <c r="F924">
        <f t="shared" si="130"/>
        <v>0</v>
      </c>
      <c r="G924">
        <f t="shared" si="131"/>
        <v>0</v>
      </c>
      <c r="H924">
        <f t="shared" si="132"/>
        <v>0</v>
      </c>
      <c r="I924">
        <f t="shared" si="133"/>
        <v>0</v>
      </c>
      <c r="J924">
        <f t="shared" si="134"/>
        <v>0</v>
      </c>
    </row>
    <row r="925" spans="1:10" x14ac:dyDescent="0.3">
      <c r="A925" s="9" t="s">
        <v>6236</v>
      </c>
      <c r="B925">
        <f t="shared" si="126"/>
        <v>0</v>
      </c>
      <c r="C925" s="26">
        <f t="shared" si="127"/>
        <v>0</v>
      </c>
      <c r="D925">
        <f t="shared" si="128"/>
        <v>0</v>
      </c>
      <c r="E925">
        <f t="shared" si="129"/>
        <v>0</v>
      </c>
      <c r="F925">
        <f t="shared" si="130"/>
        <v>0</v>
      </c>
      <c r="G925">
        <f t="shared" si="131"/>
        <v>0</v>
      </c>
      <c r="H925">
        <f t="shared" si="132"/>
        <v>0</v>
      </c>
      <c r="I925">
        <f t="shared" si="133"/>
        <v>0</v>
      </c>
      <c r="J925">
        <f t="shared" si="134"/>
        <v>0</v>
      </c>
    </row>
    <row r="926" spans="1:10" x14ac:dyDescent="0.3">
      <c r="A926" s="9" t="s">
        <v>6242</v>
      </c>
      <c r="B926">
        <f t="shared" si="126"/>
        <v>0</v>
      </c>
      <c r="C926" s="26">
        <f t="shared" si="127"/>
        <v>0</v>
      </c>
      <c r="D926">
        <f t="shared" si="128"/>
        <v>0</v>
      </c>
      <c r="E926">
        <f t="shared" si="129"/>
        <v>0</v>
      </c>
      <c r="F926">
        <f t="shared" si="130"/>
        <v>0</v>
      </c>
      <c r="G926">
        <f t="shared" si="131"/>
        <v>0</v>
      </c>
      <c r="H926">
        <f t="shared" si="132"/>
        <v>0</v>
      </c>
      <c r="I926">
        <f t="shared" si="133"/>
        <v>0</v>
      </c>
      <c r="J926">
        <f t="shared" si="134"/>
        <v>0</v>
      </c>
    </row>
    <row r="927" spans="1:10" x14ac:dyDescent="0.3">
      <c r="A927" s="9" t="s">
        <v>6247</v>
      </c>
      <c r="B927">
        <f t="shared" si="126"/>
        <v>0</v>
      </c>
      <c r="C927" s="26">
        <f t="shared" si="127"/>
        <v>0</v>
      </c>
      <c r="D927">
        <f t="shared" si="128"/>
        <v>0</v>
      </c>
      <c r="E927">
        <f t="shared" si="129"/>
        <v>0</v>
      </c>
      <c r="F927">
        <f t="shared" si="130"/>
        <v>0</v>
      </c>
      <c r="G927">
        <f t="shared" si="131"/>
        <v>0</v>
      </c>
      <c r="H927">
        <f t="shared" si="132"/>
        <v>1</v>
      </c>
      <c r="I927">
        <f t="shared" si="133"/>
        <v>0</v>
      </c>
      <c r="J927">
        <f t="shared" si="134"/>
        <v>0</v>
      </c>
    </row>
    <row r="928" spans="1:10" x14ac:dyDescent="0.3">
      <c r="A928" s="9" t="s">
        <v>6254</v>
      </c>
      <c r="B928">
        <f t="shared" si="126"/>
        <v>1</v>
      </c>
      <c r="C928" s="26">
        <f t="shared" si="127"/>
        <v>0</v>
      </c>
      <c r="D928">
        <f t="shared" si="128"/>
        <v>0</v>
      </c>
      <c r="E928">
        <f t="shared" si="129"/>
        <v>0</v>
      </c>
      <c r="F928">
        <f t="shared" si="130"/>
        <v>0</v>
      </c>
      <c r="G928">
        <f t="shared" si="131"/>
        <v>0</v>
      </c>
      <c r="H928">
        <f t="shared" si="132"/>
        <v>0</v>
      </c>
      <c r="I928">
        <f t="shared" si="133"/>
        <v>0</v>
      </c>
      <c r="J928">
        <f t="shared" si="134"/>
        <v>0</v>
      </c>
    </row>
    <row r="929" spans="1:10" x14ac:dyDescent="0.3">
      <c r="A929" s="9" t="s">
        <v>6260</v>
      </c>
      <c r="B929">
        <f t="shared" si="126"/>
        <v>0</v>
      </c>
      <c r="C929" s="26">
        <f t="shared" si="127"/>
        <v>0</v>
      </c>
      <c r="D929">
        <f t="shared" si="128"/>
        <v>0</v>
      </c>
      <c r="E929">
        <f t="shared" si="129"/>
        <v>1</v>
      </c>
      <c r="F929">
        <f t="shared" si="130"/>
        <v>0</v>
      </c>
      <c r="G929">
        <f t="shared" si="131"/>
        <v>0</v>
      </c>
      <c r="H929">
        <f t="shared" si="132"/>
        <v>0</v>
      </c>
      <c r="I929">
        <f t="shared" si="133"/>
        <v>0</v>
      </c>
      <c r="J929">
        <f t="shared" si="134"/>
        <v>0</v>
      </c>
    </row>
    <row r="930" spans="1:10" x14ac:dyDescent="0.3">
      <c r="A930" s="9" t="s">
        <v>6266</v>
      </c>
      <c r="B930">
        <f t="shared" si="126"/>
        <v>0</v>
      </c>
      <c r="C930" s="26">
        <f t="shared" si="127"/>
        <v>0</v>
      </c>
      <c r="D930">
        <f t="shared" si="128"/>
        <v>0</v>
      </c>
      <c r="E930">
        <f t="shared" si="129"/>
        <v>1</v>
      </c>
      <c r="F930">
        <f t="shared" si="130"/>
        <v>0</v>
      </c>
      <c r="G930">
        <f t="shared" si="131"/>
        <v>0</v>
      </c>
      <c r="H930">
        <f t="shared" si="132"/>
        <v>0</v>
      </c>
      <c r="I930">
        <f t="shared" si="133"/>
        <v>0</v>
      </c>
      <c r="J930">
        <f t="shared" si="134"/>
        <v>0</v>
      </c>
    </row>
    <row r="931" spans="1:10" x14ac:dyDescent="0.3">
      <c r="A931" s="9" t="s">
        <v>6273</v>
      </c>
      <c r="B931">
        <f t="shared" si="126"/>
        <v>0</v>
      </c>
      <c r="C931" s="26">
        <f t="shared" si="127"/>
        <v>0</v>
      </c>
      <c r="D931">
        <f t="shared" si="128"/>
        <v>0</v>
      </c>
      <c r="E931">
        <f t="shared" si="129"/>
        <v>0</v>
      </c>
      <c r="F931">
        <f t="shared" si="130"/>
        <v>0</v>
      </c>
      <c r="G931">
        <f t="shared" si="131"/>
        <v>0</v>
      </c>
      <c r="H931">
        <f t="shared" si="132"/>
        <v>0</v>
      </c>
      <c r="I931">
        <f t="shared" si="133"/>
        <v>0</v>
      </c>
      <c r="J931">
        <f t="shared" si="134"/>
        <v>0</v>
      </c>
    </row>
    <row r="932" spans="1:10" x14ac:dyDescent="0.3">
      <c r="A932" s="9" t="s">
        <v>6280</v>
      </c>
      <c r="B932">
        <f t="shared" si="126"/>
        <v>0</v>
      </c>
      <c r="C932" s="26">
        <f t="shared" si="127"/>
        <v>0</v>
      </c>
      <c r="D932">
        <f t="shared" si="128"/>
        <v>0</v>
      </c>
      <c r="E932">
        <f t="shared" si="129"/>
        <v>0</v>
      </c>
      <c r="F932">
        <f t="shared" si="130"/>
        <v>0</v>
      </c>
      <c r="G932">
        <f t="shared" si="131"/>
        <v>0</v>
      </c>
      <c r="H932">
        <f t="shared" si="132"/>
        <v>0</v>
      </c>
      <c r="I932">
        <f t="shared" si="133"/>
        <v>0</v>
      </c>
      <c r="J932">
        <f t="shared" si="134"/>
        <v>0</v>
      </c>
    </row>
    <row r="933" spans="1:10" x14ac:dyDescent="0.3">
      <c r="A933" s="9" t="s">
        <v>6287</v>
      </c>
      <c r="B933">
        <f t="shared" si="126"/>
        <v>0</v>
      </c>
      <c r="C933" s="26">
        <f t="shared" si="127"/>
        <v>0</v>
      </c>
      <c r="D933">
        <f t="shared" si="128"/>
        <v>1</v>
      </c>
      <c r="E933">
        <f t="shared" si="129"/>
        <v>0</v>
      </c>
      <c r="F933">
        <f t="shared" si="130"/>
        <v>0</v>
      </c>
      <c r="G933">
        <f t="shared" si="131"/>
        <v>0</v>
      </c>
      <c r="H933">
        <f t="shared" si="132"/>
        <v>0</v>
      </c>
      <c r="I933">
        <f t="shared" si="133"/>
        <v>0</v>
      </c>
      <c r="J933">
        <f t="shared" si="134"/>
        <v>0</v>
      </c>
    </row>
    <row r="934" spans="1:10" x14ac:dyDescent="0.3">
      <c r="A934" s="9" t="s">
        <v>6294</v>
      </c>
      <c r="B934">
        <f t="shared" si="126"/>
        <v>0</v>
      </c>
      <c r="C934" s="26">
        <f t="shared" si="127"/>
        <v>0</v>
      </c>
      <c r="D934">
        <f t="shared" si="128"/>
        <v>0</v>
      </c>
      <c r="E934">
        <f t="shared" si="129"/>
        <v>0</v>
      </c>
      <c r="F934">
        <f t="shared" si="130"/>
        <v>0</v>
      </c>
      <c r="G934">
        <f t="shared" si="131"/>
        <v>0</v>
      </c>
      <c r="H934">
        <f t="shared" si="132"/>
        <v>0</v>
      </c>
      <c r="I934">
        <f t="shared" si="133"/>
        <v>0</v>
      </c>
      <c r="J934">
        <f t="shared" si="134"/>
        <v>0</v>
      </c>
    </row>
    <row r="935" spans="1:10" x14ac:dyDescent="0.3">
      <c r="A935" s="9" t="s">
        <v>6301</v>
      </c>
      <c r="B935">
        <f t="shared" si="126"/>
        <v>0</v>
      </c>
      <c r="C935" s="26">
        <f t="shared" si="127"/>
        <v>0</v>
      </c>
      <c r="D935">
        <f t="shared" si="128"/>
        <v>0</v>
      </c>
      <c r="E935">
        <f t="shared" si="129"/>
        <v>0</v>
      </c>
      <c r="F935">
        <f t="shared" si="130"/>
        <v>1</v>
      </c>
      <c r="G935">
        <f t="shared" si="131"/>
        <v>0</v>
      </c>
      <c r="H935">
        <f t="shared" si="132"/>
        <v>0</v>
      </c>
      <c r="I935">
        <f t="shared" si="133"/>
        <v>0</v>
      </c>
      <c r="J935">
        <f t="shared" si="134"/>
        <v>0</v>
      </c>
    </row>
    <row r="936" spans="1:10" x14ac:dyDescent="0.3">
      <c r="A936" s="9" t="s">
        <v>6306</v>
      </c>
      <c r="B936">
        <f t="shared" si="126"/>
        <v>0</v>
      </c>
      <c r="C936" s="26">
        <f t="shared" si="127"/>
        <v>0</v>
      </c>
      <c r="D936">
        <f t="shared" si="128"/>
        <v>0</v>
      </c>
      <c r="E936">
        <f t="shared" si="129"/>
        <v>1</v>
      </c>
      <c r="F936">
        <f t="shared" si="130"/>
        <v>0</v>
      </c>
      <c r="G936">
        <f t="shared" si="131"/>
        <v>0</v>
      </c>
      <c r="H936">
        <f t="shared" si="132"/>
        <v>0</v>
      </c>
      <c r="I936">
        <f t="shared" si="133"/>
        <v>0</v>
      </c>
      <c r="J936">
        <f t="shared" si="134"/>
        <v>0</v>
      </c>
    </row>
    <row r="937" spans="1:10" x14ac:dyDescent="0.3">
      <c r="A937" s="9" t="s">
        <v>6312</v>
      </c>
      <c r="B937">
        <f t="shared" si="126"/>
        <v>0</v>
      </c>
      <c r="C937" s="26">
        <f t="shared" si="127"/>
        <v>0</v>
      </c>
      <c r="D937">
        <f t="shared" si="128"/>
        <v>0</v>
      </c>
      <c r="E937">
        <f t="shared" si="129"/>
        <v>0</v>
      </c>
      <c r="F937">
        <f t="shared" si="130"/>
        <v>0</v>
      </c>
      <c r="G937">
        <f t="shared" si="131"/>
        <v>0</v>
      </c>
      <c r="H937">
        <f t="shared" si="132"/>
        <v>0</v>
      </c>
      <c r="I937">
        <f t="shared" si="133"/>
        <v>0</v>
      </c>
      <c r="J937">
        <f t="shared" si="134"/>
        <v>0</v>
      </c>
    </row>
    <row r="938" spans="1:10" x14ac:dyDescent="0.3">
      <c r="A938" s="9" t="s">
        <v>6318</v>
      </c>
      <c r="B938">
        <f t="shared" si="126"/>
        <v>0</v>
      </c>
      <c r="C938" s="26">
        <f t="shared" si="127"/>
        <v>0</v>
      </c>
      <c r="D938">
        <f t="shared" si="128"/>
        <v>0</v>
      </c>
      <c r="E938">
        <f t="shared" si="129"/>
        <v>0</v>
      </c>
      <c r="F938">
        <f t="shared" si="130"/>
        <v>0</v>
      </c>
      <c r="G938">
        <f t="shared" si="131"/>
        <v>0</v>
      </c>
      <c r="H938">
        <f t="shared" si="132"/>
        <v>0</v>
      </c>
      <c r="I938">
        <f t="shared" si="133"/>
        <v>0</v>
      </c>
      <c r="J938">
        <f t="shared" si="134"/>
        <v>0</v>
      </c>
    </row>
    <row r="939" spans="1:10" x14ac:dyDescent="0.3">
      <c r="A939" s="9" t="s">
        <v>6324</v>
      </c>
      <c r="B939">
        <f t="shared" si="126"/>
        <v>0</v>
      </c>
      <c r="C939" s="26">
        <f t="shared" si="127"/>
        <v>0</v>
      </c>
      <c r="D939">
        <f t="shared" si="128"/>
        <v>0</v>
      </c>
      <c r="E939">
        <f t="shared" si="129"/>
        <v>0</v>
      </c>
      <c r="F939">
        <f t="shared" si="130"/>
        <v>0</v>
      </c>
      <c r="G939">
        <f t="shared" si="131"/>
        <v>0</v>
      </c>
      <c r="H939">
        <f t="shared" si="132"/>
        <v>0</v>
      </c>
      <c r="I939">
        <f t="shared" si="133"/>
        <v>0</v>
      </c>
      <c r="J939">
        <f t="shared" si="134"/>
        <v>0</v>
      </c>
    </row>
    <row r="940" spans="1:10" x14ac:dyDescent="0.3">
      <c r="A940" s="9" t="s">
        <v>6329</v>
      </c>
      <c r="B940">
        <f t="shared" si="126"/>
        <v>0</v>
      </c>
      <c r="C940" s="26">
        <f t="shared" si="127"/>
        <v>0</v>
      </c>
      <c r="D940">
        <f t="shared" si="128"/>
        <v>0</v>
      </c>
      <c r="E940">
        <f t="shared" si="129"/>
        <v>0</v>
      </c>
      <c r="F940">
        <f t="shared" si="130"/>
        <v>0</v>
      </c>
      <c r="G940">
        <f t="shared" si="131"/>
        <v>0</v>
      </c>
      <c r="H940">
        <f t="shared" si="132"/>
        <v>0</v>
      </c>
      <c r="I940">
        <f t="shared" si="133"/>
        <v>0</v>
      </c>
      <c r="J940">
        <f t="shared" si="134"/>
        <v>0</v>
      </c>
    </row>
    <row r="941" spans="1:10" x14ac:dyDescent="0.3">
      <c r="A941" s="9" t="s">
        <v>6334</v>
      </c>
      <c r="B941">
        <f t="shared" si="126"/>
        <v>0</v>
      </c>
      <c r="C941" s="26">
        <f t="shared" si="127"/>
        <v>0</v>
      </c>
      <c r="D941">
        <f t="shared" si="128"/>
        <v>0</v>
      </c>
      <c r="E941">
        <f t="shared" si="129"/>
        <v>0</v>
      </c>
      <c r="F941">
        <f t="shared" si="130"/>
        <v>0</v>
      </c>
      <c r="G941">
        <f t="shared" si="131"/>
        <v>0</v>
      </c>
      <c r="H941">
        <f t="shared" si="132"/>
        <v>0</v>
      </c>
      <c r="I941">
        <f t="shared" si="133"/>
        <v>0</v>
      </c>
      <c r="J941">
        <f t="shared" si="134"/>
        <v>0</v>
      </c>
    </row>
    <row r="942" spans="1:10" x14ac:dyDescent="0.3">
      <c r="A942" s="9" t="s">
        <v>6340</v>
      </c>
      <c r="B942">
        <f t="shared" si="126"/>
        <v>0</v>
      </c>
      <c r="C942" s="26">
        <f t="shared" si="127"/>
        <v>1</v>
      </c>
      <c r="D942">
        <f t="shared" si="128"/>
        <v>0</v>
      </c>
      <c r="E942">
        <f t="shared" si="129"/>
        <v>0</v>
      </c>
      <c r="F942">
        <f t="shared" si="130"/>
        <v>0</v>
      </c>
      <c r="G942">
        <f t="shared" si="131"/>
        <v>0</v>
      </c>
      <c r="H942">
        <f t="shared" si="132"/>
        <v>0</v>
      </c>
      <c r="I942">
        <f t="shared" si="133"/>
        <v>0</v>
      </c>
      <c r="J942">
        <f t="shared" si="134"/>
        <v>0</v>
      </c>
    </row>
    <row r="943" spans="1:10" x14ac:dyDescent="0.3">
      <c r="A943" s="9" t="s">
        <v>6346</v>
      </c>
      <c r="B943">
        <f t="shared" si="126"/>
        <v>0</v>
      </c>
      <c r="C943" s="26">
        <f t="shared" si="127"/>
        <v>0</v>
      </c>
      <c r="D943">
        <f t="shared" si="128"/>
        <v>0</v>
      </c>
      <c r="E943">
        <f t="shared" si="129"/>
        <v>0</v>
      </c>
      <c r="F943">
        <f t="shared" si="130"/>
        <v>0</v>
      </c>
      <c r="G943">
        <f t="shared" si="131"/>
        <v>0</v>
      </c>
      <c r="H943">
        <f t="shared" si="132"/>
        <v>0</v>
      </c>
      <c r="I943">
        <f t="shared" si="133"/>
        <v>0</v>
      </c>
      <c r="J943">
        <f t="shared" si="134"/>
        <v>0</v>
      </c>
    </row>
    <row r="944" spans="1:10" x14ac:dyDescent="0.3">
      <c r="A944" s="9" t="s">
        <v>6352</v>
      </c>
      <c r="B944">
        <f t="shared" si="126"/>
        <v>0</v>
      </c>
      <c r="C944" s="26">
        <f t="shared" si="127"/>
        <v>0</v>
      </c>
      <c r="D944">
        <f t="shared" si="128"/>
        <v>0</v>
      </c>
      <c r="E944">
        <f t="shared" si="129"/>
        <v>0</v>
      </c>
      <c r="F944">
        <f t="shared" si="130"/>
        <v>0</v>
      </c>
      <c r="G944">
        <f t="shared" si="131"/>
        <v>1</v>
      </c>
      <c r="H944">
        <f t="shared" si="132"/>
        <v>0</v>
      </c>
      <c r="I944">
        <f t="shared" si="133"/>
        <v>0</v>
      </c>
      <c r="J944">
        <f t="shared" si="134"/>
        <v>0</v>
      </c>
    </row>
    <row r="945" spans="1:10" x14ac:dyDescent="0.3">
      <c r="A945" s="9" t="s">
        <v>6358</v>
      </c>
      <c r="B945">
        <f t="shared" si="126"/>
        <v>0</v>
      </c>
      <c r="C945" s="26">
        <f t="shared" si="127"/>
        <v>0</v>
      </c>
      <c r="D945">
        <f t="shared" si="128"/>
        <v>0</v>
      </c>
      <c r="E945">
        <f t="shared" si="129"/>
        <v>0</v>
      </c>
      <c r="F945">
        <f t="shared" si="130"/>
        <v>1</v>
      </c>
      <c r="G945">
        <f t="shared" si="131"/>
        <v>1</v>
      </c>
      <c r="H945">
        <f t="shared" si="132"/>
        <v>0</v>
      </c>
      <c r="I945">
        <f t="shared" si="133"/>
        <v>0</v>
      </c>
      <c r="J945">
        <f t="shared" si="134"/>
        <v>1</v>
      </c>
    </row>
    <row r="946" spans="1:10" x14ac:dyDescent="0.3">
      <c r="A946" s="9" t="s">
        <v>6364</v>
      </c>
      <c r="B946">
        <f t="shared" si="126"/>
        <v>0</v>
      </c>
      <c r="C946" s="26">
        <f t="shared" si="127"/>
        <v>0</v>
      </c>
      <c r="D946">
        <f t="shared" si="128"/>
        <v>0</v>
      </c>
      <c r="E946">
        <f t="shared" si="129"/>
        <v>0</v>
      </c>
      <c r="F946">
        <f t="shared" si="130"/>
        <v>0</v>
      </c>
      <c r="G946">
        <f t="shared" si="131"/>
        <v>1</v>
      </c>
      <c r="H946">
        <f t="shared" si="132"/>
        <v>0</v>
      </c>
      <c r="I946">
        <f t="shared" si="133"/>
        <v>0</v>
      </c>
      <c r="J946">
        <f t="shared" si="134"/>
        <v>0</v>
      </c>
    </row>
    <row r="947" spans="1:10" x14ac:dyDescent="0.3">
      <c r="A947" s="9" t="s">
        <v>6369</v>
      </c>
      <c r="B947">
        <f t="shared" si="126"/>
        <v>0</v>
      </c>
      <c r="C947" s="26">
        <f t="shared" si="127"/>
        <v>0</v>
      </c>
      <c r="D947">
        <f t="shared" si="128"/>
        <v>0</v>
      </c>
      <c r="E947">
        <f t="shared" si="129"/>
        <v>0</v>
      </c>
      <c r="F947">
        <f t="shared" si="130"/>
        <v>0</v>
      </c>
      <c r="G947">
        <f t="shared" si="131"/>
        <v>0</v>
      </c>
      <c r="H947">
        <f t="shared" si="132"/>
        <v>0</v>
      </c>
      <c r="I947">
        <f t="shared" si="133"/>
        <v>0</v>
      </c>
      <c r="J947">
        <f t="shared" si="134"/>
        <v>0</v>
      </c>
    </row>
    <row r="948" spans="1:10" x14ac:dyDescent="0.3">
      <c r="A948" s="9" t="s">
        <v>6374</v>
      </c>
      <c r="B948">
        <f t="shared" si="126"/>
        <v>0</v>
      </c>
      <c r="C948" s="26">
        <f t="shared" si="127"/>
        <v>1</v>
      </c>
      <c r="D948">
        <f t="shared" si="128"/>
        <v>1</v>
      </c>
      <c r="E948">
        <f t="shared" si="129"/>
        <v>0</v>
      </c>
      <c r="F948">
        <f t="shared" si="130"/>
        <v>0</v>
      </c>
      <c r="G948">
        <f t="shared" si="131"/>
        <v>1</v>
      </c>
      <c r="H948">
        <f t="shared" si="132"/>
        <v>0</v>
      </c>
      <c r="I948">
        <f t="shared" si="133"/>
        <v>0</v>
      </c>
      <c r="J948">
        <f t="shared" si="134"/>
        <v>0</v>
      </c>
    </row>
    <row r="949" spans="1:10" x14ac:dyDescent="0.3">
      <c r="A949" s="9" t="s">
        <v>6380</v>
      </c>
      <c r="B949">
        <f t="shared" si="126"/>
        <v>0</v>
      </c>
      <c r="C949" s="26">
        <f t="shared" si="127"/>
        <v>0</v>
      </c>
      <c r="D949">
        <f t="shared" si="128"/>
        <v>1</v>
      </c>
      <c r="E949">
        <f t="shared" si="129"/>
        <v>1</v>
      </c>
      <c r="F949">
        <f t="shared" si="130"/>
        <v>0</v>
      </c>
      <c r="G949">
        <f t="shared" si="131"/>
        <v>0</v>
      </c>
      <c r="H949">
        <f t="shared" si="132"/>
        <v>0</v>
      </c>
      <c r="I949">
        <f t="shared" si="133"/>
        <v>0</v>
      </c>
      <c r="J949">
        <f t="shared" si="134"/>
        <v>0</v>
      </c>
    </row>
    <row r="950" spans="1:10" x14ac:dyDescent="0.3">
      <c r="A950" s="9" t="s">
        <v>6384</v>
      </c>
      <c r="B950">
        <f t="shared" si="126"/>
        <v>0</v>
      </c>
      <c r="C950" s="26">
        <f t="shared" si="127"/>
        <v>0</v>
      </c>
      <c r="D950">
        <f t="shared" si="128"/>
        <v>0</v>
      </c>
      <c r="E950">
        <f t="shared" si="129"/>
        <v>0</v>
      </c>
      <c r="F950">
        <f t="shared" si="130"/>
        <v>0</v>
      </c>
      <c r="G950">
        <f t="shared" si="131"/>
        <v>1</v>
      </c>
      <c r="H950">
        <f t="shared" si="132"/>
        <v>0</v>
      </c>
      <c r="I950">
        <f t="shared" si="133"/>
        <v>0</v>
      </c>
      <c r="J950">
        <f t="shared" si="134"/>
        <v>0</v>
      </c>
    </row>
    <row r="951" spans="1:10" x14ac:dyDescent="0.3">
      <c r="A951" s="9" t="s">
        <v>6390</v>
      </c>
      <c r="B951">
        <f t="shared" si="126"/>
        <v>0</v>
      </c>
      <c r="C951" s="26">
        <f t="shared" si="127"/>
        <v>0</v>
      </c>
      <c r="D951">
        <f t="shared" si="128"/>
        <v>0</v>
      </c>
      <c r="E951">
        <f t="shared" si="129"/>
        <v>0</v>
      </c>
      <c r="F951">
        <f t="shared" si="130"/>
        <v>0</v>
      </c>
      <c r="G951">
        <f t="shared" si="131"/>
        <v>0</v>
      </c>
      <c r="H951">
        <f t="shared" si="132"/>
        <v>0</v>
      </c>
      <c r="I951">
        <f t="shared" si="133"/>
        <v>0</v>
      </c>
      <c r="J951">
        <f t="shared" si="134"/>
        <v>1</v>
      </c>
    </row>
    <row r="952" spans="1:10" x14ac:dyDescent="0.3">
      <c r="A952" s="9" t="s">
        <v>6397</v>
      </c>
      <c r="B952">
        <f t="shared" si="126"/>
        <v>0</v>
      </c>
      <c r="C952" s="26">
        <f t="shared" si="127"/>
        <v>0</v>
      </c>
      <c r="D952">
        <f t="shared" si="128"/>
        <v>0</v>
      </c>
      <c r="E952">
        <f t="shared" si="129"/>
        <v>0</v>
      </c>
      <c r="F952">
        <f t="shared" si="130"/>
        <v>0</v>
      </c>
      <c r="G952">
        <f t="shared" si="131"/>
        <v>0</v>
      </c>
      <c r="H952">
        <f t="shared" si="132"/>
        <v>0</v>
      </c>
      <c r="I952">
        <f t="shared" si="133"/>
        <v>0</v>
      </c>
      <c r="J952">
        <f t="shared" si="134"/>
        <v>0</v>
      </c>
    </row>
    <row r="953" spans="1:10" x14ac:dyDescent="0.3">
      <c r="A953" s="9" t="s">
        <v>6403</v>
      </c>
      <c r="B953">
        <f t="shared" si="126"/>
        <v>0</v>
      </c>
      <c r="C953" s="26">
        <f t="shared" si="127"/>
        <v>0</v>
      </c>
      <c r="D953">
        <f t="shared" si="128"/>
        <v>0</v>
      </c>
      <c r="E953">
        <f t="shared" si="129"/>
        <v>0</v>
      </c>
      <c r="F953">
        <f t="shared" si="130"/>
        <v>0</v>
      </c>
      <c r="G953">
        <f t="shared" si="131"/>
        <v>0</v>
      </c>
      <c r="H953">
        <f t="shared" si="132"/>
        <v>0</v>
      </c>
      <c r="I953">
        <f t="shared" si="133"/>
        <v>0</v>
      </c>
      <c r="J953">
        <f t="shared" si="134"/>
        <v>0</v>
      </c>
    </row>
    <row r="954" spans="1:10" x14ac:dyDescent="0.3">
      <c r="A954" s="9" t="s">
        <v>6409</v>
      </c>
      <c r="B954">
        <f t="shared" si="126"/>
        <v>0</v>
      </c>
      <c r="C954" s="26">
        <f t="shared" si="127"/>
        <v>1</v>
      </c>
      <c r="D954">
        <f t="shared" si="128"/>
        <v>0</v>
      </c>
      <c r="E954">
        <f t="shared" si="129"/>
        <v>0</v>
      </c>
      <c r="F954">
        <f t="shared" si="130"/>
        <v>0</v>
      </c>
      <c r="G954">
        <f t="shared" si="131"/>
        <v>0</v>
      </c>
      <c r="H954">
        <f t="shared" si="132"/>
        <v>0</v>
      </c>
      <c r="I954">
        <f t="shared" si="133"/>
        <v>0</v>
      </c>
      <c r="J954">
        <f t="shared" si="134"/>
        <v>0</v>
      </c>
    </row>
    <row r="955" spans="1:10" x14ac:dyDescent="0.3">
      <c r="A955" s="9" t="s">
        <v>6415</v>
      </c>
      <c r="B955">
        <f t="shared" si="126"/>
        <v>0</v>
      </c>
      <c r="C955" s="26">
        <f t="shared" si="127"/>
        <v>0</v>
      </c>
      <c r="D955">
        <f t="shared" si="128"/>
        <v>0</v>
      </c>
      <c r="E955">
        <f t="shared" si="129"/>
        <v>0</v>
      </c>
      <c r="F955">
        <f t="shared" si="130"/>
        <v>0</v>
      </c>
      <c r="G955">
        <f t="shared" si="131"/>
        <v>1</v>
      </c>
      <c r="H955">
        <f t="shared" si="132"/>
        <v>0</v>
      </c>
      <c r="I955">
        <f t="shared" si="133"/>
        <v>0</v>
      </c>
      <c r="J955">
        <f t="shared" si="134"/>
        <v>0</v>
      </c>
    </row>
    <row r="956" spans="1:10" x14ac:dyDescent="0.3">
      <c r="A956" s="9" t="s">
        <v>6420</v>
      </c>
      <c r="B956">
        <f t="shared" si="126"/>
        <v>0</v>
      </c>
      <c r="C956" s="26">
        <f t="shared" si="127"/>
        <v>0</v>
      </c>
      <c r="D956">
        <f t="shared" si="128"/>
        <v>0</v>
      </c>
      <c r="E956">
        <f t="shared" si="129"/>
        <v>0</v>
      </c>
      <c r="F956">
        <f t="shared" si="130"/>
        <v>0</v>
      </c>
      <c r="G956">
        <f t="shared" si="131"/>
        <v>0</v>
      </c>
      <c r="H956">
        <f t="shared" si="132"/>
        <v>0</v>
      </c>
      <c r="I956">
        <f t="shared" si="133"/>
        <v>0</v>
      </c>
      <c r="J956">
        <f t="shared" si="134"/>
        <v>0</v>
      </c>
    </row>
    <row r="957" spans="1:10" x14ac:dyDescent="0.3">
      <c r="A957" s="9" t="s">
        <v>6425</v>
      </c>
      <c r="B957">
        <f t="shared" si="126"/>
        <v>0</v>
      </c>
      <c r="C957" s="26">
        <f t="shared" si="127"/>
        <v>0</v>
      </c>
      <c r="D957">
        <f t="shared" si="128"/>
        <v>0</v>
      </c>
      <c r="E957">
        <f t="shared" si="129"/>
        <v>0</v>
      </c>
      <c r="F957">
        <f t="shared" si="130"/>
        <v>0</v>
      </c>
      <c r="G957">
        <f t="shared" si="131"/>
        <v>0</v>
      </c>
      <c r="H957">
        <f t="shared" si="132"/>
        <v>0</v>
      </c>
      <c r="I957">
        <f t="shared" si="133"/>
        <v>0</v>
      </c>
      <c r="J957">
        <f t="shared" si="134"/>
        <v>0</v>
      </c>
    </row>
    <row r="958" spans="1:10" x14ac:dyDescent="0.3">
      <c r="A958" s="9" t="s">
        <v>6430</v>
      </c>
      <c r="B958">
        <f t="shared" si="126"/>
        <v>0</v>
      </c>
      <c r="C958" s="26">
        <f t="shared" si="127"/>
        <v>0</v>
      </c>
      <c r="D958">
        <f t="shared" si="128"/>
        <v>0</v>
      </c>
      <c r="E958">
        <f t="shared" si="129"/>
        <v>1</v>
      </c>
      <c r="F958">
        <f t="shared" si="130"/>
        <v>0</v>
      </c>
      <c r="G958">
        <f t="shared" si="131"/>
        <v>0</v>
      </c>
      <c r="H958">
        <f t="shared" si="132"/>
        <v>0</v>
      </c>
      <c r="I958">
        <f t="shared" si="133"/>
        <v>0</v>
      </c>
      <c r="J958">
        <f t="shared" si="134"/>
        <v>0</v>
      </c>
    </row>
    <row r="959" spans="1:10" x14ac:dyDescent="0.3">
      <c r="A959" s="9" t="s">
        <v>6435</v>
      </c>
      <c r="B959">
        <f t="shared" si="126"/>
        <v>0</v>
      </c>
      <c r="C959" s="26">
        <f t="shared" si="127"/>
        <v>0</v>
      </c>
      <c r="D959">
        <f t="shared" si="128"/>
        <v>0</v>
      </c>
      <c r="E959">
        <f t="shared" si="129"/>
        <v>0</v>
      </c>
      <c r="F959">
        <f t="shared" si="130"/>
        <v>0</v>
      </c>
      <c r="G959">
        <f t="shared" si="131"/>
        <v>0</v>
      </c>
      <c r="H959">
        <f t="shared" si="132"/>
        <v>0</v>
      </c>
      <c r="I959">
        <f t="shared" si="133"/>
        <v>0</v>
      </c>
      <c r="J959">
        <f t="shared" si="134"/>
        <v>0</v>
      </c>
    </row>
    <row r="960" spans="1:10" x14ac:dyDescent="0.3">
      <c r="A960" s="9" t="s">
        <v>6440</v>
      </c>
      <c r="B960">
        <f t="shared" si="126"/>
        <v>0</v>
      </c>
      <c r="C960" s="26">
        <f t="shared" si="127"/>
        <v>0</v>
      </c>
      <c r="D960">
        <f t="shared" si="128"/>
        <v>0</v>
      </c>
      <c r="E960">
        <f t="shared" si="129"/>
        <v>0</v>
      </c>
      <c r="F960">
        <f t="shared" si="130"/>
        <v>0</v>
      </c>
      <c r="G960">
        <f t="shared" si="131"/>
        <v>0</v>
      </c>
      <c r="H960">
        <f t="shared" si="132"/>
        <v>0</v>
      </c>
      <c r="I960">
        <f t="shared" si="133"/>
        <v>0</v>
      </c>
      <c r="J960">
        <f t="shared" si="134"/>
        <v>0</v>
      </c>
    </row>
  </sheetData>
  <sortState xmlns:xlrd2="http://schemas.microsoft.com/office/spreadsheetml/2017/richdata2" ref="L2:M10">
    <sortCondition ref="M2:M1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youtube_video</vt:lpstr>
      <vt:lpstr>youtube_playlist</vt:lpstr>
      <vt:lpstr>1</vt:lpstr>
      <vt:lpstr>2</vt:lpstr>
      <vt:lpstr>3</vt:lpstr>
      <vt:lpstr>4</vt:lpstr>
      <vt:lpstr>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Beam</cp:lastModifiedBy>
  <dcterms:created xsi:type="dcterms:W3CDTF">2022-11-25T04:57:27Z</dcterms:created>
  <dcterms:modified xsi:type="dcterms:W3CDTF">2022-11-26T12:46:50Z</dcterms:modified>
</cp:coreProperties>
</file>