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" documentId="14_{F7233F15-B989-4462-BF2D-978465561192}" xr6:coauthVersionLast="47" xr6:coauthVersionMax="47" xr10:uidLastSave="{427B970B-1302-4F0F-A97A-6892199AD368}"/>
  <bookViews>
    <workbookView xWindow="-120" yWindow="-120" windowWidth="20730" windowHeight="11040" firstSheet="1" activeTab="1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6" l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N2" i="6" l="1" a="1"/>
  <c r="N2" i="6" s="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 s="1"/>
  <c r="N30" i="6" a="1"/>
  <c r="N30" i="6" s="1"/>
  <c r="N31" i="6" a="1"/>
  <c r="N31" i="6" s="1"/>
  <c r="N32" i="6" a="1"/>
  <c r="N32" i="6" s="1"/>
  <c r="N33" i="6" a="1"/>
  <c r="N33" i="6" s="1"/>
  <c r="N34" i="6" a="1"/>
  <c r="N34" i="6" s="1"/>
  <c r="N35" i="6" a="1"/>
  <c r="N35" i="6" s="1"/>
  <c r="N36" i="6" a="1"/>
  <c r="N36" i="6" s="1"/>
  <c r="N37" i="6" a="1"/>
  <c r="N37" i="6" s="1"/>
  <c r="N38" i="6" a="1"/>
  <c r="N38" i="6" s="1"/>
  <c r="N39" i="6" a="1"/>
  <c r="N39" i="6" s="1"/>
  <c r="N40" i="6" a="1"/>
  <c r="N40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6" i="6" a="1"/>
  <c r="N46" i="6" s="1"/>
  <c r="N47" i="6" a="1"/>
  <c r="N47" i="6" s="1"/>
  <c r="N48" i="6" a="1"/>
  <c r="N48" i="6" s="1"/>
  <c r="N49" i="6" a="1"/>
  <c r="N49" i="6" s="1"/>
  <c r="N50" i="6" a="1"/>
  <c r="N50" i="6" s="1"/>
  <c r="N51" i="6" a="1"/>
  <c r="N51" i="6" s="1"/>
  <c r="N52" i="6" a="1"/>
  <c r="N52" i="6" s="1"/>
  <c r="N53" i="6" a="1"/>
  <c r="N53" i="6" s="1"/>
  <c r="N54" i="6" a="1"/>
  <c r="N54" i="6" s="1"/>
  <c r="N55" i="6" a="1"/>
  <c r="N55" i="6" s="1"/>
  <c r="N56" i="6" a="1"/>
  <c r="N56" i="6" s="1"/>
  <c r="N57" i="6" a="1"/>
  <c r="N57" i="6" s="1"/>
  <c r="N58" i="6" a="1"/>
  <c r="N58" i="6" s="1"/>
  <c r="N59" i="6" a="1"/>
  <c r="N59" i="6" s="1"/>
  <c r="N60" i="6" a="1"/>
  <c r="N60" i="6" s="1"/>
  <c r="N61" i="6" a="1"/>
  <c r="N61" i="6" s="1"/>
  <c r="N62" i="6" a="1"/>
  <c r="N62" i="6" s="1"/>
  <c r="N63" i="6" a="1"/>
  <c r="N63" i="6" s="1"/>
  <c r="N64" i="6" a="1"/>
  <c r="N64" i="6" s="1"/>
  <c r="N65" i="6" a="1"/>
  <c r="N65" i="6" s="1"/>
  <c r="N66" i="6" a="1"/>
  <c r="N66" i="6" s="1"/>
  <c r="N67" i="6" a="1"/>
  <c r="N67" i="6" s="1"/>
  <c r="N68" i="6" a="1"/>
  <c r="N68" i="6" s="1"/>
  <c r="N69" i="6" a="1"/>
  <c r="N69" i="6" s="1"/>
  <c r="N70" i="6" a="1"/>
  <c r="N70" i="6" s="1"/>
  <c r="N71" i="6" a="1"/>
  <c r="N71" i="6" s="1"/>
  <c r="N72" i="6" a="1"/>
  <c r="N72" i="6" s="1"/>
  <c r="N73" i="6" a="1"/>
  <c r="N73" i="6" s="1"/>
  <c r="N74" i="6" a="1"/>
  <c r="N74" i="6" s="1"/>
  <c r="N75" i="6" a="1"/>
  <c r="N75" i="6" s="1"/>
  <c r="N76" i="6" a="1"/>
  <c r="N76" i="6" s="1"/>
  <c r="N77" i="6" a="1"/>
  <c r="N77" i="6" s="1"/>
  <c r="N78" i="6" a="1"/>
  <c r="N78" i="6" s="1"/>
  <c r="N79" i="6" a="1"/>
  <c r="N79" i="6" s="1"/>
  <c r="N80" i="6" a="1"/>
  <c r="N80" i="6" s="1"/>
  <c r="N81" i="6" a="1"/>
  <c r="N81" i="6" s="1"/>
  <c r="N82" i="6" a="1"/>
  <c r="N82" i="6" s="1"/>
  <c r="N83" i="6" a="1"/>
  <c r="N83" i="6" s="1"/>
  <c r="N84" i="6" a="1"/>
  <c r="N84" i="6" s="1"/>
  <c r="N85" i="6" a="1"/>
  <c r="N85" i="6" s="1"/>
  <c r="N86" i="6" a="1"/>
  <c r="N86" i="6" s="1"/>
  <c r="N87" i="6" a="1"/>
  <c r="N87" i="6" s="1"/>
  <c r="N88" i="6" a="1"/>
  <c r="N88" i="6" s="1"/>
  <c r="N89" i="6" a="1"/>
  <c r="N89" i="6" s="1"/>
  <c r="N90" i="6" a="1"/>
  <c r="N90" i="6" s="1"/>
  <c r="N91" i="6" a="1"/>
  <c r="N91" i="6" s="1"/>
  <c r="N92" i="6" a="1"/>
  <c r="N92" i="6" s="1"/>
  <c r="N93" i="6" a="1"/>
  <c r="N93" i="6" s="1"/>
  <c r="N94" i="6" a="1"/>
  <c r="N94" i="6" s="1"/>
  <c r="N95" i="6" a="1"/>
  <c r="N95" i="6" s="1"/>
  <c r="N96" i="6" a="1"/>
  <c r="N96" i="6" s="1"/>
  <c r="N97" i="6" a="1"/>
  <c r="N97" i="6" s="1"/>
  <c r="N98" i="6" a="1"/>
  <c r="N98" i="6" s="1"/>
  <c r="N99" i="6" a="1"/>
  <c r="N99" i="6" s="1"/>
  <c r="N100" i="6" a="1"/>
  <c r="N100" i="6" s="1"/>
  <c r="N101" i="6" a="1"/>
  <c r="N101" i="6" s="1"/>
  <c r="N102" i="6" a="1"/>
  <c r="N102" i="6" s="1"/>
  <c r="N103" i="6" a="1"/>
  <c r="N103" i="6" s="1"/>
  <c r="N104" i="6" a="1"/>
  <c r="N104" i="6" s="1"/>
  <c r="N105" i="6" a="1"/>
  <c r="N105" i="6" s="1"/>
  <c r="N106" i="6" a="1"/>
  <c r="N106" i="6" s="1"/>
  <c r="N107" i="6" a="1"/>
  <c r="N107" i="6" s="1"/>
  <c r="N108" i="6" a="1"/>
  <c r="N108" i="6" s="1"/>
  <c r="N109" i="6" a="1"/>
  <c r="N109" i="6" s="1"/>
  <c r="N110" i="6" a="1"/>
  <c r="N110" i="6" s="1"/>
  <c r="N111" i="6" a="1"/>
  <c r="N111" i="6" s="1"/>
  <c r="N112" i="6" a="1"/>
  <c r="N112" i="6" s="1"/>
  <c r="N113" i="6" a="1"/>
  <c r="N113" i="6" s="1"/>
  <c r="N114" i="6" a="1"/>
  <c r="N114" i="6" s="1"/>
  <c r="N115" i="6" a="1"/>
  <c r="N115" i="6" s="1"/>
  <c r="N116" i="6" a="1"/>
  <c r="N116" i="6" s="1"/>
  <c r="N117" i="6" a="1"/>
  <c r="N117" i="6" s="1"/>
  <c r="N118" i="6" a="1"/>
  <c r="N118" i="6" s="1"/>
  <c r="N119" i="6" a="1"/>
  <c r="N119" i="6" s="1"/>
  <c r="N120" i="6" a="1"/>
  <c r="N120" i="6" s="1"/>
  <c r="N121" i="6" a="1"/>
  <c r="N121" i="6" s="1"/>
  <c r="N122" i="6" a="1"/>
  <c r="N122" i="6" s="1"/>
  <c r="N123" i="6" a="1"/>
  <c r="N123" i="6" s="1"/>
  <c r="N124" i="6" a="1"/>
  <c r="N124" i="6" s="1"/>
  <c r="N125" i="6" a="1"/>
  <c r="N125" i="6" s="1"/>
  <c r="N126" i="6" a="1"/>
  <c r="N126" i="6" s="1"/>
  <c r="N127" i="6" a="1"/>
  <c r="N127" i="6" s="1"/>
  <c r="N128" i="6" a="1"/>
  <c r="N128" i="6" s="1"/>
  <c r="N129" i="6" a="1"/>
  <c r="N129" i="6" s="1"/>
  <c r="N130" i="6" a="1"/>
  <c r="N130" i="6" s="1"/>
  <c r="N131" i="6" a="1"/>
  <c r="N131" i="6" s="1"/>
  <c r="N132" i="6" a="1"/>
  <c r="N132" i="6" s="1"/>
  <c r="N133" i="6" a="1"/>
  <c r="N133" i="6" s="1"/>
  <c r="N134" i="6" a="1"/>
  <c r="N134" i="6" s="1"/>
  <c r="N135" i="6" a="1"/>
  <c r="N135" i="6" s="1"/>
  <c r="N136" i="6" a="1"/>
  <c r="N136" i="6" s="1"/>
  <c r="N137" i="6" a="1"/>
  <c r="N137" i="6" s="1"/>
  <c r="N138" i="6" a="1"/>
  <c r="N138" i="6" s="1"/>
  <c r="N139" i="6" a="1"/>
  <c r="N139" i="6" s="1"/>
  <c r="N140" i="6" a="1"/>
  <c r="N140" i="6" s="1"/>
  <c r="N141" i="6" a="1"/>
  <c r="N141" i="6" s="1"/>
  <c r="N142" i="6" a="1"/>
  <c r="N142" i="6" s="1"/>
  <c r="N143" i="6" a="1"/>
  <c r="N143" i="6" s="1"/>
  <c r="N144" i="6" a="1"/>
  <c r="N144" i="6" s="1"/>
  <c r="N145" i="6" a="1"/>
  <c r="N145" i="6" s="1"/>
  <c r="N146" i="6" a="1"/>
  <c r="N146" i="6" s="1"/>
  <c r="N147" i="6" a="1"/>
  <c r="N147" i="6" s="1"/>
  <c r="N148" i="6" a="1"/>
  <c r="N148" i="6" s="1"/>
  <c r="N149" i="6" a="1"/>
  <c r="N149" i="6" s="1"/>
  <c r="N150" i="6" a="1"/>
  <c r="N150" i="6" s="1"/>
  <c r="N151" i="6" a="1"/>
  <c r="N151" i="6" s="1"/>
  <c r="N152" i="6" a="1"/>
  <c r="N152" i="6" s="1"/>
  <c r="N153" i="6" a="1"/>
  <c r="N153" i="6" s="1"/>
  <c r="N154" i="6" a="1"/>
  <c r="N154" i="6" s="1"/>
  <c r="N155" i="6" a="1"/>
  <c r="N155" i="6" s="1"/>
  <c r="N156" i="6" a="1"/>
  <c r="N156" i="6" s="1"/>
  <c r="N157" i="6" a="1"/>
  <c r="N157" i="6" s="1"/>
  <c r="N158" i="6" a="1"/>
  <c r="N158" i="6" s="1"/>
  <c r="N159" i="6" a="1"/>
  <c r="N159" i="6" s="1"/>
  <c r="N160" i="6" a="1"/>
  <c r="N160" i="6" s="1"/>
  <c r="N161" i="6" a="1"/>
  <c r="N161" i="6" s="1"/>
  <c r="N162" i="6" a="1"/>
  <c r="N162" i="6" s="1"/>
  <c r="N163" i="6" a="1"/>
  <c r="N163" i="6" s="1"/>
  <c r="N164" i="6" a="1"/>
  <c r="N164" i="6" s="1"/>
  <c r="N165" i="6" a="1"/>
  <c r="N165" i="6" s="1"/>
  <c r="N166" i="6" a="1"/>
  <c r="N166" i="6" s="1"/>
  <c r="N167" i="6" a="1"/>
  <c r="N167" i="6" s="1"/>
  <c r="N168" i="6" a="1"/>
  <c r="N168" i="6" s="1"/>
  <c r="N169" i="6" a="1"/>
  <c r="N169" i="6" s="1"/>
  <c r="N170" i="6" a="1"/>
  <c r="N170" i="6" s="1"/>
  <c r="N171" i="6" a="1"/>
  <c r="N171" i="6" s="1"/>
  <c r="N172" i="6" a="1"/>
  <c r="N172" i="6" s="1"/>
  <c r="N173" i="6" a="1"/>
  <c r="N173" i="6" s="1"/>
  <c r="N174" i="6" a="1"/>
  <c r="N174" i="6" s="1"/>
  <c r="N175" i="6" a="1"/>
  <c r="N175" i="6" s="1"/>
  <c r="N176" i="6" a="1"/>
  <c r="N176" i="6" s="1"/>
  <c r="N177" i="6" a="1"/>
  <c r="N177" i="6" s="1"/>
  <c r="N178" i="6" a="1"/>
  <c r="N178" i="6" s="1"/>
  <c r="N179" i="6" a="1"/>
  <c r="N179" i="6" s="1"/>
  <c r="N180" i="6" a="1"/>
  <c r="N180" i="6" s="1"/>
  <c r="N181" i="6" a="1"/>
  <c r="N181" i="6" s="1"/>
  <c r="N182" i="6" a="1"/>
  <c r="N182" i="6" s="1"/>
  <c r="N183" i="6" a="1"/>
  <c r="N183" i="6" s="1"/>
  <c r="N184" i="6" a="1"/>
  <c r="N184" i="6" s="1"/>
  <c r="N185" i="6" a="1"/>
  <c r="N185" i="6" s="1"/>
  <c r="N186" i="6" a="1"/>
  <c r="N186" i="6" s="1"/>
  <c r="N187" i="6" a="1"/>
  <c r="N187" i="6" s="1"/>
  <c r="N188" i="6" a="1"/>
  <c r="N188" i="6" s="1"/>
  <c r="N189" i="6" a="1"/>
  <c r="N189" i="6" s="1"/>
  <c r="N190" i="6" a="1"/>
  <c r="N190" i="6" s="1"/>
  <c r="N191" i="6" a="1"/>
  <c r="N191" i="6" s="1"/>
  <c r="N192" i="6" a="1"/>
  <c r="N192" i="6" s="1"/>
  <c r="N193" i="6" a="1"/>
  <c r="N193" i="6" s="1"/>
  <c r="N194" i="6" a="1"/>
  <c r="N194" i="6" s="1"/>
  <c r="N195" i="6" a="1"/>
  <c r="N195" i="6" s="1"/>
  <c r="N196" i="6" a="1"/>
  <c r="N196" i="6" s="1"/>
  <c r="N197" i="6" a="1"/>
  <c r="N197" i="6" s="1"/>
  <c r="N198" i="6" a="1"/>
  <c r="N198" i="6" s="1"/>
  <c r="N199" i="6" a="1"/>
  <c r="N199" i="6" s="1"/>
  <c r="N200" i="6" a="1"/>
  <c r="N200" i="6" s="1"/>
  <c r="N201" i="6" a="1"/>
  <c r="N201" i="6" s="1"/>
  <c r="N202" i="6" a="1"/>
  <c r="N202" i="6" s="1"/>
  <c r="N203" i="6" a="1"/>
  <c r="N203" i="6" s="1"/>
  <c r="N204" i="6" a="1"/>
  <c r="N204" i="6" s="1"/>
  <c r="N205" i="6" a="1"/>
  <c r="N205" i="6" s="1"/>
  <c r="N206" i="6" a="1"/>
  <c r="N206" i="6" s="1"/>
  <c r="N207" i="6" a="1"/>
  <c r="N207" i="6" s="1"/>
  <c r="N208" i="6" a="1"/>
  <c r="N208" i="6" s="1"/>
  <c r="N209" i="6" a="1"/>
  <c r="N209" i="6" s="1"/>
  <c r="N210" i="6" a="1"/>
  <c r="N210" i="6" s="1"/>
  <c r="N211" i="6" a="1"/>
  <c r="N211" i="6" s="1"/>
  <c r="N212" i="6" a="1"/>
  <c r="N212" i="6" s="1"/>
  <c r="N213" i="6" a="1"/>
  <c r="N213" i="6" s="1"/>
  <c r="N214" i="6" a="1"/>
  <c r="N214" i="6" s="1"/>
  <c r="N215" i="6" a="1"/>
  <c r="N215" i="6" s="1"/>
  <c r="N216" i="6" a="1"/>
  <c r="N216" i="6" s="1"/>
  <c r="N217" i="6" a="1"/>
  <c r="N217" i="6" s="1"/>
  <c r="N218" i="6" a="1"/>
  <c r="N218" i="6" s="1"/>
  <c r="N219" i="6" a="1"/>
  <c r="N219" i="6" s="1"/>
  <c r="N220" i="6" a="1"/>
  <c r="N220" i="6" s="1"/>
  <c r="N221" i="6" a="1"/>
  <c r="N221" i="6" s="1"/>
  <c r="N222" i="6" a="1"/>
  <c r="N222" i="6" s="1"/>
  <c r="N223" i="6" a="1"/>
  <c r="N223" i="6" s="1"/>
  <c r="N224" i="6" a="1"/>
  <c r="N224" i="6" s="1"/>
  <c r="N225" i="6" a="1"/>
  <c r="N225" i="6" s="1"/>
  <c r="N226" i="6" a="1"/>
  <c r="N226" i="6" s="1"/>
  <c r="N227" i="6" a="1"/>
  <c r="N227" i="6" s="1"/>
  <c r="N228" i="6" a="1"/>
  <c r="N228" i="6" s="1"/>
  <c r="N229" i="6" a="1"/>
  <c r="N229" i="6" s="1"/>
  <c r="N230" i="6" a="1"/>
  <c r="N230" i="6" s="1"/>
  <c r="N231" i="6" a="1"/>
  <c r="N231" i="6" s="1"/>
  <c r="N232" i="6" a="1"/>
  <c r="N232" i="6" s="1"/>
  <c r="N233" i="6" a="1"/>
  <c r="N233" i="6" s="1"/>
  <c r="N234" i="6" a="1"/>
  <c r="N234" i="6" s="1"/>
  <c r="N235" i="6" a="1"/>
  <c r="N235" i="6" s="1"/>
  <c r="N236" i="6" a="1"/>
  <c r="N236" i="6" s="1"/>
  <c r="N237" i="6" a="1"/>
  <c r="N237" i="6" s="1"/>
  <c r="N238" i="6" a="1"/>
  <c r="N238" i="6" s="1"/>
  <c r="N239" i="6" a="1"/>
  <c r="N239" i="6" s="1"/>
  <c r="N240" i="6" a="1"/>
  <c r="N240" i="6" s="1"/>
  <c r="N241" i="6" a="1"/>
  <c r="N241" i="6" s="1"/>
  <c r="N242" i="6" a="1"/>
  <c r="N242" i="6" s="1"/>
  <c r="N243" i="6" a="1"/>
  <c r="N243" i="6" s="1"/>
  <c r="N244" i="6" a="1"/>
  <c r="N244" i="6" s="1"/>
  <c r="N245" i="6" a="1"/>
  <c r="N245" i="6" s="1"/>
  <c r="N246" i="6" a="1"/>
  <c r="N246" i="6" s="1"/>
  <c r="N247" i="6" a="1"/>
  <c r="N247" i="6" s="1"/>
  <c r="N248" i="6" a="1"/>
  <c r="N248" i="6" s="1"/>
  <c r="N249" i="6" a="1"/>
  <c r="N249" i="6" s="1"/>
  <c r="N250" i="6" a="1"/>
  <c r="N250" i="6" s="1"/>
  <c r="N251" i="6" a="1"/>
  <c r="N251" i="6" s="1"/>
  <c r="N252" i="6" a="1"/>
  <c r="N252" i="6" s="1"/>
  <c r="N253" i="6" a="1"/>
  <c r="N253" i="6" s="1"/>
  <c r="N254" i="6" a="1"/>
  <c r="N254" i="6" s="1"/>
  <c r="N255" i="6" a="1"/>
  <c r="N255" i="6" s="1"/>
  <c r="N256" i="6" a="1"/>
  <c r="N256" i="6" s="1"/>
  <c r="N257" i="6" a="1"/>
  <c r="N257" i="6" s="1"/>
  <c r="N258" i="6" a="1"/>
  <c r="N258" i="6" s="1"/>
  <c r="N259" i="6" a="1"/>
  <c r="N259" i="6" s="1"/>
  <c r="N260" i="6" a="1"/>
  <c r="N260" i="6" s="1"/>
  <c r="N261" i="6" a="1"/>
  <c r="N261" i="6" s="1"/>
  <c r="N262" i="6" a="1"/>
  <c r="N262" i="6" s="1"/>
  <c r="N263" i="6" a="1"/>
  <c r="N263" i="6" s="1"/>
  <c r="N264" i="6" a="1"/>
  <c r="N264" i="6" s="1"/>
  <c r="N265" i="6" a="1"/>
  <c r="N265" i="6" s="1"/>
  <c r="N266" i="6" a="1"/>
  <c r="N266" i="6" s="1"/>
  <c r="N267" i="6" a="1"/>
  <c r="N267" i="6" s="1"/>
  <c r="N268" i="6" a="1"/>
  <c r="N268" i="6" s="1"/>
  <c r="N269" i="6" a="1"/>
  <c r="N269" i="6" s="1"/>
  <c r="N270" i="6" a="1"/>
  <c r="N270" i="6" s="1"/>
  <c r="N271" i="6" a="1"/>
  <c r="N271" i="6" s="1"/>
  <c r="N272" i="6" a="1"/>
  <c r="N272" i="6" s="1"/>
  <c r="N273" i="6" a="1"/>
  <c r="N273" i="6" s="1"/>
  <c r="N274" i="6" a="1"/>
  <c r="N274" i="6" s="1"/>
  <c r="N275" i="6" a="1"/>
  <c r="N275" i="6" s="1"/>
  <c r="N276" i="6" a="1"/>
  <c r="N276" i="6" s="1"/>
  <c r="N277" i="6" a="1"/>
  <c r="N277" i="6" s="1"/>
  <c r="N278" i="6" a="1"/>
  <c r="N278" i="6" s="1"/>
  <c r="N279" i="6" a="1"/>
  <c r="N279" i="6" s="1"/>
  <c r="N280" i="6" a="1"/>
  <c r="N280" i="6" s="1"/>
  <c r="N281" i="6" a="1"/>
  <c r="N281" i="6" s="1"/>
  <c r="N282" i="6" a="1"/>
  <c r="N282" i="6" s="1"/>
  <c r="N283" i="6" a="1"/>
  <c r="N283" i="6" s="1"/>
  <c r="N284" i="6" a="1"/>
  <c r="N284" i="6" s="1"/>
  <c r="N285" i="6" a="1"/>
  <c r="N285" i="6" s="1"/>
  <c r="N286" i="6" a="1"/>
  <c r="N286" i="6" s="1"/>
  <c r="N287" i="6" a="1"/>
  <c r="N287" i="6" s="1"/>
  <c r="N288" i="6" a="1"/>
  <c r="N288" i="6" s="1"/>
  <c r="N289" i="6" a="1"/>
  <c r="N289" i="6" s="1"/>
  <c r="N290" i="6" a="1"/>
  <c r="N290" i="6" s="1"/>
  <c r="N291" i="6" a="1"/>
  <c r="N291" i="6" s="1"/>
  <c r="N292" i="6" a="1"/>
  <c r="N292" i="6" s="1"/>
  <c r="N293" i="6" a="1"/>
  <c r="N293" i="6" s="1"/>
  <c r="N294" i="6" a="1"/>
  <c r="N294" i="6" s="1"/>
  <c r="N295" i="6" a="1"/>
  <c r="N295" i="6" s="1"/>
  <c r="N296" i="6" a="1"/>
  <c r="N296" i="6" s="1"/>
  <c r="N297" i="6" a="1"/>
  <c r="N297" i="6" s="1"/>
  <c r="N298" i="6" a="1"/>
  <c r="N298" i="6" s="1"/>
  <c r="N299" i="6" a="1"/>
  <c r="N299" i="6" s="1"/>
  <c r="N300" i="6" a="1"/>
  <c r="N300" i="6" s="1"/>
  <c r="N301" i="6" a="1"/>
  <c r="N301" i="6" s="1"/>
  <c r="N302" i="6" a="1"/>
  <c r="N302" i="6" s="1"/>
  <c r="N303" i="6" a="1"/>
  <c r="N303" i="6" s="1"/>
  <c r="N304" i="6" a="1"/>
  <c r="N304" i="6" s="1"/>
  <c r="N305" i="6" a="1"/>
  <c r="N305" i="6" s="1"/>
  <c r="N306" i="6" a="1"/>
  <c r="N306" i="6" s="1"/>
  <c r="N307" i="6" a="1"/>
  <c r="N307" i="6" s="1"/>
  <c r="N308" i="6" a="1"/>
  <c r="N308" i="6" s="1"/>
  <c r="N309" i="6" a="1"/>
  <c r="N309" i="6" s="1"/>
  <c r="N310" i="6" a="1"/>
  <c r="N310" i="6" s="1"/>
  <c r="N311" i="6" a="1"/>
  <c r="N311" i="6" s="1"/>
  <c r="N312" i="6" a="1"/>
  <c r="N312" i="6" s="1"/>
  <c r="N313" i="6" a="1"/>
  <c r="N313" i="6" s="1"/>
  <c r="N314" i="6" a="1"/>
  <c r="N314" i="6" s="1"/>
  <c r="N315" i="6" a="1"/>
  <c r="N315" i="6" s="1"/>
  <c r="N316" i="6" a="1"/>
  <c r="N316" i="6" s="1"/>
  <c r="N317" i="6" a="1"/>
  <c r="N317" i="6" s="1"/>
  <c r="N318" i="6" a="1"/>
  <c r="N318" i="6" s="1"/>
  <c r="N319" i="6" a="1"/>
  <c r="N319" i="6" s="1"/>
  <c r="N320" i="6" a="1"/>
  <c r="N320" i="6" s="1"/>
  <c r="N321" i="6" a="1"/>
  <c r="N321" i="6" s="1"/>
  <c r="N322" i="6" a="1"/>
  <c r="N322" i="6" s="1"/>
  <c r="N323" i="6" a="1"/>
  <c r="N323" i="6" s="1"/>
  <c r="N324" i="6" a="1"/>
  <c r="N324" i="6" s="1"/>
  <c r="N325" i="6" a="1"/>
  <c r="N325" i="6" s="1"/>
  <c r="N326" i="6" a="1"/>
  <c r="N326" i="6" s="1"/>
  <c r="N327" i="6" a="1"/>
  <c r="N327" i="6" s="1"/>
  <c r="N328" i="6" a="1"/>
  <c r="N328" i="6" s="1"/>
  <c r="N329" i="6" a="1"/>
  <c r="N329" i="6" s="1"/>
  <c r="N330" i="6" a="1"/>
  <c r="N330" i="6" s="1"/>
  <c r="N331" i="6" a="1"/>
  <c r="N331" i="6" s="1"/>
  <c r="N332" i="6" a="1"/>
  <c r="N332" i="6" s="1"/>
  <c r="N333" i="6" a="1"/>
  <c r="N333" i="6" s="1"/>
  <c r="N334" i="6" a="1"/>
  <c r="N334" i="6" s="1"/>
  <c r="N335" i="6" a="1"/>
  <c r="N335" i="6" s="1"/>
  <c r="N336" i="6" a="1"/>
  <c r="N336" i="6" s="1"/>
  <c r="N337" i="6" a="1"/>
  <c r="N337" i="6" s="1"/>
  <c r="N338" i="6" a="1"/>
  <c r="N338" i="6" s="1"/>
  <c r="N339" i="6" a="1"/>
  <c r="N339" i="6" s="1"/>
  <c r="N340" i="6" a="1"/>
  <c r="N340" i="6" s="1"/>
  <c r="N341" i="6" a="1"/>
  <c r="N341" i="6" s="1"/>
  <c r="N342" i="6" a="1"/>
  <c r="N342" i="6" s="1"/>
  <c r="N343" i="6" a="1"/>
  <c r="N343" i="6" s="1"/>
  <c r="N344" i="6" a="1"/>
  <c r="N344" i="6" s="1"/>
  <c r="N345" i="6" a="1"/>
  <c r="N345" i="6" s="1"/>
  <c r="N346" i="6" a="1"/>
  <c r="N346" i="6" s="1"/>
  <c r="N347" i="6" a="1"/>
  <c r="N347" i="6" s="1"/>
  <c r="N348" i="6" a="1"/>
  <c r="N348" i="6" s="1"/>
  <c r="N349" i="6" a="1"/>
  <c r="N349" i="6" s="1"/>
  <c r="N350" i="6" a="1"/>
  <c r="N350" i="6" s="1"/>
  <c r="N351" i="6" a="1"/>
  <c r="N351" i="6" s="1"/>
  <c r="N352" i="6" a="1"/>
  <c r="N352" i="6" s="1"/>
  <c r="N353" i="6" a="1"/>
  <c r="N353" i="6" s="1"/>
  <c r="N354" i="6" a="1"/>
  <c r="N354" i="6" s="1"/>
  <c r="N355" i="6" a="1"/>
  <c r="N355" i="6" s="1"/>
  <c r="N356" i="6" a="1"/>
  <c r="N356" i="6" s="1"/>
  <c r="N357" i="6" a="1"/>
  <c r="N357" i="6" s="1"/>
  <c r="N358" i="6" a="1"/>
  <c r="N358" i="6" s="1"/>
  <c r="N359" i="6" a="1"/>
  <c r="N359" i="6" s="1"/>
  <c r="N360" i="6" a="1"/>
  <c r="N360" i="6" s="1"/>
  <c r="N361" i="6" a="1"/>
  <c r="N361" i="6" s="1"/>
  <c r="N362" i="6" a="1"/>
  <c r="N362" i="6" s="1"/>
  <c r="N363" i="6" a="1"/>
  <c r="N363" i="6" s="1"/>
  <c r="N364" i="6" a="1"/>
  <c r="N364" i="6" s="1"/>
  <c r="N365" i="6" a="1"/>
  <c r="N365" i="6" s="1"/>
  <c r="N366" i="6" a="1"/>
  <c r="N366" i="6" s="1"/>
  <c r="N367" i="6" a="1"/>
  <c r="N367" i="6" s="1"/>
  <c r="C3" i="6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<sst xmlns="http://schemas.openxmlformats.org/spreadsheetml/2006/main" count="32" uniqueCount="11">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</sst>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6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55" dataDxfId="54">
  <autoFilter ref="A1:E367" xr:uid="{1935B11C-1E19-4BC4-8FDF-6A44A49D5DDA}"/>
  <tableColumns count="5">
    <tableColumn id="1" xr3:uid="{C3BD1D2A-E164-41AA-BBDE-EFFD376DFAF1}" name="TAHUN" dataDxfId="53">
      <calculatedColumnFormula>$A$2</calculatedColumnFormula>
    </tableColumn>
    <tableColumn id="2" xr3:uid="{D0DB4FBE-45D1-4416-A93F-61ABD56A8C3E}" name="BULAN" dataDxfId="52"/>
    <tableColumn id="3" xr3:uid="{C911B6EF-BE59-4BD1-9E35-DCD10EA2510B}" name="TANGGAL" dataDxfId="51"/>
    <tableColumn id="4" xr3:uid="{004F33A0-2557-42C6-8515-E3DEC111C592}" name="TUNAI" dataDxfId="50"/>
    <tableColumn id="5" xr3:uid="{0AEE5035-4849-406D-847F-9F00AAA0081D}" name="TOTAL" dataDxfId="49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8" dataDxfId="47">
  <autoFilter ref="G1:I367" xr:uid="{0214D86D-BB69-4998-B625-B9DFE893C5E7}"/>
  <tableColumns count="3">
    <tableColumn id="1" xr3:uid="{168F7A93-EB14-42D8-961C-76A3FCDF6D17}" name="BULAN" dataDxfId="46">
      <calculatedColumnFormula>B2</calculatedColumnFormula>
    </tableColumn>
    <tableColumn id="2" xr3:uid="{81EB93C1-4577-42DD-B546-13BB455AB07D}" name="TOTAL" dataDxfId="45">
      <calculatedColumnFormula>SUMIFS(Tunai[TUNAI],Tunai[BULAN],G2)</calculatedColumnFormula>
    </tableColumn>
    <tableColumn id="3" xr3:uid="{38588356-6BBA-42C2-8B35-B4BD116E4572}" name="AKUMULASI" dataDxfId="44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43" dataDxfId="42">
  <autoFilter ref="A1:F367" xr:uid="{1935B11C-1E19-4BC4-8FDF-6A44A49D5DDA}"/>
  <tableColumns count="6">
    <tableColumn id="1" xr3:uid="{7739462E-E071-4351-941F-AD4217689CFC}" name="TAHUN" dataDxfId="41">
      <calculatedColumnFormula>$A$2</calculatedColumnFormula>
    </tableColumn>
    <tableColumn id="2" xr3:uid="{DD3F6007-C66A-4980-8892-5F3DA4788547}" name="BULAN" dataDxfId="40"/>
    <tableColumn id="3" xr3:uid="{383E710D-02DD-4A54-817E-0722DECF2602}" name="TANGGAL" dataDxfId="39"/>
    <tableColumn id="4" xr3:uid="{AB8BE370-D8FE-4DAA-938F-BECFD44328FF}" name="Pasar" dataDxfId="38"/>
    <tableColumn id="6" xr3:uid="{F932324B-0F88-432B-A80B-30D9C6CA3B6C}" name="Indogrosir" dataDxfId="37"/>
    <tableColumn id="5" xr3:uid="{C2F62729-AF8A-4505-82BB-990B0AC5CA72}" name="TOTAL" dataDxfId="36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35" dataDxfId="34">
  <autoFilter ref="H1:J367" xr:uid="{0214D86D-BB69-4998-B625-B9DFE893C5E7}"/>
  <tableColumns count="3">
    <tableColumn id="1" xr3:uid="{B4463FBD-4C97-420D-B683-43004E2AAF1F}" name="BULAN" dataDxfId="33">
      <calculatedColumnFormula>B2</calculatedColumnFormula>
    </tableColumn>
    <tableColumn id="2" xr3:uid="{B04ABD3F-3CEC-4F59-9406-363DA67BCC1A}" name="TOTAL" dataDxfId="32">
      <calculatedColumnFormula>SUMIFS(Belanja[Pasar],Belanja[BULAN],H2)</calculatedColumnFormula>
    </tableColumn>
    <tableColumn id="3" xr3:uid="{CAD894AB-C777-4C2F-9EFD-8FB522C69811}" name="AKUMULASI" dataDxfId="31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553443-568E-4B89-8695-F926C3A4F57F}" name="Keterangan_Belanja8" displayName="Keterangan_Belanja8" ref="L1:N367" totalsRowShown="0" headerRowDxfId="30" dataDxfId="29">
  <autoFilter ref="L1:N367" xr:uid="{1A553443-568E-4B89-8695-F926C3A4F57F}"/>
  <tableColumns count="3">
    <tableColumn id="1" xr3:uid="{C82C5B93-62E7-4DFC-9C17-8B8F263DFF23}" name="BULAN" dataDxfId="28">
      <calculatedColumnFormula>B2</calculatedColumnFormula>
    </tableColumn>
    <tableColumn id="2" xr3:uid="{73048B4A-DBBE-429F-A898-C9ED3A757380}" name="TOTAL" dataDxfId="27">
      <calculatedColumnFormula>SUMIFS(Belanja[Indogrosir],Belanja[BULAN],L2)</calculatedColumnFormula>
    </tableColumn>
    <tableColumn id="3" xr3:uid="{74666D68-FF04-4411-B46B-2DFA4F0BD844}" name="AKUMULASI" dataDxfId="26">
      <calculatedColumnFormula array="1">_xlfn.XLOOKUP(TRUE,Belanja[BULAN]=L2,Belanja[TOTAL],,,-1)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5" dataDxfId="24">
  <autoFilter ref="A1:E367" xr:uid="{1935B11C-1E19-4BC4-8FDF-6A44A49D5DDA}"/>
  <tableColumns count="5">
    <tableColumn id="1" xr3:uid="{9ED34245-AD6F-4AF3-9B82-79CD42418C93}" name="TAHUN" dataDxfId="23">
      <calculatedColumnFormula>$A$2</calculatedColumnFormula>
    </tableColumn>
    <tableColumn id="2" xr3:uid="{9E172B21-8395-489E-839C-C7B0B81038B7}" name="BULAN" dataDxfId="22"/>
    <tableColumn id="3" xr3:uid="{D27FC1EE-5D3A-4673-AB77-617241B49767}" name="TANGGAL" dataDxfId="21"/>
    <tableColumn id="4" xr3:uid="{B3F545E1-4B01-4202-A816-F79A76928B83}" name="Transferan" dataDxfId="20"/>
    <tableColumn id="5" xr3:uid="{02A869E8-931D-462E-B45F-87214C5BB8BF}" name="TOTAL" dataDxfId="19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8" dataDxfId="17">
  <autoFilter ref="G1:I367" xr:uid="{0214D86D-BB69-4998-B625-B9DFE893C5E7}"/>
  <tableColumns count="3">
    <tableColumn id="1" xr3:uid="{907721F8-E609-4B50-A178-A16277608C94}" name="BULAN" dataDxfId="16">
      <calculatedColumnFormula>B2</calculatedColumnFormula>
    </tableColumn>
    <tableColumn id="2" xr3:uid="{FF2A87F6-E26D-492E-9710-D3A532BC558F}" name="TOTAL" dataDxfId="15">
      <calculatedColumnFormula>SUMIFS(Transferan[Transferan],Transferan[BULAN],G2)</calculatedColumnFormula>
    </tableColumn>
    <tableColumn id="3" xr3:uid="{B44AFCCB-E5B0-4C0F-9BBB-DF5FAA47C1B4}" name="AKUMULASI" dataDxfId="14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tabSelected="1" workbookViewId="0">
      <pane xSplit="3" ySplit="1" topLeftCell="D285" activePane="bottomRight" state="frozen"/>
      <selection pane="topRight"/>
      <selection pane="bottomLeft"/>
      <selection pane="bottomRight" activeCell="D302" sqref="D30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9345000</v>
      </c>
      <c r="I215" s="2" cm="1">
        <f t="array" ref="I215">_xlfn.XLOOKUP(TRUE,Tunai[BULAN]=G215,Tunai[TOTAL],,,-1)</f>
        <v>77973000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9345000</v>
      </c>
      <c r="I216" s="2" cm="1">
        <f t="array" ref="I216">_xlfn.XLOOKUP(TRUE,Tunai[BULAN]=G216,Tunai[TOTAL],,,-1)</f>
        <v>77973000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9345000</v>
      </c>
      <c r="I217" s="2" cm="1">
        <f t="array" ref="I217">_xlfn.XLOOKUP(TRUE,Tunai[BULAN]=G217,Tunai[TOTAL],,,-1)</f>
        <v>77973000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9345000</v>
      </c>
      <c r="I218" s="2" cm="1">
        <f t="array" ref="I218">_xlfn.XLOOKUP(TRUE,Tunai[BULAN]=G218,Tunai[TOTAL],,,-1)</f>
        <v>77973000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9345000</v>
      </c>
      <c r="I219" s="2" cm="1">
        <f t="array" ref="I219">_xlfn.XLOOKUP(TRUE,Tunai[BULAN]=G219,Tunai[TOTAL],,,-1)</f>
        <v>77973000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9345000</v>
      </c>
      <c r="I220" s="2" cm="1">
        <f t="array" ref="I220">_xlfn.XLOOKUP(TRUE,Tunai[BULAN]=G220,Tunai[TOTAL],,,-1)</f>
        <v>77973000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9345000</v>
      </c>
      <c r="I221" s="2" cm="1">
        <f t="array" ref="I221">_xlfn.XLOOKUP(TRUE,Tunai[BULAN]=G221,Tunai[TOTAL],,,-1)</f>
        <v>77973000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9345000</v>
      </c>
      <c r="I222" s="2" cm="1">
        <f t="array" ref="I222">_xlfn.XLOOKUP(TRUE,Tunai[BULAN]=G222,Tunai[TOTAL],,,-1)</f>
        <v>77973000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9345000</v>
      </c>
      <c r="I223" s="2" cm="1">
        <f t="array" ref="I223">_xlfn.XLOOKUP(TRUE,Tunai[BULAN]=G223,Tunai[TOTAL],,,-1)</f>
        <v>77973000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9345000</v>
      </c>
      <c r="I224" s="2" cm="1">
        <f t="array" ref="I224">_xlfn.XLOOKUP(TRUE,Tunai[BULAN]=G224,Tunai[TOTAL],,,-1)</f>
        <v>77973000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9345000</v>
      </c>
      <c r="I225" s="2" cm="1">
        <f t="array" ref="I225">_xlfn.XLOOKUP(TRUE,Tunai[BULAN]=G225,Tunai[TOTAL],,,-1)</f>
        <v>77973000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9345000</v>
      </c>
      <c r="I226" s="2" cm="1">
        <f t="array" ref="I226">_xlfn.XLOOKUP(TRUE,Tunai[BULAN]=G226,Tunai[TOTAL],,,-1)</f>
        <v>77973000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9345000</v>
      </c>
      <c r="I227" s="2" cm="1">
        <f t="array" ref="I227">_xlfn.XLOOKUP(TRUE,Tunai[BULAN]=G227,Tunai[TOTAL],,,-1)</f>
        <v>77973000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9345000</v>
      </c>
      <c r="I228" s="2" cm="1">
        <f t="array" ref="I228">_xlfn.XLOOKUP(TRUE,Tunai[BULAN]=G228,Tunai[TOTAL],,,-1)</f>
        <v>77973000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9345000</v>
      </c>
      <c r="I229" s="2" cm="1">
        <f t="array" ref="I229">_xlfn.XLOOKUP(TRUE,Tunai[BULAN]=G229,Tunai[TOTAL],,,-1)</f>
        <v>77973000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9345000</v>
      </c>
      <c r="I230" s="2" cm="1">
        <f t="array" ref="I230">_xlfn.XLOOKUP(TRUE,Tunai[BULAN]=G230,Tunai[TOTAL],,,-1)</f>
        <v>77973000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9345000</v>
      </c>
      <c r="I231" s="2" cm="1">
        <f t="array" ref="I231">_xlfn.XLOOKUP(TRUE,Tunai[BULAN]=G231,Tunai[TOTAL],,,-1)</f>
        <v>77973000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9345000</v>
      </c>
      <c r="I232" s="2" cm="1">
        <f t="array" ref="I232">_xlfn.XLOOKUP(TRUE,Tunai[BULAN]=G232,Tunai[TOTAL],,,-1)</f>
        <v>77973000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9345000</v>
      </c>
      <c r="I233" s="2" cm="1">
        <f t="array" ref="I233">_xlfn.XLOOKUP(TRUE,Tunai[BULAN]=G233,Tunai[TOTAL],,,-1)</f>
        <v>77973000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9345000</v>
      </c>
      <c r="I234" s="2" cm="1">
        <f t="array" ref="I234">_xlfn.XLOOKUP(TRUE,Tunai[BULAN]=G234,Tunai[TOTAL],,,-1)</f>
        <v>77973000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>
        <v>205000</v>
      </c>
      <c r="E235" s="2">
        <f>SUM($D$2:$D235)</f>
        <v>75232000</v>
      </c>
      <c r="G235" s="1" t="str">
        <f t="shared" si="11"/>
        <v>Agustus</v>
      </c>
      <c r="H235" s="2">
        <f>SUMIFS(Tunai[TUNAI],Tunai[BULAN],G235)</f>
        <v>9345000</v>
      </c>
      <c r="I235" s="2" cm="1">
        <f t="array" ref="I235">_xlfn.XLOOKUP(TRUE,Tunai[BULAN]=G235,Tunai[TOTAL],,,-1)</f>
        <v>77973000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>
        <v>258000</v>
      </c>
      <c r="E236" s="2">
        <f>SUM($D$2:$D236)</f>
        <v>75490000</v>
      </c>
      <c r="G236" s="1" t="str">
        <f t="shared" si="11"/>
        <v>Agustus</v>
      </c>
      <c r="H236" s="2">
        <f>SUMIFS(Tunai[TUNAI],Tunai[BULAN],G236)</f>
        <v>9345000</v>
      </c>
      <c r="I236" s="2" cm="1">
        <f t="array" ref="I236">_xlfn.XLOOKUP(TRUE,Tunai[BULAN]=G236,Tunai[TOTAL],,,-1)</f>
        <v>77973000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>
        <v>158000</v>
      </c>
      <c r="E237" s="2">
        <f>SUM($D$2:$D237)</f>
        <v>75648000</v>
      </c>
      <c r="G237" s="1" t="str">
        <f t="shared" si="11"/>
        <v>Agustus</v>
      </c>
      <c r="H237" s="2">
        <f>SUMIFS(Tunai[TUNAI],Tunai[BULAN],G237)</f>
        <v>9345000</v>
      </c>
      <c r="I237" s="2" cm="1">
        <f t="array" ref="I237">_xlfn.XLOOKUP(TRUE,Tunai[BULAN]=G237,Tunai[TOTAL],,,-1)</f>
        <v>77973000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>
        <v>357000</v>
      </c>
      <c r="E238" s="2">
        <f>SUM($D$2:$D238)</f>
        <v>76005000</v>
      </c>
      <c r="G238" s="1" t="str">
        <f t="shared" si="11"/>
        <v>Agustus</v>
      </c>
      <c r="H238" s="2">
        <f>SUMIFS(Tunai[TUNAI],Tunai[BULAN],G238)</f>
        <v>9345000</v>
      </c>
      <c r="I238" s="2" cm="1">
        <f t="array" ref="I238">_xlfn.XLOOKUP(TRUE,Tunai[BULAN]=G238,Tunai[TOTAL],,,-1)</f>
        <v>77973000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>
        <v>401000</v>
      </c>
      <c r="E239" s="2">
        <f>SUM($D$2:$D239)</f>
        <v>76406000</v>
      </c>
      <c r="G239" s="1" t="str">
        <f t="shared" si="11"/>
        <v>Agustus</v>
      </c>
      <c r="H239" s="2">
        <f>SUMIFS(Tunai[TUNAI],Tunai[BULAN],G239)</f>
        <v>9345000</v>
      </c>
      <c r="I239" s="2" cm="1">
        <f t="array" ref="I239">_xlfn.XLOOKUP(TRUE,Tunai[BULAN]=G239,Tunai[TOTAL],,,-1)</f>
        <v>77973000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>
        <v>214000</v>
      </c>
      <c r="E240" s="2">
        <f>SUM($D$2:$D240)</f>
        <v>76620000</v>
      </c>
      <c r="G240" s="1" t="str">
        <f t="shared" si="11"/>
        <v>Agustus</v>
      </c>
      <c r="H240" s="2">
        <f>SUMIFS(Tunai[TUNAI],Tunai[BULAN],G240)</f>
        <v>9345000</v>
      </c>
      <c r="I240" s="2" cm="1">
        <f t="array" ref="I240">_xlfn.XLOOKUP(TRUE,Tunai[BULAN]=G240,Tunai[TOTAL],,,-1)</f>
        <v>77973000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>
        <v>252000</v>
      </c>
      <c r="E241" s="2">
        <f>SUM($D$2:$D241)</f>
        <v>76872000</v>
      </c>
      <c r="G241" s="1" t="str">
        <f t="shared" si="11"/>
        <v>Agustus</v>
      </c>
      <c r="H241" s="2">
        <f>SUMIFS(Tunai[TUNAI],Tunai[BULAN],G241)</f>
        <v>9345000</v>
      </c>
      <c r="I241" s="2" cm="1">
        <f t="array" ref="I241">_xlfn.XLOOKUP(TRUE,Tunai[BULAN]=G241,Tunai[TOTAL],,,-1)</f>
        <v>77973000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>
        <v>234000</v>
      </c>
      <c r="E242" s="2">
        <f>SUM($D$2:$D242)</f>
        <v>77106000</v>
      </c>
      <c r="G242" s="1" t="str">
        <f t="shared" si="11"/>
        <v>Agustus</v>
      </c>
      <c r="H242" s="2">
        <f>SUMIFS(Tunai[TUNAI],Tunai[BULAN],G242)</f>
        <v>9345000</v>
      </c>
      <c r="I242" s="2" cm="1">
        <f t="array" ref="I242">_xlfn.XLOOKUP(TRUE,Tunai[BULAN]=G242,Tunai[TOTAL],,,-1)</f>
        <v>77973000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>
        <v>294000</v>
      </c>
      <c r="E243" s="2">
        <f>SUM($D$2:$D243)</f>
        <v>77400000</v>
      </c>
      <c r="G243" s="1" t="str">
        <f t="shared" si="11"/>
        <v>Agustus</v>
      </c>
      <c r="H243" s="2">
        <f>SUMIFS(Tunai[TUNAI],Tunai[BULAN],G243)</f>
        <v>9345000</v>
      </c>
      <c r="I243" s="2" cm="1">
        <f t="array" ref="I243">_xlfn.XLOOKUP(TRUE,Tunai[BULAN]=G243,Tunai[TOTAL],,,-1)</f>
        <v>77973000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>
        <v>179000</v>
      </c>
      <c r="E244" s="2">
        <f>SUM($D$2:$D244)</f>
        <v>77579000</v>
      </c>
      <c r="G244" s="1" t="str">
        <f t="shared" si="11"/>
        <v>Agustus</v>
      </c>
      <c r="H244" s="2">
        <f>SUMIFS(Tunai[TUNAI],Tunai[BULAN],G244)</f>
        <v>9345000</v>
      </c>
      <c r="I244" s="2" cm="1">
        <f t="array" ref="I244">_xlfn.XLOOKUP(TRUE,Tunai[BULAN]=G244,Tunai[TOTAL],,,-1)</f>
        <v>77973000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>
        <v>394000</v>
      </c>
      <c r="E245" s="2">
        <f>SUM($D$2:$D245)</f>
        <v>77973000</v>
      </c>
      <c r="G245" s="1" t="str">
        <f t="shared" si="11"/>
        <v>Agustus</v>
      </c>
      <c r="H245" s="2">
        <f>SUMIFS(Tunai[TUNAI],Tunai[BULAN],G245)</f>
        <v>9345000</v>
      </c>
      <c r="I245" s="2" cm="1">
        <f t="array" ref="I245">_xlfn.XLOOKUP(TRUE,Tunai[BULAN]=G245,Tunai[TOTAL],,,-1)</f>
        <v>77973000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>
        <v>381000</v>
      </c>
      <c r="E246" s="2">
        <f>SUM($D$2:$D246)</f>
        <v>78354000</v>
      </c>
      <c r="G246" s="1" t="str">
        <f t="shared" si="11"/>
        <v>September</v>
      </c>
      <c r="H246" s="2">
        <f>SUMIFS(Tunai[TUNAI],Tunai[BULAN],G246)</f>
        <v>8671000</v>
      </c>
      <c r="I246" s="2" cm="1">
        <f t="array" ref="I246">_xlfn.XLOOKUP(TRUE,Tunai[BULAN]=G246,Tunai[TOTAL],,,-1)</f>
        <v>86644000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>
        <v>410000</v>
      </c>
      <c r="E247" s="2">
        <f>SUM($D$2:$D247)</f>
        <v>78764000</v>
      </c>
      <c r="G247" s="1" t="str">
        <f t="shared" si="11"/>
        <v>September</v>
      </c>
      <c r="H247" s="2">
        <f>SUMIFS(Tunai[TUNAI],Tunai[BULAN],G247)</f>
        <v>8671000</v>
      </c>
      <c r="I247" s="2" cm="1">
        <f t="array" ref="I247">_xlfn.XLOOKUP(TRUE,Tunai[BULAN]=G247,Tunai[TOTAL],,,-1)</f>
        <v>86644000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>
        <v>269000</v>
      </c>
      <c r="E248" s="2">
        <f>SUM($D$2:$D248)</f>
        <v>79033000</v>
      </c>
      <c r="G248" s="1" t="str">
        <f t="shared" si="11"/>
        <v>September</v>
      </c>
      <c r="H248" s="2">
        <f>SUMIFS(Tunai[TUNAI],Tunai[BULAN],G248)</f>
        <v>8671000</v>
      </c>
      <c r="I248" s="2" cm="1">
        <f t="array" ref="I248">_xlfn.XLOOKUP(TRUE,Tunai[BULAN]=G248,Tunai[TOTAL],,,-1)</f>
        <v>86644000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>
        <v>302000</v>
      </c>
      <c r="E249" s="2">
        <f>SUM($D$2:$D249)</f>
        <v>79335000</v>
      </c>
      <c r="G249" s="1" t="str">
        <f t="shared" si="11"/>
        <v>September</v>
      </c>
      <c r="H249" s="2">
        <f>SUMIFS(Tunai[TUNAI],Tunai[BULAN],G249)</f>
        <v>8671000</v>
      </c>
      <c r="I249" s="2" cm="1">
        <f t="array" ref="I249">_xlfn.XLOOKUP(TRUE,Tunai[BULAN]=G249,Tunai[TOTAL],,,-1)</f>
        <v>86644000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>
        <v>289000</v>
      </c>
      <c r="E250" s="2">
        <f>SUM($D$2:$D250)</f>
        <v>79624000</v>
      </c>
      <c r="G250" s="1" t="str">
        <f t="shared" si="11"/>
        <v>September</v>
      </c>
      <c r="H250" s="2">
        <f>SUMIFS(Tunai[TUNAI],Tunai[BULAN],G250)</f>
        <v>8671000</v>
      </c>
      <c r="I250" s="2" cm="1">
        <f t="array" ref="I250">_xlfn.XLOOKUP(TRUE,Tunai[BULAN]=G250,Tunai[TOTAL],,,-1)</f>
        <v>86644000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>
        <v>274000</v>
      </c>
      <c r="E251" s="2">
        <f>SUM($D$2:$D251)</f>
        <v>79898000</v>
      </c>
      <c r="G251" s="1" t="str">
        <f t="shared" si="11"/>
        <v>September</v>
      </c>
      <c r="H251" s="2">
        <f>SUMIFS(Tunai[TUNAI],Tunai[BULAN],G251)</f>
        <v>8671000</v>
      </c>
      <c r="I251" s="2" cm="1">
        <f t="array" ref="I251">_xlfn.XLOOKUP(TRUE,Tunai[BULAN]=G251,Tunai[TOTAL],,,-1)</f>
        <v>86644000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>
        <v>257000</v>
      </c>
      <c r="E252" s="2">
        <f>SUM($D$2:$D252)</f>
        <v>80155000</v>
      </c>
      <c r="G252" s="1" t="str">
        <f t="shared" si="11"/>
        <v>September</v>
      </c>
      <c r="H252" s="2">
        <f>SUMIFS(Tunai[TUNAI],Tunai[BULAN],G252)</f>
        <v>8671000</v>
      </c>
      <c r="I252" s="2" cm="1">
        <f t="array" ref="I252">_xlfn.XLOOKUP(TRUE,Tunai[BULAN]=G252,Tunai[TOTAL],,,-1)</f>
        <v>86644000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>
        <v>286000</v>
      </c>
      <c r="E253" s="2">
        <f>SUM($D$2:$D253)</f>
        <v>80441000</v>
      </c>
      <c r="G253" s="1" t="str">
        <f t="shared" si="11"/>
        <v>September</v>
      </c>
      <c r="H253" s="2">
        <f>SUMIFS(Tunai[TUNAI],Tunai[BULAN],G253)</f>
        <v>8671000</v>
      </c>
      <c r="I253" s="2" cm="1">
        <f t="array" ref="I253">_xlfn.XLOOKUP(TRUE,Tunai[BULAN]=G253,Tunai[TOTAL],,,-1)</f>
        <v>86644000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>
        <v>327000</v>
      </c>
      <c r="E254" s="2">
        <f>SUM($D$2:$D254)</f>
        <v>80768000</v>
      </c>
      <c r="G254" s="1" t="str">
        <f t="shared" si="11"/>
        <v>September</v>
      </c>
      <c r="H254" s="2">
        <f>SUMIFS(Tunai[TUNAI],Tunai[BULAN],G254)</f>
        <v>8671000</v>
      </c>
      <c r="I254" s="2" cm="1">
        <f t="array" ref="I254">_xlfn.XLOOKUP(TRUE,Tunai[BULAN]=G254,Tunai[TOTAL],,,-1)</f>
        <v>86644000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>
        <v>201000</v>
      </c>
      <c r="E255" s="2">
        <f>SUM($D$2:$D255)</f>
        <v>80969000</v>
      </c>
      <c r="G255" s="1" t="str">
        <f t="shared" si="11"/>
        <v>September</v>
      </c>
      <c r="H255" s="2">
        <f>SUMIFS(Tunai[TUNAI],Tunai[BULAN],G255)</f>
        <v>8671000</v>
      </c>
      <c r="I255" s="2" cm="1">
        <f t="array" ref="I255">_xlfn.XLOOKUP(TRUE,Tunai[BULAN]=G255,Tunai[TOTAL],,,-1)</f>
        <v>86644000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>
        <v>291000</v>
      </c>
      <c r="E256" s="2">
        <f>SUM($D$2:$D256)</f>
        <v>81260000</v>
      </c>
      <c r="G256" s="1" t="str">
        <f t="shared" si="11"/>
        <v>September</v>
      </c>
      <c r="H256" s="2">
        <f>SUMIFS(Tunai[TUNAI],Tunai[BULAN],G256)</f>
        <v>8671000</v>
      </c>
      <c r="I256" s="2" cm="1">
        <f t="array" ref="I256">_xlfn.XLOOKUP(TRUE,Tunai[BULAN]=G256,Tunai[TOTAL],,,-1)</f>
        <v>86644000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>
        <v>302000</v>
      </c>
      <c r="E257" s="2">
        <f>SUM($D$2:$D257)</f>
        <v>81562000</v>
      </c>
      <c r="G257" s="1" t="str">
        <f t="shared" si="11"/>
        <v>September</v>
      </c>
      <c r="H257" s="2">
        <f>SUMIFS(Tunai[TUNAI],Tunai[BULAN],G257)</f>
        <v>8671000</v>
      </c>
      <c r="I257" s="2" cm="1">
        <f t="array" ref="I257">_xlfn.XLOOKUP(TRUE,Tunai[BULAN]=G257,Tunai[TOTAL],,,-1)</f>
        <v>86644000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>
        <v>299000</v>
      </c>
      <c r="E258" s="2">
        <f>SUM($D$2:$D258)</f>
        <v>81861000</v>
      </c>
      <c r="G258" s="1" t="str">
        <f t="shared" si="11"/>
        <v>September</v>
      </c>
      <c r="H258" s="2">
        <f>SUMIFS(Tunai[TUNAI],Tunai[BULAN],G258)</f>
        <v>8671000</v>
      </c>
      <c r="I258" s="2" cm="1">
        <f t="array" ref="I258">_xlfn.XLOOKUP(TRUE,Tunai[BULAN]=G258,Tunai[TOTAL],,,-1)</f>
        <v>86644000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>
        <v>457000</v>
      </c>
      <c r="E259" s="2">
        <f>SUM($D$2:$D259)</f>
        <v>82318000</v>
      </c>
      <c r="G259" s="1" t="str">
        <f t="shared" ref="G259:G322" si="14">B259</f>
        <v>September</v>
      </c>
      <c r="H259" s="2">
        <f>SUMIFS(Tunai[TUNAI],Tunai[BULAN],G259)</f>
        <v>8671000</v>
      </c>
      <c r="I259" s="2" cm="1">
        <f t="array" ref="I259">_xlfn.XLOOKUP(TRUE,Tunai[BULAN]=G259,Tunai[TOTAL],,,-1)</f>
        <v>86644000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>
        <v>265000</v>
      </c>
      <c r="E260" s="2">
        <f>SUM($D$2:$D260)</f>
        <v>82583000</v>
      </c>
      <c r="G260" s="1" t="str">
        <f t="shared" si="14"/>
        <v>September</v>
      </c>
      <c r="H260" s="2">
        <f>SUMIFS(Tunai[TUNAI],Tunai[BULAN],G260)</f>
        <v>8671000</v>
      </c>
      <c r="I260" s="2" cm="1">
        <f t="array" ref="I260">_xlfn.XLOOKUP(TRUE,Tunai[BULAN]=G260,Tunai[TOTAL],,,-1)</f>
        <v>86644000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>
        <v>354000</v>
      </c>
      <c r="E261" s="2">
        <f>SUM($D$2:$D261)</f>
        <v>82937000</v>
      </c>
      <c r="G261" s="1" t="str">
        <f t="shared" si="14"/>
        <v>September</v>
      </c>
      <c r="H261" s="2">
        <f>SUMIFS(Tunai[TUNAI],Tunai[BULAN],G261)</f>
        <v>8671000</v>
      </c>
      <c r="I261" s="2" cm="1">
        <f t="array" ref="I261">_xlfn.XLOOKUP(TRUE,Tunai[BULAN]=G261,Tunai[TOTAL],,,-1)</f>
        <v>86644000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>
        <v>290000</v>
      </c>
      <c r="E262" s="2">
        <f>SUM($D$2:$D262)</f>
        <v>83227000</v>
      </c>
      <c r="G262" s="1" t="str">
        <f t="shared" si="14"/>
        <v>September</v>
      </c>
      <c r="H262" s="2">
        <f>SUMIFS(Tunai[TUNAI],Tunai[BULAN],G262)</f>
        <v>8671000</v>
      </c>
      <c r="I262" s="2" cm="1">
        <f t="array" ref="I262">_xlfn.XLOOKUP(TRUE,Tunai[BULAN]=G262,Tunai[TOTAL],,,-1)</f>
        <v>86644000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>
        <v>248000</v>
      </c>
      <c r="E263" s="2">
        <f>SUM($D$2:$D263)</f>
        <v>83475000</v>
      </c>
      <c r="G263" s="1" t="str">
        <f t="shared" si="14"/>
        <v>September</v>
      </c>
      <c r="H263" s="2">
        <f>SUMIFS(Tunai[TUNAI],Tunai[BULAN],G263)</f>
        <v>8671000</v>
      </c>
      <c r="I263" s="2" cm="1">
        <f t="array" ref="I263">_xlfn.XLOOKUP(TRUE,Tunai[BULAN]=G263,Tunai[TOTAL],,,-1)</f>
        <v>86644000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>
        <v>357000</v>
      </c>
      <c r="E264" s="2">
        <f>SUM($D$2:$D264)</f>
        <v>83832000</v>
      </c>
      <c r="G264" s="1" t="str">
        <f t="shared" si="14"/>
        <v>September</v>
      </c>
      <c r="H264" s="2">
        <f>SUMIFS(Tunai[TUNAI],Tunai[BULAN],G264)</f>
        <v>8671000</v>
      </c>
      <c r="I264" s="2" cm="1">
        <f t="array" ref="I264">_xlfn.XLOOKUP(TRUE,Tunai[BULAN]=G264,Tunai[TOTAL],,,-1)</f>
        <v>86644000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>
        <v>265000</v>
      </c>
      <c r="E265" s="2">
        <f>SUM($D$2:$D265)</f>
        <v>84097000</v>
      </c>
      <c r="G265" s="1" t="str">
        <f t="shared" si="14"/>
        <v>September</v>
      </c>
      <c r="H265" s="2">
        <f>SUMIFS(Tunai[TUNAI],Tunai[BULAN],G265)</f>
        <v>8671000</v>
      </c>
      <c r="I265" s="2" cm="1">
        <f t="array" ref="I265">_xlfn.XLOOKUP(TRUE,Tunai[BULAN]=G265,Tunai[TOTAL],,,-1)</f>
        <v>86644000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>
        <v>236000</v>
      </c>
      <c r="E266" s="2">
        <f>SUM($D$2:$D266)</f>
        <v>84333000</v>
      </c>
      <c r="G266" s="1" t="str">
        <f t="shared" si="14"/>
        <v>September</v>
      </c>
      <c r="H266" s="2">
        <f>SUMIFS(Tunai[TUNAI],Tunai[BULAN],G266)</f>
        <v>8671000</v>
      </c>
      <c r="I266" s="2" cm="1">
        <f t="array" ref="I266">_xlfn.XLOOKUP(TRUE,Tunai[BULAN]=G266,Tunai[TOTAL],,,-1)</f>
        <v>86644000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>
        <v>402000</v>
      </c>
      <c r="E267" s="2">
        <f>SUM($D$2:$D267)</f>
        <v>84735000</v>
      </c>
      <c r="G267" s="1" t="str">
        <f t="shared" si="14"/>
        <v>September</v>
      </c>
      <c r="H267" s="2">
        <f>SUMIFS(Tunai[TUNAI],Tunai[BULAN],G267)</f>
        <v>8671000</v>
      </c>
      <c r="I267" s="2" cm="1">
        <f t="array" ref="I267">_xlfn.XLOOKUP(TRUE,Tunai[BULAN]=G267,Tunai[TOTAL],,,-1)</f>
        <v>86644000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>
        <v>158000</v>
      </c>
      <c r="E268" s="2">
        <f>SUM($D$2:$D268)</f>
        <v>84893000</v>
      </c>
      <c r="G268" s="1" t="str">
        <f t="shared" si="14"/>
        <v>September</v>
      </c>
      <c r="H268" s="2">
        <f>SUMIFS(Tunai[TUNAI],Tunai[BULAN],G268)</f>
        <v>8671000</v>
      </c>
      <c r="I268" s="2" cm="1">
        <f t="array" ref="I268">_xlfn.XLOOKUP(TRUE,Tunai[BULAN]=G268,Tunai[TOTAL],,,-1)</f>
        <v>86644000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>
        <v>266000</v>
      </c>
      <c r="E269" s="2">
        <f>SUM($D$2:$D269)</f>
        <v>85159000</v>
      </c>
      <c r="G269" s="1" t="str">
        <f t="shared" si="14"/>
        <v>September</v>
      </c>
      <c r="H269" s="2">
        <f>SUMIFS(Tunai[TUNAI],Tunai[BULAN],G269)</f>
        <v>8671000</v>
      </c>
      <c r="I269" s="2" cm="1">
        <f t="array" ref="I269">_xlfn.XLOOKUP(TRUE,Tunai[BULAN]=G269,Tunai[TOTAL],,,-1)</f>
        <v>86644000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>
        <v>212000</v>
      </c>
      <c r="E270" s="2">
        <f>SUM($D$2:$D270)</f>
        <v>85371000</v>
      </c>
      <c r="G270" s="1" t="str">
        <f t="shared" si="14"/>
        <v>September</v>
      </c>
      <c r="H270" s="2">
        <f>SUMIFS(Tunai[TUNAI],Tunai[BULAN],G270)</f>
        <v>8671000</v>
      </c>
      <c r="I270" s="2" cm="1">
        <f t="array" ref="I270">_xlfn.XLOOKUP(TRUE,Tunai[BULAN]=G270,Tunai[TOTAL],,,-1)</f>
        <v>86644000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>
        <v>252000</v>
      </c>
      <c r="E271" s="2">
        <f>SUM($D$2:$D271)</f>
        <v>85623000</v>
      </c>
      <c r="G271" s="1" t="str">
        <f t="shared" si="14"/>
        <v>September</v>
      </c>
      <c r="H271" s="2">
        <f>SUMIFS(Tunai[TUNAI],Tunai[BULAN],G271)</f>
        <v>8671000</v>
      </c>
      <c r="I271" s="2" cm="1">
        <f t="array" ref="I271">_xlfn.XLOOKUP(TRUE,Tunai[BULAN]=G271,Tunai[TOTAL],,,-1)</f>
        <v>86644000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>
        <v>208000</v>
      </c>
      <c r="E272" s="2">
        <f>SUM($D$2:$D272)</f>
        <v>85831000</v>
      </c>
      <c r="G272" s="1" t="str">
        <f t="shared" si="14"/>
        <v>September</v>
      </c>
      <c r="H272" s="2">
        <f>SUMIFS(Tunai[TUNAI],Tunai[BULAN],G272)</f>
        <v>8671000</v>
      </c>
      <c r="I272" s="2" cm="1">
        <f t="array" ref="I272">_xlfn.XLOOKUP(TRUE,Tunai[BULAN]=G272,Tunai[TOTAL],,,-1)</f>
        <v>86644000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>
        <v>233000</v>
      </c>
      <c r="E273" s="2">
        <f>SUM($D$2:$D273)</f>
        <v>86064000</v>
      </c>
      <c r="G273" s="1" t="str">
        <f t="shared" si="14"/>
        <v>September</v>
      </c>
      <c r="H273" s="2">
        <f>SUMIFS(Tunai[TUNAI],Tunai[BULAN],G273)</f>
        <v>8671000</v>
      </c>
      <c r="I273" s="2" cm="1">
        <f t="array" ref="I273">_xlfn.XLOOKUP(TRUE,Tunai[BULAN]=G273,Tunai[TOTAL],,,-1)</f>
        <v>86644000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>
        <v>380000</v>
      </c>
      <c r="E274" s="2">
        <f>SUM($D$2:$D274)</f>
        <v>86444000</v>
      </c>
      <c r="G274" s="1" t="str">
        <f t="shared" si="14"/>
        <v>September</v>
      </c>
      <c r="H274" s="2">
        <f>SUMIFS(Tunai[TUNAI],Tunai[BULAN],G274)</f>
        <v>8671000</v>
      </c>
      <c r="I274" s="2" cm="1">
        <f t="array" ref="I274">_xlfn.XLOOKUP(TRUE,Tunai[BULAN]=G274,Tunai[TOTAL],,,-1)</f>
        <v>86644000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>
        <v>200000</v>
      </c>
      <c r="E275" s="2">
        <f>SUM($D$2:$D275)</f>
        <v>86644000</v>
      </c>
      <c r="G275" s="1" t="str">
        <f t="shared" si="14"/>
        <v>September</v>
      </c>
      <c r="H275" s="2">
        <f>SUMIFS(Tunai[TUNAI],Tunai[BULAN],G275)</f>
        <v>8671000</v>
      </c>
      <c r="I275" s="2" cm="1">
        <f t="array" ref="I275">_xlfn.XLOOKUP(TRUE,Tunai[BULAN]=G275,Tunai[TOTAL],,,-1)</f>
        <v>86644000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>
        <v>778000</v>
      </c>
      <c r="E276" s="2">
        <f>SUM($D$2:$D276)</f>
        <v>87422000</v>
      </c>
      <c r="G276" s="1" t="str">
        <f t="shared" si="14"/>
        <v>Oktober</v>
      </c>
      <c r="H276" s="2">
        <f>SUMIFS(Tunai[TUNAI],Tunai[BULAN],G276)</f>
        <v>6722000</v>
      </c>
      <c r="I276" s="2" cm="1">
        <f t="array" ref="I276">_xlfn.XLOOKUP(TRUE,Tunai[BULAN]=G276,Tunai[TOTAL],,,-1)</f>
        <v>93366000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>
        <v>238000</v>
      </c>
      <c r="E277" s="2">
        <f>SUM($D$2:$D277)</f>
        <v>87660000</v>
      </c>
      <c r="G277" s="1" t="str">
        <f t="shared" si="14"/>
        <v>Oktober</v>
      </c>
      <c r="H277" s="2">
        <f>SUMIFS(Tunai[TUNAI],Tunai[BULAN],G277)</f>
        <v>6722000</v>
      </c>
      <c r="I277" s="2" cm="1">
        <f t="array" ref="I277">_xlfn.XLOOKUP(TRUE,Tunai[BULAN]=G277,Tunai[TOTAL],,,-1)</f>
        <v>93366000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>
        <v>191000</v>
      </c>
      <c r="E278" s="2">
        <f>SUM($D$2:$D278)</f>
        <v>87851000</v>
      </c>
      <c r="G278" s="1" t="str">
        <f t="shared" si="14"/>
        <v>Oktober</v>
      </c>
      <c r="H278" s="2">
        <f>SUMIFS(Tunai[TUNAI],Tunai[BULAN],G278)</f>
        <v>6722000</v>
      </c>
      <c r="I278" s="2" cm="1">
        <f t="array" ref="I278">_xlfn.XLOOKUP(TRUE,Tunai[BULAN]=G278,Tunai[TOTAL],,,-1)</f>
        <v>93366000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>
        <v>120000</v>
      </c>
      <c r="E279" s="2">
        <f>SUM($D$2:$D279)</f>
        <v>87971000</v>
      </c>
      <c r="G279" s="1" t="str">
        <f t="shared" si="14"/>
        <v>Oktober</v>
      </c>
      <c r="H279" s="2">
        <f>SUMIFS(Tunai[TUNAI],Tunai[BULAN],G279)</f>
        <v>6722000</v>
      </c>
      <c r="I279" s="2" cm="1">
        <f t="array" ref="I279">_xlfn.XLOOKUP(TRUE,Tunai[BULAN]=G279,Tunai[TOTAL],,,-1)</f>
        <v>93366000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>
        <v>305000</v>
      </c>
      <c r="E280" s="2">
        <f>SUM($D$2:$D280)</f>
        <v>88276000</v>
      </c>
      <c r="G280" s="1" t="str">
        <f t="shared" si="14"/>
        <v>Oktober</v>
      </c>
      <c r="H280" s="2">
        <f>SUMIFS(Tunai[TUNAI],Tunai[BULAN],G280)</f>
        <v>6722000</v>
      </c>
      <c r="I280" s="2" cm="1">
        <f t="array" ref="I280">_xlfn.XLOOKUP(TRUE,Tunai[BULAN]=G280,Tunai[TOTAL],,,-1)</f>
        <v>93366000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>
        <v>217000</v>
      </c>
      <c r="E281" s="2">
        <f>SUM($D$2:$D281)</f>
        <v>88493000</v>
      </c>
      <c r="G281" s="1" t="str">
        <f t="shared" si="14"/>
        <v>Oktober</v>
      </c>
      <c r="H281" s="2">
        <f>SUMIFS(Tunai[TUNAI],Tunai[BULAN],G281)</f>
        <v>6722000</v>
      </c>
      <c r="I281" s="2" cm="1">
        <f t="array" ref="I281">_xlfn.XLOOKUP(TRUE,Tunai[BULAN]=G281,Tunai[TOTAL],,,-1)</f>
        <v>93366000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>
        <v>124000</v>
      </c>
      <c r="E282" s="2">
        <f>SUM($D$2:$D282)</f>
        <v>88617000</v>
      </c>
      <c r="G282" s="1" t="str">
        <f t="shared" si="14"/>
        <v>Oktober</v>
      </c>
      <c r="H282" s="2">
        <f>SUMIFS(Tunai[TUNAI],Tunai[BULAN],G282)</f>
        <v>6722000</v>
      </c>
      <c r="I282" s="2" cm="1">
        <f t="array" ref="I282">_xlfn.XLOOKUP(TRUE,Tunai[BULAN]=G282,Tunai[TOTAL],,,-1)</f>
        <v>93366000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>
        <v>214000</v>
      </c>
      <c r="E283" s="2">
        <f>SUM($D$2:$D283)</f>
        <v>88831000</v>
      </c>
      <c r="G283" s="1" t="str">
        <f t="shared" si="14"/>
        <v>Oktober</v>
      </c>
      <c r="H283" s="2">
        <f>SUMIFS(Tunai[TUNAI],Tunai[BULAN],G283)</f>
        <v>6722000</v>
      </c>
      <c r="I283" s="2" cm="1">
        <f t="array" ref="I283">_xlfn.XLOOKUP(TRUE,Tunai[BULAN]=G283,Tunai[TOTAL],,,-1)</f>
        <v>93366000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>
        <v>158000</v>
      </c>
      <c r="E284" s="2">
        <f>SUM($D$2:$D284)</f>
        <v>88989000</v>
      </c>
      <c r="G284" s="1" t="str">
        <f t="shared" si="14"/>
        <v>Oktober</v>
      </c>
      <c r="H284" s="2">
        <f>SUMIFS(Tunai[TUNAI],Tunai[BULAN],G284)</f>
        <v>6722000</v>
      </c>
      <c r="I284" s="2" cm="1">
        <f t="array" ref="I284">_xlfn.XLOOKUP(TRUE,Tunai[BULAN]=G284,Tunai[TOTAL],,,-1)</f>
        <v>93366000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>
        <v>248000</v>
      </c>
      <c r="E285" s="2">
        <f>SUM($D$2:$D285)</f>
        <v>89237000</v>
      </c>
      <c r="G285" s="1" t="str">
        <f t="shared" si="14"/>
        <v>Oktober</v>
      </c>
      <c r="H285" s="2">
        <f>SUMIFS(Tunai[TUNAI],Tunai[BULAN],G285)</f>
        <v>6722000</v>
      </c>
      <c r="I285" s="2" cm="1">
        <f t="array" ref="I285">_xlfn.XLOOKUP(TRUE,Tunai[BULAN]=G285,Tunai[TOTAL],,,-1)</f>
        <v>93366000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>
        <v>160000</v>
      </c>
      <c r="E286" s="2">
        <f>SUM($D$2:$D286)</f>
        <v>89397000</v>
      </c>
      <c r="G286" s="1" t="str">
        <f t="shared" si="14"/>
        <v>Oktober</v>
      </c>
      <c r="H286" s="2">
        <f>SUMIFS(Tunai[TUNAI],Tunai[BULAN],G286)</f>
        <v>6722000</v>
      </c>
      <c r="I286" s="2" cm="1">
        <f t="array" ref="I286">_xlfn.XLOOKUP(TRUE,Tunai[BULAN]=G286,Tunai[TOTAL],,,-1)</f>
        <v>93366000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>
        <v>397000</v>
      </c>
      <c r="E287" s="2">
        <f>SUM($D$2:$D287)</f>
        <v>89794000</v>
      </c>
      <c r="G287" s="1" t="str">
        <f t="shared" si="14"/>
        <v>Oktober</v>
      </c>
      <c r="H287" s="2">
        <f>SUMIFS(Tunai[TUNAI],Tunai[BULAN],G287)</f>
        <v>6722000</v>
      </c>
      <c r="I287" s="2" cm="1">
        <f t="array" ref="I287">_xlfn.XLOOKUP(TRUE,Tunai[BULAN]=G287,Tunai[TOTAL],,,-1)</f>
        <v>93366000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>
        <v>329000</v>
      </c>
      <c r="E288" s="2">
        <f>SUM($D$2:$D288)</f>
        <v>90123000</v>
      </c>
      <c r="G288" s="1" t="str">
        <f t="shared" si="14"/>
        <v>Oktober</v>
      </c>
      <c r="H288" s="2">
        <f>SUMIFS(Tunai[TUNAI],Tunai[BULAN],G288)</f>
        <v>6722000</v>
      </c>
      <c r="I288" s="2" cm="1">
        <f t="array" ref="I288">_xlfn.XLOOKUP(TRUE,Tunai[BULAN]=G288,Tunai[TOTAL],,,-1)</f>
        <v>93366000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>
        <v>180000</v>
      </c>
      <c r="E289" s="2">
        <f>SUM($D$2:$D289)</f>
        <v>90303000</v>
      </c>
      <c r="G289" s="1" t="str">
        <f t="shared" si="14"/>
        <v>Oktober</v>
      </c>
      <c r="H289" s="2">
        <f>SUMIFS(Tunai[TUNAI],Tunai[BULAN],G289)</f>
        <v>6722000</v>
      </c>
      <c r="I289" s="2" cm="1">
        <f t="array" ref="I289">_xlfn.XLOOKUP(TRUE,Tunai[BULAN]=G289,Tunai[TOTAL],,,-1)</f>
        <v>93366000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>
        <v>143000</v>
      </c>
      <c r="E290" s="2">
        <f>SUM($D$2:$D290)</f>
        <v>90446000</v>
      </c>
      <c r="G290" s="1" t="str">
        <f t="shared" si="14"/>
        <v>Oktober</v>
      </c>
      <c r="H290" s="2">
        <f>SUMIFS(Tunai[TUNAI],Tunai[BULAN],G290)</f>
        <v>6722000</v>
      </c>
      <c r="I290" s="2" cm="1">
        <f t="array" ref="I290">_xlfn.XLOOKUP(TRUE,Tunai[BULAN]=G290,Tunai[TOTAL],,,-1)</f>
        <v>93366000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>
        <v>378000</v>
      </c>
      <c r="E291" s="2">
        <f>SUM($D$2:$D291)</f>
        <v>90824000</v>
      </c>
      <c r="G291" s="1" t="str">
        <f t="shared" si="14"/>
        <v>Oktober</v>
      </c>
      <c r="H291" s="2">
        <f>SUMIFS(Tunai[TUNAI],Tunai[BULAN],G291)</f>
        <v>6722000</v>
      </c>
      <c r="I291" s="2" cm="1">
        <f t="array" ref="I291">_xlfn.XLOOKUP(TRUE,Tunai[BULAN]=G291,Tunai[TOTAL],,,-1)</f>
        <v>93366000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>
        <v>335000</v>
      </c>
      <c r="E292" s="2">
        <f>SUM($D$2:$D292)</f>
        <v>91159000</v>
      </c>
      <c r="G292" s="1" t="str">
        <f t="shared" si="14"/>
        <v>Oktober</v>
      </c>
      <c r="H292" s="2">
        <f>SUMIFS(Tunai[TUNAI],Tunai[BULAN],G292)</f>
        <v>6722000</v>
      </c>
      <c r="I292" s="2" cm="1">
        <f t="array" ref="I292">_xlfn.XLOOKUP(TRUE,Tunai[BULAN]=G292,Tunai[TOTAL],,,-1)</f>
        <v>93366000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>
        <v>261000</v>
      </c>
      <c r="E293" s="2">
        <f>SUM($D$2:$D293)</f>
        <v>91420000</v>
      </c>
      <c r="G293" s="1" t="str">
        <f t="shared" si="14"/>
        <v>Oktober</v>
      </c>
      <c r="H293" s="2">
        <f>SUMIFS(Tunai[TUNAI],Tunai[BULAN],G293)</f>
        <v>6722000</v>
      </c>
      <c r="I293" s="2" cm="1">
        <f t="array" ref="I293">_xlfn.XLOOKUP(TRUE,Tunai[BULAN]=G293,Tunai[TOTAL],,,-1)</f>
        <v>93366000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>
        <v>307000</v>
      </c>
      <c r="E294" s="2">
        <f>SUM($D$2:$D294)</f>
        <v>91727000</v>
      </c>
      <c r="G294" s="1" t="str">
        <f t="shared" si="14"/>
        <v>Oktober</v>
      </c>
      <c r="H294" s="2">
        <f>SUMIFS(Tunai[TUNAI],Tunai[BULAN],G294)</f>
        <v>6722000</v>
      </c>
      <c r="I294" s="2" cm="1">
        <f t="array" ref="I294">_xlfn.XLOOKUP(TRUE,Tunai[BULAN]=G294,Tunai[TOTAL],,,-1)</f>
        <v>93366000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>
        <v>246000</v>
      </c>
      <c r="E295" s="2">
        <f>SUM($D$2:$D295)</f>
        <v>91973000</v>
      </c>
      <c r="G295" s="1" t="str">
        <f t="shared" si="14"/>
        <v>Oktober</v>
      </c>
      <c r="H295" s="2">
        <f>SUMIFS(Tunai[TUNAI],Tunai[BULAN],G295)</f>
        <v>6722000</v>
      </c>
      <c r="I295" s="2" cm="1">
        <f t="array" ref="I295">_xlfn.XLOOKUP(TRUE,Tunai[BULAN]=G295,Tunai[TOTAL],,,-1)</f>
        <v>93366000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>
        <v>216000</v>
      </c>
      <c r="E296" s="2">
        <f>SUM($D$2:$D296)</f>
        <v>92189000</v>
      </c>
      <c r="G296" s="1" t="str">
        <f t="shared" si="14"/>
        <v>Oktober</v>
      </c>
      <c r="H296" s="2">
        <f>SUMIFS(Tunai[TUNAI],Tunai[BULAN],G296)</f>
        <v>6722000</v>
      </c>
      <c r="I296" s="2" cm="1">
        <f t="array" ref="I296">_xlfn.XLOOKUP(TRUE,Tunai[BULAN]=G296,Tunai[TOTAL],,,-1)</f>
        <v>93366000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>
        <v>204000</v>
      </c>
      <c r="E297" s="2">
        <f>SUM($D$2:$D297)</f>
        <v>92393000</v>
      </c>
      <c r="G297" s="1" t="str">
        <f t="shared" si="14"/>
        <v>Oktober</v>
      </c>
      <c r="H297" s="2">
        <f>SUMIFS(Tunai[TUNAI],Tunai[BULAN],G297)</f>
        <v>6722000</v>
      </c>
      <c r="I297" s="2" cm="1">
        <f t="array" ref="I297">_xlfn.XLOOKUP(TRUE,Tunai[BULAN]=G297,Tunai[TOTAL],,,-1)</f>
        <v>93366000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>
        <v>208000</v>
      </c>
      <c r="E298" s="2">
        <f>SUM($D$2:$D298)</f>
        <v>92601000</v>
      </c>
      <c r="G298" s="1" t="str">
        <f t="shared" si="14"/>
        <v>Oktober</v>
      </c>
      <c r="H298" s="2">
        <f>SUMIFS(Tunai[TUNAI],Tunai[BULAN],G298)</f>
        <v>6722000</v>
      </c>
      <c r="I298" s="2" cm="1">
        <f t="array" ref="I298">_xlfn.XLOOKUP(TRUE,Tunai[BULAN]=G298,Tunai[TOTAL],,,-1)</f>
        <v>93366000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>
        <v>238000</v>
      </c>
      <c r="E299" s="2">
        <f>SUM($D$2:$D299)</f>
        <v>92839000</v>
      </c>
      <c r="G299" s="1" t="str">
        <f t="shared" si="14"/>
        <v>Oktober</v>
      </c>
      <c r="H299" s="2">
        <f>SUMIFS(Tunai[TUNAI],Tunai[BULAN],G299)</f>
        <v>6722000</v>
      </c>
      <c r="I299" s="2" cm="1">
        <f t="array" ref="I299">_xlfn.XLOOKUP(TRUE,Tunai[BULAN]=G299,Tunai[TOTAL],,,-1)</f>
        <v>93366000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>
        <v>253000</v>
      </c>
      <c r="E300" s="2">
        <f>SUM($D$2:$D300)</f>
        <v>93092000</v>
      </c>
      <c r="G300" s="1" t="str">
        <f t="shared" si="14"/>
        <v>Oktober</v>
      </c>
      <c r="H300" s="2">
        <f>SUMIFS(Tunai[TUNAI],Tunai[BULAN],G300)</f>
        <v>6722000</v>
      </c>
      <c r="I300" s="2" cm="1">
        <f t="array" ref="I300">_xlfn.XLOOKUP(TRUE,Tunai[BULAN]=G300,Tunai[TOTAL],,,-1)</f>
        <v>93366000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>
        <v>274000</v>
      </c>
      <c r="E301" s="2">
        <f>SUM($D$2:$D301)</f>
        <v>93366000</v>
      </c>
      <c r="G301" s="1" t="str">
        <f t="shared" si="14"/>
        <v>Oktober</v>
      </c>
      <c r="H301" s="2">
        <f>SUMIFS(Tunai[TUNAI],Tunai[BULAN],G301)</f>
        <v>6722000</v>
      </c>
      <c r="I301" s="2" cm="1">
        <f t="array" ref="I301">_xlfn.XLOOKUP(TRUE,Tunai[BULAN]=G301,Tunai[TOTAL],,,-1)</f>
        <v>93366000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93366000</v>
      </c>
      <c r="G302" s="1" t="str">
        <f t="shared" si="14"/>
        <v>Oktober</v>
      </c>
      <c r="H302" s="2">
        <f>SUMIFS(Tunai[TUNAI],Tunai[BULAN],G302)</f>
        <v>6722000</v>
      </c>
      <c r="I302" s="2" cm="1">
        <f t="array" ref="I302">_xlfn.XLOOKUP(TRUE,Tunai[BULAN]=G302,Tunai[TOTAL],,,-1)</f>
        <v>93366000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93366000</v>
      </c>
      <c r="G303" s="1" t="str">
        <f t="shared" si="14"/>
        <v>Oktober</v>
      </c>
      <c r="H303" s="2">
        <f>SUMIFS(Tunai[TUNAI],Tunai[BULAN],G303)</f>
        <v>6722000</v>
      </c>
      <c r="I303" s="2" cm="1">
        <f t="array" ref="I303">_xlfn.XLOOKUP(TRUE,Tunai[BULAN]=G303,Tunai[TOTAL],,,-1)</f>
        <v>93366000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93366000</v>
      </c>
      <c r="G304" s="1" t="str">
        <f t="shared" si="14"/>
        <v>Oktober</v>
      </c>
      <c r="H304" s="2">
        <f>SUMIFS(Tunai[TUNAI],Tunai[BULAN],G304)</f>
        <v>6722000</v>
      </c>
      <c r="I304" s="2" cm="1">
        <f t="array" ref="I304">_xlfn.XLOOKUP(TRUE,Tunai[BULAN]=G304,Tunai[TOTAL],,,-1)</f>
        <v>93366000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93366000</v>
      </c>
      <c r="G305" s="1" t="str">
        <f t="shared" si="14"/>
        <v>Oktober</v>
      </c>
      <c r="H305" s="2">
        <f>SUMIFS(Tunai[TUNAI],Tunai[BULAN],G305)</f>
        <v>6722000</v>
      </c>
      <c r="I305" s="2" cm="1">
        <f t="array" ref="I305">_xlfn.XLOOKUP(TRUE,Tunai[BULAN]=G305,Tunai[TOTAL],,,-1)</f>
        <v>93366000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93366000</v>
      </c>
      <c r="G306" s="1" t="str">
        <f t="shared" si="14"/>
        <v>Oktober</v>
      </c>
      <c r="H306" s="2">
        <f>SUMIFS(Tunai[TUNAI],Tunai[BULAN],G306)</f>
        <v>6722000</v>
      </c>
      <c r="I306" s="2" cm="1">
        <f t="array" ref="I306">_xlfn.XLOOKUP(TRUE,Tunai[BULAN]=G306,Tunai[TOTAL],,,-1)</f>
        <v>93366000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93366000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93366000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93366000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93366000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93366000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93366000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93366000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93366000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93366000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93366000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93366000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93366000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93366000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93366000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93366000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93366000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93366000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93366000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93366000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93366000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93366000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93366000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93366000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93366000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93366000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93366000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93366000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93366000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93366000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93366000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93366000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93366000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93366000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93366000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93366000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93366000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93366000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93366000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93366000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93366000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93366000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93366000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93366000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93366000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93366000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93366000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93366000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93366000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93366000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93366000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93366000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93366000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93366000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93366000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93366000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93366000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93366000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93366000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93366000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93366000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93366000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93366000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93366000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93366000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93366000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93366000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93366000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93366000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93366000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93366000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93366000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93366000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93366000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93366000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93366000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93366000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93366000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93366000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93366000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93366000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93366000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93366000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93366000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93366000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93366000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93366000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93366000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93366000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93366000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93366000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93366000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93366000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93366000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93366000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93366000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93366000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93366000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93366000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93366000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93366000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93366000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93366000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93366000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93366000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93366000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93366000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93366000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93366000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93366000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93366000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93366000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93366000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93366000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93366000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93366000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93366000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93366000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93366000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93366000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93366000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93366000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93366000</v>
      </c>
    </row>
  </sheetData>
  <conditionalFormatting sqref="A367:E367">
    <cfRule type="expression" dxfId="13" priority="2">
      <formula>$A$367=""</formula>
    </cfRule>
    <cfRule type="cellIs" dxfId="12" priority="3" operator="equal">
      <formula>""""""</formula>
    </cfRule>
  </conditionalFormatting>
  <conditionalFormatting sqref="G367:I367">
    <cfRule type="expression" dxfId="11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N367"/>
  <sheetViews>
    <sheetView workbookViewId="0">
      <pane xSplit="3" ySplit="1" topLeftCell="D286" activePane="bottomRight" state="frozen"/>
      <selection pane="topRight"/>
      <selection pane="bottomLeft"/>
      <selection pane="bottomRight" activeCell="E302" sqref="E302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  <col min="14" max="14" width="20.14062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  <c r="L1" s="1" t="s">
        <v>2</v>
      </c>
      <c r="M1" s="1" t="s">
        <v>5</v>
      </c>
      <c r="N1" s="1" t="s">
        <v>6</v>
      </c>
    </row>
    <row r="2" spans="1:14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L2" s="1" t="str">
        <f t="shared" ref="L2:L65" si="0">B2</f>
        <v>Januari</v>
      </c>
      <c r="M2" s="2">
        <f>SUMIFS(Belanja[Indogrosir],Belanja[BULAN],L2)</f>
        <v>0</v>
      </c>
      <c r="N2" s="2" cm="1">
        <f t="array" ref="N2">_xlfn.XLOOKUP(TRUE,Belanja[BULAN]=L2,Belanja[TOTAL],,,-1)</f>
        <v>72801000</v>
      </c>
    </row>
    <row r="3" spans="1:14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1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  <c r="L3" s="1" t="str">
        <f t="shared" si="0"/>
        <v>Januari</v>
      </c>
      <c r="M3" s="2">
        <f>SUMIFS(Belanja[Indogrosir],Belanja[BULAN],L3)</f>
        <v>0</v>
      </c>
      <c r="N3" s="2" cm="1">
        <f t="array" ref="N3">_xlfn.XLOOKUP(TRUE,Belanja[BULAN]=L3,Belanja[TOTAL],,,-1)</f>
        <v>72801000</v>
      </c>
    </row>
    <row r="4" spans="1:14" x14ac:dyDescent="0.25">
      <c r="A4" s="1">
        <f>SETUP!$B$1</f>
        <v>2024</v>
      </c>
      <c r="B4" s="1" t="str">
        <f t="shared" ref="B4:B67" si="2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3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1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  <c r="L4" s="1" t="str">
        <f t="shared" si="0"/>
        <v>Januari</v>
      </c>
      <c r="M4" s="2">
        <f>SUMIFS(Belanja[Indogrosir],Belanja[BULAN],L4)</f>
        <v>0</v>
      </c>
      <c r="N4" s="2" cm="1">
        <f t="array" ref="N4">_xlfn.XLOOKUP(TRUE,Belanja[BULAN]=L4,Belanja[TOTAL],,,-1)</f>
        <v>72801000</v>
      </c>
    </row>
    <row r="5" spans="1:14" x14ac:dyDescent="0.25">
      <c r="A5" s="1">
        <f>SETUP!$B$1</f>
        <v>2024</v>
      </c>
      <c r="B5" s="1" t="str">
        <f t="shared" si="2"/>
        <v>Januari</v>
      </c>
      <c r="C5" s="1">
        <f t="shared" si="3"/>
        <v>4</v>
      </c>
      <c r="D5" s="5">
        <v>1815000</v>
      </c>
      <c r="E5" s="2"/>
      <c r="F5" s="2">
        <f>SUM($D$2:$D5)</f>
        <v>5565000</v>
      </c>
      <c r="H5" s="1" t="str">
        <f t="shared" si="1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  <c r="L5" s="1" t="str">
        <f t="shared" si="0"/>
        <v>Januari</v>
      </c>
      <c r="M5" s="2">
        <f>SUMIFS(Belanja[Indogrosir],Belanja[BULAN],L5)</f>
        <v>0</v>
      </c>
      <c r="N5" s="2" cm="1">
        <f t="array" ref="N5">_xlfn.XLOOKUP(TRUE,Belanja[BULAN]=L5,Belanja[TOTAL],,,-1)</f>
        <v>72801000</v>
      </c>
    </row>
    <row r="6" spans="1:14" x14ac:dyDescent="0.25">
      <c r="A6" s="1">
        <f>SETUP!$B$1</f>
        <v>2024</v>
      </c>
      <c r="B6" s="1" t="str">
        <f t="shared" si="2"/>
        <v>Januari</v>
      </c>
      <c r="C6" s="1">
        <f t="shared" si="3"/>
        <v>5</v>
      </c>
      <c r="D6" s="4">
        <v>1081500</v>
      </c>
      <c r="E6" s="6"/>
      <c r="F6" s="2">
        <f>SUM($D$2:$D6)</f>
        <v>6646500</v>
      </c>
      <c r="H6" s="1" t="str">
        <f t="shared" si="1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  <c r="L6" s="1" t="str">
        <f t="shared" si="0"/>
        <v>Januari</v>
      </c>
      <c r="M6" s="2">
        <f>SUMIFS(Belanja[Indogrosir],Belanja[BULAN],L6)</f>
        <v>0</v>
      </c>
      <c r="N6" s="2" cm="1">
        <f t="array" ref="N6">_xlfn.XLOOKUP(TRUE,Belanja[BULAN]=L6,Belanja[TOTAL],,,-1)</f>
        <v>72801000</v>
      </c>
    </row>
    <row r="7" spans="1:14" x14ac:dyDescent="0.25">
      <c r="A7" s="1">
        <f>SETUP!$B$1</f>
        <v>2024</v>
      </c>
      <c r="B7" s="1" t="str">
        <f t="shared" si="2"/>
        <v>Januari</v>
      </c>
      <c r="C7" s="1">
        <f t="shared" si="3"/>
        <v>6</v>
      </c>
      <c r="D7" s="5">
        <v>1929000</v>
      </c>
      <c r="E7" s="2"/>
      <c r="F7" s="2">
        <f>SUM($D$2:$D7)</f>
        <v>8575500</v>
      </c>
      <c r="H7" s="1" t="str">
        <f t="shared" si="1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  <c r="L7" s="1" t="str">
        <f t="shared" si="0"/>
        <v>Januari</v>
      </c>
      <c r="M7" s="2">
        <f>SUMIFS(Belanja[Indogrosir],Belanja[BULAN],L7)</f>
        <v>0</v>
      </c>
      <c r="N7" s="2" cm="1">
        <f t="array" ref="N7">_xlfn.XLOOKUP(TRUE,Belanja[BULAN]=L7,Belanja[TOTAL],,,-1)</f>
        <v>72801000</v>
      </c>
    </row>
    <row r="8" spans="1:14" x14ac:dyDescent="0.25">
      <c r="A8" s="1">
        <f>SETUP!$B$1</f>
        <v>2024</v>
      </c>
      <c r="B8" s="1" t="str">
        <f t="shared" si="2"/>
        <v>Januari</v>
      </c>
      <c r="C8" s="1">
        <f t="shared" si="3"/>
        <v>7</v>
      </c>
      <c r="D8" s="4">
        <v>2088000</v>
      </c>
      <c r="E8" s="6"/>
      <c r="F8" s="2">
        <f>SUM($D$2:$D8)</f>
        <v>10663500</v>
      </c>
      <c r="H8" s="1" t="str">
        <f t="shared" si="1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  <c r="L8" s="1" t="str">
        <f t="shared" si="0"/>
        <v>Januari</v>
      </c>
      <c r="M8" s="2">
        <f>SUMIFS(Belanja[Indogrosir],Belanja[BULAN],L8)</f>
        <v>0</v>
      </c>
      <c r="N8" s="2" cm="1">
        <f t="array" ref="N8">_xlfn.XLOOKUP(TRUE,Belanja[BULAN]=L8,Belanja[TOTAL],,,-1)</f>
        <v>72801000</v>
      </c>
    </row>
    <row r="9" spans="1:14" x14ac:dyDescent="0.25">
      <c r="A9" s="1">
        <f>SETUP!$B$1</f>
        <v>2024</v>
      </c>
      <c r="B9" s="1" t="str">
        <f t="shared" si="2"/>
        <v>Januari</v>
      </c>
      <c r="C9" s="1">
        <f t="shared" si="3"/>
        <v>8</v>
      </c>
      <c r="D9" s="5">
        <v>2249000</v>
      </c>
      <c r="E9" s="2"/>
      <c r="F9" s="2">
        <f>SUM($D$2:$D9)</f>
        <v>12912500</v>
      </c>
      <c r="H9" s="1" t="str">
        <f t="shared" si="1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  <c r="L9" s="1" t="str">
        <f t="shared" si="0"/>
        <v>Januari</v>
      </c>
      <c r="M9" s="2">
        <f>SUMIFS(Belanja[Indogrosir],Belanja[BULAN],L9)</f>
        <v>0</v>
      </c>
      <c r="N9" s="2" cm="1">
        <f t="array" ref="N9">_xlfn.XLOOKUP(TRUE,Belanja[BULAN]=L9,Belanja[TOTAL],,,-1)</f>
        <v>72801000</v>
      </c>
    </row>
    <row r="10" spans="1:14" x14ac:dyDescent="0.25">
      <c r="A10" s="1">
        <f>SETUP!$B$1</f>
        <v>2024</v>
      </c>
      <c r="B10" s="1" t="str">
        <f t="shared" si="2"/>
        <v>Januari</v>
      </c>
      <c r="C10" s="1">
        <f t="shared" si="3"/>
        <v>9</v>
      </c>
      <c r="D10" s="4">
        <v>2851500</v>
      </c>
      <c r="E10" s="6"/>
      <c r="F10" s="2">
        <f>SUM($D$2:$D10)</f>
        <v>15764000</v>
      </c>
      <c r="H10" s="1" t="str">
        <f t="shared" si="1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  <c r="L10" s="1" t="str">
        <f t="shared" si="0"/>
        <v>Januari</v>
      </c>
      <c r="M10" s="2">
        <f>SUMIFS(Belanja[Indogrosir],Belanja[BULAN],L10)</f>
        <v>0</v>
      </c>
      <c r="N10" s="2" cm="1">
        <f t="array" ref="N10">_xlfn.XLOOKUP(TRUE,Belanja[BULAN]=L10,Belanja[TOTAL],,,-1)</f>
        <v>72801000</v>
      </c>
    </row>
    <row r="11" spans="1:14" x14ac:dyDescent="0.25">
      <c r="A11" s="1">
        <f>SETUP!$B$1</f>
        <v>2024</v>
      </c>
      <c r="B11" s="1" t="str">
        <f t="shared" si="2"/>
        <v>Januari</v>
      </c>
      <c r="C11" s="1">
        <f t="shared" si="3"/>
        <v>10</v>
      </c>
      <c r="D11" s="5">
        <v>2461500</v>
      </c>
      <c r="E11" s="2"/>
      <c r="F11" s="2">
        <f>SUM($D$2:$D11)</f>
        <v>18225500</v>
      </c>
      <c r="H11" s="1" t="str">
        <f t="shared" si="1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  <c r="L11" s="1" t="str">
        <f t="shared" si="0"/>
        <v>Januari</v>
      </c>
      <c r="M11" s="2">
        <f>SUMIFS(Belanja[Indogrosir],Belanja[BULAN],L11)</f>
        <v>0</v>
      </c>
      <c r="N11" s="2" cm="1">
        <f t="array" ref="N11">_xlfn.XLOOKUP(TRUE,Belanja[BULAN]=L11,Belanja[TOTAL],,,-1)</f>
        <v>72801000</v>
      </c>
    </row>
    <row r="12" spans="1:14" x14ac:dyDescent="0.25">
      <c r="A12" s="1">
        <f>SETUP!$B$1</f>
        <v>2024</v>
      </c>
      <c r="B12" s="1" t="str">
        <f t="shared" si="2"/>
        <v>Januari</v>
      </c>
      <c r="C12" s="1">
        <f t="shared" si="3"/>
        <v>11</v>
      </c>
      <c r="D12" s="4">
        <v>2700000</v>
      </c>
      <c r="E12" s="6"/>
      <c r="F12" s="2">
        <f>SUM($D$2:$D12)</f>
        <v>20925500</v>
      </c>
      <c r="H12" s="1" t="str">
        <f t="shared" si="1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  <c r="L12" s="1" t="str">
        <f t="shared" si="0"/>
        <v>Januari</v>
      </c>
      <c r="M12" s="2">
        <f>SUMIFS(Belanja[Indogrosir],Belanja[BULAN],L12)</f>
        <v>0</v>
      </c>
      <c r="N12" s="2" cm="1">
        <f t="array" ref="N12">_xlfn.XLOOKUP(TRUE,Belanja[BULAN]=L12,Belanja[TOTAL],,,-1)</f>
        <v>72801000</v>
      </c>
    </row>
    <row r="13" spans="1:14" x14ac:dyDescent="0.25">
      <c r="A13" s="1">
        <f>SETUP!$B$1</f>
        <v>2024</v>
      </c>
      <c r="B13" s="1" t="str">
        <f t="shared" si="2"/>
        <v>Januari</v>
      </c>
      <c r="C13" s="1">
        <f t="shared" si="3"/>
        <v>12</v>
      </c>
      <c r="D13" s="5">
        <v>2576000</v>
      </c>
      <c r="E13" s="2"/>
      <c r="F13" s="2">
        <f>SUM($D$2:$D13)</f>
        <v>23501500</v>
      </c>
      <c r="H13" s="1" t="str">
        <f t="shared" si="1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  <c r="L13" s="1" t="str">
        <f t="shared" si="0"/>
        <v>Januari</v>
      </c>
      <c r="M13" s="2">
        <f>SUMIFS(Belanja[Indogrosir],Belanja[BULAN],L13)</f>
        <v>0</v>
      </c>
      <c r="N13" s="2" cm="1">
        <f t="array" ref="N13">_xlfn.XLOOKUP(TRUE,Belanja[BULAN]=L13,Belanja[TOTAL],,,-1)</f>
        <v>72801000</v>
      </c>
    </row>
    <row r="14" spans="1:14" x14ac:dyDescent="0.25">
      <c r="A14" s="1">
        <f>SETUP!$B$1</f>
        <v>2024</v>
      </c>
      <c r="B14" s="1" t="str">
        <f t="shared" si="2"/>
        <v>Januari</v>
      </c>
      <c r="C14" s="1">
        <f t="shared" si="3"/>
        <v>13</v>
      </c>
      <c r="D14" s="4">
        <v>2666000</v>
      </c>
      <c r="E14" s="6"/>
      <c r="F14" s="2">
        <f>SUM($D$2:$D14)</f>
        <v>26167500</v>
      </c>
      <c r="H14" s="1" t="str">
        <f t="shared" si="1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  <c r="L14" s="1" t="str">
        <f t="shared" si="0"/>
        <v>Januari</v>
      </c>
      <c r="M14" s="2">
        <f>SUMIFS(Belanja[Indogrosir],Belanja[BULAN],L14)</f>
        <v>0</v>
      </c>
      <c r="N14" s="2" cm="1">
        <f t="array" ref="N14">_xlfn.XLOOKUP(TRUE,Belanja[BULAN]=L14,Belanja[TOTAL],,,-1)</f>
        <v>72801000</v>
      </c>
    </row>
    <row r="15" spans="1:14" x14ac:dyDescent="0.25">
      <c r="A15" s="1">
        <f>SETUP!$B$1</f>
        <v>2024</v>
      </c>
      <c r="B15" s="1" t="str">
        <f t="shared" si="2"/>
        <v>Januari</v>
      </c>
      <c r="C15" s="1">
        <f t="shared" si="3"/>
        <v>14</v>
      </c>
      <c r="D15" s="5">
        <v>2197500</v>
      </c>
      <c r="E15" s="2"/>
      <c r="F15" s="2">
        <f>SUM($D$2:$D15)</f>
        <v>28365000</v>
      </c>
      <c r="H15" s="1" t="str">
        <f t="shared" si="1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  <c r="L15" s="1" t="str">
        <f t="shared" si="0"/>
        <v>Januari</v>
      </c>
      <c r="M15" s="2">
        <f>SUMIFS(Belanja[Indogrosir],Belanja[BULAN],L15)</f>
        <v>0</v>
      </c>
      <c r="N15" s="2" cm="1">
        <f t="array" ref="N15">_xlfn.XLOOKUP(TRUE,Belanja[BULAN]=L15,Belanja[TOTAL],,,-1)</f>
        <v>72801000</v>
      </c>
    </row>
    <row r="16" spans="1:14" x14ac:dyDescent="0.25">
      <c r="A16" s="1">
        <f>SETUP!$B$1</f>
        <v>2024</v>
      </c>
      <c r="B16" s="1" t="str">
        <f t="shared" si="2"/>
        <v>Januari</v>
      </c>
      <c r="C16" s="1">
        <f t="shared" si="3"/>
        <v>15</v>
      </c>
      <c r="D16" s="4">
        <v>2602500</v>
      </c>
      <c r="E16" s="6"/>
      <c r="F16" s="2">
        <f>SUM($D$2:$D16)</f>
        <v>30967500</v>
      </c>
      <c r="H16" s="1" t="str">
        <f t="shared" si="1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  <c r="L16" s="1" t="str">
        <f t="shared" si="0"/>
        <v>Januari</v>
      </c>
      <c r="M16" s="2">
        <f>SUMIFS(Belanja[Indogrosir],Belanja[BULAN],L16)</f>
        <v>0</v>
      </c>
      <c r="N16" s="2" cm="1">
        <f t="array" ref="N16">_xlfn.XLOOKUP(TRUE,Belanja[BULAN]=L16,Belanja[TOTAL],,,-1)</f>
        <v>72801000</v>
      </c>
    </row>
    <row r="17" spans="1:14" x14ac:dyDescent="0.25">
      <c r="A17" s="1">
        <f>SETUP!$B$1</f>
        <v>2024</v>
      </c>
      <c r="B17" s="1" t="str">
        <f t="shared" si="2"/>
        <v>Januari</v>
      </c>
      <c r="C17" s="1">
        <f t="shared" si="3"/>
        <v>16</v>
      </c>
      <c r="D17" s="5">
        <v>2882500</v>
      </c>
      <c r="E17" s="2"/>
      <c r="F17" s="2">
        <f>SUM($D$2:$D17)</f>
        <v>33850000</v>
      </c>
      <c r="H17" s="1" t="str">
        <f t="shared" si="1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  <c r="L17" s="1" t="str">
        <f t="shared" si="0"/>
        <v>Januari</v>
      </c>
      <c r="M17" s="2">
        <f>SUMIFS(Belanja[Indogrosir],Belanja[BULAN],L17)</f>
        <v>0</v>
      </c>
      <c r="N17" s="2" cm="1">
        <f t="array" ref="N17">_xlfn.XLOOKUP(TRUE,Belanja[BULAN]=L17,Belanja[TOTAL],,,-1)</f>
        <v>72801000</v>
      </c>
    </row>
    <row r="18" spans="1:14" x14ac:dyDescent="0.25">
      <c r="A18" s="1">
        <f>SETUP!$B$1</f>
        <v>2024</v>
      </c>
      <c r="B18" s="1" t="str">
        <f t="shared" si="2"/>
        <v>Januari</v>
      </c>
      <c r="C18" s="1">
        <f t="shared" si="3"/>
        <v>17</v>
      </c>
      <c r="D18" s="4">
        <v>2821000</v>
      </c>
      <c r="E18" s="6"/>
      <c r="F18" s="2">
        <f>SUM($D$2:$D18)</f>
        <v>36671000</v>
      </c>
      <c r="H18" s="1" t="str">
        <f t="shared" si="1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  <c r="L18" s="1" t="str">
        <f t="shared" si="0"/>
        <v>Januari</v>
      </c>
      <c r="M18" s="2">
        <f>SUMIFS(Belanja[Indogrosir],Belanja[BULAN],L18)</f>
        <v>0</v>
      </c>
      <c r="N18" s="2" cm="1">
        <f t="array" ref="N18">_xlfn.XLOOKUP(TRUE,Belanja[BULAN]=L18,Belanja[TOTAL],,,-1)</f>
        <v>72801000</v>
      </c>
    </row>
    <row r="19" spans="1:14" x14ac:dyDescent="0.25">
      <c r="A19" s="1">
        <f>SETUP!$B$1</f>
        <v>2024</v>
      </c>
      <c r="B19" s="1" t="str">
        <f t="shared" si="2"/>
        <v>Januari</v>
      </c>
      <c r="C19" s="1">
        <f t="shared" si="3"/>
        <v>18</v>
      </c>
      <c r="D19" s="5">
        <v>2440500</v>
      </c>
      <c r="E19" s="2"/>
      <c r="F19" s="2">
        <f>SUM($D$2:$D19)</f>
        <v>39111500</v>
      </c>
      <c r="H19" s="1" t="str">
        <f t="shared" si="1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  <c r="L19" s="1" t="str">
        <f t="shared" si="0"/>
        <v>Januari</v>
      </c>
      <c r="M19" s="2">
        <f>SUMIFS(Belanja[Indogrosir],Belanja[BULAN],L19)</f>
        <v>0</v>
      </c>
      <c r="N19" s="2" cm="1">
        <f t="array" ref="N19">_xlfn.XLOOKUP(TRUE,Belanja[BULAN]=L19,Belanja[TOTAL],,,-1)</f>
        <v>72801000</v>
      </c>
    </row>
    <row r="20" spans="1:14" x14ac:dyDescent="0.25">
      <c r="A20" s="1">
        <f>SETUP!$B$1</f>
        <v>2024</v>
      </c>
      <c r="B20" s="1" t="str">
        <f t="shared" si="2"/>
        <v>Januari</v>
      </c>
      <c r="C20" s="1">
        <f t="shared" si="3"/>
        <v>19</v>
      </c>
      <c r="D20" s="4">
        <v>2554000</v>
      </c>
      <c r="E20" s="6"/>
      <c r="F20" s="2">
        <f>SUM($D$2:$D20)</f>
        <v>41665500</v>
      </c>
      <c r="H20" s="1" t="str">
        <f t="shared" si="1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  <c r="L20" s="1" t="str">
        <f t="shared" si="0"/>
        <v>Januari</v>
      </c>
      <c r="M20" s="2">
        <f>SUMIFS(Belanja[Indogrosir],Belanja[BULAN],L20)</f>
        <v>0</v>
      </c>
      <c r="N20" s="2" cm="1">
        <f t="array" ref="N20">_xlfn.XLOOKUP(TRUE,Belanja[BULAN]=L20,Belanja[TOTAL],,,-1)</f>
        <v>72801000</v>
      </c>
    </row>
    <row r="21" spans="1:14" x14ac:dyDescent="0.25">
      <c r="A21" s="1">
        <f>SETUP!$B$1</f>
        <v>2024</v>
      </c>
      <c r="B21" s="1" t="str">
        <f t="shared" si="2"/>
        <v>Januari</v>
      </c>
      <c r="C21" s="1">
        <f t="shared" si="3"/>
        <v>20</v>
      </c>
      <c r="D21" s="5">
        <v>2825000</v>
      </c>
      <c r="E21" s="2"/>
      <c r="F21" s="2">
        <f>SUM($D$2:$D21)</f>
        <v>44490500</v>
      </c>
      <c r="H21" s="1" t="str">
        <f t="shared" si="1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  <c r="L21" s="1" t="str">
        <f t="shared" si="0"/>
        <v>Januari</v>
      </c>
      <c r="M21" s="2">
        <f>SUMIFS(Belanja[Indogrosir],Belanja[BULAN],L21)</f>
        <v>0</v>
      </c>
      <c r="N21" s="2" cm="1">
        <f t="array" ref="N21">_xlfn.XLOOKUP(TRUE,Belanja[BULAN]=L21,Belanja[TOTAL],,,-1)</f>
        <v>72801000</v>
      </c>
    </row>
    <row r="22" spans="1:14" x14ac:dyDescent="0.25">
      <c r="A22" s="1">
        <f>SETUP!$B$1</f>
        <v>2024</v>
      </c>
      <c r="B22" s="1" t="str">
        <f t="shared" si="2"/>
        <v>Januari</v>
      </c>
      <c r="C22" s="1">
        <f t="shared" si="3"/>
        <v>21</v>
      </c>
      <c r="D22" s="4">
        <v>2875000</v>
      </c>
      <c r="E22" s="6"/>
      <c r="F22" s="2">
        <f>SUM($D$2:$D22)</f>
        <v>47365500</v>
      </c>
      <c r="H22" s="1" t="str">
        <f t="shared" si="1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  <c r="L22" s="1" t="str">
        <f t="shared" si="0"/>
        <v>Januari</v>
      </c>
      <c r="M22" s="2">
        <f>SUMIFS(Belanja[Indogrosir],Belanja[BULAN],L22)</f>
        <v>0</v>
      </c>
      <c r="N22" s="2" cm="1">
        <f t="array" ref="N22">_xlfn.XLOOKUP(TRUE,Belanja[BULAN]=L22,Belanja[TOTAL],,,-1)</f>
        <v>72801000</v>
      </c>
    </row>
    <row r="23" spans="1:14" x14ac:dyDescent="0.25">
      <c r="A23" s="1">
        <f>SETUP!$B$1</f>
        <v>2024</v>
      </c>
      <c r="B23" s="1" t="str">
        <f t="shared" si="2"/>
        <v>Januari</v>
      </c>
      <c r="C23" s="1">
        <f t="shared" si="3"/>
        <v>22</v>
      </c>
      <c r="D23" s="5">
        <v>2513000</v>
      </c>
      <c r="E23" s="2"/>
      <c r="F23" s="2">
        <f>SUM($D$2:$D23)</f>
        <v>49878500</v>
      </c>
      <c r="H23" s="1" t="str">
        <f t="shared" si="1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  <c r="L23" s="1" t="str">
        <f t="shared" si="0"/>
        <v>Januari</v>
      </c>
      <c r="M23" s="2">
        <f>SUMIFS(Belanja[Indogrosir],Belanja[BULAN],L23)</f>
        <v>0</v>
      </c>
      <c r="N23" s="2" cm="1">
        <f t="array" ref="N23">_xlfn.XLOOKUP(TRUE,Belanja[BULAN]=L23,Belanja[TOTAL],,,-1)</f>
        <v>72801000</v>
      </c>
    </row>
    <row r="24" spans="1:14" x14ac:dyDescent="0.25">
      <c r="A24" s="1">
        <f>SETUP!$B$1</f>
        <v>2024</v>
      </c>
      <c r="B24" s="1" t="str">
        <f t="shared" si="2"/>
        <v>Januari</v>
      </c>
      <c r="C24" s="1">
        <f t="shared" si="3"/>
        <v>23</v>
      </c>
      <c r="D24" s="4">
        <v>2444500</v>
      </c>
      <c r="E24" s="6"/>
      <c r="F24" s="2">
        <f>SUM($D$2:$D24)</f>
        <v>52323000</v>
      </c>
      <c r="H24" s="1" t="str">
        <f t="shared" si="1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  <c r="L24" s="1" t="str">
        <f t="shared" si="0"/>
        <v>Januari</v>
      </c>
      <c r="M24" s="2">
        <f>SUMIFS(Belanja[Indogrosir],Belanja[BULAN],L24)</f>
        <v>0</v>
      </c>
      <c r="N24" s="2" cm="1">
        <f t="array" ref="N24">_xlfn.XLOOKUP(TRUE,Belanja[BULAN]=L24,Belanja[TOTAL],,,-1)</f>
        <v>72801000</v>
      </c>
    </row>
    <row r="25" spans="1:14" x14ac:dyDescent="0.25">
      <c r="A25" s="1">
        <f>SETUP!$B$1</f>
        <v>2024</v>
      </c>
      <c r="B25" s="1" t="str">
        <f t="shared" si="2"/>
        <v>Januari</v>
      </c>
      <c r="C25" s="1">
        <f t="shared" si="3"/>
        <v>24</v>
      </c>
      <c r="D25" s="5">
        <v>2718000</v>
      </c>
      <c r="E25" s="2"/>
      <c r="F25" s="2">
        <f>SUM($D$2:$D25)</f>
        <v>55041000</v>
      </c>
      <c r="H25" s="1" t="str">
        <f t="shared" si="1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  <c r="L25" s="1" t="str">
        <f t="shared" si="0"/>
        <v>Januari</v>
      </c>
      <c r="M25" s="2">
        <f>SUMIFS(Belanja[Indogrosir],Belanja[BULAN],L25)</f>
        <v>0</v>
      </c>
      <c r="N25" s="2" cm="1">
        <f t="array" ref="N25">_xlfn.XLOOKUP(TRUE,Belanja[BULAN]=L25,Belanja[TOTAL],,,-1)</f>
        <v>72801000</v>
      </c>
    </row>
    <row r="26" spans="1:14" x14ac:dyDescent="0.25">
      <c r="A26" s="1">
        <f>SETUP!$B$1</f>
        <v>2024</v>
      </c>
      <c r="B26" s="1" t="str">
        <f t="shared" si="2"/>
        <v>Januari</v>
      </c>
      <c r="C26" s="1">
        <f t="shared" si="3"/>
        <v>25</v>
      </c>
      <c r="D26" s="4">
        <v>2726000</v>
      </c>
      <c r="E26" s="6"/>
      <c r="F26" s="2">
        <f>SUM($D$2:$D26)</f>
        <v>57767000</v>
      </c>
      <c r="H26" s="1" t="str">
        <f t="shared" si="1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  <c r="L26" s="1" t="str">
        <f t="shared" si="0"/>
        <v>Januari</v>
      </c>
      <c r="M26" s="2">
        <f>SUMIFS(Belanja[Indogrosir],Belanja[BULAN],L26)</f>
        <v>0</v>
      </c>
      <c r="N26" s="2" cm="1">
        <f t="array" ref="N26">_xlfn.XLOOKUP(TRUE,Belanja[BULAN]=L26,Belanja[TOTAL],,,-1)</f>
        <v>72801000</v>
      </c>
    </row>
    <row r="27" spans="1:14" x14ac:dyDescent="0.25">
      <c r="A27" s="1">
        <f>SETUP!$B$1</f>
        <v>2024</v>
      </c>
      <c r="B27" s="1" t="str">
        <f t="shared" si="2"/>
        <v>Januari</v>
      </c>
      <c r="C27" s="1">
        <f t="shared" si="3"/>
        <v>26</v>
      </c>
      <c r="D27" s="5">
        <v>2836000</v>
      </c>
      <c r="E27" s="2"/>
      <c r="F27" s="2">
        <f>SUM($D$2:$D27)</f>
        <v>60603000</v>
      </c>
      <c r="H27" s="1" t="str">
        <f t="shared" si="1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  <c r="L27" s="1" t="str">
        <f t="shared" si="0"/>
        <v>Januari</v>
      </c>
      <c r="M27" s="2">
        <f>SUMIFS(Belanja[Indogrosir],Belanja[BULAN],L27)</f>
        <v>0</v>
      </c>
      <c r="N27" s="2" cm="1">
        <f t="array" ref="N27">_xlfn.XLOOKUP(TRUE,Belanja[BULAN]=L27,Belanja[TOTAL],,,-1)</f>
        <v>72801000</v>
      </c>
    </row>
    <row r="28" spans="1:14" x14ac:dyDescent="0.25">
      <c r="A28" s="1">
        <f>SETUP!$B$1</f>
        <v>2024</v>
      </c>
      <c r="B28" s="1" t="str">
        <f t="shared" si="2"/>
        <v>Januari</v>
      </c>
      <c r="C28" s="1">
        <f t="shared" si="3"/>
        <v>27</v>
      </c>
      <c r="D28" s="4">
        <v>2203500</v>
      </c>
      <c r="E28" s="6"/>
      <c r="F28" s="2">
        <f>SUM($D$2:$D28)</f>
        <v>62806500</v>
      </c>
      <c r="H28" s="1" t="str">
        <f t="shared" si="1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  <c r="L28" s="1" t="str">
        <f t="shared" si="0"/>
        <v>Januari</v>
      </c>
      <c r="M28" s="2">
        <f>SUMIFS(Belanja[Indogrosir],Belanja[BULAN],L28)</f>
        <v>0</v>
      </c>
      <c r="N28" s="2" cm="1">
        <f t="array" ref="N28">_xlfn.XLOOKUP(TRUE,Belanja[BULAN]=L28,Belanja[TOTAL],,,-1)</f>
        <v>72801000</v>
      </c>
    </row>
    <row r="29" spans="1:14" x14ac:dyDescent="0.25">
      <c r="A29" s="1">
        <f>SETUP!$B$1</f>
        <v>2024</v>
      </c>
      <c r="B29" s="1" t="str">
        <f t="shared" si="2"/>
        <v>Januari</v>
      </c>
      <c r="C29" s="1">
        <f t="shared" si="3"/>
        <v>28</v>
      </c>
      <c r="D29" s="5">
        <v>2072000</v>
      </c>
      <c r="E29" s="2"/>
      <c r="F29" s="2">
        <f>SUM($D$2:$D29)</f>
        <v>64878500</v>
      </c>
      <c r="H29" s="1" t="str">
        <f t="shared" si="1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  <c r="L29" s="1" t="str">
        <f t="shared" si="0"/>
        <v>Januari</v>
      </c>
      <c r="M29" s="2">
        <f>SUMIFS(Belanja[Indogrosir],Belanja[BULAN],L29)</f>
        <v>0</v>
      </c>
      <c r="N29" s="2" cm="1">
        <f t="array" ref="N29">_xlfn.XLOOKUP(TRUE,Belanja[BULAN]=L29,Belanja[TOTAL],,,-1)</f>
        <v>72801000</v>
      </c>
    </row>
    <row r="30" spans="1:14" x14ac:dyDescent="0.25">
      <c r="A30" s="1">
        <f>SETUP!$B$1</f>
        <v>2024</v>
      </c>
      <c r="B30" s="1" t="str">
        <f t="shared" si="2"/>
        <v>Januari</v>
      </c>
      <c r="C30" s="1">
        <f t="shared" si="3"/>
        <v>29</v>
      </c>
      <c r="D30" s="4">
        <v>2749000</v>
      </c>
      <c r="E30" s="6"/>
      <c r="F30" s="2">
        <f>SUM($D$2:$D30)</f>
        <v>67627500</v>
      </c>
      <c r="H30" s="1" t="str">
        <f t="shared" si="1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  <c r="L30" s="1" t="str">
        <f t="shared" si="0"/>
        <v>Januari</v>
      </c>
      <c r="M30" s="2">
        <f>SUMIFS(Belanja[Indogrosir],Belanja[BULAN],L30)</f>
        <v>0</v>
      </c>
      <c r="N30" s="2" cm="1">
        <f t="array" ref="N30">_xlfn.XLOOKUP(TRUE,Belanja[BULAN]=L30,Belanja[TOTAL],,,-1)</f>
        <v>72801000</v>
      </c>
    </row>
    <row r="31" spans="1:14" x14ac:dyDescent="0.25">
      <c r="A31" s="1">
        <f>SETUP!$B$1</f>
        <v>2024</v>
      </c>
      <c r="B31" s="1" t="str">
        <f t="shared" si="2"/>
        <v>Januari</v>
      </c>
      <c r="C31" s="1">
        <f t="shared" si="3"/>
        <v>30</v>
      </c>
      <c r="D31" s="5">
        <v>2515000</v>
      </c>
      <c r="E31" s="2"/>
      <c r="F31" s="2">
        <f>SUM($D$2:$D31)</f>
        <v>70142500</v>
      </c>
      <c r="H31" s="1" t="str">
        <f t="shared" si="1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  <c r="L31" s="1" t="str">
        <f t="shared" si="0"/>
        <v>Januari</v>
      </c>
      <c r="M31" s="2">
        <f>SUMIFS(Belanja[Indogrosir],Belanja[BULAN],L31)</f>
        <v>0</v>
      </c>
      <c r="N31" s="2" cm="1">
        <f t="array" ref="N31">_xlfn.XLOOKUP(TRUE,Belanja[BULAN]=L31,Belanja[TOTAL],,,-1)</f>
        <v>72801000</v>
      </c>
    </row>
    <row r="32" spans="1:14" x14ac:dyDescent="0.25">
      <c r="A32" s="1">
        <f>SETUP!$B$1</f>
        <v>2024</v>
      </c>
      <c r="B32" s="1" t="str">
        <f t="shared" si="2"/>
        <v>Januari</v>
      </c>
      <c r="C32" s="1">
        <f t="shared" si="3"/>
        <v>31</v>
      </c>
      <c r="D32" s="4">
        <v>2658500</v>
      </c>
      <c r="E32" s="6"/>
      <c r="F32" s="2">
        <f>SUM($D$2:$D32)</f>
        <v>72801000</v>
      </c>
      <c r="H32" s="1" t="str">
        <f t="shared" si="1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  <c r="L32" s="1" t="str">
        <f t="shared" si="0"/>
        <v>Januari</v>
      </c>
      <c r="M32" s="2">
        <f>SUMIFS(Belanja[Indogrosir],Belanja[BULAN],L32)</f>
        <v>0</v>
      </c>
      <c r="N32" s="2" cm="1">
        <f t="array" ref="N32">_xlfn.XLOOKUP(TRUE,Belanja[BULAN]=L32,Belanja[TOTAL],,,-1)</f>
        <v>72801000</v>
      </c>
    </row>
    <row r="33" spans="1:14" x14ac:dyDescent="0.25">
      <c r="A33" s="1">
        <f>SETUP!$B$1</f>
        <v>2024</v>
      </c>
      <c r="B33" s="1" t="str">
        <f t="shared" si="2"/>
        <v>Februari</v>
      </c>
      <c r="C33" s="1">
        <f t="shared" si="3"/>
        <v>1</v>
      </c>
      <c r="D33" s="5">
        <v>2782000</v>
      </c>
      <c r="E33" s="2"/>
      <c r="F33" s="2">
        <f>SUM($D$2:$D33)</f>
        <v>75583000</v>
      </c>
      <c r="H33" s="1" t="str">
        <f t="shared" si="1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  <c r="L33" s="1" t="str">
        <f t="shared" si="0"/>
        <v>Februari</v>
      </c>
      <c r="M33" s="2">
        <f>SUMIFS(Belanja[Indogrosir],Belanja[BULAN],L33)</f>
        <v>0</v>
      </c>
      <c r="N33" s="2" cm="1">
        <f t="array" ref="N33">_xlfn.XLOOKUP(TRUE,Belanja[BULAN]=L33,Belanja[TOTAL],,,-1)</f>
        <v>146939500</v>
      </c>
    </row>
    <row r="34" spans="1:14" x14ac:dyDescent="0.25">
      <c r="A34" s="1">
        <f>SETUP!$B$1</f>
        <v>2024</v>
      </c>
      <c r="B34" s="1" t="str">
        <f t="shared" si="2"/>
        <v>Februari</v>
      </c>
      <c r="C34" s="1">
        <f t="shared" si="3"/>
        <v>2</v>
      </c>
      <c r="D34" s="4">
        <v>2700500</v>
      </c>
      <c r="E34" s="6"/>
      <c r="F34" s="2">
        <f>SUM($D$2:$D34)</f>
        <v>78283500</v>
      </c>
      <c r="H34" s="1" t="str">
        <f t="shared" si="1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  <c r="L34" s="1" t="str">
        <f t="shared" si="0"/>
        <v>Februari</v>
      </c>
      <c r="M34" s="2">
        <f>SUMIFS(Belanja[Indogrosir],Belanja[BULAN],L34)</f>
        <v>0</v>
      </c>
      <c r="N34" s="2" cm="1">
        <f t="array" ref="N34">_xlfn.XLOOKUP(TRUE,Belanja[BULAN]=L34,Belanja[TOTAL],,,-1)</f>
        <v>146939500</v>
      </c>
    </row>
    <row r="35" spans="1:14" x14ac:dyDescent="0.25">
      <c r="A35" s="1">
        <f>SETUP!$B$1</f>
        <v>2024</v>
      </c>
      <c r="B35" s="1" t="str">
        <f t="shared" si="2"/>
        <v>Februari</v>
      </c>
      <c r="C35" s="1">
        <f t="shared" si="3"/>
        <v>3</v>
      </c>
      <c r="D35" s="5">
        <v>2656000</v>
      </c>
      <c r="E35" s="2"/>
      <c r="F35" s="2">
        <f>SUM($D$2:$D35)</f>
        <v>80939500</v>
      </c>
      <c r="H35" s="1" t="str">
        <f t="shared" si="1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  <c r="L35" s="1" t="str">
        <f t="shared" si="0"/>
        <v>Februari</v>
      </c>
      <c r="M35" s="2">
        <f>SUMIFS(Belanja[Indogrosir],Belanja[BULAN],L35)</f>
        <v>0</v>
      </c>
      <c r="N35" s="2" cm="1">
        <f t="array" ref="N35">_xlfn.XLOOKUP(TRUE,Belanja[BULAN]=L35,Belanja[TOTAL],,,-1)</f>
        <v>146939500</v>
      </c>
    </row>
    <row r="36" spans="1:14" x14ac:dyDescent="0.25">
      <c r="A36" s="1">
        <f>SETUP!$B$1</f>
        <v>2024</v>
      </c>
      <c r="B36" s="1" t="str">
        <f t="shared" si="2"/>
        <v>Februari</v>
      </c>
      <c r="C36" s="1">
        <f t="shared" si="3"/>
        <v>4</v>
      </c>
      <c r="D36" s="4">
        <v>2541000</v>
      </c>
      <c r="E36" s="6"/>
      <c r="F36" s="2">
        <f>SUM($D$2:$D36)</f>
        <v>83480500</v>
      </c>
      <c r="H36" s="1" t="str">
        <f t="shared" si="1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  <c r="L36" s="1" t="str">
        <f t="shared" si="0"/>
        <v>Februari</v>
      </c>
      <c r="M36" s="2">
        <f>SUMIFS(Belanja[Indogrosir],Belanja[BULAN],L36)</f>
        <v>0</v>
      </c>
      <c r="N36" s="2" cm="1">
        <f t="array" ref="N36">_xlfn.XLOOKUP(TRUE,Belanja[BULAN]=L36,Belanja[TOTAL],,,-1)</f>
        <v>146939500</v>
      </c>
    </row>
    <row r="37" spans="1:14" x14ac:dyDescent="0.25">
      <c r="A37" s="1">
        <f>SETUP!$B$1</f>
        <v>2024</v>
      </c>
      <c r="B37" s="1" t="str">
        <f t="shared" si="2"/>
        <v>Februari</v>
      </c>
      <c r="C37" s="1">
        <f t="shared" si="3"/>
        <v>5</v>
      </c>
      <c r="D37" s="5">
        <v>2530000</v>
      </c>
      <c r="E37" s="2"/>
      <c r="F37" s="2">
        <f>SUM($D$2:$D37)</f>
        <v>86010500</v>
      </c>
      <c r="H37" s="1" t="str">
        <f t="shared" si="1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  <c r="L37" s="1" t="str">
        <f t="shared" si="0"/>
        <v>Februari</v>
      </c>
      <c r="M37" s="2">
        <f>SUMIFS(Belanja[Indogrosir],Belanja[BULAN],L37)</f>
        <v>0</v>
      </c>
      <c r="N37" s="2" cm="1">
        <f t="array" ref="N37">_xlfn.XLOOKUP(TRUE,Belanja[BULAN]=L37,Belanja[TOTAL],,,-1)</f>
        <v>146939500</v>
      </c>
    </row>
    <row r="38" spans="1:14" x14ac:dyDescent="0.25">
      <c r="A38" s="1">
        <f>SETUP!$B$1</f>
        <v>2024</v>
      </c>
      <c r="B38" s="1" t="str">
        <f t="shared" si="2"/>
        <v>Februari</v>
      </c>
      <c r="C38" s="1">
        <f t="shared" si="3"/>
        <v>6</v>
      </c>
      <c r="D38" s="4">
        <v>2694000</v>
      </c>
      <c r="E38" s="6"/>
      <c r="F38" s="2">
        <f>SUM($D$2:$D38)</f>
        <v>88704500</v>
      </c>
      <c r="H38" s="1" t="str">
        <f t="shared" si="1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  <c r="L38" s="1" t="str">
        <f t="shared" si="0"/>
        <v>Februari</v>
      </c>
      <c r="M38" s="2">
        <f>SUMIFS(Belanja[Indogrosir],Belanja[BULAN],L38)</f>
        <v>0</v>
      </c>
      <c r="N38" s="2" cm="1">
        <f t="array" ref="N38">_xlfn.XLOOKUP(TRUE,Belanja[BULAN]=L38,Belanja[TOTAL],,,-1)</f>
        <v>146939500</v>
      </c>
    </row>
    <row r="39" spans="1:14" x14ac:dyDescent="0.25">
      <c r="A39" s="1">
        <f>SETUP!$B$1</f>
        <v>2024</v>
      </c>
      <c r="B39" s="1" t="str">
        <f t="shared" si="2"/>
        <v>Februari</v>
      </c>
      <c r="C39" s="1">
        <f t="shared" si="3"/>
        <v>7</v>
      </c>
      <c r="D39" s="5">
        <v>2926000</v>
      </c>
      <c r="E39" s="2"/>
      <c r="F39" s="2">
        <f>SUM($D$2:$D39)</f>
        <v>91630500</v>
      </c>
      <c r="H39" s="1" t="str">
        <f t="shared" si="1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  <c r="L39" s="1" t="str">
        <f t="shared" si="0"/>
        <v>Februari</v>
      </c>
      <c r="M39" s="2">
        <f>SUMIFS(Belanja[Indogrosir],Belanja[BULAN],L39)</f>
        <v>0</v>
      </c>
      <c r="N39" s="2" cm="1">
        <f t="array" ref="N39">_xlfn.XLOOKUP(TRUE,Belanja[BULAN]=L39,Belanja[TOTAL],,,-1)</f>
        <v>146939500</v>
      </c>
    </row>
    <row r="40" spans="1:14" x14ac:dyDescent="0.25">
      <c r="A40" s="1">
        <f>SETUP!$B$1</f>
        <v>2024</v>
      </c>
      <c r="B40" s="1" t="str">
        <f t="shared" si="2"/>
        <v>Februari</v>
      </c>
      <c r="C40" s="1">
        <f t="shared" si="3"/>
        <v>8</v>
      </c>
      <c r="D40" s="4">
        <v>2926500</v>
      </c>
      <c r="E40" s="6"/>
      <c r="F40" s="2">
        <f>SUM($D$2:$D40)</f>
        <v>94557000</v>
      </c>
      <c r="H40" s="1" t="str">
        <f t="shared" si="1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  <c r="L40" s="1" t="str">
        <f t="shared" si="0"/>
        <v>Februari</v>
      </c>
      <c r="M40" s="2">
        <f>SUMIFS(Belanja[Indogrosir],Belanja[BULAN],L40)</f>
        <v>0</v>
      </c>
      <c r="N40" s="2" cm="1">
        <f t="array" ref="N40">_xlfn.XLOOKUP(TRUE,Belanja[BULAN]=L40,Belanja[TOTAL],,,-1)</f>
        <v>146939500</v>
      </c>
    </row>
    <row r="41" spans="1:14" x14ac:dyDescent="0.25">
      <c r="A41" s="1">
        <f>SETUP!$B$1</f>
        <v>2024</v>
      </c>
      <c r="B41" s="1" t="str">
        <f t="shared" si="2"/>
        <v>Februari</v>
      </c>
      <c r="C41" s="1">
        <f t="shared" si="3"/>
        <v>9</v>
      </c>
      <c r="D41" s="5">
        <v>2651000</v>
      </c>
      <c r="E41" s="2"/>
      <c r="F41" s="2">
        <f>SUM($D$2:$D41)</f>
        <v>97208000</v>
      </c>
      <c r="H41" s="1" t="str">
        <f t="shared" si="1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  <c r="L41" s="1" t="str">
        <f t="shared" si="0"/>
        <v>Februari</v>
      </c>
      <c r="M41" s="2">
        <f>SUMIFS(Belanja[Indogrosir],Belanja[BULAN],L41)</f>
        <v>0</v>
      </c>
      <c r="N41" s="2" cm="1">
        <f t="array" ref="N41">_xlfn.XLOOKUP(TRUE,Belanja[BULAN]=L41,Belanja[TOTAL],,,-1)</f>
        <v>146939500</v>
      </c>
    </row>
    <row r="42" spans="1:14" x14ac:dyDescent="0.25">
      <c r="A42" s="1">
        <f>SETUP!$B$1</f>
        <v>2024</v>
      </c>
      <c r="B42" s="1" t="str">
        <f t="shared" si="2"/>
        <v>Februari</v>
      </c>
      <c r="C42" s="1">
        <f t="shared" si="3"/>
        <v>10</v>
      </c>
      <c r="D42" s="4">
        <v>2496000</v>
      </c>
      <c r="E42" s="6"/>
      <c r="F42" s="2">
        <f>SUM($D$2:$D42)</f>
        <v>99704000</v>
      </c>
      <c r="H42" s="1" t="str">
        <f t="shared" si="1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  <c r="L42" s="1" t="str">
        <f t="shared" si="0"/>
        <v>Februari</v>
      </c>
      <c r="M42" s="2">
        <f>SUMIFS(Belanja[Indogrosir],Belanja[BULAN],L42)</f>
        <v>0</v>
      </c>
      <c r="N42" s="2" cm="1">
        <f t="array" ref="N42">_xlfn.XLOOKUP(TRUE,Belanja[BULAN]=L42,Belanja[TOTAL],,,-1)</f>
        <v>146939500</v>
      </c>
    </row>
    <row r="43" spans="1:14" x14ac:dyDescent="0.25">
      <c r="A43" s="1">
        <f>SETUP!$B$1</f>
        <v>2024</v>
      </c>
      <c r="B43" s="1" t="str">
        <f t="shared" si="2"/>
        <v>Februari</v>
      </c>
      <c r="C43" s="1">
        <f t="shared" si="3"/>
        <v>11</v>
      </c>
      <c r="D43" s="5">
        <v>2116000</v>
      </c>
      <c r="E43" s="2"/>
      <c r="F43" s="2">
        <f>SUM($D$2:$D43)</f>
        <v>101820000</v>
      </c>
      <c r="H43" s="1" t="str">
        <f t="shared" si="1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  <c r="L43" s="1" t="str">
        <f t="shared" si="0"/>
        <v>Februari</v>
      </c>
      <c r="M43" s="2">
        <f>SUMIFS(Belanja[Indogrosir],Belanja[BULAN],L43)</f>
        <v>0</v>
      </c>
      <c r="N43" s="2" cm="1">
        <f t="array" ref="N43">_xlfn.XLOOKUP(TRUE,Belanja[BULAN]=L43,Belanja[TOTAL],,,-1)</f>
        <v>146939500</v>
      </c>
    </row>
    <row r="44" spans="1:14" x14ac:dyDescent="0.25">
      <c r="A44" s="1">
        <f>SETUP!$B$1</f>
        <v>2024</v>
      </c>
      <c r="B44" s="1" t="str">
        <f t="shared" si="2"/>
        <v>Februari</v>
      </c>
      <c r="C44" s="1">
        <f t="shared" si="3"/>
        <v>12</v>
      </c>
      <c r="D44" s="4">
        <v>2154000</v>
      </c>
      <c r="E44" s="6"/>
      <c r="F44" s="2">
        <f>SUM($D$2:$D44)</f>
        <v>103974000</v>
      </c>
      <c r="H44" s="1" t="str">
        <f t="shared" si="1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  <c r="L44" s="1" t="str">
        <f t="shared" si="0"/>
        <v>Februari</v>
      </c>
      <c r="M44" s="2">
        <f>SUMIFS(Belanja[Indogrosir],Belanja[BULAN],L44)</f>
        <v>0</v>
      </c>
      <c r="N44" s="2" cm="1">
        <f t="array" ref="N44">_xlfn.XLOOKUP(TRUE,Belanja[BULAN]=L44,Belanja[TOTAL],,,-1)</f>
        <v>146939500</v>
      </c>
    </row>
    <row r="45" spans="1:14" x14ac:dyDescent="0.25">
      <c r="A45" s="1">
        <f>SETUP!$B$1</f>
        <v>2024</v>
      </c>
      <c r="B45" s="1" t="str">
        <f t="shared" si="2"/>
        <v>Februari</v>
      </c>
      <c r="C45" s="1">
        <f t="shared" si="3"/>
        <v>13</v>
      </c>
      <c r="D45" s="5">
        <v>2698000</v>
      </c>
      <c r="E45" s="2"/>
      <c r="F45" s="2">
        <f>SUM($D$2:$D45)</f>
        <v>106672000</v>
      </c>
      <c r="H45" s="1" t="str">
        <f t="shared" si="1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  <c r="L45" s="1" t="str">
        <f t="shared" si="0"/>
        <v>Februari</v>
      </c>
      <c r="M45" s="2">
        <f>SUMIFS(Belanja[Indogrosir],Belanja[BULAN],L45)</f>
        <v>0</v>
      </c>
      <c r="N45" s="2" cm="1">
        <f t="array" ref="N45">_xlfn.XLOOKUP(TRUE,Belanja[BULAN]=L45,Belanja[TOTAL],,,-1)</f>
        <v>146939500</v>
      </c>
    </row>
    <row r="46" spans="1:14" x14ac:dyDescent="0.25">
      <c r="A46" s="1">
        <f>SETUP!$B$1</f>
        <v>2024</v>
      </c>
      <c r="B46" s="1" t="str">
        <f t="shared" si="2"/>
        <v>Februari</v>
      </c>
      <c r="C46" s="1">
        <f t="shared" si="3"/>
        <v>14</v>
      </c>
      <c r="D46" s="4">
        <v>2378000</v>
      </c>
      <c r="E46" s="6"/>
      <c r="F46" s="2">
        <f>SUM($D$2:$D46)</f>
        <v>109050000</v>
      </c>
      <c r="H46" s="1" t="str">
        <f t="shared" si="1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  <c r="L46" s="1" t="str">
        <f t="shared" si="0"/>
        <v>Februari</v>
      </c>
      <c r="M46" s="2">
        <f>SUMIFS(Belanja[Indogrosir],Belanja[BULAN],L46)</f>
        <v>0</v>
      </c>
      <c r="N46" s="2" cm="1">
        <f t="array" ref="N46">_xlfn.XLOOKUP(TRUE,Belanja[BULAN]=L46,Belanja[TOTAL],,,-1)</f>
        <v>146939500</v>
      </c>
    </row>
    <row r="47" spans="1:14" x14ac:dyDescent="0.25">
      <c r="A47" s="1">
        <f>SETUP!$B$1</f>
        <v>2024</v>
      </c>
      <c r="B47" s="1" t="str">
        <f t="shared" si="2"/>
        <v>Februari</v>
      </c>
      <c r="C47" s="1">
        <f t="shared" si="3"/>
        <v>15</v>
      </c>
      <c r="D47" s="5">
        <v>2196000</v>
      </c>
      <c r="E47" s="2"/>
      <c r="F47" s="2">
        <f>SUM($D$2:$D47)</f>
        <v>111246000</v>
      </c>
      <c r="H47" s="1" t="str">
        <f t="shared" si="1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  <c r="L47" s="1" t="str">
        <f t="shared" si="0"/>
        <v>Februari</v>
      </c>
      <c r="M47" s="2">
        <f>SUMIFS(Belanja[Indogrosir],Belanja[BULAN],L47)</f>
        <v>0</v>
      </c>
      <c r="N47" s="2" cm="1">
        <f t="array" ref="N47">_xlfn.XLOOKUP(TRUE,Belanja[BULAN]=L47,Belanja[TOTAL],,,-1)</f>
        <v>146939500</v>
      </c>
    </row>
    <row r="48" spans="1:14" x14ac:dyDescent="0.25">
      <c r="A48" s="1">
        <f>SETUP!$B$1</f>
        <v>2024</v>
      </c>
      <c r="B48" s="1" t="str">
        <f t="shared" si="2"/>
        <v>Februari</v>
      </c>
      <c r="C48" s="1">
        <f t="shared" si="3"/>
        <v>16</v>
      </c>
      <c r="D48" s="4">
        <v>2394000</v>
      </c>
      <c r="E48" s="6"/>
      <c r="F48" s="2">
        <f>SUM($D$2:$D48)</f>
        <v>113640000</v>
      </c>
      <c r="H48" s="1" t="str">
        <f t="shared" si="1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  <c r="L48" s="1" t="str">
        <f t="shared" si="0"/>
        <v>Februari</v>
      </c>
      <c r="M48" s="2">
        <f>SUMIFS(Belanja[Indogrosir],Belanja[BULAN],L48)</f>
        <v>0</v>
      </c>
      <c r="N48" s="2" cm="1">
        <f t="array" ref="N48">_xlfn.XLOOKUP(TRUE,Belanja[BULAN]=L48,Belanja[TOTAL],,,-1)</f>
        <v>146939500</v>
      </c>
    </row>
    <row r="49" spans="1:14" x14ac:dyDescent="0.25">
      <c r="A49" s="1">
        <f>SETUP!$B$1</f>
        <v>2024</v>
      </c>
      <c r="B49" s="1" t="str">
        <f t="shared" si="2"/>
        <v>Februari</v>
      </c>
      <c r="C49" s="1">
        <f t="shared" si="3"/>
        <v>17</v>
      </c>
      <c r="D49" s="5">
        <v>2701500</v>
      </c>
      <c r="E49" s="2"/>
      <c r="F49" s="2">
        <f>SUM($D$2:$D49)</f>
        <v>116341500</v>
      </c>
      <c r="H49" s="1" t="str">
        <f t="shared" si="1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  <c r="L49" s="1" t="str">
        <f t="shared" si="0"/>
        <v>Februari</v>
      </c>
      <c r="M49" s="2">
        <f>SUMIFS(Belanja[Indogrosir],Belanja[BULAN],L49)</f>
        <v>0</v>
      </c>
      <c r="N49" s="2" cm="1">
        <f t="array" ref="N49">_xlfn.XLOOKUP(TRUE,Belanja[BULAN]=L49,Belanja[TOTAL],,,-1)</f>
        <v>146939500</v>
      </c>
    </row>
    <row r="50" spans="1:14" x14ac:dyDescent="0.25">
      <c r="A50" s="1">
        <f>SETUP!$B$1</f>
        <v>2024</v>
      </c>
      <c r="B50" s="1" t="str">
        <f t="shared" si="2"/>
        <v>Februari</v>
      </c>
      <c r="C50" s="1">
        <f t="shared" si="3"/>
        <v>18</v>
      </c>
      <c r="D50" s="4">
        <v>2585000</v>
      </c>
      <c r="E50" s="6"/>
      <c r="F50" s="2">
        <f>SUM($D$2:$D50)</f>
        <v>118926500</v>
      </c>
      <c r="H50" s="1" t="str">
        <f t="shared" si="1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  <c r="L50" s="1" t="str">
        <f t="shared" si="0"/>
        <v>Februari</v>
      </c>
      <c r="M50" s="2">
        <f>SUMIFS(Belanja[Indogrosir],Belanja[BULAN],L50)</f>
        <v>0</v>
      </c>
      <c r="N50" s="2" cm="1">
        <f t="array" ref="N50">_xlfn.XLOOKUP(TRUE,Belanja[BULAN]=L50,Belanja[TOTAL],,,-1)</f>
        <v>146939500</v>
      </c>
    </row>
    <row r="51" spans="1:14" x14ac:dyDescent="0.25">
      <c r="A51" s="1">
        <f>SETUP!$B$1</f>
        <v>2024</v>
      </c>
      <c r="B51" s="1" t="str">
        <f t="shared" si="2"/>
        <v>Februari</v>
      </c>
      <c r="C51" s="1">
        <f t="shared" si="3"/>
        <v>19</v>
      </c>
      <c r="D51" s="5">
        <v>2381000</v>
      </c>
      <c r="E51" s="2"/>
      <c r="F51" s="2">
        <f>SUM($D$2:$D51)</f>
        <v>121307500</v>
      </c>
      <c r="H51" s="1" t="str">
        <f t="shared" si="1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  <c r="L51" s="1" t="str">
        <f t="shared" si="0"/>
        <v>Februari</v>
      </c>
      <c r="M51" s="2">
        <f>SUMIFS(Belanja[Indogrosir],Belanja[BULAN],L51)</f>
        <v>0</v>
      </c>
      <c r="N51" s="2" cm="1">
        <f t="array" ref="N51">_xlfn.XLOOKUP(TRUE,Belanja[BULAN]=L51,Belanja[TOTAL],,,-1)</f>
        <v>146939500</v>
      </c>
    </row>
    <row r="52" spans="1:14" x14ac:dyDescent="0.25">
      <c r="A52" s="1">
        <f>SETUP!$B$1</f>
        <v>2024</v>
      </c>
      <c r="B52" s="1" t="str">
        <f t="shared" si="2"/>
        <v>Februari</v>
      </c>
      <c r="C52" s="1">
        <f t="shared" si="3"/>
        <v>20</v>
      </c>
      <c r="D52" s="4">
        <v>2301000</v>
      </c>
      <c r="E52" s="6"/>
      <c r="F52" s="2">
        <f>SUM($D$2:$D52)</f>
        <v>123608500</v>
      </c>
      <c r="H52" s="1" t="str">
        <f t="shared" si="1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  <c r="L52" s="1" t="str">
        <f t="shared" si="0"/>
        <v>Februari</v>
      </c>
      <c r="M52" s="2">
        <f>SUMIFS(Belanja[Indogrosir],Belanja[BULAN],L52)</f>
        <v>0</v>
      </c>
      <c r="N52" s="2" cm="1">
        <f t="array" ref="N52">_xlfn.XLOOKUP(TRUE,Belanja[BULAN]=L52,Belanja[TOTAL],,,-1)</f>
        <v>146939500</v>
      </c>
    </row>
    <row r="53" spans="1:14" x14ac:dyDescent="0.25">
      <c r="A53" s="1">
        <f>SETUP!$B$1</f>
        <v>2024</v>
      </c>
      <c r="B53" s="1" t="str">
        <f t="shared" si="2"/>
        <v>Februari</v>
      </c>
      <c r="C53" s="1">
        <f t="shared" si="3"/>
        <v>21</v>
      </c>
      <c r="D53" s="5">
        <v>2676000</v>
      </c>
      <c r="E53" s="2"/>
      <c r="F53" s="2">
        <f>SUM($D$2:$D53)</f>
        <v>126284500</v>
      </c>
      <c r="H53" s="1" t="str">
        <f t="shared" si="1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  <c r="L53" s="1" t="str">
        <f t="shared" si="0"/>
        <v>Februari</v>
      </c>
      <c r="M53" s="2">
        <f>SUMIFS(Belanja[Indogrosir],Belanja[BULAN],L53)</f>
        <v>0</v>
      </c>
      <c r="N53" s="2" cm="1">
        <f t="array" ref="N53">_xlfn.XLOOKUP(TRUE,Belanja[BULAN]=L53,Belanja[TOTAL],,,-1)</f>
        <v>146939500</v>
      </c>
    </row>
    <row r="54" spans="1:14" x14ac:dyDescent="0.25">
      <c r="A54" s="1">
        <f>SETUP!$B$1</f>
        <v>2024</v>
      </c>
      <c r="B54" s="1" t="str">
        <f t="shared" si="2"/>
        <v>Februari</v>
      </c>
      <c r="C54" s="1">
        <f t="shared" si="3"/>
        <v>22</v>
      </c>
      <c r="D54" s="4">
        <v>2910000</v>
      </c>
      <c r="E54" s="6"/>
      <c r="F54" s="2">
        <f>SUM($D$2:$D54)</f>
        <v>129194500</v>
      </c>
      <c r="H54" s="1" t="str">
        <f t="shared" si="1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  <c r="L54" s="1" t="str">
        <f t="shared" si="0"/>
        <v>Februari</v>
      </c>
      <c r="M54" s="2">
        <f>SUMIFS(Belanja[Indogrosir],Belanja[BULAN],L54)</f>
        <v>0</v>
      </c>
      <c r="N54" s="2" cm="1">
        <f t="array" ref="N54">_xlfn.XLOOKUP(TRUE,Belanja[BULAN]=L54,Belanja[TOTAL],,,-1)</f>
        <v>146939500</v>
      </c>
    </row>
    <row r="55" spans="1:14" x14ac:dyDescent="0.25">
      <c r="A55" s="1">
        <f>SETUP!$B$1</f>
        <v>2024</v>
      </c>
      <c r="B55" s="1" t="str">
        <f t="shared" si="2"/>
        <v>Februari</v>
      </c>
      <c r="C55" s="1">
        <f t="shared" si="3"/>
        <v>23</v>
      </c>
      <c r="D55" s="5">
        <v>2779000</v>
      </c>
      <c r="E55" s="2"/>
      <c r="F55" s="2">
        <f>SUM($D$2:$D55)</f>
        <v>131973500</v>
      </c>
      <c r="H55" s="1" t="str">
        <f t="shared" si="1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  <c r="L55" s="1" t="str">
        <f t="shared" si="0"/>
        <v>Februari</v>
      </c>
      <c r="M55" s="2">
        <f>SUMIFS(Belanja[Indogrosir],Belanja[BULAN],L55)</f>
        <v>0</v>
      </c>
      <c r="N55" s="2" cm="1">
        <f t="array" ref="N55">_xlfn.XLOOKUP(TRUE,Belanja[BULAN]=L55,Belanja[TOTAL],,,-1)</f>
        <v>146939500</v>
      </c>
    </row>
    <row r="56" spans="1:14" x14ac:dyDescent="0.25">
      <c r="A56" s="1">
        <f>SETUP!$B$1</f>
        <v>2024</v>
      </c>
      <c r="B56" s="1" t="str">
        <f t="shared" si="2"/>
        <v>Februari</v>
      </c>
      <c r="C56" s="1">
        <f t="shared" si="3"/>
        <v>24</v>
      </c>
      <c r="D56" s="4">
        <v>2728000</v>
      </c>
      <c r="E56" s="6"/>
      <c r="F56" s="2">
        <f>SUM($D$2:$D56)</f>
        <v>134701500</v>
      </c>
      <c r="H56" s="1" t="str">
        <f t="shared" si="1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  <c r="L56" s="1" t="str">
        <f t="shared" si="0"/>
        <v>Februari</v>
      </c>
      <c r="M56" s="2">
        <f>SUMIFS(Belanja[Indogrosir],Belanja[BULAN],L56)</f>
        <v>0</v>
      </c>
      <c r="N56" s="2" cm="1">
        <f t="array" ref="N56">_xlfn.XLOOKUP(TRUE,Belanja[BULAN]=L56,Belanja[TOTAL],,,-1)</f>
        <v>146939500</v>
      </c>
    </row>
    <row r="57" spans="1:14" x14ac:dyDescent="0.25">
      <c r="A57" s="1">
        <f>SETUP!$B$1</f>
        <v>2024</v>
      </c>
      <c r="B57" s="1" t="str">
        <f t="shared" si="2"/>
        <v>Februari</v>
      </c>
      <c r="C57" s="1">
        <f t="shared" si="3"/>
        <v>25</v>
      </c>
      <c r="D57" s="5">
        <v>2209000</v>
      </c>
      <c r="E57" s="2"/>
      <c r="F57" s="2">
        <f>SUM($D$2:$D57)</f>
        <v>136910500</v>
      </c>
      <c r="H57" s="1" t="str">
        <f t="shared" si="1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  <c r="L57" s="1" t="str">
        <f t="shared" si="0"/>
        <v>Februari</v>
      </c>
      <c r="M57" s="2">
        <f>SUMIFS(Belanja[Indogrosir],Belanja[BULAN],L57)</f>
        <v>0</v>
      </c>
      <c r="N57" s="2" cm="1">
        <f t="array" ref="N57">_xlfn.XLOOKUP(TRUE,Belanja[BULAN]=L57,Belanja[TOTAL],,,-1)</f>
        <v>146939500</v>
      </c>
    </row>
    <row r="58" spans="1:14" x14ac:dyDescent="0.25">
      <c r="A58" s="1">
        <f>SETUP!$B$1</f>
        <v>2024</v>
      </c>
      <c r="B58" s="1" t="str">
        <f t="shared" si="2"/>
        <v>Februari</v>
      </c>
      <c r="C58" s="1">
        <f t="shared" si="3"/>
        <v>26</v>
      </c>
      <c r="D58" s="4">
        <v>2513000</v>
      </c>
      <c r="E58" s="6"/>
      <c r="F58" s="2">
        <f>SUM($D$2:$D58)</f>
        <v>139423500</v>
      </c>
      <c r="H58" s="1" t="str">
        <f t="shared" si="1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  <c r="L58" s="1" t="str">
        <f t="shared" si="0"/>
        <v>Februari</v>
      </c>
      <c r="M58" s="2">
        <f>SUMIFS(Belanja[Indogrosir],Belanja[BULAN],L58)</f>
        <v>0</v>
      </c>
      <c r="N58" s="2" cm="1">
        <f t="array" ref="N58">_xlfn.XLOOKUP(TRUE,Belanja[BULAN]=L58,Belanja[TOTAL],,,-1)</f>
        <v>146939500</v>
      </c>
    </row>
    <row r="59" spans="1:14" x14ac:dyDescent="0.25">
      <c r="A59" s="1">
        <f>SETUP!$B$1</f>
        <v>2024</v>
      </c>
      <c r="B59" s="1" t="str">
        <f t="shared" si="2"/>
        <v>Februari</v>
      </c>
      <c r="C59" s="1">
        <f t="shared" si="3"/>
        <v>27</v>
      </c>
      <c r="D59" s="5">
        <v>2598000</v>
      </c>
      <c r="E59" s="2"/>
      <c r="F59" s="2">
        <f>SUM($D$2:$D59)</f>
        <v>142021500</v>
      </c>
      <c r="H59" s="1" t="str">
        <f t="shared" si="1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  <c r="L59" s="1" t="str">
        <f t="shared" si="0"/>
        <v>Februari</v>
      </c>
      <c r="M59" s="2">
        <f>SUMIFS(Belanja[Indogrosir],Belanja[BULAN],L59)</f>
        <v>0</v>
      </c>
      <c r="N59" s="2" cm="1">
        <f t="array" ref="N59">_xlfn.XLOOKUP(TRUE,Belanja[BULAN]=L59,Belanja[TOTAL],,,-1)</f>
        <v>146939500</v>
      </c>
    </row>
    <row r="60" spans="1:14" x14ac:dyDescent="0.25">
      <c r="A60" s="1">
        <f>SETUP!$B$1</f>
        <v>2024</v>
      </c>
      <c r="B60" s="1" t="str">
        <f t="shared" si="2"/>
        <v>Februari</v>
      </c>
      <c r="C60" s="1">
        <f t="shared" si="3"/>
        <v>28</v>
      </c>
      <c r="D60" s="4">
        <v>2419000</v>
      </c>
      <c r="E60" s="6"/>
      <c r="F60" s="2">
        <f>SUM($D$2:$D60)</f>
        <v>144440500</v>
      </c>
      <c r="H60" s="1" t="str">
        <f t="shared" si="1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  <c r="L60" s="1" t="str">
        <f t="shared" si="0"/>
        <v>Februari</v>
      </c>
      <c r="M60" s="2">
        <f>SUMIFS(Belanja[Indogrosir],Belanja[BULAN],L60)</f>
        <v>0</v>
      </c>
      <c r="N60" s="2" cm="1">
        <f t="array" ref="N60">_xlfn.XLOOKUP(TRUE,Belanja[BULAN]=L60,Belanja[TOTAL],,,-1)</f>
        <v>146939500</v>
      </c>
    </row>
    <row r="61" spans="1:14" x14ac:dyDescent="0.25">
      <c r="A61" s="1">
        <f>SETUP!$B$1</f>
        <v>2024</v>
      </c>
      <c r="B61" s="1" t="str">
        <f t="shared" si="2"/>
        <v>Februari</v>
      </c>
      <c r="C61" s="1">
        <f t="shared" si="3"/>
        <v>29</v>
      </c>
      <c r="D61" s="5">
        <v>2499000</v>
      </c>
      <c r="E61" s="2"/>
      <c r="F61" s="2">
        <f>SUM($D$2:$D61)</f>
        <v>146939500</v>
      </c>
      <c r="H61" s="1" t="str">
        <f t="shared" si="1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  <c r="L61" s="1" t="str">
        <f t="shared" si="0"/>
        <v>Februari</v>
      </c>
      <c r="M61" s="2">
        <f>SUMIFS(Belanja[Indogrosir],Belanja[BULAN],L61)</f>
        <v>0</v>
      </c>
      <c r="N61" s="2" cm="1">
        <f t="array" ref="N61">_xlfn.XLOOKUP(TRUE,Belanja[BULAN]=L61,Belanja[TOTAL],,,-1)</f>
        <v>146939500</v>
      </c>
    </row>
    <row r="62" spans="1:14" x14ac:dyDescent="0.25">
      <c r="A62" s="1">
        <f>SETUP!$B$1</f>
        <v>2024</v>
      </c>
      <c r="B62" s="1" t="str">
        <f t="shared" si="2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1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  <c r="L62" s="1" t="str">
        <f t="shared" si="0"/>
        <v>Maret</v>
      </c>
      <c r="M62" s="2">
        <f>SUMIFS(Belanja[Indogrosir],Belanja[BULAN],L62)</f>
        <v>0</v>
      </c>
      <c r="N62" s="2" cm="1">
        <f t="array" ref="N62">_xlfn.XLOOKUP(TRUE,Belanja[BULAN]=L62,Belanja[TOTAL],,,-1)</f>
        <v>218453500</v>
      </c>
    </row>
    <row r="63" spans="1:14" x14ac:dyDescent="0.25">
      <c r="A63" s="1">
        <f>SETUP!$B$1</f>
        <v>2024</v>
      </c>
      <c r="B63" s="1" t="str">
        <f t="shared" si="2"/>
        <v>Maret</v>
      </c>
      <c r="C63" s="1">
        <f t="shared" ref="C63:C126" si="4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1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  <c r="L63" s="1" t="str">
        <f t="shared" si="0"/>
        <v>Maret</v>
      </c>
      <c r="M63" s="2">
        <f>SUMIFS(Belanja[Indogrosir],Belanja[BULAN],L63)</f>
        <v>0</v>
      </c>
      <c r="N63" s="2" cm="1">
        <f t="array" ref="N63">_xlfn.XLOOKUP(TRUE,Belanja[BULAN]=L63,Belanja[TOTAL],,,-1)</f>
        <v>218453500</v>
      </c>
    </row>
    <row r="64" spans="1:14" x14ac:dyDescent="0.25">
      <c r="A64" s="1">
        <f>SETUP!$B$1</f>
        <v>2024</v>
      </c>
      <c r="B64" s="1" t="str">
        <f t="shared" si="2"/>
        <v>Maret</v>
      </c>
      <c r="C64" s="1">
        <f t="shared" si="4"/>
        <v>3</v>
      </c>
      <c r="D64" s="4">
        <v>2429000</v>
      </c>
      <c r="E64" s="6"/>
      <c r="F64" s="2">
        <f>SUM($D$2:$D64)</f>
        <v>153898500</v>
      </c>
      <c r="H64" s="1" t="str">
        <f t="shared" si="1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  <c r="L64" s="1" t="str">
        <f t="shared" si="0"/>
        <v>Maret</v>
      </c>
      <c r="M64" s="2">
        <f>SUMIFS(Belanja[Indogrosir],Belanja[BULAN],L64)</f>
        <v>0</v>
      </c>
      <c r="N64" s="2" cm="1">
        <f t="array" ref="N64">_xlfn.XLOOKUP(TRUE,Belanja[BULAN]=L64,Belanja[TOTAL],,,-1)</f>
        <v>218453500</v>
      </c>
    </row>
    <row r="65" spans="1:14" x14ac:dyDescent="0.25">
      <c r="A65" s="1">
        <f>SETUP!$B$1</f>
        <v>2024</v>
      </c>
      <c r="B65" s="1" t="str">
        <f t="shared" si="2"/>
        <v>Maret</v>
      </c>
      <c r="C65" s="1">
        <f t="shared" si="4"/>
        <v>4</v>
      </c>
      <c r="D65" s="5">
        <v>2400000</v>
      </c>
      <c r="E65" s="2"/>
      <c r="F65" s="2">
        <f>SUM($D$2:$D65)</f>
        <v>156298500</v>
      </c>
      <c r="H65" s="1" t="str">
        <f t="shared" si="1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  <c r="L65" s="1" t="str">
        <f t="shared" si="0"/>
        <v>Maret</v>
      </c>
      <c r="M65" s="2">
        <f>SUMIFS(Belanja[Indogrosir],Belanja[BULAN],L65)</f>
        <v>0</v>
      </c>
      <c r="N65" s="2" cm="1">
        <f t="array" ref="N65">_xlfn.XLOOKUP(TRUE,Belanja[BULAN]=L65,Belanja[TOTAL],,,-1)</f>
        <v>218453500</v>
      </c>
    </row>
    <row r="66" spans="1:14" x14ac:dyDescent="0.25">
      <c r="A66" s="1">
        <f>SETUP!$B$1</f>
        <v>2024</v>
      </c>
      <c r="B66" s="1" t="str">
        <f t="shared" si="2"/>
        <v>Maret</v>
      </c>
      <c r="C66" s="1">
        <f t="shared" si="4"/>
        <v>5</v>
      </c>
      <c r="D66" s="4">
        <v>2408000</v>
      </c>
      <c r="E66" s="6"/>
      <c r="F66" s="2">
        <f>SUM($D$2:$D66)</f>
        <v>158706500</v>
      </c>
      <c r="H66" s="1" t="str">
        <f t="shared" si="1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  <c r="L66" s="1" t="str">
        <f t="shared" ref="L66:L129" si="5">B66</f>
        <v>Maret</v>
      </c>
      <c r="M66" s="2">
        <f>SUMIFS(Belanja[Indogrosir],Belanja[BULAN],L66)</f>
        <v>0</v>
      </c>
      <c r="N66" s="2" cm="1">
        <f t="array" ref="N66">_xlfn.XLOOKUP(TRUE,Belanja[BULAN]=L66,Belanja[TOTAL],,,-1)</f>
        <v>218453500</v>
      </c>
    </row>
    <row r="67" spans="1:14" x14ac:dyDescent="0.25">
      <c r="A67" s="1">
        <f>SETUP!$B$1</f>
        <v>2024</v>
      </c>
      <c r="B67" s="1" t="str">
        <f t="shared" si="2"/>
        <v>Maret</v>
      </c>
      <c r="C67" s="1">
        <f t="shared" si="4"/>
        <v>6</v>
      </c>
      <c r="D67" s="5">
        <v>2444000</v>
      </c>
      <c r="E67" s="2"/>
      <c r="F67" s="2">
        <f>SUM($D$2:$D67)</f>
        <v>161150500</v>
      </c>
      <c r="H67" s="1" t="str">
        <f t="shared" ref="H67:H130" si="6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  <c r="L67" s="1" t="str">
        <f t="shared" si="5"/>
        <v>Maret</v>
      </c>
      <c r="M67" s="2">
        <f>SUMIFS(Belanja[Indogrosir],Belanja[BULAN],L67)</f>
        <v>0</v>
      </c>
      <c r="N67" s="2" cm="1">
        <f t="array" ref="N67">_xlfn.XLOOKUP(TRUE,Belanja[BULAN]=L67,Belanja[TOTAL],,,-1)</f>
        <v>218453500</v>
      </c>
    </row>
    <row r="68" spans="1:14" x14ac:dyDescent="0.25">
      <c r="A68" s="1">
        <f>SETUP!$B$1</f>
        <v>2024</v>
      </c>
      <c r="B68" s="1" t="str">
        <f t="shared" ref="B68:B131" si="7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4"/>
        <v>7</v>
      </c>
      <c r="D68" s="4">
        <v>2119000</v>
      </c>
      <c r="E68" s="6"/>
      <c r="F68" s="2">
        <f>SUM($D$2:$D68)</f>
        <v>163269500</v>
      </c>
      <c r="H68" s="1" t="str">
        <f t="shared" si="6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  <c r="L68" s="1" t="str">
        <f t="shared" si="5"/>
        <v>Maret</v>
      </c>
      <c r="M68" s="2">
        <f>SUMIFS(Belanja[Indogrosir],Belanja[BULAN],L68)</f>
        <v>0</v>
      </c>
      <c r="N68" s="2" cm="1">
        <f t="array" ref="N68">_xlfn.XLOOKUP(TRUE,Belanja[BULAN]=L68,Belanja[TOTAL],,,-1)</f>
        <v>218453500</v>
      </c>
    </row>
    <row r="69" spans="1:14" x14ac:dyDescent="0.25">
      <c r="A69" s="1">
        <f>SETUP!$B$1</f>
        <v>2024</v>
      </c>
      <c r="B69" s="1" t="str">
        <f t="shared" si="7"/>
        <v>Maret</v>
      </c>
      <c r="C69" s="1">
        <f t="shared" si="4"/>
        <v>8</v>
      </c>
      <c r="D69" s="5">
        <v>2251000</v>
      </c>
      <c r="E69" s="2"/>
      <c r="F69" s="2">
        <f>SUM($D$2:$D69)</f>
        <v>165520500</v>
      </c>
      <c r="H69" s="1" t="str">
        <f t="shared" si="6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  <c r="L69" s="1" t="str">
        <f t="shared" si="5"/>
        <v>Maret</v>
      </c>
      <c r="M69" s="2">
        <f>SUMIFS(Belanja[Indogrosir],Belanja[BULAN],L69)</f>
        <v>0</v>
      </c>
      <c r="N69" s="2" cm="1">
        <f t="array" ref="N69">_xlfn.XLOOKUP(TRUE,Belanja[BULAN]=L69,Belanja[TOTAL],,,-1)</f>
        <v>218453500</v>
      </c>
    </row>
    <row r="70" spans="1:14" x14ac:dyDescent="0.25">
      <c r="A70" s="1">
        <f>SETUP!$B$1</f>
        <v>2024</v>
      </c>
      <c r="B70" s="1" t="str">
        <f t="shared" si="7"/>
        <v>Maret</v>
      </c>
      <c r="C70" s="1">
        <f t="shared" si="4"/>
        <v>9</v>
      </c>
      <c r="D70" s="4">
        <v>2300000</v>
      </c>
      <c r="E70" s="6"/>
      <c r="F70" s="2">
        <f>SUM($D$2:$D70)</f>
        <v>167820500</v>
      </c>
      <c r="H70" s="1" t="str">
        <f t="shared" si="6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  <c r="L70" s="1" t="str">
        <f t="shared" si="5"/>
        <v>Maret</v>
      </c>
      <c r="M70" s="2">
        <f>SUMIFS(Belanja[Indogrosir],Belanja[BULAN],L70)</f>
        <v>0</v>
      </c>
      <c r="N70" s="2" cm="1">
        <f t="array" ref="N70">_xlfn.XLOOKUP(TRUE,Belanja[BULAN]=L70,Belanja[TOTAL],,,-1)</f>
        <v>218453500</v>
      </c>
    </row>
    <row r="71" spans="1:14" x14ac:dyDescent="0.25">
      <c r="A71" s="1">
        <f>SETUP!$B$1</f>
        <v>2024</v>
      </c>
      <c r="B71" s="1" t="str">
        <f t="shared" si="7"/>
        <v>Maret</v>
      </c>
      <c r="C71" s="1">
        <f t="shared" si="4"/>
        <v>10</v>
      </c>
      <c r="D71" s="5">
        <v>2274000</v>
      </c>
      <c r="E71" s="2"/>
      <c r="F71" s="2">
        <f>SUM($D$2:$D71)</f>
        <v>170094500</v>
      </c>
      <c r="H71" s="1" t="str">
        <f t="shared" si="6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  <c r="L71" s="1" t="str">
        <f t="shared" si="5"/>
        <v>Maret</v>
      </c>
      <c r="M71" s="2">
        <f>SUMIFS(Belanja[Indogrosir],Belanja[BULAN],L71)</f>
        <v>0</v>
      </c>
      <c r="N71" s="2" cm="1">
        <f t="array" ref="N71">_xlfn.XLOOKUP(TRUE,Belanja[BULAN]=L71,Belanja[TOTAL],,,-1)</f>
        <v>218453500</v>
      </c>
    </row>
    <row r="72" spans="1:14" x14ac:dyDescent="0.25">
      <c r="A72" s="1">
        <f>SETUP!$B$1</f>
        <v>2024</v>
      </c>
      <c r="B72" s="1" t="str">
        <f t="shared" si="7"/>
        <v>Maret</v>
      </c>
      <c r="C72" s="1">
        <f t="shared" si="4"/>
        <v>11</v>
      </c>
      <c r="D72" s="4">
        <v>2355000</v>
      </c>
      <c r="E72" s="6"/>
      <c r="F72" s="2">
        <f>SUM($D$2:$D72)</f>
        <v>172449500</v>
      </c>
      <c r="H72" s="1" t="str">
        <f t="shared" si="6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  <c r="L72" s="1" t="str">
        <f t="shared" si="5"/>
        <v>Maret</v>
      </c>
      <c r="M72" s="2">
        <f>SUMIFS(Belanja[Indogrosir],Belanja[BULAN],L72)</f>
        <v>0</v>
      </c>
      <c r="N72" s="2" cm="1">
        <f t="array" ref="N72">_xlfn.XLOOKUP(TRUE,Belanja[BULAN]=L72,Belanja[TOTAL],,,-1)</f>
        <v>218453500</v>
      </c>
    </row>
    <row r="73" spans="1:14" x14ac:dyDescent="0.25">
      <c r="A73" s="1">
        <f>SETUP!$B$1</f>
        <v>2024</v>
      </c>
      <c r="B73" s="1" t="str">
        <f t="shared" si="7"/>
        <v>Maret</v>
      </c>
      <c r="C73" s="1">
        <f t="shared" si="4"/>
        <v>12</v>
      </c>
      <c r="D73" s="5">
        <v>2135000</v>
      </c>
      <c r="E73" s="2"/>
      <c r="F73" s="2">
        <f>SUM($D$2:$D73)</f>
        <v>174584500</v>
      </c>
      <c r="H73" s="1" t="str">
        <f t="shared" si="6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  <c r="L73" s="1" t="str">
        <f t="shared" si="5"/>
        <v>Maret</v>
      </c>
      <c r="M73" s="2">
        <f>SUMIFS(Belanja[Indogrosir],Belanja[BULAN],L73)</f>
        <v>0</v>
      </c>
      <c r="N73" s="2" cm="1">
        <f t="array" ref="N73">_xlfn.XLOOKUP(TRUE,Belanja[BULAN]=L73,Belanja[TOTAL],,,-1)</f>
        <v>218453500</v>
      </c>
    </row>
    <row r="74" spans="1:14" x14ac:dyDescent="0.25">
      <c r="A74" s="1">
        <f>SETUP!$B$1</f>
        <v>2024</v>
      </c>
      <c r="B74" s="1" t="str">
        <f t="shared" si="7"/>
        <v>Maret</v>
      </c>
      <c r="C74" s="1">
        <f t="shared" si="4"/>
        <v>13</v>
      </c>
      <c r="D74" s="4">
        <v>2230000</v>
      </c>
      <c r="E74" s="6"/>
      <c r="F74" s="2">
        <f>SUM($D$2:$D74)</f>
        <v>176814500</v>
      </c>
      <c r="H74" s="1" t="str">
        <f t="shared" si="6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  <c r="L74" s="1" t="str">
        <f t="shared" si="5"/>
        <v>Maret</v>
      </c>
      <c r="M74" s="2">
        <f>SUMIFS(Belanja[Indogrosir],Belanja[BULAN],L74)</f>
        <v>0</v>
      </c>
      <c r="N74" s="2" cm="1">
        <f t="array" ref="N74">_xlfn.XLOOKUP(TRUE,Belanja[BULAN]=L74,Belanja[TOTAL],,,-1)</f>
        <v>218453500</v>
      </c>
    </row>
    <row r="75" spans="1:14" x14ac:dyDescent="0.25">
      <c r="A75" s="1">
        <f>SETUP!$B$1</f>
        <v>2024</v>
      </c>
      <c r="B75" s="1" t="str">
        <f t="shared" si="7"/>
        <v>Maret</v>
      </c>
      <c r="C75" s="1">
        <f t="shared" si="4"/>
        <v>14</v>
      </c>
      <c r="D75" s="5">
        <v>2287000</v>
      </c>
      <c r="E75" s="2"/>
      <c r="F75" s="2">
        <f>SUM($D$2:$D75)</f>
        <v>179101500</v>
      </c>
      <c r="H75" s="1" t="str">
        <f t="shared" si="6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  <c r="L75" s="1" t="str">
        <f t="shared" si="5"/>
        <v>Maret</v>
      </c>
      <c r="M75" s="2">
        <f>SUMIFS(Belanja[Indogrosir],Belanja[BULAN],L75)</f>
        <v>0</v>
      </c>
      <c r="N75" s="2" cm="1">
        <f t="array" ref="N75">_xlfn.XLOOKUP(TRUE,Belanja[BULAN]=L75,Belanja[TOTAL],,,-1)</f>
        <v>218453500</v>
      </c>
    </row>
    <row r="76" spans="1:14" x14ac:dyDescent="0.25">
      <c r="A76" s="1">
        <f>SETUP!$B$1</f>
        <v>2024</v>
      </c>
      <c r="B76" s="1" t="str">
        <f t="shared" si="7"/>
        <v>Maret</v>
      </c>
      <c r="C76" s="1">
        <f t="shared" si="4"/>
        <v>15</v>
      </c>
      <c r="D76" s="4">
        <v>2309000</v>
      </c>
      <c r="E76" s="6"/>
      <c r="F76" s="2">
        <f>SUM($D$2:$D76)</f>
        <v>181410500</v>
      </c>
      <c r="H76" s="1" t="str">
        <f t="shared" si="6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  <c r="L76" s="1" t="str">
        <f t="shared" si="5"/>
        <v>Maret</v>
      </c>
      <c r="M76" s="2">
        <f>SUMIFS(Belanja[Indogrosir],Belanja[BULAN],L76)</f>
        <v>0</v>
      </c>
      <c r="N76" s="2" cm="1">
        <f t="array" ref="N76">_xlfn.XLOOKUP(TRUE,Belanja[BULAN]=L76,Belanja[TOTAL],,,-1)</f>
        <v>218453500</v>
      </c>
    </row>
    <row r="77" spans="1:14" x14ac:dyDescent="0.25">
      <c r="A77" s="1">
        <f>SETUP!$B$1</f>
        <v>2024</v>
      </c>
      <c r="B77" s="1" t="str">
        <f t="shared" si="7"/>
        <v>Maret</v>
      </c>
      <c r="C77" s="1">
        <f t="shared" si="4"/>
        <v>16</v>
      </c>
      <c r="D77" s="5">
        <v>2555000</v>
      </c>
      <c r="E77" s="2"/>
      <c r="F77" s="2">
        <f>SUM($D$2:$D77)</f>
        <v>183965500</v>
      </c>
      <c r="H77" s="1" t="str">
        <f t="shared" si="6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  <c r="L77" s="1" t="str">
        <f t="shared" si="5"/>
        <v>Maret</v>
      </c>
      <c r="M77" s="2">
        <f>SUMIFS(Belanja[Indogrosir],Belanja[BULAN],L77)</f>
        <v>0</v>
      </c>
      <c r="N77" s="2" cm="1">
        <f t="array" ref="N77">_xlfn.XLOOKUP(TRUE,Belanja[BULAN]=L77,Belanja[TOTAL],,,-1)</f>
        <v>218453500</v>
      </c>
    </row>
    <row r="78" spans="1:14" x14ac:dyDescent="0.25">
      <c r="A78" s="1">
        <f>SETUP!$B$1</f>
        <v>2024</v>
      </c>
      <c r="B78" s="1" t="str">
        <f t="shared" si="7"/>
        <v>Maret</v>
      </c>
      <c r="C78" s="1">
        <f t="shared" si="4"/>
        <v>17</v>
      </c>
      <c r="D78" s="4">
        <v>2522000</v>
      </c>
      <c r="E78" s="6"/>
      <c r="F78" s="2">
        <f>SUM($D$2:$D78)</f>
        <v>186487500</v>
      </c>
      <c r="H78" s="1" t="str">
        <f t="shared" si="6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  <c r="L78" s="1" t="str">
        <f t="shared" si="5"/>
        <v>Maret</v>
      </c>
      <c r="M78" s="2">
        <f>SUMIFS(Belanja[Indogrosir],Belanja[BULAN],L78)</f>
        <v>0</v>
      </c>
      <c r="N78" s="2" cm="1">
        <f t="array" ref="N78">_xlfn.XLOOKUP(TRUE,Belanja[BULAN]=L78,Belanja[TOTAL],,,-1)</f>
        <v>218453500</v>
      </c>
    </row>
    <row r="79" spans="1:14" x14ac:dyDescent="0.25">
      <c r="A79" s="1">
        <f>SETUP!$B$1</f>
        <v>2024</v>
      </c>
      <c r="B79" s="1" t="str">
        <f t="shared" si="7"/>
        <v>Maret</v>
      </c>
      <c r="C79" s="1">
        <f t="shared" si="4"/>
        <v>18</v>
      </c>
      <c r="D79" s="5">
        <v>2420000</v>
      </c>
      <c r="E79" s="2"/>
      <c r="F79" s="2">
        <f>SUM($D$2:$D79)</f>
        <v>188907500</v>
      </c>
      <c r="H79" s="1" t="str">
        <f t="shared" si="6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  <c r="L79" s="1" t="str">
        <f t="shared" si="5"/>
        <v>Maret</v>
      </c>
      <c r="M79" s="2">
        <f>SUMIFS(Belanja[Indogrosir],Belanja[BULAN],L79)</f>
        <v>0</v>
      </c>
      <c r="N79" s="2" cm="1">
        <f t="array" ref="N79">_xlfn.XLOOKUP(TRUE,Belanja[BULAN]=L79,Belanja[TOTAL],,,-1)</f>
        <v>218453500</v>
      </c>
    </row>
    <row r="80" spans="1:14" x14ac:dyDescent="0.25">
      <c r="A80" s="1">
        <f>SETUP!$B$1</f>
        <v>2024</v>
      </c>
      <c r="B80" s="1" t="str">
        <f t="shared" si="7"/>
        <v>Maret</v>
      </c>
      <c r="C80" s="1">
        <f t="shared" si="4"/>
        <v>19</v>
      </c>
      <c r="D80" s="4">
        <v>2223000</v>
      </c>
      <c r="E80" s="6"/>
      <c r="F80" s="2">
        <f>SUM($D$2:$D80)</f>
        <v>191130500</v>
      </c>
      <c r="H80" s="1" t="str">
        <f t="shared" si="6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  <c r="L80" s="1" t="str">
        <f t="shared" si="5"/>
        <v>Maret</v>
      </c>
      <c r="M80" s="2">
        <f>SUMIFS(Belanja[Indogrosir],Belanja[BULAN],L80)</f>
        <v>0</v>
      </c>
      <c r="N80" s="2" cm="1">
        <f t="array" ref="N80">_xlfn.XLOOKUP(TRUE,Belanja[BULAN]=L80,Belanja[TOTAL],,,-1)</f>
        <v>218453500</v>
      </c>
    </row>
    <row r="81" spans="1:14" x14ac:dyDescent="0.25">
      <c r="A81" s="1">
        <f>SETUP!$B$1</f>
        <v>2024</v>
      </c>
      <c r="B81" s="1" t="str">
        <f t="shared" si="7"/>
        <v>Maret</v>
      </c>
      <c r="C81" s="1">
        <f t="shared" si="4"/>
        <v>20</v>
      </c>
      <c r="D81" s="5">
        <v>2363000</v>
      </c>
      <c r="E81" s="2"/>
      <c r="F81" s="2">
        <f>SUM($D$2:$D81)</f>
        <v>193493500</v>
      </c>
      <c r="H81" s="1" t="str">
        <f t="shared" si="6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  <c r="L81" s="1" t="str">
        <f t="shared" si="5"/>
        <v>Maret</v>
      </c>
      <c r="M81" s="2">
        <f>SUMIFS(Belanja[Indogrosir],Belanja[BULAN],L81)</f>
        <v>0</v>
      </c>
      <c r="N81" s="2" cm="1">
        <f t="array" ref="N81">_xlfn.XLOOKUP(TRUE,Belanja[BULAN]=L81,Belanja[TOTAL],,,-1)</f>
        <v>218453500</v>
      </c>
    </row>
    <row r="82" spans="1:14" x14ac:dyDescent="0.25">
      <c r="A82" s="1">
        <f>SETUP!$B$1</f>
        <v>2024</v>
      </c>
      <c r="B82" s="1" t="str">
        <f t="shared" si="7"/>
        <v>Maret</v>
      </c>
      <c r="C82" s="1">
        <f t="shared" si="4"/>
        <v>21</v>
      </c>
      <c r="D82" s="4">
        <v>2382000</v>
      </c>
      <c r="E82" s="6"/>
      <c r="F82" s="2">
        <f>SUM($D$2:$D82)</f>
        <v>195875500</v>
      </c>
      <c r="H82" s="1" t="str">
        <f t="shared" si="6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  <c r="L82" s="1" t="str">
        <f t="shared" si="5"/>
        <v>Maret</v>
      </c>
      <c r="M82" s="2">
        <f>SUMIFS(Belanja[Indogrosir],Belanja[BULAN],L82)</f>
        <v>0</v>
      </c>
      <c r="N82" s="2" cm="1">
        <f t="array" ref="N82">_xlfn.XLOOKUP(TRUE,Belanja[BULAN]=L82,Belanja[TOTAL],,,-1)</f>
        <v>218453500</v>
      </c>
    </row>
    <row r="83" spans="1:14" x14ac:dyDescent="0.25">
      <c r="A83" s="1">
        <f>SETUP!$B$1</f>
        <v>2024</v>
      </c>
      <c r="B83" s="1" t="str">
        <f t="shared" si="7"/>
        <v>Maret</v>
      </c>
      <c r="C83" s="1">
        <f t="shared" si="4"/>
        <v>22</v>
      </c>
      <c r="D83" s="5">
        <v>2199000</v>
      </c>
      <c r="E83" s="2"/>
      <c r="F83" s="2">
        <f>SUM($D$2:$D83)</f>
        <v>198074500</v>
      </c>
      <c r="H83" s="1" t="str">
        <f t="shared" si="6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  <c r="L83" s="1" t="str">
        <f t="shared" si="5"/>
        <v>Maret</v>
      </c>
      <c r="M83" s="2">
        <f>SUMIFS(Belanja[Indogrosir],Belanja[BULAN],L83)</f>
        <v>0</v>
      </c>
      <c r="N83" s="2" cm="1">
        <f t="array" ref="N83">_xlfn.XLOOKUP(TRUE,Belanja[BULAN]=L83,Belanja[TOTAL],,,-1)</f>
        <v>218453500</v>
      </c>
    </row>
    <row r="84" spans="1:14" x14ac:dyDescent="0.25">
      <c r="A84" s="1">
        <f>SETUP!$B$1</f>
        <v>2024</v>
      </c>
      <c r="B84" s="1" t="str">
        <f t="shared" si="7"/>
        <v>Maret</v>
      </c>
      <c r="C84" s="1">
        <f t="shared" si="4"/>
        <v>23</v>
      </c>
      <c r="D84" s="4">
        <v>2477000</v>
      </c>
      <c r="E84" s="6"/>
      <c r="F84" s="2">
        <f>SUM($D$2:$D84)</f>
        <v>200551500</v>
      </c>
      <c r="H84" s="1" t="str">
        <f t="shared" si="6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  <c r="L84" s="1" t="str">
        <f t="shared" si="5"/>
        <v>Maret</v>
      </c>
      <c r="M84" s="2">
        <f>SUMIFS(Belanja[Indogrosir],Belanja[BULAN],L84)</f>
        <v>0</v>
      </c>
      <c r="N84" s="2" cm="1">
        <f t="array" ref="N84">_xlfn.XLOOKUP(TRUE,Belanja[BULAN]=L84,Belanja[TOTAL],,,-1)</f>
        <v>218453500</v>
      </c>
    </row>
    <row r="85" spans="1:14" x14ac:dyDescent="0.25">
      <c r="A85" s="1">
        <f>SETUP!$B$1</f>
        <v>2024</v>
      </c>
      <c r="B85" s="1" t="str">
        <f t="shared" si="7"/>
        <v>Maret</v>
      </c>
      <c r="C85" s="1">
        <f t="shared" si="4"/>
        <v>24</v>
      </c>
      <c r="D85" s="5">
        <v>2088000</v>
      </c>
      <c r="E85" s="2"/>
      <c r="F85" s="2">
        <f>SUM($D$2:$D85)</f>
        <v>202639500</v>
      </c>
      <c r="H85" s="1" t="str">
        <f t="shared" si="6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  <c r="L85" s="1" t="str">
        <f t="shared" si="5"/>
        <v>Maret</v>
      </c>
      <c r="M85" s="2">
        <f>SUMIFS(Belanja[Indogrosir],Belanja[BULAN],L85)</f>
        <v>0</v>
      </c>
      <c r="N85" s="2" cm="1">
        <f t="array" ref="N85">_xlfn.XLOOKUP(TRUE,Belanja[BULAN]=L85,Belanja[TOTAL],,,-1)</f>
        <v>218453500</v>
      </c>
    </row>
    <row r="86" spans="1:14" x14ac:dyDescent="0.25">
      <c r="A86" s="1">
        <f>SETUP!$B$1</f>
        <v>2024</v>
      </c>
      <c r="B86" s="1" t="str">
        <f t="shared" si="7"/>
        <v>Maret</v>
      </c>
      <c r="C86" s="1">
        <f t="shared" si="4"/>
        <v>25</v>
      </c>
      <c r="D86" s="4">
        <v>2816000</v>
      </c>
      <c r="E86" s="6"/>
      <c r="F86" s="2">
        <f>SUM($D$2:$D86)</f>
        <v>205455500</v>
      </c>
      <c r="H86" s="1" t="str">
        <f t="shared" si="6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  <c r="L86" s="1" t="str">
        <f t="shared" si="5"/>
        <v>Maret</v>
      </c>
      <c r="M86" s="2">
        <f>SUMIFS(Belanja[Indogrosir],Belanja[BULAN],L86)</f>
        <v>0</v>
      </c>
      <c r="N86" s="2" cm="1">
        <f t="array" ref="N86">_xlfn.XLOOKUP(TRUE,Belanja[BULAN]=L86,Belanja[TOTAL],,,-1)</f>
        <v>218453500</v>
      </c>
    </row>
    <row r="87" spans="1:14" x14ac:dyDescent="0.25">
      <c r="A87" s="1">
        <f>SETUP!$B$1</f>
        <v>2024</v>
      </c>
      <c r="B87" s="1" t="str">
        <f t="shared" si="7"/>
        <v>Maret</v>
      </c>
      <c r="C87" s="1">
        <f t="shared" si="4"/>
        <v>26</v>
      </c>
      <c r="D87" s="5">
        <v>2504000</v>
      </c>
      <c r="E87" s="2"/>
      <c r="F87" s="2">
        <f>SUM($D$2:$D87)</f>
        <v>207959500</v>
      </c>
      <c r="H87" s="1" t="str">
        <f t="shared" si="6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  <c r="L87" s="1" t="str">
        <f t="shared" si="5"/>
        <v>Maret</v>
      </c>
      <c r="M87" s="2">
        <f>SUMIFS(Belanja[Indogrosir],Belanja[BULAN],L87)</f>
        <v>0</v>
      </c>
      <c r="N87" s="2" cm="1">
        <f t="array" ref="N87">_xlfn.XLOOKUP(TRUE,Belanja[BULAN]=L87,Belanja[TOTAL],,,-1)</f>
        <v>218453500</v>
      </c>
    </row>
    <row r="88" spans="1:14" x14ac:dyDescent="0.25">
      <c r="A88" s="1">
        <f>SETUP!$B$1</f>
        <v>2024</v>
      </c>
      <c r="B88" s="1" t="str">
        <f t="shared" si="7"/>
        <v>Maret</v>
      </c>
      <c r="C88" s="1">
        <f t="shared" si="4"/>
        <v>27</v>
      </c>
      <c r="D88" s="4">
        <v>2000000</v>
      </c>
      <c r="E88" s="6"/>
      <c r="F88" s="2">
        <f>SUM($D$2:$D88)</f>
        <v>209959500</v>
      </c>
      <c r="H88" s="1" t="str">
        <f t="shared" si="6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  <c r="L88" s="1" t="str">
        <f t="shared" si="5"/>
        <v>Maret</v>
      </c>
      <c r="M88" s="2">
        <f>SUMIFS(Belanja[Indogrosir],Belanja[BULAN],L88)</f>
        <v>0</v>
      </c>
      <c r="N88" s="2" cm="1">
        <f t="array" ref="N88">_xlfn.XLOOKUP(TRUE,Belanja[BULAN]=L88,Belanja[TOTAL],,,-1)</f>
        <v>218453500</v>
      </c>
    </row>
    <row r="89" spans="1:14" x14ac:dyDescent="0.25">
      <c r="A89" s="1">
        <f>SETUP!$B$1</f>
        <v>2024</v>
      </c>
      <c r="B89" s="1" t="str">
        <f t="shared" si="7"/>
        <v>Maret</v>
      </c>
      <c r="C89" s="1">
        <f t="shared" si="4"/>
        <v>28</v>
      </c>
      <c r="D89" s="5">
        <v>2099000</v>
      </c>
      <c r="E89" s="2"/>
      <c r="F89" s="2">
        <f>SUM($D$2:$D89)</f>
        <v>212058500</v>
      </c>
      <c r="H89" s="1" t="str">
        <f t="shared" si="6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  <c r="L89" s="1" t="str">
        <f t="shared" si="5"/>
        <v>Maret</v>
      </c>
      <c r="M89" s="2">
        <f>SUMIFS(Belanja[Indogrosir],Belanja[BULAN],L89)</f>
        <v>0</v>
      </c>
      <c r="N89" s="2" cm="1">
        <f t="array" ref="N89">_xlfn.XLOOKUP(TRUE,Belanja[BULAN]=L89,Belanja[TOTAL],,,-1)</f>
        <v>218453500</v>
      </c>
    </row>
    <row r="90" spans="1:14" x14ac:dyDescent="0.25">
      <c r="A90" s="1">
        <f>SETUP!$B$1</f>
        <v>2024</v>
      </c>
      <c r="B90" s="1" t="str">
        <f t="shared" si="7"/>
        <v>Maret</v>
      </c>
      <c r="C90" s="1">
        <f t="shared" si="4"/>
        <v>29</v>
      </c>
      <c r="D90" s="4">
        <v>1863000</v>
      </c>
      <c r="E90" s="6"/>
      <c r="F90" s="2">
        <f>SUM($D$2:$D90)</f>
        <v>213921500</v>
      </c>
      <c r="H90" s="1" t="str">
        <f t="shared" si="6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  <c r="L90" s="1" t="str">
        <f t="shared" si="5"/>
        <v>Maret</v>
      </c>
      <c r="M90" s="2">
        <f>SUMIFS(Belanja[Indogrosir],Belanja[BULAN],L90)</f>
        <v>0</v>
      </c>
      <c r="N90" s="2" cm="1">
        <f t="array" ref="N90">_xlfn.XLOOKUP(TRUE,Belanja[BULAN]=L90,Belanja[TOTAL],,,-1)</f>
        <v>218453500</v>
      </c>
    </row>
    <row r="91" spans="1:14" x14ac:dyDescent="0.25">
      <c r="A91" s="1">
        <f>SETUP!$B$1</f>
        <v>2024</v>
      </c>
      <c r="B91" s="1" t="str">
        <f t="shared" si="7"/>
        <v>Maret</v>
      </c>
      <c r="C91" s="1">
        <f t="shared" si="4"/>
        <v>30</v>
      </c>
      <c r="D91" s="5">
        <v>2500000</v>
      </c>
      <c r="E91" s="2"/>
      <c r="F91" s="2">
        <f>SUM($D$2:$D91)</f>
        <v>216421500</v>
      </c>
      <c r="H91" s="1" t="str">
        <f t="shared" si="6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  <c r="L91" s="1" t="str">
        <f t="shared" si="5"/>
        <v>Maret</v>
      </c>
      <c r="M91" s="2">
        <f>SUMIFS(Belanja[Indogrosir],Belanja[BULAN],L91)</f>
        <v>0</v>
      </c>
      <c r="N91" s="2" cm="1">
        <f t="array" ref="N91">_xlfn.XLOOKUP(TRUE,Belanja[BULAN]=L91,Belanja[TOTAL],,,-1)</f>
        <v>218453500</v>
      </c>
    </row>
    <row r="92" spans="1:14" x14ac:dyDescent="0.25">
      <c r="A92" s="1">
        <f>SETUP!$B$1</f>
        <v>2024</v>
      </c>
      <c r="B92" s="1" t="str">
        <f t="shared" si="7"/>
        <v>Maret</v>
      </c>
      <c r="C92" s="1">
        <f t="shared" si="4"/>
        <v>31</v>
      </c>
      <c r="D92" s="4">
        <v>2032000</v>
      </c>
      <c r="E92" s="6"/>
      <c r="F92" s="2">
        <f>SUM($D$2:$D92)</f>
        <v>218453500</v>
      </c>
      <c r="H92" s="1" t="str">
        <f t="shared" si="6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  <c r="L92" s="1" t="str">
        <f t="shared" si="5"/>
        <v>Maret</v>
      </c>
      <c r="M92" s="2">
        <f>SUMIFS(Belanja[Indogrosir],Belanja[BULAN],L92)</f>
        <v>0</v>
      </c>
      <c r="N92" s="2" cm="1">
        <f t="array" ref="N92">_xlfn.XLOOKUP(TRUE,Belanja[BULAN]=L92,Belanja[TOTAL],,,-1)</f>
        <v>218453500</v>
      </c>
    </row>
    <row r="93" spans="1:14" x14ac:dyDescent="0.25">
      <c r="A93" s="1">
        <f>SETUP!$B$1</f>
        <v>2024</v>
      </c>
      <c r="B93" s="1" t="str">
        <f t="shared" si="7"/>
        <v>April</v>
      </c>
      <c r="C93" s="1">
        <f t="shared" si="4"/>
        <v>1</v>
      </c>
      <c r="D93" s="5">
        <v>1943000</v>
      </c>
      <c r="E93" s="2"/>
      <c r="F93" s="2">
        <f>SUM($D$2:$D93)</f>
        <v>220396500</v>
      </c>
      <c r="H93" s="1" t="str">
        <f t="shared" si="6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  <c r="L93" s="1" t="str">
        <f t="shared" si="5"/>
        <v>April</v>
      </c>
      <c r="M93" s="2">
        <f>SUMIFS(Belanja[Indogrosir],Belanja[BULAN],L93)</f>
        <v>0</v>
      </c>
      <c r="N93" s="2" cm="1">
        <f t="array" ref="N93">_xlfn.XLOOKUP(TRUE,Belanja[BULAN]=L93,Belanja[TOTAL],,,-1)</f>
        <v>269509500</v>
      </c>
    </row>
    <row r="94" spans="1:14" x14ac:dyDescent="0.25">
      <c r="A94" s="1">
        <f>SETUP!$B$1</f>
        <v>2024</v>
      </c>
      <c r="B94" s="1" t="str">
        <f t="shared" si="7"/>
        <v>April</v>
      </c>
      <c r="C94" s="1">
        <f t="shared" si="4"/>
        <v>2</v>
      </c>
      <c r="D94" s="4">
        <v>1500000</v>
      </c>
      <c r="E94" s="6"/>
      <c r="F94" s="2">
        <f>SUM($D$2:$D94)</f>
        <v>221896500</v>
      </c>
      <c r="H94" s="1" t="str">
        <f t="shared" si="6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  <c r="L94" s="1" t="str">
        <f t="shared" si="5"/>
        <v>April</v>
      </c>
      <c r="M94" s="2">
        <f>SUMIFS(Belanja[Indogrosir],Belanja[BULAN],L94)</f>
        <v>0</v>
      </c>
      <c r="N94" s="2" cm="1">
        <f t="array" ref="N94">_xlfn.XLOOKUP(TRUE,Belanja[BULAN]=L94,Belanja[TOTAL],,,-1)</f>
        <v>269509500</v>
      </c>
    </row>
    <row r="95" spans="1:14" x14ac:dyDescent="0.25">
      <c r="A95" s="1">
        <f>SETUP!$B$1</f>
        <v>2024</v>
      </c>
      <c r="B95" s="1" t="str">
        <f t="shared" si="7"/>
        <v>April</v>
      </c>
      <c r="C95" s="1">
        <f t="shared" si="4"/>
        <v>3</v>
      </c>
      <c r="D95" s="5">
        <v>1413000</v>
      </c>
      <c r="E95" s="2"/>
      <c r="F95" s="2">
        <f>SUM($D$2:$D95)</f>
        <v>223309500</v>
      </c>
      <c r="H95" s="1" t="str">
        <f t="shared" si="6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  <c r="L95" s="1" t="str">
        <f t="shared" si="5"/>
        <v>April</v>
      </c>
      <c r="M95" s="2">
        <f>SUMIFS(Belanja[Indogrosir],Belanja[BULAN],L95)</f>
        <v>0</v>
      </c>
      <c r="N95" s="2" cm="1">
        <f t="array" ref="N95">_xlfn.XLOOKUP(TRUE,Belanja[BULAN]=L95,Belanja[TOTAL],,,-1)</f>
        <v>269509500</v>
      </c>
    </row>
    <row r="96" spans="1:14" x14ac:dyDescent="0.25">
      <c r="A96" s="1">
        <f>SETUP!$B$1</f>
        <v>2024</v>
      </c>
      <c r="B96" s="1" t="str">
        <f t="shared" si="7"/>
        <v>April</v>
      </c>
      <c r="C96" s="1">
        <f t="shared" si="4"/>
        <v>4</v>
      </c>
      <c r="D96" s="4">
        <v>1297000</v>
      </c>
      <c r="E96" s="6"/>
      <c r="F96" s="2">
        <f>SUM($D$2:$D96)</f>
        <v>224606500</v>
      </c>
      <c r="H96" s="1" t="str">
        <f t="shared" si="6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  <c r="L96" s="1" t="str">
        <f t="shared" si="5"/>
        <v>April</v>
      </c>
      <c r="M96" s="2">
        <f>SUMIFS(Belanja[Indogrosir],Belanja[BULAN],L96)</f>
        <v>0</v>
      </c>
      <c r="N96" s="2" cm="1">
        <f t="array" ref="N96">_xlfn.XLOOKUP(TRUE,Belanja[BULAN]=L96,Belanja[TOTAL],,,-1)</f>
        <v>269509500</v>
      </c>
    </row>
    <row r="97" spans="1:14" x14ac:dyDescent="0.25">
      <c r="A97" s="1">
        <f>SETUP!$B$1</f>
        <v>2024</v>
      </c>
      <c r="B97" s="1" t="str">
        <f t="shared" si="7"/>
        <v>April</v>
      </c>
      <c r="C97" s="1">
        <f t="shared" si="4"/>
        <v>5</v>
      </c>
      <c r="D97" s="5"/>
      <c r="E97" s="2"/>
      <c r="F97" s="2">
        <f>SUM($D$2:$D97)</f>
        <v>224606500</v>
      </c>
      <c r="H97" s="1" t="str">
        <f t="shared" si="6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  <c r="L97" s="1" t="str">
        <f t="shared" si="5"/>
        <v>April</v>
      </c>
      <c r="M97" s="2">
        <f>SUMIFS(Belanja[Indogrosir],Belanja[BULAN],L97)</f>
        <v>0</v>
      </c>
      <c r="N97" s="2" cm="1">
        <f t="array" ref="N97">_xlfn.XLOOKUP(TRUE,Belanja[BULAN]=L97,Belanja[TOTAL],,,-1)</f>
        <v>269509500</v>
      </c>
    </row>
    <row r="98" spans="1:14" x14ac:dyDescent="0.25">
      <c r="A98" s="1">
        <f>SETUP!$B$1</f>
        <v>2024</v>
      </c>
      <c r="B98" s="1" t="str">
        <f t="shared" si="7"/>
        <v>April</v>
      </c>
      <c r="C98" s="1">
        <f t="shared" si="4"/>
        <v>6</v>
      </c>
      <c r="D98" s="4"/>
      <c r="E98" s="6"/>
      <c r="F98" s="2">
        <f>SUM($D$2:$D98)</f>
        <v>224606500</v>
      </c>
      <c r="H98" s="1" t="str">
        <f t="shared" si="6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  <c r="L98" s="1" t="str">
        <f t="shared" si="5"/>
        <v>April</v>
      </c>
      <c r="M98" s="2">
        <f>SUMIFS(Belanja[Indogrosir],Belanja[BULAN],L98)</f>
        <v>0</v>
      </c>
      <c r="N98" s="2" cm="1">
        <f t="array" ref="N98">_xlfn.XLOOKUP(TRUE,Belanja[BULAN]=L98,Belanja[TOTAL],,,-1)</f>
        <v>269509500</v>
      </c>
    </row>
    <row r="99" spans="1:14" x14ac:dyDescent="0.25">
      <c r="A99" s="1">
        <f>SETUP!$B$1</f>
        <v>2024</v>
      </c>
      <c r="B99" s="1" t="str">
        <f t="shared" si="7"/>
        <v>April</v>
      </c>
      <c r="C99" s="1">
        <f t="shared" si="4"/>
        <v>7</v>
      </c>
      <c r="D99" s="5"/>
      <c r="E99" s="2"/>
      <c r="F99" s="2">
        <f>SUM($D$2:$D99)</f>
        <v>224606500</v>
      </c>
      <c r="H99" s="1" t="str">
        <f t="shared" si="6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  <c r="L99" s="1" t="str">
        <f t="shared" si="5"/>
        <v>April</v>
      </c>
      <c r="M99" s="2">
        <f>SUMIFS(Belanja[Indogrosir],Belanja[BULAN],L99)</f>
        <v>0</v>
      </c>
      <c r="N99" s="2" cm="1">
        <f t="array" ref="N99">_xlfn.XLOOKUP(TRUE,Belanja[BULAN]=L99,Belanja[TOTAL],,,-1)</f>
        <v>269509500</v>
      </c>
    </row>
    <row r="100" spans="1:14" x14ac:dyDescent="0.25">
      <c r="A100" s="1">
        <f>SETUP!$B$1</f>
        <v>2024</v>
      </c>
      <c r="B100" s="1" t="str">
        <f t="shared" si="7"/>
        <v>April</v>
      </c>
      <c r="C100" s="1">
        <f t="shared" si="4"/>
        <v>8</v>
      </c>
      <c r="D100" s="4"/>
      <c r="E100" s="6"/>
      <c r="F100" s="2">
        <f>SUM($D$2:$D100)</f>
        <v>224606500</v>
      </c>
      <c r="H100" s="1" t="str">
        <f t="shared" si="6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  <c r="L100" s="1" t="str">
        <f t="shared" si="5"/>
        <v>April</v>
      </c>
      <c r="M100" s="2">
        <f>SUMIFS(Belanja[Indogrosir],Belanja[BULAN],L100)</f>
        <v>0</v>
      </c>
      <c r="N100" s="2" cm="1">
        <f t="array" ref="N100">_xlfn.XLOOKUP(TRUE,Belanja[BULAN]=L100,Belanja[TOTAL],,,-1)</f>
        <v>269509500</v>
      </c>
    </row>
    <row r="101" spans="1:14" x14ac:dyDescent="0.25">
      <c r="A101" s="1">
        <f>SETUP!$B$1</f>
        <v>2024</v>
      </c>
      <c r="B101" s="1" t="str">
        <f t="shared" si="7"/>
        <v>April</v>
      </c>
      <c r="C101" s="1">
        <f t="shared" si="4"/>
        <v>9</v>
      </c>
      <c r="D101" s="5"/>
      <c r="E101" s="2"/>
      <c r="F101" s="2">
        <f>SUM($D$2:$D101)</f>
        <v>224606500</v>
      </c>
      <c r="H101" s="1" t="str">
        <f t="shared" si="6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  <c r="L101" s="1" t="str">
        <f t="shared" si="5"/>
        <v>April</v>
      </c>
      <c r="M101" s="2">
        <f>SUMIFS(Belanja[Indogrosir],Belanja[BULAN],L101)</f>
        <v>0</v>
      </c>
      <c r="N101" s="2" cm="1">
        <f t="array" ref="N101">_xlfn.XLOOKUP(TRUE,Belanja[BULAN]=L101,Belanja[TOTAL],,,-1)</f>
        <v>269509500</v>
      </c>
    </row>
    <row r="102" spans="1:14" x14ac:dyDescent="0.25">
      <c r="A102" s="1">
        <f>SETUP!$B$1</f>
        <v>2024</v>
      </c>
      <c r="B102" s="1" t="str">
        <f t="shared" si="7"/>
        <v>April</v>
      </c>
      <c r="C102" s="1">
        <f t="shared" si="4"/>
        <v>10</v>
      </c>
      <c r="D102" s="4"/>
      <c r="E102" s="6"/>
      <c r="F102" s="2">
        <f>SUM($D$2:$D102)</f>
        <v>224606500</v>
      </c>
      <c r="H102" s="1" t="str">
        <f t="shared" si="6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  <c r="L102" s="1" t="str">
        <f t="shared" si="5"/>
        <v>April</v>
      </c>
      <c r="M102" s="2">
        <f>SUMIFS(Belanja[Indogrosir],Belanja[BULAN],L102)</f>
        <v>0</v>
      </c>
      <c r="N102" s="2" cm="1">
        <f t="array" ref="N102">_xlfn.XLOOKUP(TRUE,Belanja[BULAN]=L102,Belanja[TOTAL],,,-1)</f>
        <v>269509500</v>
      </c>
    </row>
    <row r="103" spans="1:14" x14ac:dyDescent="0.25">
      <c r="A103" s="1">
        <f>SETUP!$B$1</f>
        <v>2024</v>
      </c>
      <c r="B103" s="1" t="str">
        <f t="shared" si="7"/>
        <v>April</v>
      </c>
      <c r="C103" s="1">
        <f t="shared" si="4"/>
        <v>11</v>
      </c>
      <c r="D103" s="5"/>
      <c r="E103" s="2"/>
      <c r="F103" s="2">
        <f>SUM($D$2:$D103)</f>
        <v>224606500</v>
      </c>
      <c r="H103" s="1" t="str">
        <f t="shared" si="6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  <c r="L103" s="1" t="str">
        <f t="shared" si="5"/>
        <v>April</v>
      </c>
      <c r="M103" s="2">
        <f>SUMIFS(Belanja[Indogrosir],Belanja[BULAN],L103)</f>
        <v>0</v>
      </c>
      <c r="N103" s="2" cm="1">
        <f t="array" ref="N103">_xlfn.XLOOKUP(TRUE,Belanja[BULAN]=L103,Belanja[TOTAL],,,-1)</f>
        <v>269509500</v>
      </c>
    </row>
    <row r="104" spans="1:14" x14ac:dyDescent="0.25">
      <c r="A104" s="1">
        <f>SETUP!$B$1</f>
        <v>2024</v>
      </c>
      <c r="B104" s="1" t="str">
        <f t="shared" si="7"/>
        <v>April</v>
      </c>
      <c r="C104" s="1">
        <f t="shared" si="4"/>
        <v>12</v>
      </c>
      <c r="D104" s="4"/>
      <c r="E104" s="6"/>
      <c r="F104" s="2">
        <f>SUM($D$2:$D104)</f>
        <v>224606500</v>
      </c>
      <c r="H104" s="1" t="str">
        <f t="shared" si="6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  <c r="L104" s="1" t="str">
        <f t="shared" si="5"/>
        <v>April</v>
      </c>
      <c r="M104" s="2">
        <f>SUMIFS(Belanja[Indogrosir],Belanja[BULAN],L104)</f>
        <v>0</v>
      </c>
      <c r="N104" s="2" cm="1">
        <f t="array" ref="N104">_xlfn.XLOOKUP(TRUE,Belanja[BULAN]=L104,Belanja[TOTAL],,,-1)</f>
        <v>269509500</v>
      </c>
    </row>
    <row r="105" spans="1:14" x14ac:dyDescent="0.25">
      <c r="A105" s="1">
        <f>SETUP!$B$1</f>
        <v>2024</v>
      </c>
      <c r="B105" s="1" t="str">
        <f t="shared" si="7"/>
        <v>April</v>
      </c>
      <c r="C105" s="1">
        <f t="shared" si="4"/>
        <v>13</v>
      </c>
      <c r="D105" s="5"/>
      <c r="E105" s="2"/>
      <c r="F105" s="2">
        <f>SUM($D$2:$D105)</f>
        <v>224606500</v>
      </c>
      <c r="H105" s="1" t="str">
        <f t="shared" si="6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  <c r="L105" s="1" t="str">
        <f t="shared" si="5"/>
        <v>April</v>
      </c>
      <c r="M105" s="2">
        <f>SUMIFS(Belanja[Indogrosir],Belanja[BULAN],L105)</f>
        <v>0</v>
      </c>
      <c r="N105" s="2" cm="1">
        <f t="array" ref="N105">_xlfn.XLOOKUP(TRUE,Belanja[BULAN]=L105,Belanja[TOTAL],,,-1)</f>
        <v>269509500</v>
      </c>
    </row>
    <row r="106" spans="1:14" x14ac:dyDescent="0.25">
      <c r="A106" s="1">
        <f>SETUP!$B$1</f>
        <v>2024</v>
      </c>
      <c r="B106" s="1" t="str">
        <f t="shared" si="7"/>
        <v>April</v>
      </c>
      <c r="C106" s="1">
        <f t="shared" si="4"/>
        <v>14</v>
      </c>
      <c r="D106" s="4"/>
      <c r="E106" s="6"/>
      <c r="F106" s="2">
        <f>SUM($D$2:$D106)</f>
        <v>224606500</v>
      </c>
      <c r="H106" s="1" t="str">
        <f t="shared" si="6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  <c r="L106" s="1" t="str">
        <f t="shared" si="5"/>
        <v>April</v>
      </c>
      <c r="M106" s="2">
        <f>SUMIFS(Belanja[Indogrosir],Belanja[BULAN],L106)</f>
        <v>0</v>
      </c>
      <c r="N106" s="2" cm="1">
        <f t="array" ref="N106">_xlfn.XLOOKUP(TRUE,Belanja[BULAN]=L106,Belanja[TOTAL],,,-1)</f>
        <v>269509500</v>
      </c>
    </row>
    <row r="107" spans="1:14" x14ac:dyDescent="0.25">
      <c r="A107" s="1">
        <f>SETUP!$B$1</f>
        <v>2024</v>
      </c>
      <c r="B107" s="1" t="str">
        <f t="shared" si="7"/>
        <v>April</v>
      </c>
      <c r="C107" s="1">
        <f t="shared" si="4"/>
        <v>15</v>
      </c>
      <c r="D107" s="5"/>
      <c r="E107" s="2"/>
      <c r="F107" s="2">
        <f>SUM($D$2:$D107)</f>
        <v>224606500</v>
      </c>
      <c r="H107" s="1" t="str">
        <f t="shared" si="6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  <c r="L107" s="1" t="str">
        <f t="shared" si="5"/>
        <v>April</v>
      </c>
      <c r="M107" s="2">
        <f>SUMIFS(Belanja[Indogrosir],Belanja[BULAN],L107)</f>
        <v>0</v>
      </c>
      <c r="N107" s="2" cm="1">
        <f t="array" ref="N107">_xlfn.XLOOKUP(TRUE,Belanja[BULAN]=L107,Belanja[TOTAL],,,-1)</f>
        <v>269509500</v>
      </c>
    </row>
    <row r="108" spans="1:14" x14ac:dyDescent="0.25">
      <c r="A108" s="1">
        <f>SETUP!$B$1</f>
        <v>2024</v>
      </c>
      <c r="B108" s="1" t="str">
        <f t="shared" si="7"/>
        <v>April</v>
      </c>
      <c r="C108" s="1">
        <f t="shared" si="4"/>
        <v>16</v>
      </c>
      <c r="D108" s="4"/>
      <c r="E108" s="6"/>
      <c r="F108" s="2">
        <f>SUM($D$2:$D108)</f>
        <v>224606500</v>
      </c>
      <c r="H108" s="1" t="str">
        <f t="shared" si="6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  <c r="L108" s="1" t="str">
        <f t="shared" si="5"/>
        <v>April</v>
      </c>
      <c r="M108" s="2">
        <f>SUMIFS(Belanja[Indogrosir],Belanja[BULAN],L108)</f>
        <v>0</v>
      </c>
      <c r="N108" s="2" cm="1">
        <f t="array" ref="N108">_xlfn.XLOOKUP(TRUE,Belanja[BULAN]=L108,Belanja[TOTAL],,,-1)</f>
        <v>269509500</v>
      </c>
    </row>
    <row r="109" spans="1:14" x14ac:dyDescent="0.25">
      <c r="A109" s="1">
        <f>SETUP!$B$1</f>
        <v>2024</v>
      </c>
      <c r="B109" s="1" t="str">
        <f t="shared" si="7"/>
        <v>April</v>
      </c>
      <c r="C109" s="1">
        <f t="shared" si="4"/>
        <v>17</v>
      </c>
      <c r="D109" s="5">
        <v>1435000</v>
      </c>
      <c r="E109" s="2"/>
      <c r="F109" s="2">
        <f>SUM($D$2:$D109)</f>
        <v>226041500</v>
      </c>
      <c r="H109" s="1" t="str">
        <f t="shared" si="6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  <c r="L109" s="1" t="str">
        <f t="shared" si="5"/>
        <v>April</v>
      </c>
      <c r="M109" s="2">
        <f>SUMIFS(Belanja[Indogrosir],Belanja[BULAN],L109)</f>
        <v>0</v>
      </c>
      <c r="N109" s="2" cm="1">
        <f t="array" ref="N109">_xlfn.XLOOKUP(TRUE,Belanja[BULAN]=L109,Belanja[TOTAL],,,-1)</f>
        <v>269509500</v>
      </c>
    </row>
    <row r="110" spans="1:14" x14ac:dyDescent="0.25">
      <c r="A110" s="1">
        <f>SETUP!$B$1</f>
        <v>2024</v>
      </c>
      <c r="B110" s="1" t="str">
        <f t="shared" si="7"/>
        <v>April</v>
      </c>
      <c r="C110" s="1">
        <f t="shared" si="4"/>
        <v>18</v>
      </c>
      <c r="D110" s="4">
        <v>1944000</v>
      </c>
      <c r="E110" s="6"/>
      <c r="F110" s="2">
        <f>SUM($D$2:$D110)</f>
        <v>227985500</v>
      </c>
      <c r="H110" s="1" t="str">
        <f t="shared" si="6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  <c r="L110" s="1" t="str">
        <f t="shared" si="5"/>
        <v>April</v>
      </c>
      <c r="M110" s="2">
        <f>SUMIFS(Belanja[Indogrosir],Belanja[BULAN],L110)</f>
        <v>0</v>
      </c>
      <c r="N110" s="2" cm="1">
        <f t="array" ref="N110">_xlfn.XLOOKUP(TRUE,Belanja[BULAN]=L110,Belanja[TOTAL],,,-1)</f>
        <v>269509500</v>
      </c>
    </row>
    <row r="111" spans="1:14" x14ac:dyDescent="0.25">
      <c r="A111" s="1">
        <f>SETUP!$B$1</f>
        <v>2024</v>
      </c>
      <c r="B111" s="1" t="str">
        <f t="shared" si="7"/>
        <v>April</v>
      </c>
      <c r="C111" s="1">
        <f t="shared" si="4"/>
        <v>19</v>
      </c>
      <c r="D111" s="5">
        <v>2391000</v>
      </c>
      <c r="E111" s="2"/>
      <c r="F111" s="2">
        <f>SUM($D$2:$D111)</f>
        <v>230376500</v>
      </c>
      <c r="H111" s="1" t="str">
        <f t="shared" si="6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  <c r="L111" s="1" t="str">
        <f t="shared" si="5"/>
        <v>April</v>
      </c>
      <c r="M111" s="2">
        <f>SUMIFS(Belanja[Indogrosir],Belanja[BULAN],L111)</f>
        <v>0</v>
      </c>
      <c r="N111" s="2" cm="1">
        <f t="array" ref="N111">_xlfn.XLOOKUP(TRUE,Belanja[BULAN]=L111,Belanja[TOTAL],,,-1)</f>
        <v>269509500</v>
      </c>
    </row>
    <row r="112" spans="1:14" x14ac:dyDescent="0.25">
      <c r="A112" s="1">
        <f>SETUP!$B$1</f>
        <v>2024</v>
      </c>
      <c r="B112" s="1" t="str">
        <f t="shared" si="7"/>
        <v>April</v>
      </c>
      <c r="C112" s="1">
        <f t="shared" si="4"/>
        <v>20</v>
      </c>
      <c r="D112" s="4">
        <v>2531000</v>
      </c>
      <c r="E112" s="6"/>
      <c r="F112" s="2">
        <f>SUM($D$2:$D112)</f>
        <v>232907500</v>
      </c>
      <c r="H112" s="1" t="str">
        <f t="shared" si="6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  <c r="L112" s="1" t="str">
        <f t="shared" si="5"/>
        <v>April</v>
      </c>
      <c r="M112" s="2">
        <f>SUMIFS(Belanja[Indogrosir],Belanja[BULAN],L112)</f>
        <v>0</v>
      </c>
      <c r="N112" s="2" cm="1">
        <f t="array" ref="N112">_xlfn.XLOOKUP(TRUE,Belanja[BULAN]=L112,Belanja[TOTAL],,,-1)</f>
        <v>269509500</v>
      </c>
    </row>
    <row r="113" spans="1:14" x14ac:dyDescent="0.25">
      <c r="A113" s="1">
        <f>SETUP!$B$1</f>
        <v>2024</v>
      </c>
      <c r="B113" s="1" t="str">
        <f t="shared" si="7"/>
        <v>April</v>
      </c>
      <c r="C113" s="1">
        <f t="shared" si="4"/>
        <v>21</v>
      </c>
      <c r="D113" s="5">
        <v>2739000</v>
      </c>
      <c r="E113" s="2"/>
      <c r="F113" s="2">
        <f>SUM($D$2:$D113)</f>
        <v>235646500</v>
      </c>
      <c r="H113" s="1" t="str">
        <f t="shared" si="6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  <c r="L113" s="1" t="str">
        <f t="shared" si="5"/>
        <v>April</v>
      </c>
      <c r="M113" s="2">
        <f>SUMIFS(Belanja[Indogrosir],Belanja[BULAN],L113)</f>
        <v>0</v>
      </c>
      <c r="N113" s="2" cm="1">
        <f t="array" ref="N113">_xlfn.XLOOKUP(TRUE,Belanja[BULAN]=L113,Belanja[TOTAL],,,-1)</f>
        <v>269509500</v>
      </c>
    </row>
    <row r="114" spans="1:14" x14ac:dyDescent="0.25">
      <c r="A114" s="1">
        <f>SETUP!$B$1</f>
        <v>2024</v>
      </c>
      <c r="B114" s="1" t="str">
        <f t="shared" si="7"/>
        <v>April</v>
      </c>
      <c r="C114" s="1">
        <f t="shared" si="4"/>
        <v>22</v>
      </c>
      <c r="D114" s="4">
        <v>3222000</v>
      </c>
      <c r="E114" s="6"/>
      <c r="F114" s="2">
        <f>SUM($D$2:$D114)</f>
        <v>238868500</v>
      </c>
      <c r="H114" s="1" t="str">
        <f t="shared" si="6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  <c r="L114" s="1" t="str">
        <f t="shared" si="5"/>
        <v>April</v>
      </c>
      <c r="M114" s="2">
        <f>SUMIFS(Belanja[Indogrosir],Belanja[BULAN],L114)</f>
        <v>0</v>
      </c>
      <c r="N114" s="2" cm="1">
        <f t="array" ref="N114">_xlfn.XLOOKUP(TRUE,Belanja[BULAN]=L114,Belanja[TOTAL],,,-1)</f>
        <v>269509500</v>
      </c>
    </row>
    <row r="115" spans="1:14" x14ac:dyDescent="0.25">
      <c r="A115" s="1">
        <f>SETUP!$B$1</f>
        <v>2024</v>
      </c>
      <c r="B115" s="1" t="str">
        <f t="shared" si="7"/>
        <v>April</v>
      </c>
      <c r="C115" s="1">
        <f t="shared" si="4"/>
        <v>23</v>
      </c>
      <c r="D115" s="5">
        <v>2879000</v>
      </c>
      <c r="E115" s="2"/>
      <c r="F115" s="2">
        <f>SUM($D$2:$D115)</f>
        <v>241747500</v>
      </c>
      <c r="H115" s="1" t="str">
        <f t="shared" si="6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  <c r="L115" s="1" t="str">
        <f t="shared" si="5"/>
        <v>April</v>
      </c>
      <c r="M115" s="2">
        <f>SUMIFS(Belanja[Indogrosir],Belanja[BULAN],L115)</f>
        <v>0</v>
      </c>
      <c r="N115" s="2" cm="1">
        <f t="array" ref="N115">_xlfn.XLOOKUP(TRUE,Belanja[BULAN]=L115,Belanja[TOTAL],,,-1)</f>
        <v>269509500</v>
      </c>
    </row>
    <row r="116" spans="1:14" x14ac:dyDescent="0.25">
      <c r="A116" s="1">
        <f>SETUP!$B$1</f>
        <v>2024</v>
      </c>
      <c r="B116" s="1" t="str">
        <f t="shared" si="7"/>
        <v>April</v>
      </c>
      <c r="C116" s="1">
        <f t="shared" si="4"/>
        <v>24</v>
      </c>
      <c r="D116" s="4">
        <v>3223000</v>
      </c>
      <c r="E116" s="6"/>
      <c r="F116" s="2">
        <f>SUM($D$2:$D116)</f>
        <v>244970500</v>
      </c>
      <c r="H116" s="1" t="str">
        <f t="shared" si="6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  <c r="L116" s="1" t="str">
        <f t="shared" si="5"/>
        <v>April</v>
      </c>
      <c r="M116" s="2">
        <f>SUMIFS(Belanja[Indogrosir],Belanja[BULAN],L116)</f>
        <v>0</v>
      </c>
      <c r="N116" s="2" cm="1">
        <f t="array" ref="N116">_xlfn.XLOOKUP(TRUE,Belanja[BULAN]=L116,Belanja[TOTAL],,,-1)</f>
        <v>269509500</v>
      </c>
    </row>
    <row r="117" spans="1:14" x14ac:dyDescent="0.25">
      <c r="A117" s="1">
        <f>SETUP!$B$1</f>
        <v>2024</v>
      </c>
      <c r="B117" s="1" t="str">
        <f t="shared" si="7"/>
        <v>April</v>
      </c>
      <c r="C117" s="1">
        <f t="shared" si="4"/>
        <v>25</v>
      </c>
      <c r="D117" s="5">
        <v>3129000</v>
      </c>
      <c r="E117" s="2"/>
      <c r="F117" s="2">
        <f>SUM($D$2:$D117)</f>
        <v>248099500</v>
      </c>
      <c r="H117" s="1" t="str">
        <f t="shared" si="6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  <c r="L117" s="1" t="str">
        <f t="shared" si="5"/>
        <v>April</v>
      </c>
      <c r="M117" s="2">
        <f>SUMIFS(Belanja[Indogrosir],Belanja[BULAN],L117)</f>
        <v>0</v>
      </c>
      <c r="N117" s="2" cm="1">
        <f t="array" ref="N117">_xlfn.XLOOKUP(TRUE,Belanja[BULAN]=L117,Belanja[TOTAL],,,-1)</f>
        <v>269509500</v>
      </c>
    </row>
    <row r="118" spans="1:14" x14ac:dyDescent="0.25">
      <c r="A118" s="1">
        <f>SETUP!$B$1</f>
        <v>2024</v>
      </c>
      <c r="B118" s="1" t="str">
        <f t="shared" si="7"/>
        <v>April</v>
      </c>
      <c r="C118" s="1">
        <f t="shared" si="4"/>
        <v>26</v>
      </c>
      <c r="D118" s="4">
        <v>4027000</v>
      </c>
      <c r="E118" s="6"/>
      <c r="F118" s="2">
        <f>SUM($D$2:$D118)</f>
        <v>252126500</v>
      </c>
      <c r="H118" s="1" t="str">
        <f t="shared" si="6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  <c r="L118" s="1" t="str">
        <f t="shared" si="5"/>
        <v>April</v>
      </c>
      <c r="M118" s="2">
        <f>SUMIFS(Belanja[Indogrosir],Belanja[BULAN],L118)</f>
        <v>0</v>
      </c>
      <c r="N118" s="2" cm="1">
        <f t="array" ref="N118">_xlfn.XLOOKUP(TRUE,Belanja[BULAN]=L118,Belanja[TOTAL],,,-1)</f>
        <v>269509500</v>
      </c>
    </row>
    <row r="119" spans="1:14" x14ac:dyDescent="0.25">
      <c r="A119" s="1">
        <f>SETUP!$B$1</f>
        <v>2024</v>
      </c>
      <c r="B119" s="1" t="str">
        <f t="shared" si="7"/>
        <v>April</v>
      </c>
      <c r="C119" s="1">
        <f t="shared" si="4"/>
        <v>27</v>
      </c>
      <c r="D119" s="5">
        <v>3815000</v>
      </c>
      <c r="E119" s="2"/>
      <c r="F119" s="2">
        <f>SUM($D$2:$D119)</f>
        <v>255941500</v>
      </c>
      <c r="H119" s="1" t="str">
        <f t="shared" si="6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  <c r="L119" s="1" t="str">
        <f t="shared" si="5"/>
        <v>April</v>
      </c>
      <c r="M119" s="2">
        <f>SUMIFS(Belanja[Indogrosir],Belanja[BULAN],L119)</f>
        <v>0</v>
      </c>
      <c r="N119" s="2" cm="1">
        <f t="array" ref="N119">_xlfn.XLOOKUP(TRUE,Belanja[BULAN]=L119,Belanja[TOTAL],,,-1)</f>
        <v>269509500</v>
      </c>
    </row>
    <row r="120" spans="1:14" x14ac:dyDescent="0.25">
      <c r="A120" s="1">
        <f>SETUP!$B$1</f>
        <v>2024</v>
      </c>
      <c r="B120" s="1" t="str">
        <f t="shared" si="7"/>
        <v>April</v>
      </c>
      <c r="C120" s="1">
        <f t="shared" si="4"/>
        <v>28</v>
      </c>
      <c r="D120" s="4">
        <v>4612000</v>
      </c>
      <c r="E120" s="6"/>
      <c r="F120" s="2">
        <f>SUM($D$2:$D120)</f>
        <v>260553500</v>
      </c>
      <c r="H120" s="1" t="str">
        <f t="shared" si="6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  <c r="L120" s="1" t="str">
        <f t="shared" si="5"/>
        <v>April</v>
      </c>
      <c r="M120" s="2">
        <f>SUMIFS(Belanja[Indogrosir],Belanja[BULAN],L120)</f>
        <v>0</v>
      </c>
      <c r="N120" s="2" cm="1">
        <f t="array" ref="N120">_xlfn.XLOOKUP(TRUE,Belanja[BULAN]=L120,Belanja[TOTAL],,,-1)</f>
        <v>269509500</v>
      </c>
    </row>
    <row r="121" spans="1:14" x14ac:dyDescent="0.25">
      <c r="A121" s="1">
        <f>SETUP!$B$1</f>
        <v>2024</v>
      </c>
      <c r="B121" s="1" t="str">
        <f t="shared" si="7"/>
        <v>April</v>
      </c>
      <c r="C121" s="1">
        <f t="shared" si="4"/>
        <v>29</v>
      </c>
      <c r="D121" s="5">
        <v>4918000</v>
      </c>
      <c r="E121" s="2"/>
      <c r="F121" s="2">
        <f>SUM($D$2:$D121)</f>
        <v>265471500</v>
      </c>
      <c r="H121" s="1" t="str">
        <f t="shared" si="6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  <c r="L121" s="1" t="str">
        <f t="shared" si="5"/>
        <v>April</v>
      </c>
      <c r="M121" s="2">
        <f>SUMIFS(Belanja[Indogrosir],Belanja[BULAN],L121)</f>
        <v>0</v>
      </c>
      <c r="N121" s="2" cm="1">
        <f t="array" ref="N121">_xlfn.XLOOKUP(TRUE,Belanja[BULAN]=L121,Belanja[TOTAL],,,-1)</f>
        <v>269509500</v>
      </c>
    </row>
    <row r="122" spans="1:14" x14ac:dyDescent="0.25">
      <c r="A122" s="1">
        <f>SETUP!$B$1</f>
        <v>2024</v>
      </c>
      <c r="B122" s="1" t="str">
        <f t="shared" si="7"/>
        <v>April</v>
      </c>
      <c r="C122" s="1">
        <f t="shared" si="4"/>
        <v>30</v>
      </c>
      <c r="D122" s="4">
        <v>4038000</v>
      </c>
      <c r="E122" s="6"/>
      <c r="F122" s="2">
        <f>SUM($D$2:$D122)</f>
        <v>269509500</v>
      </c>
      <c r="H122" s="1" t="str">
        <f t="shared" si="6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  <c r="L122" s="1" t="str">
        <f t="shared" si="5"/>
        <v>April</v>
      </c>
      <c r="M122" s="2">
        <f>SUMIFS(Belanja[Indogrosir],Belanja[BULAN],L122)</f>
        <v>0</v>
      </c>
      <c r="N122" s="2" cm="1">
        <f t="array" ref="N122">_xlfn.XLOOKUP(TRUE,Belanja[BULAN]=L122,Belanja[TOTAL],,,-1)</f>
        <v>269509500</v>
      </c>
    </row>
    <row r="123" spans="1:14" x14ac:dyDescent="0.25">
      <c r="A123" s="1">
        <f>SETUP!$B$1</f>
        <v>2024</v>
      </c>
      <c r="B123" s="1" t="str">
        <f t="shared" si="7"/>
        <v>Mei</v>
      </c>
      <c r="C123" s="1">
        <f t="shared" si="4"/>
        <v>1</v>
      </c>
      <c r="D123" s="5">
        <v>5018000</v>
      </c>
      <c r="E123" s="2"/>
      <c r="F123" s="2">
        <f>SUM($D$2:$D123)</f>
        <v>274527500</v>
      </c>
      <c r="H123" s="1" t="str">
        <f t="shared" si="6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  <c r="L123" s="1" t="str">
        <f t="shared" si="5"/>
        <v>Mei</v>
      </c>
      <c r="M123" s="2">
        <f>SUMIFS(Belanja[Indogrosir],Belanja[BULAN],L123)</f>
        <v>0</v>
      </c>
      <c r="N123" s="2" cm="1">
        <f t="array" ref="N123">_xlfn.XLOOKUP(TRUE,Belanja[BULAN]=L123,Belanja[TOTAL],,,-1)</f>
        <v>381122500</v>
      </c>
    </row>
    <row r="124" spans="1:14" x14ac:dyDescent="0.25">
      <c r="A124" s="1">
        <f>SETUP!$B$1</f>
        <v>2024</v>
      </c>
      <c r="B124" s="1" t="str">
        <f t="shared" si="7"/>
        <v>Mei</v>
      </c>
      <c r="C124" s="1">
        <f t="shared" si="4"/>
        <v>2</v>
      </c>
      <c r="D124" s="4">
        <v>3613000</v>
      </c>
      <c r="E124" s="6"/>
      <c r="F124" s="2">
        <f>SUM($D$2:$D124)</f>
        <v>278140500</v>
      </c>
      <c r="H124" s="1" t="str">
        <f t="shared" si="6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  <c r="L124" s="1" t="str">
        <f t="shared" si="5"/>
        <v>Mei</v>
      </c>
      <c r="M124" s="2">
        <f>SUMIFS(Belanja[Indogrosir],Belanja[BULAN],L124)</f>
        <v>0</v>
      </c>
      <c r="N124" s="2" cm="1">
        <f t="array" ref="N124">_xlfn.XLOOKUP(TRUE,Belanja[BULAN]=L124,Belanja[TOTAL],,,-1)</f>
        <v>381122500</v>
      </c>
    </row>
    <row r="125" spans="1:14" x14ac:dyDescent="0.25">
      <c r="A125" s="1">
        <f>SETUP!$B$1</f>
        <v>2024</v>
      </c>
      <c r="B125" s="1" t="str">
        <f t="shared" si="7"/>
        <v>Mei</v>
      </c>
      <c r="C125" s="1">
        <f t="shared" si="4"/>
        <v>3</v>
      </c>
      <c r="D125" s="5">
        <v>3989000</v>
      </c>
      <c r="E125" s="2"/>
      <c r="F125" s="2">
        <f>SUM($D$2:$D125)</f>
        <v>282129500</v>
      </c>
      <c r="H125" s="1" t="str">
        <f t="shared" si="6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  <c r="L125" s="1" t="str">
        <f t="shared" si="5"/>
        <v>Mei</v>
      </c>
      <c r="M125" s="2">
        <f>SUMIFS(Belanja[Indogrosir],Belanja[BULAN],L125)</f>
        <v>0</v>
      </c>
      <c r="N125" s="2" cm="1">
        <f t="array" ref="N125">_xlfn.XLOOKUP(TRUE,Belanja[BULAN]=L125,Belanja[TOTAL],,,-1)</f>
        <v>381122500</v>
      </c>
    </row>
    <row r="126" spans="1:14" x14ac:dyDescent="0.25">
      <c r="A126" s="1">
        <f>SETUP!$B$1</f>
        <v>2024</v>
      </c>
      <c r="B126" s="1" t="str">
        <f t="shared" si="7"/>
        <v>Mei</v>
      </c>
      <c r="C126" s="1">
        <f t="shared" si="4"/>
        <v>4</v>
      </c>
      <c r="D126" s="4">
        <v>3428000</v>
      </c>
      <c r="E126" s="6"/>
      <c r="F126" s="2">
        <f>SUM($D$2:$D126)</f>
        <v>285557500</v>
      </c>
      <c r="H126" s="1" t="str">
        <f t="shared" si="6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  <c r="L126" s="1" t="str">
        <f t="shared" si="5"/>
        <v>Mei</v>
      </c>
      <c r="M126" s="2">
        <f>SUMIFS(Belanja[Indogrosir],Belanja[BULAN],L126)</f>
        <v>0</v>
      </c>
      <c r="N126" s="2" cm="1">
        <f t="array" ref="N126">_xlfn.XLOOKUP(TRUE,Belanja[BULAN]=L126,Belanja[TOTAL],,,-1)</f>
        <v>381122500</v>
      </c>
    </row>
    <row r="127" spans="1:14" x14ac:dyDescent="0.25">
      <c r="A127" s="1">
        <f>SETUP!$B$1</f>
        <v>2024</v>
      </c>
      <c r="B127" s="1" t="str">
        <f t="shared" si="7"/>
        <v>Mei</v>
      </c>
      <c r="C127" s="1">
        <f t="shared" ref="C127:C190" si="8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6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  <c r="L127" s="1" t="str">
        <f t="shared" si="5"/>
        <v>Mei</v>
      </c>
      <c r="M127" s="2">
        <f>SUMIFS(Belanja[Indogrosir],Belanja[BULAN],L127)</f>
        <v>0</v>
      </c>
      <c r="N127" s="2" cm="1">
        <f t="array" ref="N127">_xlfn.XLOOKUP(TRUE,Belanja[BULAN]=L127,Belanja[TOTAL],,,-1)</f>
        <v>381122500</v>
      </c>
    </row>
    <row r="128" spans="1:14" x14ac:dyDescent="0.25">
      <c r="A128" s="1">
        <f>SETUP!$B$1</f>
        <v>2024</v>
      </c>
      <c r="B128" s="1" t="str">
        <f t="shared" si="7"/>
        <v>Mei</v>
      </c>
      <c r="C128" s="1">
        <f t="shared" si="8"/>
        <v>6</v>
      </c>
      <c r="D128" s="4">
        <v>4027000</v>
      </c>
      <c r="E128" s="6"/>
      <c r="F128" s="2">
        <f>SUM($D$2:$D128)</f>
        <v>292869500</v>
      </c>
      <c r="H128" s="1" t="str">
        <f t="shared" si="6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  <c r="L128" s="1" t="str">
        <f t="shared" si="5"/>
        <v>Mei</v>
      </c>
      <c r="M128" s="2">
        <f>SUMIFS(Belanja[Indogrosir],Belanja[BULAN],L128)</f>
        <v>0</v>
      </c>
      <c r="N128" s="2" cm="1">
        <f t="array" ref="N128">_xlfn.XLOOKUP(TRUE,Belanja[BULAN]=L128,Belanja[TOTAL],,,-1)</f>
        <v>381122500</v>
      </c>
    </row>
    <row r="129" spans="1:14" x14ac:dyDescent="0.25">
      <c r="A129" s="1">
        <f>SETUP!$B$1</f>
        <v>2024</v>
      </c>
      <c r="B129" s="1" t="str">
        <f t="shared" si="7"/>
        <v>Mei</v>
      </c>
      <c r="C129" s="1">
        <f t="shared" si="8"/>
        <v>7</v>
      </c>
      <c r="D129" s="5">
        <v>3885000</v>
      </c>
      <c r="E129" s="2"/>
      <c r="F129" s="2">
        <f>SUM($D$2:$D129)</f>
        <v>296754500</v>
      </c>
      <c r="H129" s="1" t="str">
        <f t="shared" si="6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  <c r="L129" s="1" t="str">
        <f t="shared" si="5"/>
        <v>Mei</v>
      </c>
      <c r="M129" s="2">
        <f>SUMIFS(Belanja[Indogrosir],Belanja[BULAN],L129)</f>
        <v>0</v>
      </c>
      <c r="N129" s="2" cm="1">
        <f t="array" ref="N129">_xlfn.XLOOKUP(TRUE,Belanja[BULAN]=L129,Belanja[TOTAL],,,-1)</f>
        <v>381122500</v>
      </c>
    </row>
    <row r="130" spans="1:14" x14ac:dyDescent="0.25">
      <c r="A130" s="1">
        <f>SETUP!$B$1</f>
        <v>2024</v>
      </c>
      <c r="B130" s="1" t="str">
        <f t="shared" si="7"/>
        <v>Mei</v>
      </c>
      <c r="C130" s="1">
        <f t="shared" si="8"/>
        <v>8</v>
      </c>
      <c r="D130" s="4">
        <v>4001000</v>
      </c>
      <c r="E130" s="6"/>
      <c r="F130" s="2">
        <f>SUM($D$2:$D130)</f>
        <v>300755500</v>
      </c>
      <c r="H130" s="1" t="str">
        <f t="shared" si="6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  <c r="L130" s="1" t="str">
        <f t="shared" ref="L130:L193" si="9">B130</f>
        <v>Mei</v>
      </c>
      <c r="M130" s="2">
        <f>SUMIFS(Belanja[Indogrosir],Belanja[BULAN],L130)</f>
        <v>0</v>
      </c>
      <c r="N130" s="2" cm="1">
        <f t="array" ref="N130">_xlfn.XLOOKUP(TRUE,Belanja[BULAN]=L130,Belanja[TOTAL],,,-1)</f>
        <v>381122500</v>
      </c>
    </row>
    <row r="131" spans="1:14" x14ac:dyDescent="0.25">
      <c r="A131" s="1">
        <f>SETUP!$B$1</f>
        <v>2024</v>
      </c>
      <c r="B131" s="1" t="str">
        <f t="shared" si="7"/>
        <v>Mei</v>
      </c>
      <c r="C131" s="1">
        <f t="shared" si="8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10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  <c r="L131" s="1" t="str">
        <f t="shared" si="9"/>
        <v>Mei</v>
      </c>
      <c r="M131" s="2">
        <f>SUMIFS(Belanja[Indogrosir],Belanja[BULAN],L131)</f>
        <v>0</v>
      </c>
      <c r="N131" s="2" cm="1">
        <f t="array" ref="N131">_xlfn.XLOOKUP(TRUE,Belanja[BULAN]=L131,Belanja[TOTAL],,,-1)</f>
        <v>381122500</v>
      </c>
    </row>
    <row r="132" spans="1:14" x14ac:dyDescent="0.25">
      <c r="A132" s="1">
        <f>SETUP!$B$1</f>
        <v>2024</v>
      </c>
      <c r="B132" s="1" t="str">
        <f t="shared" ref="B132:B195" si="11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8"/>
        <v>10</v>
      </c>
      <c r="D132" s="4">
        <v>4977000</v>
      </c>
      <c r="E132" s="6"/>
      <c r="F132" s="2">
        <f>SUM($D$2:$D132)</f>
        <v>309702500</v>
      </c>
      <c r="H132" s="1" t="str">
        <f t="shared" si="10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  <c r="L132" s="1" t="str">
        <f t="shared" si="9"/>
        <v>Mei</v>
      </c>
      <c r="M132" s="2">
        <f>SUMIFS(Belanja[Indogrosir],Belanja[BULAN],L132)</f>
        <v>0</v>
      </c>
      <c r="N132" s="2" cm="1">
        <f t="array" ref="N132">_xlfn.XLOOKUP(TRUE,Belanja[BULAN]=L132,Belanja[TOTAL],,,-1)</f>
        <v>381122500</v>
      </c>
    </row>
    <row r="133" spans="1:14" x14ac:dyDescent="0.25">
      <c r="A133" s="1">
        <f>SETUP!$B$1</f>
        <v>2024</v>
      </c>
      <c r="B133" s="1" t="str">
        <f t="shared" si="11"/>
        <v>Mei</v>
      </c>
      <c r="C133" s="1">
        <f t="shared" si="8"/>
        <v>11</v>
      </c>
      <c r="D133" s="5">
        <v>4246000</v>
      </c>
      <c r="E133" s="2"/>
      <c r="F133" s="2">
        <f>SUM($D$2:$D133)</f>
        <v>313948500</v>
      </c>
      <c r="H133" s="1" t="str">
        <f t="shared" si="10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  <c r="L133" s="1" t="str">
        <f t="shared" si="9"/>
        <v>Mei</v>
      </c>
      <c r="M133" s="2">
        <f>SUMIFS(Belanja[Indogrosir],Belanja[BULAN],L133)</f>
        <v>0</v>
      </c>
      <c r="N133" s="2" cm="1">
        <f t="array" ref="N133">_xlfn.XLOOKUP(TRUE,Belanja[BULAN]=L133,Belanja[TOTAL],,,-1)</f>
        <v>381122500</v>
      </c>
    </row>
    <row r="134" spans="1:14" x14ac:dyDescent="0.25">
      <c r="A134" s="1">
        <f>SETUP!$B$1</f>
        <v>2024</v>
      </c>
      <c r="B134" s="1" t="str">
        <f t="shared" si="11"/>
        <v>Mei</v>
      </c>
      <c r="C134" s="1">
        <f t="shared" si="8"/>
        <v>12</v>
      </c>
      <c r="D134" s="4">
        <v>4621000</v>
      </c>
      <c r="E134" s="6"/>
      <c r="F134" s="2">
        <f>SUM($D$2:$D134)</f>
        <v>318569500</v>
      </c>
      <c r="H134" s="1" t="str">
        <f t="shared" si="10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  <c r="L134" s="1" t="str">
        <f t="shared" si="9"/>
        <v>Mei</v>
      </c>
      <c r="M134" s="2">
        <f>SUMIFS(Belanja[Indogrosir],Belanja[BULAN],L134)</f>
        <v>0</v>
      </c>
      <c r="N134" s="2" cm="1">
        <f t="array" ref="N134">_xlfn.XLOOKUP(TRUE,Belanja[BULAN]=L134,Belanja[TOTAL],,,-1)</f>
        <v>381122500</v>
      </c>
    </row>
    <row r="135" spans="1:14" x14ac:dyDescent="0.25">
      <c r="A135" s="1">
        <f>SETUP!$B$1</f>
        <v>2024</v>
      </c>
      <c r="B135" s="1" t="str">
        <f t="shared" si="11"/>
        <v>Mei</v>
      </c>
      <c r="C135" s="1">
        <f t="shared" si="8"/>
        <v>13</v>
      </c>
      <c r="D135" s="5">
        <v>3988000</v>
      </c>
      <c r="E135" s="2"/>
      <c r="F135" s="2">
        <f>SUM($D$2:$D135)</f>
        <v>322557500</v>
      </c>
      <c r="H135" s="1" t="str">
        <f t="shared" si="10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  <c r="L135" s="1" t="str">
        <f t="shared" si="9"/>
        <v>Mei</v>
      </c>
      <c r="M135" s="2">
        <f>SUMIFS(Belanja[Indogrosir],Belanja[BULAN],L135)</f>
        <v>0</v>
      </c>
      <c r="N135" s="2" cm="1">
        <f t="array" ref="N135">_xlfn.XLOOKUP(TRUE,Belanja[BULAN]=L135,Belanja[TOTAL],,,-1)</f>
        <v>381122500</v>
      </c>
    </row>
    <row r="136" spans="1:14" x14ac:dyDescent="0.25">
      <c r="A136" s="1">
        <f>SETUP!$B$1</f>
        <v>2024</v>
      </c>
      <c r="B136" s="1" t="str">
        <f t="shared" si="11"/>
        <v>Mei</v>
      </c>
      <c r="C136" s="1">
        <f t="shared" si="8"/>
        <v>14</v>
      </c>
      <c r="D136" s="4">
        <v>4049000</v>
      </c>
      <c r="E136" s="6"/>
      <c r="F136" s="2">
        <f>SUM($D$2:$D136)</f>
        <v>326606500</v>
      </c>
      <c r="H136" s="1" t="str">
        <f t="shared" si="10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  <c r="L136" s="1" t="str">
        <f t="shared" si="9"/>
        <v>Mei</v>
      </c>
      <c r="M136" s="2">
        <f>SUMIFS(Belanja[Indogrosir],Belanja[BULAN],L136)</f>
        <v>0</v>
      </c>
      <c r="N136" s="2" cm="1">
        <f t="array" ref="N136">_xlfn.XLOOKUP(TRUE,Belanja[BULAN]=L136,Belanja[TOTAL],,,-1)</f>
        <v>381122500</v>
      </c>
    </row>
    <row r="137" spans="1:14" x14ac:dyDescent="0.25">
      <c r="A137" s="1">
        <f>SETUP!$B$1</f>
        <v>2024</v>
      </c>
      <c r="B137" s="1" t="str">
        <f t="shared" si="11"/>
        <v>Mei</v>
      </c>
      <c r="C137" s="1">
        <f t="shared" si="8"/>
        <v>15</v>
      </c>
      <c r="D137" s="5">
        <v>3876000</v>
      </c>
      <c r="E137" s="2"/>
      <c r="F137" s="2">
        <f>SUM($D$2:$D137)</f>
        <v>330482500</v>
      </c>
      <c r="H137" s="1" t="str">
        <f t="shared" si="10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  <c r="L137" s="1" t="str">
        <f t="shared" si="9"/>
        <v>Mei</v>
      </c>
      <c r="M137" s="2">
        <f>SUMIFS(Belanja[Indogrosir],Belanja[BULAN],L137)</f>
        <v>0</v>
      </c>
      <c r="N137" s="2" cm="1">
        <f t="array" ref="N137">_xlfn.XLOOKUP(TRUE,Belanja[BULAN]=L137,Belanja[TOTAL],,,-1)</f>
        <v>381122500</v>
      </c>
    </row>
    <row r="138" spans="1:14" x14ac:dyDescent="0.25">
      <c r="A138" s="1">
        <f>SETUP!$B$1</f>
        <v>2024</v>
      </c>
      <c r="B138" s="1" t="str">
        <f t="shared" si="11"/>
        <v>Mei</v>
      </c>
      <c r="C138" s="1">
        <f t="shared" si="8"/>
        <v>16</v>
      </c>
      <c r="D138" s="4">
        <v>3890000</v>
      </c>
      <c r="E138" s="6"/>
      <c r="F138" s="2">
        <f>SUM($D$2:$D138)</f>
        <v>334372500</v>
      </c>
      <c r="H138" s="1" t="str">
        <f t="shared" si="10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  <c r="L138" s="1" t="str">
        <f t="shared" si="9"/>
        <v>Mei</v>
      </c>
      <c r="M138" s="2">
        <f>SUMIFS(Belanja[Indogrosir],Belanja[BULAN],L138)</f>
        <v>0</v>
      </c>
      <c r="N138" s="2" cm="1">
        <f t="array" ref="N138">_xlfn.XLOOKUP(TRUE,Belanja[BULAN]=L138,Belanja[TOTAL],,,-1)</f>
        <v>381122500</v>
      </c>
    </row>
    <row r="139" spans="1:14" x14ac:dyDescent="0.25">
      <c r="A139" s="1">
        <f>SETUP!$B$1</f>
        <v>2024</v>
      </c>
      <c r="B139" s="1" t="str">
        <f t="shared" si="11"/>
        <v>Mei</v>
      </c>
      <c r="C139" s="1">
        <f t="shared" si="8"/>
        <v>17</v>
      </c>
      <c r="D139" s="5">
        <v>3226000</v>
      </c>
      <c r="E139" s="2"/>
      <c r="F139" s="2">
        <f>SUM($D$2:$D139)</f>
        <v>337598500</v>
      </c>
      <c r="H139" s="1" t="str">
        <f t="shared" si="10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  <c r="L139" s="1" t="str">
        <f t="shared" si="9"/>
        <v>Mei</v>
      </c>
      <c r="M139" s="2">
        <f>SUMIFS(Belanja[Indogrosir],Belanja[BULAN],L139)</f>
        <v>0</v>
      </c>
      <c r="N139" s="2" cm="1">
        <f t="array" ref="N139">_xlfn.XLOOKUP(TRUE,Belanja[BULAN]=L139,Belanja[TOTAL],,,-1)</f>
        <v>381122500</v>
      </c>
    </row>
    <row r="140" spans="1:14" x14ac:dyDescent="0.25">
      <c r="A140" s="1">
        <f>SETUP!$B$1</f>
        <v>2024</v>
      </c>
      <c r="B140" s="1" t="str">
        <f t="shared" si="11"/>
        <v>Mei</v>
      </c>
      <c r="C140" s="1">
        <f t="shared" si="8"/>
        <v>18</v>
      </c>
      <c r="D140" s="4">
        <v>3616000</v>
      </c>
      <c r="E140" s="6"/>
      <c r="F140" s="2">
        <f>SUM($D$2:$D140)</f>
        <v>341214500</v>
      </c>
      <c r="H140" s="1" t="str">
        <f t="shared" si="10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  <c r="L140" s="1" t="str">
        <f t="shared" si="9"/>
        <v>Mei</v>
      </c>
      <c r="M140" s="2">
        <f>SUMIFS(Belanja[Indogrosir],Belanja[BULAN],L140)</f>
        <v>0</v>
      </c>
      <c r="N140" s="2" cm="1">
        <f t="array" ref="N140">_xlfn.XLOOKUP(TRUE,Belanja[BULAN]=L140,Belanja[TOTAL],,,-1)</f>
        <v>381122500</v>
      </c>
    </row>
    <row r="141" spans="1:14" x14ac:dyDescent="0.25">
      <c r="A141" s="1">
        <f>SETUP!$B$1</f>
        <v>2024</v>
      </c>
      <c r="B141" s="1" t="str">
        <f t="shared" si="11"/>
        <v>Mei</v>
      </c>
      <c r="C141" s="1">
        <f t="shared" si="8"/>
        <v>19</v>
      </c>
      <c r="D141" s="5">
        <v>3226000</v>
      </c>
      <c r="E141" s="2"/>
      <c r="F141" s="2">
        <f>SUM($D$2:$D141)</f>
        <v>344440500</v>
      </c>
      <c r="H141" s="1" t="str">
        <f t="shared" si="10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  <c r="L141" s="1" t="str">
        <f t="shared" si="9"/>
        <v>Mei</v>
      </c>
      <c r="M141" s="2">
        <f>SUMIFS(Belanja[Indogrosir],Belanja[BULAN],L141)</f>
        <v>0</v>
      </c>
      <c r="N141" s="2" cm="1">
        <f t="array" ref="N141">_xlfn.XLOOKUP(TRUE,Belanja[BULAN]=L141,Belanja[TOTAL],,,-1)</f>
        <v>381122500</v>
      </c>
    </row>
    <row r="142" spans="1:14" x14ac:dyDescent="0.25">
      <c r="A142" s="1">
        <f>SETUP!$B$1</f>
        <v>2024</v>
      </c>
      <c r="B142" s="1" t="str">
        <f t="shared" si="11"/>
        <v>Mei</v>
      </c>
      <c r="C142" s="1">
        <f t="shared" si="8"/>
        <v>20</v>
      </c>
      <c r="D142" s="4">
        <v>3145000</v>
      </c>
      <c r="E142" s="6"/>
      <c r="F142" s="2">
        <f>SUM($D$2:$D142)</f>
        <v>347585500</v>
      </c>
      <c r="H142" s="1" t="str">
        <f t="shared" si="10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  <c r="L142" s="1" t="str">
        <f t="shared" si="9"/>
        <v>Mei</v>
      </c>
      <c r="M142" s="2">
        <f>SUMIFS(Belanja[Indogrosir],Belanja[BULAN],L142)</f>
        <v>0</v>
      </c>
      <c r="N142" s="2" cm="1">
        <f t="array" ref="N142">_xlfn.XLOOKUP(TRUE,Belanja[BULAN]=L142,Belanja[TOTAL],,,-1)</f>
        <v>381122500</v>
      </c>
    </row>
    <row r="143" spans="1:14" x14ac:dyDescent="0.25">
      <c r="A143" s="1">
        <f>SETUP!$B$1</f>
        <v>2024</v>
      </c>
      <c r="B143" s="1" t="str">
        <f t="shared" si="11"/>
        <v>Mei</v>
      </c>
      <c r="C143" s="1">
        <f t="shared" si="8"/>
        <v>21</v>
      </c>
      <c r="D143" s="5">
        <v>2918000</v>
      </c>
      <c r="E143" s="2"/>
      <c r="F143" s="2">
        <f>SUM($D$2:$D143)</f>
        <v>350503500</v>
      </c>
      <c r="H143" s="1" t="str">
        <f t="shared" si="10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  <c r="L143" s="1" t="str">
        <f t="shared" si="9"/>
        <v>Mei</v>
      </c>
      <c r="M143" s="2">
        <f>SUMIFS(Belanja[Indogrosir],Belanja[BULAN],L143)</f>
        <v>0</v>
      </c>
      <c r="N143" s="2" cm="1">
        <f t="array" ref="N143">_xlfn.XLOOKUP(TRUE,Belanja[BULAN]=L143,Belanja[TOTAL],,,-1)</f>
        <v>381122500</v>
      </c>
    </row>
    <row r="144" spans="1:14" x14ac:dyDescent="0.25">
      <c r="A144" s="1">
        <f>SETUP!$B$1</f>
        <v>2024</v>
      </c>
      <c r="B144" s="1" t="str">
        <f t="shared" si="11"/>
        <v>Mei</v>
      </c>
      <c r="C144" s="1">
        <f t="shared" si="8"/>
        <v>22</v>
      </c>
      <c r="D144" s="4">
        <v>3495000</v>
      </c>
      <c r="E144" s="6"/>
      <c r="F144" s="2">
        <f>SUM($D$2:$D144)</f>
        <v>353998500</v>
      </c>
      <c r="H144" s="1" t="str">
        <f t="shared" si="10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  <c r="L144" s="1" t="str">
        <f t="shared" si="9"/>
        <v>Mei</v>
      </c>
      <c r="M144" s="2">
        <f>SUMIFS(Belanja[Indogrosir],Belanja[BULAN],L144)</f>
        <v>0</v>
      </c>
      <c r="N144" s="2" cm="1">
        <f t="array" ref="N144">_xlfn.XLOOKUP(TRUE,Belanja[BULAN]=L144,Belanja[TOTAL],,,-1)</f>
        <v>381122500</v>
      </c>
    </row>
    <row r="145" spans="1:14" x14ac:dyDescent="0.25">
      <c r="A145" s="1">
        <f>SETUP!$B$1</f>
        <v>2024</v>
      </c>
      <c r="B145" s="1" t="str">
        <f t="shared" si="11"/>
        <v>Mei</v>
      </c>
      <c r="C145" s="1">
        <f t="shared" si="8"/>
        <v>23</v>
      </c>
      <c r="D145" s="5">
        <v>3084000</v>
      </c>
      <c r="E145" s="2"/>
      <c r="F145" s="2">
        <f>SUM($D$2:$D145)</f>
        <v>357082500</v>
      </c>
      <c r="H145" s="1" t="str">
        <f t="shared" si="10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  <c r="L145" s="1" t="str">
        <f t="shared" si="9"/>
        <v>Mei</v>
      </c>
      <c r="M145" s="2">
        <f>SUMIFS(Belanja[Indogrosir],Belanja[BULAN],L145)</f>
        <v>0</v>
      </c>
      <c r="N145" s="2" cm="1">
        <f t="array" ref="N145">_xlfn.XLOOKUP(TRUE,Belanja[BULAN]=L145,Belanja[TOTAL],,,-1)</f>
        <v>381122500</v>
      </c>
    </row>
    <row r="146" spans="1:14" x14ac:dyDescent="0.25">
      <c r="A146" s="1">
        <f>SETUP!$B$1</f>
        <v>2024</v>
      </c>
      <c r="B146" s="1" t="str">
        <f t="shared" si="11"/>
        <v>Mei</v>
      </c>
      <c r="C146" s="1">
        <f t="shared" si="8"/>
        <v>24</v>
      </c>
      <c r="D146" s="4">
        <v>3229000</v>
      </c>
      <c r="E146" s="6"/>
      <c r="F146" s="2">
        <f>SUM($D$2:$D146)</f>
        <v>360311500</v>
      </c>
      <c r="H146" s="1" t="str">
        <f t="shared" si="10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  <c r="L146" s="1" t="str">
        <f t="shared" si="9"/>
        <v>Mei</v>
      </c>
      <c r="M146" s="2">
        <f>SUMIFS(Belanja[Indogrosir],Belanja[BULAN],L146)</f>
        <v>0</v>
      </c>
      <c r="N146" s="2" cm="1">
        <f t="array" ref="N146">_xlfn.XLOOKUP(TRUE,Belanja[BULAN]=L146,Belanja[TOTAL],,,-1)</f>
        <v>381122500</v>
      </c>
    </row>
    <row r="147" spans="1:14" x14ac:dyDescent="0.25">
      <c r="A147" s="1">
        <f>SETUP!$B$1</f>
        <v>2024</v>
      </c>
      <c r="B147" s="1" t="str">
        <f t="shared" si="11"/>
        <v>Mei</v>
      </c>
      <c r="C147" s="1">
        <f t="shared" si="8"/>
        <v>25</v>
      </c>
      <c r="D147" s="5">
        <v>2718000</v>
      </c>
      <c r="E147" s="2"/>
      <c r="F147" s="2">
        <f>SUM($D$2:$D147)</f>
        <v>363029500</v>
      </c>
      <c r="H147" s="1" t="str">
        <f t="shared" si="10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  <c r="L147" s="1" t="str">
        <f t="shared" si="9"/>
        <v>Mei</v>
      </c>
      <c r="M147" s="2">
        <f>SUMIFS(Belanja[Indogrosir],Belanja[BULAN],L147)</f>
        <v>0</v>
      </c>
      <c r="N147" s="2" cm="1">
        <f t="array" ref="N147">_xlfn.XLOOKUP(TRUE,Belanja[BULAN]=L147,Belanja[TOTAL],,,-1)</f>
        <v>381122500</v>
      </c>
    </row>
    <row r="148" spans="1:14" x14ac:dyDescent="0.25">
      <c r="A148" s="1">
        <f>SETUP!$B$1</f>
        <v>2024</v>
      </c>
      <c r="B148" s="1" t="str">
        <f t="shared" si="11"/>
        <v>Mei</v>
      </c>
      <c r="C148" s="1">
        <f t="shared" si="8"/>
        <v>26</v>
      </c>
      <c r="D148" s="4">
        <v>2577000</v>
      </c>
      <c r="E148" s="6"/>
      <c r="F148" s="2">
        <f>SUM($D$2:$D148)</f>
        <v>365606500</v>
      </c>
      <c r="H148" s="1" t="str">
        <f t="shared" si="10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  <c r="L148" s="1" t="str">
        <f t="shared" si="9"/>
        <v>Mei</v>
      </c>
      <c r="M148" s="2">
        <f>SUMIFS(Belanja[Indogrosir],Belanja[BULAN],L148)</f>
        <v>0</v>
      </c>
      <c r="N148" s="2" cm="1">
        <f t="array" ref="N148">_xlfn.XLOOKUP(TRUE,Belanja[BULAN]=L148,Belanja[TOTAL],,,-1)</f>
        <v>381122500</v>
      </c>
    </row>
    <row r="149" spans="1:14" x14ac:dyDescent="0.25">
      <c r="A149" s="1">
        <f>SETUP!$B$1</f>
        <v>2024</v>
      </c>
      <c r="B149" s="1" t="str">
        <f t="shared" si="11"/>
        <v>Mei</v>
      </c>
      <c r="C149" s="1">
        <f t="shared" si="8"/>
        <v>27</v>
      </c>
      <c r="D149" s="5">
        <v>2967000</v>
      </c>
      <c r="E149" s="2"/>
      <c r="F149" s="2">
        <f>SUM($D$2:$D149)</f>
        <v>368573500</v>
      </c>
      <c r="H149" s="1" t="str">
        <f t="shared" si="10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  <c r="L149" s="1" t="str">
        <f t="shared" si="9"/>
        <v>Mei</v>
      </c>
      <c r="M149" s="2">
        <f>SUMIFS(Belanja[Indogrosir],Belanja[BULAN],L149)</f>
        <v>0</v>
      </c>
      <c r="N149" s="2" cm="1">
        <f t="array" ref="N149">_xlfn.XLOOKUP(TRUE,Belanja[BULAN]=L149,Belanja[TOTAL],,,-1)</f>
        <v>381122500</v>
      </c>
    </row>
    <row r="150" spans="1:14" x14ac:dyDescent="0.25">
      <c r="A150" s="1">
        <f>SETUP!$B$1</f>
        <v>2024</v>
      </c>
      <c r="B150" s="1" t="str">
        <f t="shared" si="11"/>
        <v>Mei</v>
      </c>
      <c r="C150" s="1">
        <f t="shared" si="8"/>
        <v>28</v>
      </c>
      <c r="D150" s="4">
        <v>2836000</v>
      </c>
      <c r="E150" s="6"/>
      <c r="F150" s="2">
        <f>SUM($D$2:$D150)</f>
        <v>371409500</v>
      </c>
      <c r="H150" s="1" t="str">
        <f t="shared" si="10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  <c r="L150" s="1" t="str">
        <f t="shared" si="9"/>
        <v>Mei</v>
      </c>
      <c r="M150" s="2">
        <f>SUMIFS(Belanja[Indogrosir],Belanja[BULAN],L150)</f>
        <v>0</v>
      </c>
      <c r="N150" s="2" cm="1">
        <f t="array" ref="N150">_xlfn.XLOOKUP(TRUE,Belanja[BULAN]=L150,Belanja[TOTAL],,,-1)</f>
        <v>381122500</v>
      </c>
    </row>
    <row r="151" spans="1:14" x14ac:dyDescent="0.25">
      <c r="A151" s="1">
        <f>SETUP!$B$1</f>
        <v>2024</v>
      </c>
      <c r="B151" s="1" t="str">
        <f t="shared" si="11"/>
        <v>Mei</v>
      </c>
      <c r="C151" s="1">
        <f t="shared" si="8"/>
        <v>29</v>
      </c>
      <c r="D151" s="5">
        <v>3385000</v>
      </c>
      <c r="E151" s="2"/>
      <c r="F151" s="2">
        <f>SUM($D$2:$D151)</f>
        <v>374794500</v>
      </c>
      <c r="H151" s="1" t="str">
        <f t="shared" si="10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  <c r="L151" s="1" t="str">
        <f t="shared" si="9"/>
        <v>Mei</v>
      </c>
      <c r="M151" s="2">
        <f>SUMIFS(Belanja[Indogrosir],Belanja[BULAN],L151)</f>
        <v>0</v>
      </c>
      <c r="N151" s="2" cm="1">
        <f t="array" ref="N151">_xlfn.XLOOKUP(TRUE,Belanja[BULAN]=L151,Belanja[TOTAL],,,-1)</f>
        <v>381122500</v>
      </c>
    </row>
    <row r="152" spans="1:14" x14ac:dyDescent="0.25">
      <c r="A152" s="1">
        <f>SETUP!$B$1</f>
        <v>2024</v>
      </c>
      <c r="B152" s="1" t="str">
        <f t="shared" si="11"/>
        <v>Mei</v>
      </c>
      <c r="C152" s="1">
        <f t="shared" si="8"/>
        <v>30</v>
      </c>
      <c r="D152" s="4">
        <v>3316000</v>
      </c>
      <c r="E152" s="6"/>
      <c r="F152" s="2">
        <f>SUM($D$2:$D152)</f>
        <v>378110500</v>
      </c>
      <c r="H152" s="1" t="str">
        <f t="shared" si="10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  <c r="L152" s="1" t="str">
        <f t="shared" si="9"/>
        <v>Mei</v>
      </c>
      <c r="M152" s="2">
        <f>SUMIFS(Belanja[Indogrosir],Belanja[BULAN],L152)</f>
        <v>0</v>
      </c>
      <c r="N152" s="2" cm="1">
        <f t="array" ref="N152">_xlfn.XLOOKUP(TRUE,Belanja[BULAN]=L152,Belanja[TOTAL],,,-1)</f>
        <v>381122500</v>
      </c>
    </row>
    <row r="153" spans="1:14" x14ac:dyDescent="0.25">
      <c r="A153" s="1">
        <f>SETUP!$B$1</f>
        <v>2024</v>
      </c>
      <c r="B153" s="1" t="str">
        <f t="shared" si="11"/>
        <v>Mei</v>
      </c>
      <c r="C153" s="1">
        <f t="shared" si="8"/>
        <v>31</v>
      </c>
      <c r="D153" s="5">
        <v>3012000</v>
      </c>
      <c r="E153" s="2"/>
      <c r="F153" s="2">
        <f>SUM($D$2:$D153)</f>
        <v>381122500</v>
      </c>
      <c r="H153" s="1" t="str">
        <f t="shared" si="10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  <c r="L153" s="1" t="str">
        <f t="shared" si="9"/>
        <v>Mei</v>
      </c>
      <c r="M153" s="2">
        <f>SUMIFS(Belanja[Indogrosir],Belanja[BULAN],L153)</f>
        <v>0</v>
      </c>
      <c r="N153" s="2" cm="1">
        <f t="array" ref="N153">_xlfn.XLOOKUP(TRUE,Belanja[BULAN]=L153,Belanja[TOTAL],,,-1)</f>
        <v>381122500</v>
      </c>
    </row>
    <row r="154" spans="1:14" x14ac:dyDescent="0.25">
      <c r="A154" s="1">
        <f>SETUP!$B$1</f>
        <v>2024</v>
      </c>
      <c r="B154" s="1" t="str">
        <f t="shared" si="11"/>
        <v>Juni</v>
      </c>
      <c r="C154" s="1">
        <f t="shared" si="8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10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  <c r="L154" s="1" t="str">
        <f t="shared" si="9"/>
        <v>Juni</v>
      </c>
      <c r="M154" s="2">
        <f>SUMIFS(Belanja[Indogrosir],Belanja[BULAN],L154)</f>
        <v>33100000</v>
      </c>
      <c r="N154" s="2" cm="1">
        <f t="array" ref="N154">_xlfn.XLOOKUP(TRUE,Belanja[BULAN]=L154,Belanja[TOTAL],,,-1)</f>
        <v>430090000</v>
      </c>
    </row>
    <row r="155" spans="1:14" x14ac:dyDescent="0.25">
      <c r="A155" s="1">
        <f>SETUP!$B$1</f>
        <v>2024</v>
      </c>
      <c r="B155" s="1" t="str">
        <f t="shared" si="11"/>
        <v>Juni</v>
      </c>
      <c r="C155" s="1">
        <f t="shared" si="8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10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  <c r="L155" s="1" t="str">
        <f t="shared" si="9"/>
        <v>Juni</v>
      </c>
      <c r="M155" s="2">
        <f>SUMIFS(Belanja[Indogrosir],Belanja[BULAN],L155)</f>
        <v>33100000</v>
      </c>
      <c r="N155" s="2" cm="1">
        <f t="array" ref="N155">_xlfn.XLOOKUP(TRUE,Belanja[BULAN]=L155,Belanja[TOTAL],,,-1)</f>
        <v>430090000</v>
      </c>
    </row>
    <row r="156" spans="1:14" x14ac:dyDescent="0.25">
      <c r="A156" s="1">
        <f>SETUP!$B$1</f>
        <v>2024</v>
      </c>
      <c r="B156" s="1" t="str">
        <f t="shared" si="11"/>
        <v>Juni</v>
      </c>
      <c r="C156" s="1">
        <f t="shared" si="8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10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  <c r="L156" s="1" t="str">
        <f t="shared" si="9"/>
        <v>Juni</v>
      </c>
      <c r="M156" s="2">
        <f>SUMIFS(Belanja[Indogrosir],Belanja[BULAN],L156)</f>
        <v>33100000</v>
      </c>
      <c r="N156" s="2" cm="1">
        <f t="array" ref="N156">_xlfn.XLOOKUP(TRUE,Belanja[BULAN]=L156,Belanja[TOTAL],,,-1)</f>
        <v>430090000</v>
      </c>
    </row>
    <row r="157" spans="1:14" x14ac:dyDescent="0.25">
      <c r="A157" s="1">
        <f>SETUP!$B$1</f>
        <v>2024</v>
      </c>
      <c r="B157" s="1" t="str">
        <f t="shared" si="11"/>
        <v>Juni</v>
      </c>
      <c r="C157" s="1">
        <f t="shared" si="8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10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  <c r="L157" s="1" t="str">
        <f t="shared" si="9"/>
        <v>Juni</v>
      </c>
      <c r="M157" s="2">
        <f>SUMIFS(Belanja[Indogrosir],Belanja[BULAN],L157)</f>
        <v>33100000</v>
      </c>
      <c r="N157" s="2" cm="1">
        <f t="array" ref="N157">_xlfn.XLOOKUP(TRUE,Belanja[BULAN]=L157,Belanja[TOTAL],,,-1)</f>
        <v>430090000</v>
      </c>
    </row>
    <row r="158" spans="1:14" x14ac:dyDescent="0.25">
      <c r="A158" s="1">
        <f>SETUP!$B$1</f>
        <v>2024</v>
      </c>
      <c r="B158" s="1" t="str">
        <f t="shared" si="11"/>
        <v>Juni</v>
      </c>
      <c r="C158" s="1">
        <f t="shared" si="8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10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  <c r="L158" s="1" t="str">
        <f t="shared" si="9"/>
        <v>Juni</v>
      </c>
      <c r="M158" s="2">
        <f>SUMIFS(Belanja[Indogrosir],Belanja[BULAN],L158)</f>
        <v>33100000</v>
      </c>
      <c r="N158" s="2" cm="1">
        <f t="array" ref="N158">_xlfn.XLOOKUP(TRUE,Belanja[BULAN]=L158,Belanja[TOTAL],,,-1)</f>
        <v>430090000</v>
      </c>
    </row>
    <row r="159" spans="1:14" x14ac:dyDescent="0.25">
      <c r="A159" s="1">
        <f>SETUP!$B$1</f>
        <v>2024</v>
      </c>
      <c r="B159" s="1" t="str">
        <f t="shared" si="11"/>
        <v>Juni</v>
      </c>
      <c r="C159" s="1">
        <f t="shared" si="8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10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  <c r="L159" s="1" t="str">
        <f t="shared" si="9"/>
        <v>Juni</v>
      </c>
      <c r="M159" s="2">
        <f>SUMIFS(Belanja[Indogrosir],Belanja[BULAN],L159)</f>
        <v>33100000</v>
      </c>
      <c r="N159" s="2" cm="1">
        <f t="array" ref="N159">_xlfn.XLOOKUP(TRUE,Belanja[BULAN]=L159,Belanja[TOTAL],,,-1)</f>
        <v>430090000</v>
      </c>
    </row>
    <row r="160" spans="1:14" x14ac:dyDescent="0.25">
      <c r="A160" s="1">
        <f>SETUP!$B$1</f>
        <v>2024</v>
      </c>
      <c r="B160" s="1" t="str">
        <f t="shared" si="11"/>
        <v>Juni</v>
      </c>
      <c r="C160" s="1">
        <f t="shared" si="8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10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  <c r="L160" s="1" t="str">
        <f t="shared" si="9"/>
        <v>Juni</v>
      </c>
      <c r="M160" s="2">
        <f>SUMIFS(Belanja[Indogrosir],Belanja[BULAN],L160)</f>
        <v>33100000</v>
      </c>
      <c r="N160" s="2" cm="1">
        <f t="array" ref="N160">_xlfn.XLOOKUP(TRUE,Belanja[BULAN]=L160,Belanja[TOTAL],,,-1)</f>
        <v>430090000</v>
      </c>
    </row>
    <row r="161" spans="1:14" x14ac:dyDescent="0.25">
      <c r="A161" s="1">
        <f>SETUP!$B$1</f>
        <v>2024</v>
      </c>
      <c r="B161" s="1" t="str">
        <f t="shared" si="11"/>
        <v>Juni</v>
      </c>
      <c r="C161" s="1">
        <f t="shared" si="8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10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  <c r="L161" s="1" t="str">
        <f t="shared" si="9"/>
        <v>Juni</v>
      </c>
      <c r="M161" s="2">
        <f>SUMIFS(Belanja[Indogrosir],Belanja[BULAN],L161)</f>
        <v>33100000</v>
      </c>
      <c r="N161" s="2" cm="1">
        <f t="array" ref="N161">_xlfn.XLOOKUP(TRUE,Belanja[BULAN]=L161,Belanja[TOTAL],,,-1)</f>
        <v>430090000</v>
      </c>
    </row>
    <row r="162" spans="1:14" x14ac:dyDescent="0.25">
      <c r="A162" s="1">
        <f>SETUP!$B$1</f>
        <v>2024</v>
      </c>
      <c r="B162" s="1" t="str">
        <f t="shared" si="11"/>
        <v>Juni</v>
      </c>
      <c r="C162" s="1">
        <f t="shared" si="8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10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  <c r="L162" s="1" t="str">
        <f t="shared" si="9"/>
        <v>Juni</v>
      </c>
      <c r="M162" s="2">
        <f>SUMIFS(Belanja[Indogrosir],Belanja[BULAN],L162)</f>
        <v>33100000</v>
      </c>
      <c r="N162" s="2" cm="1">
        <f t="array" ref="N162">_xlfn.XLOOKUP(TRUE,Belanja[BULAN]=L162,Belanja[TOTAL],,,-1)</f>
        <v>430090000</v>
      </c>
    </row>
    <row r="163" spans="1:14" x14ac:dyDescent="0.25">
      <c r="A163" s="1">
        <f>SETUP!$B$1</f>
        <v>2024</v>
      </c>
      <c r="B163" s="1" t="str">
        <f t="shared" si="11"/>
        <v>Juni</v>
      </c>
      <c r="C163" s="1">
        <f t="shared" si="8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10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  <c r="L163" s="1" t="str">
        <f t="shared" si="9"/>
        <v>Juni</v>
      </c>
      <c r="M163" s="2">
        <f>SUMIFS(Belanja[Indogrosir],Belanja[BULAN],L163)</f>
        <v>33100000</v>
      </c>
      <c r="N163" s="2" cm="1">
        <f t="array" ref="N163">_xlfn.XLOOKUP(TRUE,Belanja[BULAN]=L163,Belanja[TOTAL],,,-1)</f>
        <v>430090000</v>
      </c>
    </row>
    <row r="164" spans="1:14" x14ac:dyDescent="0.25">
      <c r="A164" s="1">
        <f>SETUP!$B$1</f>
        <v>2024</v>
      </c>
      <c r="B164" s="1" t="str">
        <f t="shared" si="11"/>
        <v>Juni</v>
      </c>
      <c r="C164" s="1">
        <f t="shared" si="8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10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  <c r="L164" s="1" t="str">
        <f t="shared" si="9"/>
        <v>Juni</v>
      </c>
      <c r="M164" s="2">
        <f>SUMIFS(Belanja[Indogrosir],Belanja[BULAN],L164)</f>
        <v>33100000</v>
      </c>
      <c r="N164" s="2" cm="1">
        <f t="array" ref="N164">_xlfn.XLOOKUP(TRUE,Belanja[BULAN]=L164,Belanja[TOTAL],,,-1)</f>
        <v>430090000</v>
      </c>
    </row>
    <row r="165" spans="1:14" x14ac:dyDescent="0.25">
      <c r="A165" s="1">
        <f>SETUP!$B$1</f>
        <v>2024</v>
      </c>
      <c r="B165" s="1" t="str">
        <f t="shared" si="11"/>
        <v>Juni</v>
      </c>
      <c r="C165" s="1">
        <f t="shared" si="8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10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L165" s="1" t="str">
        <f t="shared" si="9"/>
        <v>Juni</v>
      </c>
      <c r="M165" s="2">
        <f>SUMIFS(Belanja[Indogrosir],Belanja[BULAN],L165)</f>
        <v>33100000</v>
      </c>
      <c r="N165" s="2" cm="1">
        <f t="array" ref="N165">_xlfn.XLOOKUP(TRUE,Belanja[BULAN]=L165,Belanja[TOTAL],,,-1)</f>
        <v>430090000</v>
      </c>
    </row>
    <row r="166" spans="1:14" x14ac:dyDescent="0.25">
      <c r="A166" s="1">
        <f>SETUP!$B$1</f>
        <v>2024</v>
      </c>
      <c r="B166" s="1" t="str">
        <f t="shared" si="11"/>
        <v>Juni</v>
      </c>
      <c r="C166" s="1">
        <f t="shared" si="8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10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  <c r="L166" s="1" t="str">
        <f t="shared" si="9"/>
        <v>Juni</v>
      </c>
      <c r="M166" s="2">
        <f>SUMIFS(Belanja[Indogrosir],Belanja[BULAN],L166)</f>
        <v>33100000</v>
      </c>
      <c r="N166" s="2" cm="1">
        <f t="array" ref="N166">_xlfn.XLOOKUP(TRUE,Belanja[BULAN]=L166,Belanja[TOTAL],,,-1)</f>
        <v>430090000</v>
      </c>
    </row>
    <row r="167" spans="1:14" x14ac:dyDescent="0.25">
      <c r="A167" s="1">
        <f>SETUP!$B$1</f>
        <v>2024</v>
      </c>
      <c r="B167" s="1" t="str">
        <f t="shared" si="11"/>
        <v>Juni</v>
      </c>
      <c r="C167" s="1">
        <f t="shared" si="8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10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  <c r="L167" s="1" t="str">
        <f t="shared" si="9"/>
        <v>Juni</v>
      </c>
      <c r="M167" s="2">
        <f>SUMIFS(Belanja[Indogrosir],Belanja[BULAN],L167)</f>
        <v>33100000</v>
      </c>
      <c r="N167" s="2" cm="1">
        <f t="array" ref="N167">_xlfn.XLOOKUP(TRUE,Belanja[BULAN]=L167,Belanja[TOTAL],,,-1)</f>
        <v>430090000</v>
      </c>
    </row>
    <row r="168" spans="1:14" x14ac:dyDescent="0.25">
      <c r="A168" s="1">
        <f>SETUP!$B$1</f>
        <v>2024</v>
      </c>
      <c r="B168" s="1" t="str">
        <f t="shared" si="11"/>
        <v>Juni</v>
      </c>
      <c r="C168" s="1">
        <f t="shared" si="8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10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  <c r="L168" s="1" t="str">
        <f t="shared" si="9"/>
        <v>Juni</v>
      </c>
      <c r="M168" s="2">
        <f>SUMIFS(Belanja[Indogrosir],Belanja[BULAN],L168)</f>
        <v>33100000</v>
      </c>
      <c r="N168" s="2" cm="1">
        <f t="array" ref="N168">_xlfn.XLOOKUP(TRUE,Belanja[BULAN]=L168,Belanja[TOTAL],,,-1)</f>
        <v>430090000</v>
      </c>
    </row>
    <row r="169" spans="1:14" x14ac:dyDescent="0.25">
      <c r="A169" s="1">
        <f>SETUP!$B$1</f>
        <v>2024</v>
      </c>
      <c r="B169" s="1" t="str">
        <f t="shared" si="11"/>
        <v>Juni</v>
      </c>
      <c r="C169" s="1">
        <f t="shared" si="8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10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  <c r="L169" s="1" t="str">
        <f t="shared" si="9"/>
        <v>Juni</v>
      </c>
      <c r="M169" s="2">
        <f>SUMIFS(Belanja[Indogrosir],Belanja[BULAN],L169)</f>
        <v>33100000</v>
      </c>
      <c r="N169" s="2" cm="1">
        <f t="array" ref="N169">_xlfn.XLOOKUP(TRUE,Belanja[BULAN]=L169,Belanja[TOTAL],,,-1)</f>
        <v>430090000</v>
      </c>
    </row>
    <row r="170" spans="1:14" x14ac:dyDescent="0.25">
      <c r="A170" s="1">
        <f>SETUP!$B$1</f>
        <v>2024</v>
      </c>
      <c r="B170" s="1" t="str">
        <f t="shared" si="11"/>
        <v>Juni</v>
      </c>
      <c r="C170" s="1">
        <f t="shared" si="8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10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  <c r="L170" s="1" t="str">
        <f t="shared" si="9"/>
        <v>Juni</v>
      </c>
      <c r="M170" s="2">
        <f>SUMIFS(Belanja[Indogrosir],Belanja[BULAN],L170)</f>
        <v>33100000</v>
      </c>
      <c r="N170" s="2" cm="1">
        <f t="array" ref="N170">_xlfn.XLOOKUP(TRUE,Belanja[BULAN]=L170,Belanja[TOTAL],,,-1)</f>
        <v>430090000</v>
      </c>
    </row>
    <row r="171" spans="1:14" x14ac:dyDescent="0.25">
      <c r="A171" s="1">
        <f>SETUP!$B$1</f>
        <v>2024</v>
      </c>
      <c r="B171" s="1" t="str">
        <f t="shared" si="11"/>
        <v>Juni</v>
      </c>
      <c r="C171" s="1">
        <f t="shared" si="8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10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  <c r="L171" s="1" t="str">
        <f t="shared" si="9"/>
        <v>Juni</v>
      </c>
      <c r="M171" s="2">
        <f>SUMIFS(Belanja[Indogrosir],Belanja[BULAN],L171)</f>
        <v>33100000</v>
      </c>
      <c r="N171" s="2" cm="1">
        <f t="array" ref="N171">_xlfn.XLOOKUP(TRUE,Belanja[BULAN]=L171,Belanja[TOTAL],,,-1)</f>
        <v>430090000</v>
      </c>
    </row>
    <row r="172" spans="1:14" x14ac:dyDescent="0.25">
      <c r="A172" s="1">
        <f>SETUP!$B$1</f>
        <v>2024</v>
      </c>
      <c r="B172" s="1" t="str">
        <f t="shared" si="11"/>
        <v>Juni</v>
      </c>
      <c r="C172" s="1">
        <f t="shared" si="8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10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  <c r="L172" s="1" t="str">
        <f t="shared" si="9"/>
        <v>Juni</v>
      </c>
      <c r="M172" s="2">
        <f>SUMIFS(Belanja[Indogrosir],Belanja[BULAN],L172)</f>
        <v>33100000</v>
      </c>
      <c r="N172" s="2" cm="1">
        <f t="array" ref="N172">_xlfn.XLOOKUP(TRUE,Belanja[BULAN]=L172,Belanja[TOTAL],,,-1)</f>
        <v>430090000</v>
      </c>
    </row>
    <row r="173" spans="1:14" x14ac:dyDescent="0.25">
      <c r="A173" s="1">
        <f>SETUP!$B$1</f>
        <v>2024</v>
      </c>
      <c r="B173" s="1" t="str">
        <f t="shared" si="11"/>
        <v>Juni</v>
      </c>
      <c r="C173" s="1">
        <f t="shared" si="8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10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  <c r="L173" s="1" t="str">
        <f t="shared" si="9"/>
        <v>Juni</v>
      </c>
      <c r="M173" s="2">
        <f>SUMIFS(Belanja[Indogrosir],Belanja[BULAN],L173)</f>
        <v>33100000</v>
      </c>
      <c r="N173" s="2" cm="1">
        <f t="array" ref="N173">_xlfn.XLOOKUP(TRUE,Belanja[BULAN]=L173,Belanja[TOTAL],,,-1)</f>
        <v>430090000</v>
      </c>
    </row>
    <row r="174" spans="1:14" x14ac:dyDescent="0.25">
      <c r="A174" s="1">
        <f>SETUP!$B$1</f>
        <v>2024</v>
      </c>
      <c r="B174" s="1" t="str">
        <f t="shared" si="11"/>
        <v>Juni</v>
      </c>
      <c r="C174" s="1">
        <f t="shared" si="8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10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  <c r="L174" s="1" t="str">
        <f t="shared" si="9"/>
        <v>Juni</v>
      </c>
      <c r="M174" s="2">
        <f>SUMIFS(Belanja[Indogrosir],Belanja[BULAN],L174)</f>
        <v>33100000</v>
      </c>
      <c r="N174" s="2" cm="1">
        <f t="array" ref="N174">_xlfn.XLOOKUP(TRUE,Belanja[BULAN]=L174,Belanja[TOTAL],,,-1)</f>
        <v>430090000</v>
      </c>
    </row>
    <row r="175" spans="1:14" x14ac:dyDescent="0.25">
      <c r="A175" s="1">
        <f>SETUP!$B$1</f>
        <v>2024</v>
      </c>
      <c r="B175" s="1" t="str">
        <f t="shared" si="11"/>
        <v>Juni</v>
      </c>
      <c r="C175" s="1">
        <f t="shared" si="8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10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  <c r="L175" s="1" t="str">
        <f t="shared" si="9"/>
        <v>Juni</v>
      </c>
      <c r="M175" s="2">
        <f>SUMIFS(Belanja[Indogrosir],Belanja[BULAN],L175)</f>
        <v>33100000</v>
      </c>
      <c r="N175" s="2" cm="1">
        <f t="array" ref="N175">_xlfn.XLOOKUP(TRUE,Belanja[BULAN]=L175,Belanja[TOTAL],,,-1)</f>
        <v>430090000</v>
      </c>
    </row>
    <row r="176" spans="1:14" x14ac:dyDescent="0.25">
      <c r="A176" s="1">
        <f>SETUP!$B$1</f>
        <v>2024</v>
      </c>
      <c r="B176" s="1" t="str">
        <f t="shared" si="11"/>
        <v>Juni</v>
      </c>
      <c r="C176" s="1">
        <f t="shared" si="8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10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  <c r="L176" s="1" t="str">
        <f t="shared" si="9"/>
        <v>Juni</v>
      </c>
      <c r="M176" s="2">
        <f>SUMIFS(Belanja[Indogrosir],Belanja[BULAN],L176)</f>
        <v>33100000</v>
      </c>
      <c r="N176" s="2" cm="1">
        <f t="array" ref="N176">_xlfn.XLOOKUP(TRUE,Belanja[BULAN]=L176,Belanja[TOTAL],,,-1)</f>
        <v>430090000</v>
      </c>
    </row>
    <row r="177" spans="1:14" x14ac:dyDescent="0.25">
      <c r="A177" s="1">
        <f>SETUP!$B$1</f>
        <v>2024</v>
      </c>
      <c r="B177" s="1" t="str">
        <f t="shared" si="11"/>
        <v>Juni</v>
      </c>
      <c r="C177" s="1">
        <f t="shared" si="8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10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  <c r="L177" s="1" t="str">
        <f t="shared" si="9"/>
        <v>Juni</v>
      </c>
      <c r="M177" s="2">
        <f>SUMIFS(Belanja[Indogrosir],Belanja[BULAN],L177)</f>
        <v>33100000</v>
      </c>
      <c r="N177" s="2" cm="1">
        <f t="array" ref="N177">_xlfn.XLOOKUP(TRUE,Belanja[BULAN]=L177,Belanja[TOTAL],,,-1)</f>
        <v>430090000</v>
      </c>
    </row>
    <row r="178" spans="1:14" x14ac:dyDescent="0.25">
      <c r="A178" s="1">
        <f>SETUP!$B$1</f>
        <v>2024</v>
      </c>
      <c r="B178" s="1" t="str">
        <f t="shared" si="11"/>
        <v>Juni</v>
      </c>
      <c r="C178" s="1">
        <f t="shared" si="8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10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  <c r="L178" s="1" t="str">
        <f t="shared" si="9"/>
        <v>Juni</v>
      </c>
      <c r="M178" s="2">
        <f>SUMIFS(Belanja[Indogrosir],Belanja[BULAN],L178)</f>
        <v>33100000</v>
      </c>
      <c r="N178" s="2" cm="1">
        <f t="array" ref="N178">_xlfn.XLOOKUP(TRUE,Belanja[BULAN]=L178,Belanja[TOTAL],,,-1)</f>
        <v>430090000</v>
      </c>
    </row>
    <row r="179" spans="1:14" x14ac:dyDescent="0.25">
      <c r="A179" s="1">
        <f>SETUP!$B$1</f>
        <v>2024</v>
      </c>
      <c r="B179" s="1" t="str">
        <f t="shared" si="11"/>
        <v>Juni</v>
      </c>
      <c r="C179" s="1">
        <f t="shared" si="8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10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  <c r="L179" s="1" t="str">
        <f t="shared" si="9"/>
        <v>Juni</v>
      </c>
      <c r="M179" s="2">
        <f>SUMIFS(Belanja[Indogrosir],Belanja[BULAN],L179)</f>
        <v>33100000</v>
      </c>
      <c r="N179" s="2" cm="1">
        <f t="array" ref="N179">_xlfn.XLOOKUP(TRUE,Belanja[BULAN]=L179,Belanja[TOTAL],,,-1)</f>
        <v>430090000</v>
      </c>
    </row>
    <row r="180" spans="1:14" x14ac:dyDescent="0.25">
      <c r="A180" s="1">
        <f>SETUP!$B$1</f>
        <v>2024</v>
      </c>
      <c r="B180" s="1" t="str">
        <f t="shared" si="11"/>
        <v>Juni</v>
      </c>
      <c r="C180" s="1">
        <f t="shared" si="8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10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  <c r="L180" s="1" t="str">
        <f t="shared" si="9"/>
        <v>Juni</v>
      </c>
      <c r="M180" s="2">
        <f>SUMIFS(Belanja[Indogrosir],Belanja[BULAN],L180)</f>
        <v>33100000</v>
      </c>
      <c r="N180" s="2" cm="1">
        <f t="array" ref="N180">_xlfn.XLOOKUP(TRUE,Belanja[BULAN]=L180,Belanja[TOTAL],,,-1)</f>
        <v>430090000</v>
      </c>
    </row>
    <row r="181" spans="1:14" x14ac:dyDescent="0.25">
      <c r="A181" s="1">
        <f>SETUP!$B$1</f>
        <v>2024</v>
      </c>
      <c r="B181" s="1" t="str">
        <f t="shared" si="11"/>
        <v>Juni</v>
      </c>
      <c r="C181" s="1">
        <f t="shared" si="8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10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  <c r="L181" s="1" t="str">
        <f t="shared" si="9"/>
        <v>Juni</v>
      </c>
      <c r="M181" s="2">
        <f>SUMIFS(Belanja[Indogrosir],Belanja[BULAN],L181)</f>
        <v>33100000</v>
      </c>
      <c r="N181" s="2" cm="1">
        <f t="array" ref="N181">_xlfn.XLOOKUP(TRUE,Belanja[BULAN]=L181,Belanja[TOTAL],,,-1)</f>
        <v>430090000</v>
      </c>
    </row>
    <row r="182" spans="1:14" x14ac:dyDescent="0.25">
      <c r="A182" s="1">
        <f>SETUP!$B$1</f>
        <v>2024</v>
      </c>
      <c r="B182" s="1" t="str">
        <f t="shared" si="11"/>
        <v>Juni</v>
      </c>
      <c r="C182" s="1">
        <f t="shared" si="8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10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  <c r="L182" s="1" t="str">
        <f t="shared" si="9"/>
        <v>Juni</v>
      </c>
      <c r="M182" s="2">
        <f>SUMIFS(Belanja[Indogrosir],Belanja[BULAN],L182)</f>
        <v>33100000</v>
      </c>
      <c r="N182" s="2" cm="1">
        <f t="array" ref="N182">_xlfn.XLOOKUP(TRUE,Belanja[BULAN]=L182,Belanja[TOTAL],,,-1)</f>
        <v>430090000</v>
      </c>
    </row>
    <row r="183" spans="1:14" x14ac:dyDescent="0.25">
      <c r="A183" s="1">
        <f>SETUP!$B$1</f>
        <v>2024</v>
      </c>
      <c r="B183" s="1" t="str">
        <f t="shared" si="11"/>
        <v>Juni</v>
      </c>
      <c r="C183" s="1">
        <f t="shared" si="8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10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  <c r="L183" s="1" t="str">
        <f t="shared" si="9"/>
        <v>Juni</v>
      </c>
      <c r="M183" s="2">
        <f>SUMIFS(Belanja[Indogrosir],Belanja[BULAN],L183)</f>
        <v>33100000</v>
      </c>
      <c r="N183" s="2" cm="1">
        <f t="array" ref="N183">_xlfn.XLOOKUP(TRUE,Belanja[BULAN]=L183,Belanja[TOTAL],,,-1)</f>
        <v>430090000</v>
      </c>
    </row>
    <row r="184" spans="1:14" x14ac:dyDescent="0.25">
      <c r="A184" s="1">
        <f>SETUP!$B$1</f>
        <v>2024</v>
      </c>
      <c r="B184" s="1" t="str">
        <f t="shared" si="11"/>
        <v>Juli</v>
      </c>
      <c r="C184" s="1">
        <f t="shared" si="8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10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  <c r="L184" s="1" t="str">
        <f t="shared" si="9"/>
        <v>Juli</v>
      </c>
      <c r="M184" s="2">
        <f>SUMIFS(Belanja[Indogrosir],Belanja[BULAN],L184)</f>
        <v>84811500</v>
      </c>
      <c r="N184" s="2" cm="1">
        <f t="array" ref="N184">_xlfn.XLOOKUP(TRUE,Belanja[BULAN]=L184,Belanja[TOTAL],,,-1)</f>
        <v>495181000</v>
      </c>
    </row>
    <row r="185" spans="1:14" x14ac:dyDescent="0.25">
      <c r="A185" s="1">
        <f>SETUP!$B$1</f>
        <v>2024</v>
      </c>
      <c r="B185" s="1" t="str">
        <f t="shared" si="11"/>
        <v>Juli</v>
      </c>
      <c r="C185" s="1">
        <f t="shared" si="8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10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  <c r="L185" s="1" t="str">
        <f t="shared" si="9"/>
        <v>Juli</v>
      </c>
      <c r="M185" s="2">
        <f>SUMIFS(Belanja[Indogrosir],Belanja[BULAN],L185)</f>
        <v>84811500</v>
      </c>
      <c r="N185" s="2" cm="1">
        <f t="array" ref="N185">_xlfn.XLOOKUP(TRUE,Belanja[BULAN]=L185,Belanja[TOTAL],,,-1)</f>
        <v>495181000</v>
      </c>
    </row>
    <row r="186" spans="1:14" x14ac:dyDescent="0.25">
      <c r="A186" s="1">
        <f>SETUP!$B$1</f>
        <v>2024</v>
      </c>
      <c r="B186" s="1" t="str">
        <f t="shared" si="11"/>
        <v>Juli</v>
      </c>
      <c r="C186" s="1">
        <f t="shared" si="8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10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  <c r="L186" s="1" t="str">
        <f t="shared" si="9"/>
        <v>Juli</v>
      </c>
      <c r="M186" s="2">
        <f>SUMIFS(Belanja[Indogrosir],Belanja[BULAN],L186)</f>
        <v>84811500</v>
      </c>
      <c r="N186" s="2" cm="1">
        <f t="array" ref="N186">_xlfn.XLOOKUP(TRUE,Belanja[BULAN]=L186,Belanja[TOTAL],,,-1)</f>
        <v>495181000</v>
      </c>
    </row>
    <row r="187" spans="1:14" x14ac:dyDescent="0.25">
      <c r="A187" s="1">
        <f>SETUP!$B$1</f>
        <v>2024</v>
      </c>
      <c r="B187" s="1" t="str">
        <f t="shared" si="11"/>
        <v>Juli</v>
      </c>
      <c r="C187" s="1">
        <f t="shared" si="8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10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  <c r="L187" s="1" t="str">
        <f t="shared" si="9"/>
        <v>Juli</v>
      </c>
      <c r="M187" s="2">
        <f>SUMIFS(Belanja[Indogrosir],Belanja[BULAN],L187)</f>
        <v>84811500</v>
      </c>
      <c r="N187" s="2" cm="1">
        <f t="array" ref="N187">_xlfn.XLOOKUP(TRUE,Belanja[BULAN]=L187,Belanja[TOTAL],,,-1)</f>
        <v>495181000</v>
      </c>
    </row>
    <row r="188" spans="1:14" x14ac:dyDescent="0.25">
      <c r="A188" s="1">
        <f>SETUP!$B$1</f>
        <v>2024</v>
      </c>
      <c r="B188" s="1" t="str">
        <f t="shared" si="11"/>
        <v>Juli</v>
      </c>
      <c r="C188" s="1">
        <f t="shared" si="8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10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  <c r="L188" s="1" t="str">
        <f t="shared" si="9"/>
        <v>Juli</v>
      </c>
      <c r="M188" s="2">
        <f>SUMIFS(Belanja[Indogrosir],Belanja[BULAN],L188)</f>
        <v>84811500</v>
      </c>
      <c r="N188" s="2" cm="1">
        <f t="array" ref="N188">_xlfn.XLOOKUP(TRUE,Belanja[BULAN]=L188,Belanja[TOTAL],,,-1)</f>
        <v>495181000</v>
      </c>
    </row>
    <row r="189" spans="1:14" x14ac:dyDescent="0.25">
      <c r="A189" s="1">
        <f>SETUP!$B$1</f>
        <v>2024</v>
      </c>
      <c r="B189" s="1" t="str">
        <f t="shared" si="11"/>
        <v>Juli</v>
      </c>
      <c r="C189" s="1">
        <f t="shared" si="8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10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  <c r="L189" s="1" t="str">
        <f t="shared" si="9"/>
        <v>Juli</v>
      </c>
      <c r="M189" s="2">
        <f>SUMIFS(Belanja[Indogrosir],Belanja[BULAN],L189)</f>
        <v>84811500</v>
      </c>
      <c r="N189" s="2" cm="1">
        <f t="array" ref="N189">_xlfn.XLOOKUP(TRUE,Belanja[BULAN]=L189,Belanja[TOTAL],,,-1)</f>
        <v>495181000</v>
      </c>
    </row>
    <row r="190" spans="1:14" x14ac:dyDescent="0.25">
      <c r="A190" s="1">
        <f>SETUP!$B$1</f>
        <v>2024</v>
      </c>
      <c r="B190" s="1" t="str">
        <f t="shared" si="11"/>
        <v>Juli</v>
      </c>
      <c r="C190" s="1">
        <f t="shared" si="8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10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  <c r="L190" s="1" t="str">
        <f t="shared" si="9"/>
        <v>Juli</v>
      </c>
      <c r="M190" s="2">
        <f>SUMIFS(Belanja[Indogrosir],Belanja[BULAN],L190)</f>
        <v>84811500</v>
      </c>
      <c r="N190" s="2" cm="1">
        <f t="array" ref="N190">_xlfn.XLOOKUP(TRUE,Belanja[BULAN]=L190,Belanja[TOTAL],,,-1)</f>
        <v>495181000</v>
      </c>
    </row>
    <row r="191" spans="1:14" x14ac:dyDescent="0.25">
      <c r="A191" s="1">
        <f>SETUP!$B$1</f>
        <v>2024</v>
      </c>
      <c r="B191" s="1" t="str">
        <f t="shared" si="11"/>
        <v>Juli</v>
      </c>
      <c r="C191" s="1">
        <f t="shared" ref="C191:C254" si="12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10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  <c r="L191" s="1" t="str">
        <f t="shared" si="9"/>
        <v>Juli</v>
      </c>
      <c r="M191" s="2">
        <f>SUMIFS(Belanja[Indogrosir],Belanja[BULAN],L191)</f>
        <v>84811500</v>
      </c>
      <c r="N191" s="2" cm="1">
        <f t="array" ref="N191">_xlfn.XLOOKUP(TRUE,Belanja[BULAN]=L191,Belanja[TOTAL],,,-1)</f>
        <v>495181000</v>
      </c>
    </row>
    <row r="192" spans="1:14" x14ac:dyDescent="0.25">
      <c r="A192" s="1">
        <f>SETUP!$B$1</f>
        <v>2024</v>
      </c>
      <c r="B192" s="1" t="str">
        <f t="shared" si="11"/>
        <v>Juli</v>
      </c>
      <c r="C192" s="1">
        <f t="shared" si="12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10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  <c r="L192" s="1" t="str">
        <f t="shared" si="9"/>
        <v>Juli</v>
      </c>
      <c r="M192" s="2">
        <f>SUMIFS(Belanja[Indogrosir],Belanja[BULAN],L192)</f>
        <v>84811500</v>
      </c>
      <c r="N192" s="2" cm="1">
        <f t="array" ref="N192">_xlfn.XLOOKUP(TRUE,Belanja[BULAN]=L192,Belanja[TOTAL],,,-1)</f>
        <v>495181000</v>
      </c>
    </row>
    <row r="193" spans="1:14" x14ac:dyDescent="0.25">
      <c r="A193" s="1">
        <f>SETUP!$B$1</f>
        <v>2024</v>
      </c>
      <c r="B193" s="1" t="str">
        <f t="shared" si="11"/>
        <v>Juli</v>
      </c>
      <c r="C193" s="1">
        <f t="shared" si="12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10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  <c r="L193" s="1" t="str">
        <f t="shared" si="9"/>
        <v>Juli</v>
      </c>
      <c r="M193" s="2">
        <f>SUMIFS(Belanja[Indogrosir],Belanja[BULAN],L193)</f>
        <v>84811500</v>
      </c>
      <c r="N193" s="2" cm="1">
        <f t="array" ref="N193">_xlfn.XLOOKUP(TRUE,Belanja[BULAN]=L193,Belanja[TOTAL],,,-1)</f>
        <v>495181000</v>
      </c>
    </row>
    <row r="194" spans="1:14" x14ac:dyDescent="0.25">
      <c r="A194" s="1">
        <f>SETUP!$B$1</f>
        <v>2024</v>
      </c>
      <c r="B194" s="1" t="str">
        <f t="shared" si="11"/>
        <v>Juli</v>
      </c>
      <c r="C194" s="1">
        <f t="shared" si="12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10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  <c r="L194" s="1" t="str">
        <f t="shared" ref="L194:L257" si="13">B194</f>
        <v>Juli</v>
      </c>
      <c r="M194" s="2">
        <f>SUMIFS(Belanja[Indogrosir],Belanja[BULAN],L194)</f>
        <v>84811500</v>
      </c>
      <c r="N194" s="2" cm="1">
        <f t="array" ref="N194">_xlfn.XLOOKUP(TRUE,Belanja[BULAN]=L194,Belanja[TOTAL],,,-1)</f>
        <v>495181000</v>
      </c>
    </row>
    <row r="195" spans="1:14" x14ac:dyDescent="0.25">
      <c r="A195" s="1">
        <f>SETUP!$B$1</f>
        <v>2024</v>
      </c>
      <c r="B195" s="1" t="str">
        <f t="shared" si="11"/>
        <v>Juli</v>
      </c>
      <c r="C195" s="1">
        <f t="shared" si="12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4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  <c r="L195" s="1" t="str">
        <f t="shared" si="13"/>
        <v>Juli</v>
      </c>
      <c r="M195" s="2">
        <f>SUMIFS(Belanja[Indogrosir],Belanja[BULAN],L195)</f>
        <v>84811500</v>
      </c>
      <c r="N195" s="2" cm="1">
        <f t="array" ref="N195">_xlfn.XLOOKUP(TRUE,Belanja[BULAN]=L195,Belanja[TOTAL],,,-1)</f>
        <v>495181000</v>
      </c>
    </row>
    <row r="196" spans="1:14" x14ac:dyDescent="0.25">
      <c r="A196" s="1">
        <f>SETUP!$B$1</f>
        <v>2024</v>
      </c>
      <c r="B196" s="1" t="str">
        <f t="shared" ref="B196:B259" si="15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12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4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  <c r="L196" s="1" t="str">
        <f t="shared" si="13"/>
        <v>Juli</v>
      </c>
      <c r="M196" s="2">
        <f>SUMIFS(Belanja[Indogrosir],Belanja[BULAN],L196)</f>
        <v>84811500</v>
      </c>
      <c r="N196" s="2" cm="1">
        <f t="array" ref="N196">_xlfn.XLOOKUP(TRUE,Belanja[BULAN]=L196,Belanja[TOTAL],,,-1)</f>
        <v>495181000</v>
      </c>
    </row>
    <row r="197" spans="1:14" x14ac:dyDescent="0.25">
      <c r="A197" s="1">
        <f>SETUP!$B$1</f>
        <v>2024</v>
      </c>
      <c r="B197" s="1" t="str">
        <f t="shared" si="15"/>
        <v>Juli</v>
      </c>
      <c r="C197" s="1">
        <f t="shared" si="12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4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  <c r="L197" s="1" t="str">
        <f t="shared" si="13"/>
        <v>Juli</v>
      </c>
      <c r="M197" s="2">
        <f>SUMIFS(Belanja[Indogrosir],Belanja[BULAN],L197)</f>
        <v>84811500</v>
      </c>
      <c r="N197" s="2" cm="1">
        <f t="array" ref="N197">_xlfn.XLOOKUP(TRUE,Belanja[BULAN]=L197,Belanja[TOTAL],,,-1)</f>
        <v>495181000</v>
      </c>
    </row>
    <row r="198" spans="1:14" x14ac:dyDescent="0.25">
      <c r="A198" s="1">
        <f>SETUP!$B$1</f>
        <v>2024</v>
      </c>
      <c r="B198" s="1" t="str">
        <f t="shared" si="15"/>
        <v>Juli</v>
      </c>
      <c r="C198" s="1">
        <f t="shared" si="12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4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  <c r="L198" s="1" t="str">
        <f t="shared" si="13"/>
        <v>Juli</v>
      </c>
      <c r="M198" s="2">
        <f>SUMIFS(Belanja[Indogrosir],Belanja[BULAN],L198)</f>
        <v>84811500</v>
      </c>
      <c r="N198" s="2" cm="1">
        <f t="array" ref="N198">_xlfn.XLOOKUP(TRUE,Belanja[BULAN]=L198,Belanja[TOTAL],,,-1)</f>
        <v>495181000</v>
      </c>
    </row>
    <row r="199" spans="1:14" x14ac:dyDescent="0.25">
      <c r="A199" s="1">
        <f>SETUP!$B$1</f>
        <v>2024</v>
      </c>
      <c r="B199" s="1" t="str">
        <f t="shared" si="15"/>
        <v>Juli</v>
      </c>
      <c r="C199" s="1">
        <f t="shared" si="12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4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  <c r="L199" s="1" t="str">
        <f t="shared" si="13"/>
        <v>Juli</v>
      </c>
      <c r="M199" s="2">
        <f>SUMIFS(Belanja[Indogrosir],Belanja[BULAN],L199)</f>
        <v>84811500</v>
      </c>
      <c r="N199" s="2" cm="1">
        <f t="array" ref="N199">_xlfn.XLOOKUP(TRUE,Belanja[BULAN]=L199,Belanja[TOTAL],,,-1)</f>
        <v>495181000</v>
      </c>
    </row>
    <row r="200" spans="1:14" x14ac:dyDescent="0.25">
      <c r="A200" s="1">
        <f>SETUP!$B$1</f>
        <v>2024</v>
      </c>
      <c r="B200" s="1" t="str">
        <f t="shared" si="15"/>
        <v>Juli</v>
      </c>
      <c r="C200" s="1">
        <f t="shared" si="12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4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  <c r="L200" s="1" t="str">
        <f t="shared" si="13"/>
        <v>Juli</v>
      </c>
      <c r="M200" s="2">
        <f>SUMIFS(Belanja[Indogrosir],Belanja[BULAN],L200)</f>
        <v>84811500</v>
      </c>
      <c r="N200" s="2" cm="1">
        <f t="array" ref="N200">_xlfn.XLOOKUP(TRUE,Belanja[BULAN]=L200,Belanja[TOTAL],,,-1)</f>
        <v>495181000</v>
      </c>
    </row>
    <row r="201" spans="1:14" x14ac:dyDescent="0.25">
      <c r="A201" s="1">
        <f>SETUP!$B$1</f>
        <v>2024</v>
      </c>
      <c r="B201" s="1" t="str">
        <f t="shared" si="15"/>
        <v>Juli</v>
      </c>
      <c r="C201" s="1">
        <f t="shared" si="12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4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  <c r="L201" s="1" t="str">
        <f t="shared" si="13"/>
        <v>Juli</v>
      </c>
      <c r="M201" s="2">
        <f>SUMIFS(Belanja[Indogrosir],Belanja[BULAN],L201)</f>
        <v>84811500</v>
      </c>
      <c r="N201" s="2" cm="1">
        <f t="array" ref="N201">_xlfn.XLOOKUP(TRUE,Belanja[BULAN]=L201,Belanja[TOTAL],,,-1)</f>
        <v>495181000</v>
      </c>
    </row>
    <row r="202" spans="1:14" x14ac:dyDescent="0.25">
      <c r="A202" s="1">
        <f>SETUP!$B$1</f>
        <v>2024</v>
      </c>
      <c r="B202" s="1" t="str">
        <f t="shared" si="15"/>
        <v>Juli</v>
      </c>
      <c r="C202" s="1">
        <f t="shared" si="12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4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  <c r="L202" s="1" t="str">
        <f t="shared" si="13"/>
        <v>Juli</v>
      </c>
      <c r="M202" s="2">
        <f>SUMIFS(Belanja[Indogrosir],Belanja[BULAN],L202)</f>
        <v>84811500</v>
      </c>
      <c r="N202" s="2" cm="1">
        <f t="array" ref="N202">_xlfn.XLOOKUP(TRUE,Belanja[BULAN]=L202,Belanja[TOTAL],,,-1)</f>
        <v>495181000</v>
      </c>
    </row>
    <row r="203" spans="1:14" x14ac:dyDescent="0.25">
      <c r="A203" s="1">
        <f>SETUP!$B$1</f>
        <v>2024</v>
      </c>
      <c r="B203" s="1" t="str">
        <f t="shared" si="15"/>
        <v>Juli</v>
      </c>
      <c r="C203" s="1">
        <f t="shared" si="12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4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  <c r="L203" s="1" t="str">
        <f t="shared" si="13"/>
        <v>Juli</v>
      </c>
      <c r="M203" s="2">
        <f>SUMIFS(Belanja[Indogrosir],Belanja[BULAN],L203)</f>
        <v>84811500</v>
      </c>
      <c r="N203" s="2" cm="1">
        <f t="array" ref="N203">_xlfn.XLOOKUP(TRUE,Belanja[BULAN]=L203,Belanja[TOTAL],,,-1)</f>
        <v>495181000</v>
      </c>
    </row>
    <row r="204" spans="1:14" x14ac:dyDescent="0.25">
      <c r="A204" s="1">
        <f>SETUP!$B$1</f>
        <v>2024</v>
      </c>
      <c r="B204" s="1" t="str">
        <f t="shared" si="15"/>
        <v>Juli</v>
      </c>
      <c r="C204" s="1">
        <f t="shared" si="12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4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  <c r="L204" s="1" t="str">
        <f t="shared" si="13"/>
        <v>Juli</v>
      </c>
      <c r="M204" s="2">
        <f>SUMIFS(Belanja[Indogrosir],Belanja[BULAN],L204)</f>
        <v>84811500</v>
      </c>
      <c r="N204" s="2" cm="1">
        <f t="array" ref="N204">_xlfn.XLOOKUP(TRUE,Belanja[BULAN]=L204,Belanja[TOTAL],,,-1)</f>
        <v>495181000</v>
      </c>
    </row>
    <row r="205" spans="1:14" x14ac:dyDescent="0.25">
      <c r="A205" s="1">
        <f>SETUP!$B$1</f>
        <v>2024</v>
      </c>
      <c r="B205" s="1" t="str">
        <f t="shared" si="15"/>
        <v>Juli</v>
      </c>
      <c r="C205" s="1">
        <f t="shared" si="12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4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  <c r="L205" s="1" t="str">
        <f t="shared" si="13"/>
        <v>Juli</v>
      </c>
      <c r="M205" s="2">
        <f>SUMIFS(Belanja[Indogrosir],Belanja[BULAN],L205)</f>
        <v>84811500</v>
      </c>
      <c r="N205" s="2" cm="1">
        <f t="array" ref="N205">_xlfn.XLOOKUP(TRUE,Belanja[BULAN]=L205,Belanja[TOTAL],,,-1)</f>
        <v>495181000</v>
      </c>
    </row>
    <row r="206" spans="1:14" x14ac:dyDescent="0.25">
      <c r="A206" s="1">
        <f>SETUP!$B$1</f>
        <v>2024</v>
      </c>
      <c r="B206" s="1" t="str">
        <f t="shared" si="15"/>
        <v>Juli</v>
      </c>
      <c r="C206" s="1">
        <f t="shared" si="12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4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  <c r="L206" s="1" t="str">
        <f t="shared" si="13"/>
        <v>Juli</v>
      </c>
      <c r="M206" s="2">
        <f>SUMIFS(Belanja[Indogrosir],Belanja[BULAN],L206)</f>
        <v>84811500</v>
      </c>
      <c r="N206" s="2" cm="1">
        <f t="array" ref="N206">_xlfn.XLOOKUP(TRUE,Belanja[BULAN]=L206,Belanja[TOTAL],,,-1)</f>
        <v>495181000</v>
      </c>
    </row>
    <row r="207" spans="1:14" x14ac:dyDescent="0.25">
      <c r="A207" s="1">
        <f>SETUP!$B$1</f>
        <v>2024</v>
      </c>
      <c r="B207" s="1" t="str">
        <f t="shared" si="15"/>
        <v>Juli</v>
      </c>
      <c r="C207" s="1">
        <f t="shared" si="12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4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  <c r="L207" s="1" t="str">
        <f t="shared" si="13"/>
        <v>Juli</v>
      </c>
      <c r="M207" s="2">
        <f>SUMIFS(Belanja[Indogrosir],Belanja[BULAN],L207)</f>
        <v>84811500</v>
      </c>
      <c r="N207" s="2" cm="1">
        <f t="array" ref="N207">_xlfn.XLOOKUP(TRUE,Belanja[BULAN]=L207,Belanja[TOTAL],,,-1)</f>
        <v>495181000</v>
      </c>
    </row>
    <row r="208" spans="1:14" x14ac:dyDescent="0.25">
      <c r="A208" s="1">
        <f>SETUP!$B$1</f>
        <v>2024</v>
      </c>
      <c r="B208" s="1" t="str">
        <f t="shared" si="15"/>
        <v>Juli</v>
      </c>
      <c r="C208" s="1">
        <f t="shared" si="12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4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  <c r="L208" s="1" t="str">
        <f t="shared" si="13"/>
        <v>Juli</v>
      </c>
      <c r="M208" s="2">
        <f>SUMIFS(Belanja[Indogrosir],Belanja[BULAN],L208)</f>
        <v>84811500</v>
      </c>
      <c r="N208" s="2" cm="1">
        <f t="array" ref="N208">_xlfn.XLOOKUP(TRUE,Belanja[BULAN]=L208,Belanja[TOTAL],,,-1)</f>
        <v>495181000</v>
      </c>
    </row>
    <row r="209" spans="1:14" x14ac:dyDescent="0.25">
      <c r="A209" s="1">
        <f>SETUP!$B$1</f>
        <v>2024</v>
      </c>
      <c r="B209" s="1" t="str">
        <f t="shared" si="15"/>
        <v>Juli</v>
      </c>
      <c r="C209" s="1">
        <f t="shared" si="12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4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  <c r="L209" s="1" t="str">
        <f t="shared" si="13"/>
        <v>Juli</v>
      </c>
      <c r="M209" s="2">
        <f>SUMIFS(Belanja[Indogrosir],Belanja[BULAN],L209)</f>
        <v>84811500</v>
      </c>
      <c r="N209" s="2" cm="1">
        <f t="array" ref="N209">_xlfn.XLOOKUP(TRUE,Belanja[BULAN]=L209,Belanja[TOTAL],,,-1)</f>
        <v>495181000</v>
      </c>
    </row>
    <row r="210" spans="1:14" x14ac:dyDescent="0.25">
      <c r="A210" s="1">
        <f>SETUP!$B$1</f>
        <v>2024</v>
      </c>
      <c r="B210" s="1" t="str">
        <f t="shared" si="15"/>
        <v>Juli</v>
      </c>
      <c r="C210" s="1">
        <f t="shared" si="12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4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  <c r="L210" s="1" t="str">
        <f t="shared" si="13"/>
        <v>Juli</v>
      </c>
      <c r="M210" s="2">
        <f>SUMIFS(Belanja[Indogrosir],Belanja[BULAN],L210)</f>
        <v>84811500</v>
      </c>
      <c r="N210" s="2" cm="1">
        <f t="array" ref="N210">_xlfn.XLOOKUP(TRUE,Belanja[BULAN]=L210,Belanja[TOTAL],,,-1)</f>
        <v>495181000</v>
      </c>
    </row>
    <row r="211" spans="1:14" x14ac:dyDescent="0.25">
      <c r="A211" s="1">
        <f>SETUP!$B$1</f>
        <v>2024</v>
      </c>
      <c r="B211" s="1" t="str">
        <f t="shared" si="15"/>
        <v>Juli</v>
      </c>
      <c r="C211" s="1">
        <f t="shared" si="12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4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  <c r="L211" s="1" t="str">
        <f t="shared" si="13"/>
        <v>Juli</v>
      </c>
      <c r="M211" s="2">
        <f>SUMIFS(Belanja[Indogrosir],Belanja[BULAN],L211)</f>
        <v>84811500</v>
      </c>
      <c r="N211" s="2" cm="1">
        <f t="array" ref="N211">_xlfn.XLOOKUP(TRUE,Belanja[BULAN]=L211,Belanja[TOTAL],,,-1)</f>
        <v>495181000</v>
      </c>
    </row>
    <row r="212" spans="1:14" x14ac:dyDescent="0.25">
      <c r="A212" s="1">
        <f>SETUP!$B$1</f>
        <v>2024</v>
      </c>
      <c r="B212" s="1" t="str">
        <f t="shared" si="15"/>
        <v>Juli</v>
      </c>
      <c r="C212" s="1">
        <f t="shared" si="12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4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  <c r="L212" s="1" t="str">
        <f t="shared" si="13"/>
        <v>Juli</v>
      </c>
      <c r="M212" s="2">
        <f>SUMIFS(Belanja[Indogrosir],Belanja[BULAN],L212)</f>
        <v>84811500</v>
      </c>
      <c r="N212" s="2" cm="1">
        <f t="array" ref="N212">_xlfn.XLOOKUP(TRUE,Belanja[BULAN]=L212,Belanja[TOTAL],,,-1)</f>
        <v>495181000</v>
      </c>
    </row>
    <row r="213" spans="1:14" x14ac:dyDescent="0.25">
      <c r="A213" s="1">
        <f>SETUP!$B$1</f>
        <v>2024</v>
      </c>
      <c r="B213" s="1" t="str">
        <f t="shared" si="15"/>
        <v>Juli</v>
      </c>
      <c r="C213" s="1">
        <f t="shared" si="12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4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  <c r="L213" s="1" t="str">
        <f t="shared" si="13"/>
        <v>Juli</v>
      </c>
      <c r="M213" s="2">
        <f>SUMIFS(Belanja[Indogrosir],Belanja[BULAN],L213)</f>
        <v>84811500</v>
      </c>
      <c r="N213" s="2" cm="1">
        <f t="array" ref="N213">_xlfn.XLOOKUP(TRUE,Belanja[BULAN]=L213,Belanja[TOTAL],,,-1)</f>
        <v>495181000</v>
      </c>
    </row>
    <row r="214" spans="1:14" x14ac:dyDescent="0.25">
      <c r="A214" s="1">
        <f>SETUP!$B$1</f>
        <v>2024</v>
      </c>
      <c r="B214" s="1" t="str">
        <f t="shared" si="15"/>
        <v>Juli</v>
      </c>
      <c r="C214" s="1">
        <f t="shared" si="12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4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  <c r="L214" s="1" t="str">
        <f t="shared" si="13"/>
        <v>Juli</v>
      </c>
      <c r="M214" s="2">
        <f>SUMIFS(Belanja[Indogrosir],Belanja[BULAN],L214)</f>
        <v>84811500</v>
      </c>
      <c r="N214" s="2" cm="1">
        <f t="array" ref="N214">_xlfn.XLOOKUP(TRUE,Belanja[BULAN]=L214,Belanja[TOTAL],,,-1)</f>
        <v>495181000</v>
      </c>
    </row>
    <row r="215" spans="1:14" x14ac:dyDescent="0.25">
      <c r="A215" s="1">
        <f>SETUP!$B$1</f>
        <v>2024</v>
      </c>
      <c r="B215" s="1" t="str">
        <f t="shared" si="15"/>
        <v>Agustus</v>
      </c>
      <c r="C215" s="1">
        <f t="shared" si="12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4"/>
        <v>Agustus</v>
      </c>
      <c r="I215" s="2">
        <f>SUMIFS(Belanja[Pasar],Belanja[BULAN],H215)</f>
        <v>61125000</v>
      </c>
      <c r="J215" s="2" cm="1">
        <f t="array" ref="J215">_xlfn.XLOOKUP(TRUE,Belanja[BULAN]=H215,Belanja[TOTAL],,,-1)</f>
        <v>556306000</v>
      </c>
      <c r="L215" s="1" t="str">
        <f t="shared" si="13"/>
        <v>Agustus</v>
      </c>
      <c r="M215" s="2">
        <f>SUMIFS(Belanja[Indogrosir],Belanja[BULAN],L215)</f>
        <v>72293000</v>
      </c>
      <c r="N215" s="2" cm="1">
        <f t="array" ref="N215">_xlfn.XLOOKUP(TRUE,Belanja[BULAN]=L215,Belanja[TOTAL],,,-1)</f>
        <v>556306000</v>
      </c>
    </row>
    <row r="216" spans="1:14" x14ac:dyDescent="0.25">
      <c r="A216" s="1">
        <f>SETUP!$B$1</f>
        <v>2024</v>
      </c>
      <c r="B216" s="1" t="str">
        <f t="shared" si="15"/>
        <v>Agustus</v>
      </c>
      <c r="C216" s="1">
        <f t="shared" si="12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4"/>
        <v>Agustus</v>
      </c>
      <c r="I216" s="2">
        <f>SUMIFS(Belanja[Pasar],Belanja[BULAN],H216)</f>
        <v>61125000</v>
      </c>
      <c r="J216" s="2" cm="1">
        <f t="array" ref="J216">_xlfn.XLOOKUP(TRUE,Belanja[BULAN]=H216,Belanja[TOTAL],,,-1)</f>
        <v>556306000</v>
      </c>
      <c r="L216" s="1" t="str">
        <f t="shared" si="13"/>
        <v>Agustus</v>
      </c>
      <c r="M216" s="2">
        <f>SUMIFS(Belanja[Indogrosir],Belanja[BULAN],L216)</f>
        <v>72293000</v>
      </c>
      <c r="N216" s="2" cm="1">
        <f t="array" ref="N216">_xlfn.XLOOKUP(TRUE,Belanja[BULAN]=L216,Belanja[TOTAL],,,-1)</f>
        <v>556306000</v>
      </c>
    </row>
    <row r="217" spans="1:14" x14ac:dyDescent="0.25">
      <c r="A217" s="1">
        <f>SETUP!$B$1</f>
        <v>2024</v>
      </c>
      <c r="B217" s="1" t="str">
        <f t="shared" si="15"/>
        <v>Agustus</v>
      </c>
      <c r="C217" s="1">
        <f t="shared" si="12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4"/>
        <v>Agustus</v>
      </c>
      <c r="I217" s="2">
        <f>SUMIFS(Belanja[Pasar],Belanja[BULAN],H217)</f>
        <v>61125000</v>
      </c>
      <c r="J217" s="2" cm="1">
        <f t="array" ref="J217">_xlfn.XLOOKUP(TRUE,Belanja[BULAN]=H217,Belanja[TOTAL],,,-1)</f>
        <v>556306000</v>
      </c>
      <c r="L217" s="1" t="str">
        <f t="shared" si="13"/>
        <v>Agustus</v>
      </c>
      <c r="M217" s="2">
        <f>SUMIFS(Belanja[Indogrosir],Belanja[BULAN],L217)</f>
        <v>72293000</v>
      </c>
      <c r="N217" s="2" cm="1">
        <f t="array" ref="N217">_xlfn.XLOOKUP(TRUE,Belanja[BULAN]=L217,Belanja[TOTAL],,,-1)</f>
        <v>556306000</v>
      </c>
    </row>
    <row r="218" spans="1:14" x14ac:dyDescent="0.25">
      <c r="A218" s="1">
        <f>SETUP!$B$1</f>
        <v>2024</v>
      </c>
      <c r="B218" s="1" t="str">
        <f t="shared" si="15"/>
        <v>Agustus</v>
      </c>
      <c r="C218" s="1">
        <f t="shared" si="12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4"/>
        <v>Agustus</v>
      </c>
      <c r="I218" s="2">
        <f>SUMIFS(Belanja[Pasar],Belanja[BULAN],H218)</f>
        <v>61125000</v>
      </c>
      <c r="J218" s="2" cm="1">
        <f t="array" ref="J218">_xlfn.XLOOKUP(TRUE,Belanja[BULAN]=H218,Belanja[TOTAL],,,-1)</f>
        <v>556306000</v>
      </c>
      <c r="L218" s="1" t="str">
        <f t="shared" si="13"/>
        <v>Agustus</v>
      </c>
      <c r="M218" s="2">
        <f>SUMIFS(Belanja[Indogrosir],Belanja[BULAN],L218)</f>
        <v>72293000</v>
      </c>
      <c r="N218" s="2" cm="1">
        <f t="array" ref="N218">_xlfn.XLOOKUP(TRUE,Belanja[BULAN]=L218,Belanja[TOTAL],,,-1)</f>
        <v>556306000</v>
      </c>
    </row>
    <row r="219" spans="1:14" x14ac:dyDescent="0.25">
      <c r="A219" s="1">
        <f>SETUP!$B$1</f>
        <v>2024</v>
      </c>
      <c r="B219" s="1" t="str">
        <f t="shared" si="15"/>
        <v>Agustus</v>
      </c>
      <c r="C219" s="1">
        <f t="shared" si="12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4"/>
        <v>Agustus</v>
      </c>
      <c r="I219" s="2">
        <f>SUMIFS(Belanja[Pasar],Belanja[BULAN],H219)</f>
        <v>61125000</v>
      </c>
      <c r="J219" s="2" cm="1">
        <f t="array" ref="J219">_xlfn.XLOOKUP(TRUE,Belanja[BULAN]=H219,Belanja[TOTAL],,,-1)</f>
        <v>556306000</v>
      </c>
      <c r="L219" s="1" t="str">
        <f t="shared" si="13"/>
        <v>Agustus</v>
      </c>
      <c r="M219" s="2">
        <f>SUMIFS(Belanja[Indogrosir],Belanja[BULAN],L219)</f>
        <v>72293000</v>
      </c>
      <c r="N219" s="2" cm="1">
        <f t="array" ref="N219">_xlfn.XLOOKUP(TRUE,Belanja[BULAN]=L219,Belanja[TOTAL],,,-1)</f>
        <v>556306000</v>
      </c>
    </row>
    <row r="220" spans="1:14" x14ac:dyDescent="0.25">
      <c r="A220" s="1">
        <f>SETUP!$B$1</f>
        <v>2024</v>
      </c>
      <c r="B220" s="1" t="str">
        <f t="shared" si="15"/>
        <v>Agustus</v>
      </c>
      <c r="C220" s="1">
        <f t="shared" si="12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4"/>
        <v>Agustus</v>
      </c>
      <c r="I220" s="2">
        <f>SUMIFS(Belanja[Pasar],Belanja[BULAN],H220)</f>
        <v>61125000</v>
      </c>
      <c r="J220" s="2" cm="1">
        <f t="array" ref="J220">_xlfn.XLOOKUP(TRUE,Belanja[BULAN]=H220,Belanja[TOTAL],,,-1)</f>
        <v>556306000</v>
      </c>
      <c r="L220" s="1" t="str">
        <f t="shared" si="13"/>
        <v>Agustus</v>
      </c>
      <c r="M220" s="2">
        <f>SUMIFS(Belanja[Indogrosir],Belanja[BULAN],L220)</f>
        <v>72293000</v>
      </c>
      <c r="N220" s="2" cm="1">
        <f t="array" ref="N220">_xlfn.XLOOKUP(TRUE,Belanja[BULAN]=L220,Belanja[TOTAL],,,-1)</f>
        <v>556306000</v>
      </c>
    </row>
    <row r="221" spans="1:14" x14ac:dyDescent="0.25">
      <c r="A221" s="1">
        <f>SETUP!$B$1</f>
        <v>2024</v>
      </c>
      <c r="B221" s="1" t="str">
        <f t="shared" si="15"/>
        <v>Agustus</v>
      </c>
      <c r="C221" s="1">
        <f t="shared" si="12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4"/>
        <v>Agustus</v>
      </c>
      <c r="I221" s="2">
        <f>SUMIFS(Belanja[Pasar],Belanja[BULAN],H221)</f>
        <v>61125000</v>
      </c>
      <c r="J221" s="2" cm="1">
        <f t="array" ref="J221">_xlfn.XLOOKUP(TRUE,Belanja[BULAN]=H221,Belanja[TOTAL],,,-1)</f>
        <v>556306000</v>
      </c>
      <c r="L221" s="1" t="str">
        <f t="shared" si="13"/>
        <v>Agustus</v>
      </c>
      <c r="M221" s="2">
        <f>SUMIFS(Belanja[Indogrosir],Belanja[BULAN],L221)</f>
        <v>72293000</v>
      </c>
      <c r="N221" s="2" cm="1">
        <f t="array" ref="N221">_xlfn.XLOOKUP(TRUE,Belanja[BULAN]=L221,Belanja[TOTAL],,,-1)</f>
        <v>556306000</v>
      </c>
    </row>
    <row r="222" spans="1:14" x14ac:dyDescent="0.25">
      <c r="A222" s="1">
        <f>SETUP!$B$1</f>
        <v>2024</v>
      </c>
      <c r="B222" s="1" t="str">
        <f t="shared" si="15"/>
        <v>Agustus</v>
      </c>
      <c r="C222" s="1">
        <f t="shared" si="12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4"/>
        <v>Agustus</v>
      </c>
      <c r="I222" s="2">
        <f>SUMIFS(Belanja[Pasar],Belanja[BULAN],H222)</f>
        <v>61125000</v>
      </c>
      <c r="J222" s="2" cm="1">
        <f t="array" ref="J222">_xlfn.XLOOKUP(TRUE,Belanja[BULAN]=H222,Belanja[TOTAL],,,-1)</f>
        <v>556306000</v>
      </c>
      <c r="L222" s="1" t="str">
        <f t="shared" si="13"/>
        <v>Agustus</v>
      </c>
      <c r="M222" s="2">
        <f>SUMIFS(Belanja[Indogrosir],Belanja[BULAN],L222)</f>
        <v>72293000</v>
      </c>
      <c r="N222" s="2" cm="1">
        <f t="array" ref="N222">_xlfn.XLOOKUP(TRUE,Belanja[BULAN]=L222,Belanja[TOTAL],,,-1)</f>
        <v>556306000</v>
      </c>
    </row>
    <row r="223" spans="1:14" x14ac:dyDescent="0.25">
      <c r="A223" s="1">
        <f>SETUP!$B$1</f>
        <v>2024</v>
      </c>
      <c r="B223" s="1" t="str">
        <f t="shared" si="15"/>
        <v>Agustus</v>
      </c>
      <c r="C223" s="1">
        <f t="shared" si="12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4"/>
        <v>Agustus</v>
      </c>
      <c r="I223" s="2">
        <f>SUMIFS(Belanja[Pasar],Belanja[BULAN],H223)</f>
        <v>61125000</v>
      </c>
      <c r="J223" s="2" cm="1">
        <f t="array" ref="J223">_xlfn.XLOOKUP(TRUE,Belanja[BULAN]=H223,Belanja[TOTAL],,,-1)</f>
        <v>556306000</v>
      </c>
      <c r="L223" s="1" t="str">
        <f t="shared" si="13"/>
        <v>Agustus</v>
      </c>
      <c r="M223" s="2">
        <f>SUMIFS(Belanja[Indogrosir],Belanja[BULAN],L223)</f>
        <v>72293000</v>
      </c>
      <c r="N223" s="2" cm="1">
        <f t="array" ref="N223">_xlfn.XLOOKUP(TRUE,Belanja[BULAN]=L223,Belanja[TOTAL],,,-1)</f>
        <v>556306000</v>
      </c>
    </row>
    <row r="224" spans="1:14" x14ac:dyDescent="0.25">
      <c r="A224" s="1">
        <f>SETUP!$B$1</f>
        <v>2024</v>
      </c>
      <c r="B224" s="1" t="str">
        <f t="shared" si="15"/>
        <v>Agustus</v>
      </c>
      <c r="C224" s="1">
        <f t="shared" si="12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4"/>
        <v>Agustus</v>
      </c>
      <c r="I224" s="2">
        <f>SUMIFS(Belanja[Pasar],Belanja[BULAN],H224)</f>
        <v>61125000</v>
      </c>
      <c r="J224" s="2" cm="1">
        <f t="array" ref="J224">_xlfn.XLOOKUP(TRUE,Belanja[BULAN]=H224,Belanja[TOTAL],,,-1)</f>
        <v>556306000</v>
      </c>
      <c r="L224" s="1" t="str">
        <f t="shared" si="13"/>
        <v>Agustus</v>
      </c>
      <c r="M224" s="2">
        <f>SUMIFS(Belanja[Indogrosir],Belanja[BULAN],L224)</f>
        <v>72293000</v>
      </c>
      <c r="N224" s="2" cm="1">
        <f t="array" ref="N224">_xlfn.XLOOKUP(TRUE,Belanja[BULAN]=L224,Belanja[TOTAL],,,-1)</f>
        <v>556306000</v>
      </c>
    </row>
    <row r="225" spans="1:14" x14ac:dyDescent="0.25">
      <c r="A225" s="1">
        <f>SETUP!$B$1</f>
        <v>2024</v>
      </c>
      <c r="B225" s="1" t="str">
        <f t="shared" si="15"/>
        <v>Agustus</v>
      </c>
      <c r="C225" s="1">
        <f t="shared" si="12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4"/>
        <v>Agustus</v>
      </c>
      <c r="I225" s="2">
        <f>SUMIFS(Belanja[Pasar],Belanja[BULAN],H225)</f>
        <v>61125000</v>
      </c>
      <c r="J225" s="2" cm="1">
        <f t="array" ref="J225">_xlfn.XLOOKUP(TRUE,Belanja[BULAN]=H225,Belanja[TOTAL],,,-1)</f>
        <v>556306000</v>
      </c>
      <c r="L225" s="1" t="str">
        <f t="shared" si="13"/>
        <v>Agustus</v>
      </c>
      <c r="M225" s="2">
        <f>SUMIFS(Belanja[Indogrosir],Belanja[BULAN],L225)</f>
        <v>72293000</v>
      </c>
      <c r="N225" s="2" cm="1">
        <f t="array" ref="N225">_xlfn.XLOOKUP(TRUE,Belanja[BULAN]=L225,Belanja[TOTAL],,,-1)</f>
        <v>556306000</v>
      </c>
    </row>
    <row r="226" spans="1:14" x14ac:dyDescent="0.25">
      <c r="A226" s="1">
        <f>SETUP!$B$1</f>
        <v>2024</v>
      </c>
      <c r="B226" s="1" t="str">
        <f t="shared" si="15"/>
        <v>Agustus</v>
      </c>
      <c r="C226" s="1">
        <f t="shared" si="12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4"/>
        <v>Agustus</v>
      </c>
      <c r="I226" s="2">
        <f>SUMIFS(Belanja[Pasar],Belanja[BULAN],H226)</f>
        <v>61125000</v>
      </c>
      <c r="J226" s="2" cm="1">
        <f t="array" ref="J226">_xlfn.XLOOKUP(TRUE,Belanja[BULAN]=H226,Belanja[TOTAL],,,-1)</f>
        <v>556306000</v>
      </c>
      <c r="L226" s="1" t="str">
        <f t="shared" si="13"/>
        <v>Agustus</v>
      </c>
      <c r="M226" s="2">
        <f>SUMIFS(Belanja[Indogrosir],Belanja[BULAN],L226)</f>
        <v>72293000</v>
      </c>
      <c r="N226" s="2" cm="1">
        <f t="array" ref="N226">_xlfn.XLOOKUP(TRUE,Belanja[BULAN]=L226,Belanja[TOTAL],,,-1)</f>
        <v>556306000</v>
      </c>
    </row>
    <row r="227" spans="1:14" x14ac:dyDescent="0.25">
      <c r="A227" s="1">
        <f>SETUP!$B$1</f>
        <v>2024</v>
      </c>
      <c r="B227" s="1" t="str">
        <f t="shared" si="15"/>
        <v>Agustus</v>
      </c>
      <c r="C227" s="1">
        <f t="shared" si="12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4"/>
        <v>Agustus</v>
      </c>
      <c r="I227" s="2">
        <f>SUMIFS(Belanja[Pasar],Belanja[BULAN],H227)</f>
        <v>61125000</v>
      </c>
      <c r="J227" s="2" cm="1">
        <f t="array" ref="J227">_xlfn.XLOOKUP(TRUE,Belanja[BULAN]=H227,Belanja[TOTAL],,,-1)</f>
        <v>556306000</v>
      </c>
      <c r="L227" s="1" t="str">
        <f t="shared" si="13"/>
        <v>Agustus</v>
      </c>
      <c r="M227" s="2">
        <f>SUMIFS(Belanja[Indogrosir],Belanja[BULAN],L227)</f>
        <v>72293000</v>
      </c>
      <c r="N227" s="2" cm="1">
        <f t="array" ref="N227">_xlfn.XLOOKUP(TRUE,Belanja[BULAN]=L227,Belanja[TOTAL],,,-1)</f>
        <v>556306000</v>
      </c>
    </row>
    <row r="228" spans="1:14" x14ac:dyDescent="0.25">
      <c r="A228" s="1">
        <f>SETUP!$B$1</f>
        <v>2024</v>
      </c>
      <c r="B228" s="1" t="str">
        <f t="shared" si="15"/>
        <v>Agustus</v>
      </c>
      <c r="C228" s="1">
        <f t="shared" si="12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4"/>
        <v>Agustus</v>
      </c>
      <c r="I228" s="2">
        <f>SUMIFS(Belanja[Pasar],Belanja[BULAN],H228)</f>
        <v>61125000</v>
      </c>
      <c r="J228" s="2" cm="1">
        <f t="array" ref="J228">_xlfn.XLOOKUP(TRUE,Belanja[BULAN]=H228,Belanja[TOTAL],,,-1)</f>
        <v>556306000</v>
      </c>
      <c r="L228" s="1" t="str">
        <f t="shared" si="13"/>
        <v>Agustus</v>
      </c>
      <c r="M228" s="2">
        <f>SUMIFS(Belanja[Indogrosir],Belanja[BULAN],L228)</f>
        <v>72293000</v>
      </c>
      <c r="N228" s="2" cm="1">
        <f t="array" ref="N228">_xlfn.XLOOKUP(TRUE,Belanja[BULAN]=L228,Belanja[TOTAL],,,-1)</f>
        <v>556306000</v>
      </c>
    </row>
    <row r="229" spans="1:14" x14ac:dyDescent="0.25">
      <c r="A229" s="1">
        <f>SETUP!$B$1</f>
        <v>2024</v>
      </c>
      <c r="B229" s="1" t="str">
        <f t="shared" si="15"/>
        <v>Agustus</v>
      </c>
      <c r="C229" s="1">
        <f t="shared" si="12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4"/>
        <v>Agustus</v>
      </c>
      <c r="I229" s="2">
        <f>SUMIFS(Belanja[Pasar],Belanja[BULAN],H229)</f>
        <v>61125000</v>
      </c>
      <c r="J229" s="2" cm="1">
        <f t="array" ref="J229">_xlfn.XLOOKUP(TRUE,Belanja[BULAN]=H229,Belanja[TOTAL],,,-1)</f>
        <v>556306000</v>
      </c>
      <c r="L229" s="1" t="str">
        <f t="shared" si="13"/>
        <v>Agustus</v>
      </c>
      <c r="M229" s="2">
        <f>SUMIFS(Belanja[Indogrosir],Belanja[BULAN],L229)</f>
        <v>72293000</v>
      </c>
      <c r="N229" s="2" cm="1">
        <f t="array" ref="N229">_xlfn.XLOOKUP(TRUE,Belanja[BULAN]=L229,Belanja[TOTAL],,,-1)</f>
        <v>556306000</v>
      </c>
    </row>
    <row r="230" spans="1:14" x14ac:dyDescent="0.25">
      <c r="A230" s="1">
        <f>SETUP!$B$1</f>
        <v>2024</v>
      </c>
      <c r="B230" s="1" t="str">
        <f t="shared" si="15"/>
        <v>Agustus</v>
      </c>
      <c r="C230" s="1">
        <f t="shared" si="12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4"/>
        <v>Agustus</v>
      </c>
      <c r="I230" s="2">
        <f>SUMIFS(Belanja[Pasar],Belanja[BULAN],H230)</f>
        <v>61125000</v>
      </c>
      <c r="J230" s="2" cm="1">
        <f t="array" ref="J230">_xlfn.XLOOKUP(TRUE,Belanja[BULAN]=H230,Belanja[TOTAL],,,-1)</f>
        <v>556306000</v>
      </c>
      <c r="L230" s="1" t="str">
        <f t="shared" si="13"/>
        <v>Agustus</v>
      </c>
      <c r="M230" s="2">
        <f>SUMIFS(Belanja[Indogrosir],Belanja[BULAN],L230)</f>
        <v>72293000</v>
      </c>
      <c r="N230" s="2" cm="1">
        <f t="array" ref="N230">_xlfn.XLOOKUP(TRUE,Belanja[BULAN]=L230,Belanja[TOTAL],,,-1)</f>
        <v>556306000</v>
      </c>
    </row>
    <row r="231" spans="1:14" x14ac:dyDescent="0.25">
      <c r="A231" s="1">
        <f>SETUP!$B$1</f>
        <v>2024</v>
      </c>
      <c r="B231" s="1" t="str">
        <f t="shared" si="15"/>
        <v>Agustus</v>
      </c>
      <c r="C231" s="1">
        <f t="shared" si="12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4"/>
        <v>Agustus</v>
      </c>
      <c r="I231" s="2">
        <f>SUMIFS(Belanja[Pasar],Belanja[BULAN],H231)</f>
        <v>61125000</v>
      </c>
      <c r="J231" s="2" cm="1">
        <f t="array" ref="J231">_xlfn.XLOOKUP(TRUE,Belanja[BULAN]=H231,Belanja[TOTAL],,,-1)</f>
        <v>556306000</v>
      </c>
      <c r="L231" s="1" t="str">
        <f t="shared" si="13"/>
        <v>Agustus</v>
      </c>
      <c r="M231" s="2">
        <f>SUMIFS(Belanja[Indogrosir],Belanja[BULAN],L231)</f>
        <v>72293000</v>
      </c>
      <c r="N231" s="2" cm="1">
        <f t="array" ref="N231">_xlfn.XLOOKUP(TRUE,Belanja[BULAN]=L231,Belanja[TOTAL],,,-1)</f>
        <v>556306000</v>
      </c>
    </row>
    <row r="232" spans="1:14" x14ac:dyDescent="0.25">
      <c r="A232" s="1">
        <f>SETUP!$B$1</f>
        <v>2024</v>
      </c>
      <c r="B232" s="1" t="str">
        <f t="shared" si="15"/>
        <v>Agustus</v>
      </c>
      <c r="C232" s="1">
        <f t="shared" si="12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4"/>
        <v>Agustus</v>
      </c>
      <c r="I232" s="2">
        <f>SUMIFS(Belanja[Pasar],Belanja[BULAN],H232)</f>
        <v>61125000</v>
      </c>
      <c r="J232" s="2" cm="1">
        <f t="array" ref="J232">_xlfn.XLOOKUP(TRUE,Belanja[BULAN]=H232,Belanja[TOTAL],,,-1)</f>
        <v>556306000</v>
      </c>
      <c r="L232" s="1" t="str">
        <f t="shared" si="13"/>
        <v>Agustus</v>
      </c>
      <c r="M232" s="2">
        <f>SUMIFS(Belanja[Indogrosir],Belanja[BULAN],L232)</f>
        <v>72293000</v>
      </c>
      <c r="N232" s="2" cm="1">
        <f t="array" ref="N232">_xlfn.XLOOKUP(TRUE,Belanja[BULAN]=L232,Belanja[TOTAL],,,-1)</f>
        <v>556306000</v>
      </c>
    </row>
    <row r="233" spans="1:14" x14ac:dyDescent="0.25">
      <c r="A233" s="1">
        <f>SETUP!$B$1</f>
        <v>2024</v>
      </c>
      <c r="B233" s="1" t="str">
        <f t="shared" si="15"/>
        <v>Agustus</v>
      </c>
      <c r="C233" s="1">
        <f t="shared" si="12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4"/>
        <v>Agustus</v>
      </c>
      <c r="I233" s="2">
        <f>SUMIFS(Belanja[Pasar],Belanja[BULAN],H233)</f>
        <v>61125000</v>
      </c>
      <c r="J233" s="2" cm="1">
        <f t="array" ref="J233">_xlfn.XLOOKUP(TRUE,Belanja[BULAN]=H233,Belanja[TOTAL],,,-1)</f>
        <v>556306000</v>
      </c>
      <c r="L233" s="1" t="str">
        <f t="shared" si="13"/>
        <v>Agustus</v>
      </c>
      <c r="M233" s="2">
        <f>SUMIFS(Belanja[Indogrosir],Belanja[BULAN],L233)</f>
        <v>72293000</v>
      </c>
      <c r="N233" s="2" cm="1">
        <f t="array" ref="N233">_xlfn.XLOOKUP(TRUE,Belanja[BULAN]=L233,Belanja[TOTAL],,,-1)</f>
        <v>556306000</v>
      </c>
    </row>
    <row r="234" spans="1:14" x14ac:dyDescent="0.25">
      <c r="A234" s="1">
        <f>SETUP!$B$1</f>
        <v>2024</v>
      </c>
      <c r="B234" s="1" t="str">
        <f t="shared" si="15"/>
        <v>Agustus</v>
      </c>
      <c r="C234" s="1">
        <f t="shared" si="12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4"/>
        <v>Agustus</v>
      </c>
      <c r="I234" s="2">
        <f>SUMIFS(Belanja[Pasar],Belanja[BULAN],H234)</f>
        <v>61125000</v>
      </c>
      <c r="J234" s="2" cm="1">
        <f t="array" ref="J234">_xlfn.XLOOKUP(TRUE,Belanja[BULAN]=H234,Belanja[TOTAL],,,-1)</f>
        <v>556306000</v>
      </c>
      <c r="L234" s="1" t="str">
        <f t="shared" si="13"/>
        <v>Agustus</v>
      </c>
      <c r="M234" s="2">
        <f>SUMIFS(Belanja[Indogrosir],Belanja[BULAN],L234)</f>
        <v>72293000</v>
      </c>
      <c r="N234" s="2" cm="1">
        <f t="array" ref="N234">_xlfn.XLOOKUP(TRUE,Belanja[BULAN]=L234,Belanja[TOTAL],,,-1)</f>
        <v>556306000</v>
      </c>
    </row>
    <row r="235" spans="1:14" x14ac:dyDescent="0.25">
      <c r="A235" s="1">
        <f>SETUP!$B$1</f>
        <v>2024</v>
      </c>
      <c r="B235" s="1" t="str">
        <f t="shared" si="15"/>
        <v>Agustus</v>
      </c>
      <c r="C235" s="1">
        <f t="shared" si="12"/>
        <v>21</v>
      </c>
      <c r="D235" s="5">
        <v>1599000</v>
      </c>
      <c r="E235" s="2">
        <v>2272000</v>
      </c>
      <c r="F235" s="2">
        <f>SUM($D$2:$D235)</f>
        <v>537619000</v>
      </c>
      <c r="H235" s="1" t="str">
        <f t="shared" si="14"/>
        <v>Agustus</v>
      </c>
      <c r="I235" s="2">
        <f>SUMIFS(Belanja[Pasar],Belanja[BULAN],H235)</f>
        <v>61125000</v>
      </c>
      <c r="J235" s="2" cm="1">
        <f t="array" ref="J235">_xlfn.XLOOKUP(TRUE,Belanja[BULAN]=H235,Belanja[TOTAL],,,-1)</f>
        <v>556306000</v>
      </c>
      <c r="L235" s="1" t="str">
        <f t="shared" si="13"/>
        <v>Agustus</v>
      </c>
      <c r="M235" s="2">
        <f>SUMIFS(Belanja[Indogrosir],Belanja[BULAN],L235)</f>
        <v>72293000</v>
      </c>
      <c r="N235" s="2" cm="1">
        <f t="array" ref="N235">_xlfn.XLOOKUP(TRUE,Belanja[BULAN]=L235,Belanja[TOTAL],,,-1)</f>
        <v>556306000</v>
      </c>
    </row>
    <row r="236" spans="1:14" x14ac:dyDescent="0.25">
      <c r="A236" s="1">
        <f>SETUP!$B$1</f>
        <v>2024</v>
      </c>
      <c r="B236" s="1" t="str">
        <f t="shared" si="15"/>
        <v>Agustus</v>
      </c>
      <c r="C236" s="1">
        <f t="shared" si="12"/>
        <v>22</v>
      </c>
      <c r="D236" s="4">
        <v>1924000</v>
      </c>
      <c r="E236" s="6">
        <v>2151000</v>
      </c>
      <c r="F236" s="2">
        <f>SUM($D$2:$D236)</f>
        <v>539543000</v>
      </c>
      <c r="H236" s="1" t="str">
        <f t="shared" si="14"/>
        <v>Agustus</v>
      </c>
      <c r="I236" s="2">
        <f>SUMIFS(Belanja[Pasar],Belanja[BULAN],H236)</f>
        <v>61125000</v>
      </c>
      <c r="J236" s="2" cm="1">
        <f t="array" ref="J236">_xlfn.XLOOKUP(TRUE,Belanja[BULAN]=H236,Belanja[TOTAL],,,-1)</f>
        <v>556306000</v>
      </c>
      <c r="L236" s="1" t="str">
        <f t="shared" si="13"/>
        <v>Agustus</v>
      </c>
      <c r="M236" s="2">
        <f>SUMIFS(Belanja[Indogrosir],Belanja[BULAN],L236)</f>
        <v>72293000</v>
      </c>
      <c r="N236" s="2" cm="1">
        <f t="array" ref="N236">_xlfn.XLOOKUP(TRUE,Belanja[BULAN]=L236,Belanja[TOTAL],,,-1)</f>
        <v>556306000</v>
      </c>
    </row>
    <row r="237" spans="1:14" x14ac:dyDescent="0.25">
      <c r="A237" s="1">
        <f>SETUP!$B$1</f>
        <v>2024</v>
      </c>
      <c r="B237" s="1" t="str">
        <f t="shared" si="15"/>
        <v>Agustus</v>
      </c>
      <c r="C237" s="1">
        <f t="shared" si="12"/>
        <v>23</v>
      </c>
      <c r="D237" s="5">
        <v>2030000</v>
      </c>
      <c r="E237" s="2">
        <v>2027000</v>
      </c>
      <c r="F237" s="2">
        <f>SUM($D$2:$D237)</f>
        <v>541573000</v>
      </c>
      <c r="H237" s="1" t="str">
        <f t="shared" si="14"/>
        <v>Agustus</v>
      </c>
      <c r="I237" s="2">
        <f>SUMIFS(Belanja[Pasar],Belanja[BULAN],H237)</f>
        <v>61125000</v>
      </c>
      <c r="J237" s="2" cm="1">
        <f t="array" ref="J237">_xlfn.XLOOKUP(TRUE,Belanja[BULAN]=H237,Belanja[TOTAL],,,-1)</f>
        <v>556306000</v>
      </c>
      <c r="L237" s="1" t="str">
        <f t="shared" si="13"/>
        <v>Agustus</v>
      </c>
      <c r="M237" s="2">
        <f>SUMIFS(Belanja[Indogrosir],Belanja[BULAN],L237)</f>
        <v>72293000</v>
      </c>
      <c r="N237" s="2" cm="1">
        <f t="array" ref="N237">_xlfn.XLOOKUP(TRUE,Belanja[BULAN]=L237,Belanja[TOTAL],,,-1)</f>
        <v>556306000</v>
      </c>
    </row>
    <row r="238" spans="1:14" x14ac:dyDescent="0.25">
      <c r="A238" s="1">
        <f>SETUP!$B$1</f>
        <v>2024</v>
      </c>
      <c r="B238" s="1" t="str">
        <f t="shared" si="15"/>
        <v>Agustus</v>
      </c>
      <c r="C238" s="1">
        <f t="shared" si="12"/>
        <v>24</v>
      </c>
      <c r="D238" s="4">
        <v>2096000</v>
      </c>
      <c r="E238" s="6">
        <v>2078000</v>
      </c>
      <c r="F238" s="2">
        <f>SUM($D$2:$D238)</f>
        <v>543669000</v>
      </c>
      <c r="H238" s="1" t="str">
        <f t="shared" si="14"/>
        <v>Agustus</v>
      </c>
      <c r="I238" s="2">
        <f>SUMIFS(Belanja[Pasar],Belanja[BULAN],H238)</f>
        <v>61125000</v>
      </c>
      <c r="J238" s="2" cm="1">
        <f t="array" ref="J238">_xlfn.XLOOKUP(TRUE,Belanja[BULAN]=H238,Belanja[TOTAL],,,-1)</f>
        <v>556306000</v>
      </c>
      <c r="L238" s="1" t="str">
        <f t="shared" si="13"/>
        <v>Agustus</v>
      </c>
      <c r="M238" s="2">
        <f>SUMIFS(Belanja[Indogrosir],Belanja[BULAN],L238)</f>
        <v>72293000</v>
      </c>
      <c r="N238" s="2" cm="1">
        <f t="array" ref="N238">_xlfn.XLOOKUP(TRUE,Belanja[BULAN]=L238,Belanja[TOTAL],,,-1)</f>
        <v>556306000</v>
      </c>
    </row>
    <row r="239" spans="1:14" x14ac:dyDescent="0.25">
      <c r="A239" s="1">
        <f>SETUP!$B$1</f>
        <v>2024</v>
      </c>
      <c r="B239" s="1" t="str">
        <f t="shared" si="15"/>
        <v>Agustus</v>
      </c>
      <c r="C239" s="1">
        <f t="shared" si="12"/>
        <v>25</v>
      </c>
      <c r="D239" s="5">
        <v>1974000</v>
      </c>
      <c r="E239" s="2">
        <v>1576000</v>
      </c>
      <c r="F239" s="2">
        <f>SUM($D$2:$D239)</f>
        <v>545643000</v>
      </c>
      <c r="H239" s="1" t="str">
        <f t="shared" si="14"/>
        <v>Agustus</v>
      </c>
      <c r="I239" s="2">
        <f>SUMIFS(Belanja[Pasar],Belanja[BULAN],H239)</f>
        <v>61125000</v>
      </c>
      <c r="J239" s="2" cm="1">
        <f t="array" ref="J239">_xlfn.XLOOKUP(TRUE,Belanja[BULAN]=H239,Belanja[TOTAL],,,-1)</f>
        <v>556306000</v>
      </c>
      <c r="L239" s="1" t="str">
        <f t="shared" si="13"/>
        <v>Agustus</v>
      </c>
      <c r="M239" s="2">
        <f>SUMIFS(Belanja[Indogrosir],Belanja[BULAN],L239)</f>
        <v>72293000</v>
      </c>
      <c r="N239" s="2" cm="1">
        <f t="array" ref="N239">_xlfn.XLOOKUP(TRUE,Belanja[BULAN]=L239,Belanja[TOTAL],,,-1)</f>
        <v>556306000</v>
      </c>
    </row>
    <row r="240" spans="1:14" x14ac:dyDescent="0.25">
      <c r="A240" s="1">
        <f>SETUP!$B$1</f>
        <v>2024</v>
      </c>
      <c r="B240" s="1" t="str">
        <f t="shared" si="15"/>
        <v>Agustus</v>
      </c>
      <c r="C240" s="1">
        <f t="shared" si="12"/>
        <v>26</v>
      </c>
      <c r="D240" s="4">
        <v>1617000</v>
      </c>
      <c r="E240" s="6">
        <v>2165000</v>
      </c>
      <c r="F240" s="2">
        <f>SUM($D$2:$D240)</f>
        <v>547260000</v>
      </c>
      <c r="H240" s="1" t="str">
        <f t="shared" si="14"/>
        <v>Agustus</v>
      </c>
      <c r="I240" s="2">
        <f>SUMIFS(Belanja[Pasar],Belanja[BULAN],H240)</f>
        <v>61125000</v>
      </c>
      <c r="J240" s="2" cm="1">
        <f t="array" ref="J240">_xlfn.XLOOKUP(TRUE,Belanja[BULAN]=H240,Belanja[TOTAL],,,-1)</f>
        <v>556306000</v>
      </c>
      <c r="L240" s="1" t="str">
        <f t="shared" si="13"/>
        <v>Agustus</v>
      </c>
      <c r="M240" s="2">
        <f>SUMIFS(Belanja[Indogrosir],Belanja[BULAN],L240)</f>
        <v>72293000</v>
      </c>
      <c r="N240" s="2" cm="1">
        <f t="array" ref="N240">_xlfn.XLOOKUP(TRUE,Belanja[BULAN]=L240,Belanja[TOTAL],,,-1)</f>
        <v>556306000</v>
      </c>
    </row>
    <row r="241" spans="1:14" x14ac:dyDescent="0.25">
      <c r="A241" s="1">
        <f>SETUP!$B$1</f>
        <v>2024</v>
      </c>
      <c r="B241" s="1" t="str">
        <f t="shared" si="15"/>
        <v>Agustus</v>
      </c>
      <c r="C241" s="1">
        <f t="shared" si="12"/>
        <v>27</v>
      </c>
      <c r="D241" s="5">
        <v>1788000</v>
      </c>
      <c r="E241" s="2">
        <v>2421000</v>
      </c>
      <c r="F241" s="2">
        <f>SUM($D$2:$D241)</f>
        <v>549048000</v>
      </c>
      <c r="H241" s="1" t="str">
        <f t="shared" si="14"/>
        <v>Agustus</v>
      </c>
      <c r="I241" s="2">
        <f>SUMIFS(Belanja[Pasar],Belanja[BULAN],H241)</f>
        <v>61125000</v>
      </c>
      <c r="J241" s="2" cm="1">
        <f t="array" ref="J241">_xlfn.XLOOKUP(TRUE,Belanja[BULAN]=H241,Belanja[TOTAL],,,-1)</f>
        <v>556306000</v>
      </c>
      <c r="L241" s="1" t="str">
        <f t="shared" si="13"/>
        <v>Agustus</v>
      </c>
      <c r="M241" s="2">
        <f>SUMIFS(Belanja[Indogrosir],Belanja[BULAN],L241)</f>
        <v>72293000</v>
      </c>
      <c r="N241" s="2" cm="1">
        <f t="array" ref="N241">_xlfn.XLOOKUP(TRUE,Belanja[BULAN]=L241,Belanja[TOTAL],,,-1)</f>
        <v>556306000</v>
      </c>
    </row>
    <row r="242" spans="1:14" x14ac:dyDescent="0.25">
      <c r="A242" s="1">
        <f>SETUP!$B$1</f>
        <v>2024</v>
      </c>
      <c r="B242" s="1" t="str">
        <f t="shared" si="15"/>
        <v>Agustus</v>
      </c>
      <c r="C242" s="1">
        <f t="shared" si="12"/>
        <v>28</v>
      </c>
      <c r="D242" s="4">
        <v>1890000</v>
      </c>
      <c r="E242" s="6">
        <v>1656000</v>
      </c>
      <c r="F242" s="2">
        <f>SUM($D$2:$D242)</f>
        <v>550938000</v>
      </c>
      <c r="H242" s="1" t="str">
        <f t="shared" si="14"/>
        <v>Agustus</v>
      </c>
      <c r="I242" s="2">
        <f>SUMIFS(Belanja[Pasar],Belanja[BULAN],H242)</f>
        <v>61125000</v>
      </c>
      <c r="J242" s="2" cm="1">
        <f t="array" ref="J242">_xlfn.XLOOKUP(TRUE,Belanja[BULAN]=H242,Belanja[TOTAL],,,-1)</f>
        <v>556306000</v>
      </c>
      <c r="L242" s="1" t="str">
        <f t="shared" si="13"/>
        <v>Agustus</v>
      </c>
      <c r="M242" s="2">
        <f>SUMIFS(Belanja[Indogrosir],Belanja[BULAN],L242)</f>
        <v>72293000</v>
      </c>
      <c r="N242" s="2" cm="1">
        <f t="array" ref="N242">_xlfn.XLOOKUP(TRUE,Belanja[BULAN]=L242,Belanja[TOTAL],,,-1)</f>
        <v>556306000</v>
      </c>
    </row>
    <row r="243" spans="1:14" x14ac:dyDescent="0.25">
      <c r="A243" s="1">
        <f>SETUP!$B$1</f>
        <v>2024</v>
      </c>
      <c r="B243" s="1" t="str">
        <f t="shared" si="15"/>
        <v>Agustus</v>
      </c>
      <c r="C243" s="1">
        <f t="shared" si="12"/>
        <v>29</v>
      </c>
      <c r="D243" s="5">
        <v>1524000</v>
      </c>
      <c r="E243" s="2">
        <v>1915000</v>
      </c>
      <c r="F243" s="2">
        <f>SUM($D$2:$D243)</f>
        <v>552462000</v>
      </c>
      <c r="H243" s="1" t="str">
        <f t="shared" si="14"/>
        <v>Agustus</v>
      </c>
      <c r="I243" s="2">
        <f>SUMIFS(Belanja[Pasar],Belanja[BULAN],H243)</f>
        <v>61125000</v>
      </c>
      <c r="J243" s="2" cm="1">
        <f t="array" ref="J243">_xlfn.XLOOKUP(TRUE,Belanja[BULAN]=H243,Belanja[TOTAL],,,-1)</f>
        <v>556306000</v>
      </c>
      <c r="L243" s="1" t="str">
        <f t="shared" si="13"/>
        <v>Agustus</v>
      </c>
      <c r="M243" s="2">
        <f>SUMIFS(Belanja[Indogrosir],Belanja[BULAN],L243)</f>
        <v>72293000</v>
      </c>
      <c r="N243" s="2" cm="1">
        <f t="array" ref="N243">_xlfn.XLOOKUP(TRUE,Belanja[BULAN]=L243,Belanja[TOTAL],,,-1)</f>
        <v>556306000</v>
      </c>
    </row>
    <row r="244" spans="1:14" x14ac:dyDescent="0.25">
      <c r="A244" s="1">
        <f>SETUP!$B$1</f>
        <v>2024</v>
      </c>
      <c r="B244" s="1" t="str">
        <f t="shared" si="15"/>
        <v>Agustus</v>
      </c>
      <c r="C244" s="1">
        <f t="shared" si="12"/>
        <v>30</v>
      </c>
      <c r="D244" s="4">
        <v>2036000</v>
      </c>
      <c r="E244" s="6">
        <v>1567000</v>
      </c>
      <c r="F244" s="2">
        <f>SUM($D$2:$D244)</f>
        <v>554498000</v>
      </c>
      <c r="H244" s="1" t="str">
        <f t="shared" si="14"/>
        <v>Agustus</v>
      </c>
      <c r="I244" s="2">
        <f>SUMIFS(Belanja[Pasar],Belanja[BULAN],H244)</f>
        <v>61125000</v>
      </c>
      <c r="J244" s="2" cm="1">
        <f t="array" ref="J244">_xlfn.XLOOKUP(TRUE,Belanja[BULAN]=H244,Belanja[TOTAL],,,-1)</f>
        <v>556306000</v>
      </c>
      <c r="L244" s="1" t="str">
        <f t="shared" si="13"/>
        <v>Agustus</v>
      </c>
      <c r="M244" s="2">
        <f>SUMIFS(Belanja[Indogrosir],Belanja[BULAN],L244)</f>
        <v>72293000</v>
      </c>
      <c r="N244" s="2" cm="1">
        <f t="array" ref="N244">_xlfn.XLOOKUP(TRUE,Belanja[BULAN]=L244,Belanja[TOTAL],,,-1)</f>
        <v>556306000</v>
      </c>
    </row>
    <row r="245" spans="1:14" x14ac:dyDescent="0.25">
      <c r="A245" s="1">
        <f>SETUP!$B$1</f>
        <v>2024</v>
      </c>
      <c r="B245" s="1" t="str">
        <f t="shared" si="15"/>
        <v>Agustus</v>
      </c>
      <c r="C245" s="1">
        <f t="shared" si="12"/>
        <v>31</v>
      </c>
      <c r="D245" s="5">
        <v>1808000</v>
      </c>
      <c r="E245" s="2">
        <v>1850000</v>
      </c>
      <c r="F245" s="2">
        <f>SUM($D$2:$D245)</f>
        <v>556306000</v>
      </c>
      <c r="H245" s="1" t="str">
        <f t="shared" si="14"/>
        <v>Agustus</v>
      </c>
      <c r="I245" s="2">
        <f>SUMIFS(Belanja[Pasar],Belanja[BULAN],H245)</f>
        <v>61125000</v>
      </c>
      <c r="J245" s="2" cm="1">
        <f t="array" ref="J245">_xlfn.XLOOKUP(TRUE,Belanja[BULAN]=H245,Belanja[TOTAL],,,-1)</f>
        <v>556306000</v>
      </c>
      <c r="L245" s="1" t="str">
        <f t="shared" si="13"/>
        <v>Agustus</v>
      </c>
      <c r="M245" s="2">
        <f>SUMIFS(Belanja[Indogrosir],Belanja[BULAN],L245)</f>
        <v>72293000</v>
      </c>
      <c r="N245" s="2" cm="1">
        <f t="array" ref="N245">_xlfn.XLOOKUP(TRUE,Belanja[BULAN]=L245,Belanja[TOTAL],,,-1)</f>
        <v>556306000</v>
      </c>
    </row>
    <row r="246" spans="1:14" x14ac:dyDescent="0.25">
      <c r="A246" s="1">
        <f>SETUP!$B$1</f>
        <v>2024</v>
      </c>
      <c r="B246" s="1" t="str">
        <f t="shared" si="15"/>
        <v>September</v>
      </c>
      <c r="C246" s="1">
        <f t="shared" si="12"/>
        <v>1</v>
      </c>
      <c r="D246" s="4">
        <v>1749000</v>
      </c>
      <c r="E246" s="6">
        <v>2147000</v>
      </c>
      <c r="F246" s="2">
        <f>SUM($D$2:$D246)</f>
        <v>558055000</v>
      </c>
      <c r="H246" s="1" t="str">
        <f t="shared" si="14"/>
        <v>September</v>
      </c>
      <c r="I246" s="2">
        <f>SUMIFS(Belanja[Pasar],Belanja[BULAN],H246)</f>
        <v>58354000</v>
      </c>
      <c r="J246" s="2" cm="1">
        <f t="array" ref="J246">_xlfn.XLOOKUP(TRUE,Belanja[BULAN]=H246,Belanja[TOTAL],,,-1)</f>
        <v>614660000</v>
      </c>
      <c r="L246" s="1" t="str">
        <f t="shared" si="13"/>
        <v>September</v>
      </c>
      <c r="M246" s="2">
        <f>SUMIFS(Belanja[Indogrosir],Belanja[BULAN],L246)</f>
        <v>48519000</v>
      </c>
      <c r="N246" s="2" cm="1">
        <f t="array" ref="N246">_xlfn.XLOOKUP(TRUE,Belanja[BULAN]=L246,Belanja[TOTAL],,,-1)</f>
        <v>614660000</v>
      </c>
    </row>
    <row r="247" spans="1:14" x14ac:dyDescent="0.25">
      <c r="A247" s="1">
        <f>SETUP!$B$1</f>
        <v>2024</v>
      </c>
      <c r="B247" s="1" t="str">
        <f t="shared" si="15"/>
        <v>September</v>
      </c>
      <c r="C247" s="1">
        <f t="shared" si="12"/>
        <v>2</v>
      </c>
      <c r="D247" s="5">
        <v>1726000</v>
      </c>
      <c r="E247" s="2">
        <v>1732000</v>
      </c>
      <c r="F247" s="2">
        <f>SUM($D$2:$D247)</f>
        <v>559781000</v>
      </c>
      <c r="H247" s="1" t="str">
        <f t="shared" si="14"/>
        <v>September</v>
      </c>
      <c r="I247" s="2">
        <f>SUMIFS(Belanja[Pasar],Belanja[BULAN],H247)</f>
        <v>58354000</v>
      </c>
      <c r="J247" s="2" cm="1">
        <f t="array" ref="J247">_xlfn.XLOOKUP(TRUE,Belanja[BULAN]=H247,Belanja[TOTAL],,,-1)</f>
        <v>614660000</v>
      </c>
      <c r="L247" s="1" t="str">
        <f t="shared" si="13"/>
        <v>September</v>
      </c>
      <c r="M247" s="2">
        <f>SUMIFS(Belanja[Indogrosir],Belanja[BULAN],L247)</f>
        <v>48519000</v>
      </c>
      <c r="N247" s="2" cm="1">
        <f t="array" ref="N247">_xlfn.XLOOKUP(TRUE,Belanja[BULAN]=L247,Belanja[TOTAL],,,-1)</f>
        <v>614660000</v>
      </c>
    </row>
    <row r="248" spans="1:14" x14ac:dyDescent="0.25">
      <c r="A248" s="1">
        <f>SETUP!$B$1</f>
        <v>2024</v>
      </c>
      <c r="B248" s="1" t="str">
        <f t="shared" si="15"/>
        <v>September</v>
      </c>
      <c r="C248" s="1">
        <f t="shared" si="12"/>
        <v>3</v>
      </c>
      <c r="D248" s="4">
        <v>2006000</v>
      </c>
      <c r="E248" s="6">
        <v>1229000</v>
      </c>
      <c r="F248" s="2">
        <f>SUM($D$2:$D248)</f>
        <v>561787000</v>
      </c>
      <c r="H248" s="1" t="str">
        <f t="shared" si="14"/>
        <v>September</v>
      </c>
      <c r="I248" s="2">
        <f>SUMIFS(Belanja[Pasar],Belanja[BULAN],H248)</f>
        <v>58354000</v>
      </c>
      <c r="J248" s="2" cm="1">
        <f t="array" ref="J248">_xlfn.XLOOKUP(TRUE,Belanja[BULAN]=H248,Belanja[TOTAL],,,-1)</f>
        <v>614660000</v>
      </c>
      <c r="L248" s="1" t="str">
        <f t="shared" si="13"/>
        <v>September</v>
      </c>
      <c r="M248" s="2">
        <f>SUMIFS(Belanja[Indogrosir],Belanja[BULAN],L248)</f>
        <v>48519000</v>
      </c>
      <c r="N248" s="2" cm="1">
        <f t="array" ref="N248">_xlfn.XLOOKUP(TRUE,Belanja[BULAN]=L248,Belanja[TOTAL],,,-1)</f>
        <v>614660000</v>
      </c>
    </row>
    <row r="249" spans="1:14" x14ac:dyDescent="0.25">
      <c r="A249" s="1">
        <f>SETUP!$B$1</f>
        <v>2024</v>
      </c>
      <c r="B249" s="1" t="str">
        <f t="shared" si="15"/>
        <v>September</v>
      </c>
      <c r="C249" s="1">
        <f t="shared" si="12"/>
        <v>4</v>
      </c>
      <c r="D249" s="5">
        <v>1514000</v>
      </c>
      <c r="E249" s="2">
        <v>2218000</v>
      </c>
      <c r="F249" s="2">
        <f>SUM($D$2:$D249)</f>
        <v>563301000</v>
      </c>
      <c r="H249" s="1" t="str">
        <f t="shared" si="14"/>
        <v>September</v>
      </c>
      <c r="I249" s="2">
        <f>SUMIFS(Belanja[Pasar],Belanja[BULAN],H249)</f>
        <v>58354000</v>
      </c>
      <c r="J249" s="2" cm="1">
        <f t="array" ref="J249">_xlfn.XLOOKUP(TRUE,Belanja[BULAN]=H249,Belanja[TOTAL],,,-1)</f>
        <v>614660000</v>
      </c>
      <c r="L249" s="1" t="str">
        <f t="shared" si="13"/>
        <v>September</v>
      </c>
      <c r="M249" s="2">
        <f>SUMIFS(Belanja[Indogrosir],Belanja[BULAN],L249)</f>
        <v>48519000</v>
      </c>
      <c r="N249" s="2" cm="1">
        <f t="array" ref="N249">_xlfn.XLOOKUP(TRUE,Belanja[BULAN]=L249,Belanja[TOTAL],,,-1)</f>
        <v>614660000</v>
      </c>
    </row>
    <row r="250" spans="1:14" x14ac:dyDescent="0.25">
      <c r="A250" s="1">
        <f>SETUP!$B$1</f>
        <v>2024</v>
      </c>
      <c r="B250" s="1" t="str">
        <f t="shared" si="15"/>
        <v>September</v>
      </c>
      <c r="C250" s="1">
        <f t="shared" si="12"/>
        <v>5</v>
      </c>
      <c r="D250" s="4">
        <v>2174000</v>
      </c>
      <c r="E250" s="6">
        <v>1600000</v>
      </c>
      <c r="F250" s="2">
        <f>SUM($D$2:$D250)</f>
        <v>565475000</v>
      </c>
      <c r="H250" s="1" t="str">
        <f t="shared" si="14"/>
        <v>September</v>
      </c>
      <c r="I250" s="2">
        <f>SUMIFS(Belanja[Pasar],Belanja[BULAN],H250)</f>
        <v>58354000</v>
      </c>
      <c r="J250" s="2" cm="1">
        <f t="array" ref="J250">_xlfn.XLOOKUP(TRUE,Belanja[BULAN]=H250,Belanja[TOTAL],,,-1)</f>
        <v>614660000</v>
      </c>
      <c r="L250" s="1" t="str">
        <f t="shared" si="13"/>
        <v>September</v>
      </c>
      <c r="M250" s="2">
        <f>SUMIFS(Belanja[Indogrosir],Belanja[BULAN],L250)</f>
        <v>48519000</v>
      </c>
      <c r="N250" s="2" cm="1">
        <f t="array" ref="N250">_xlfn.XLOOKUP(TRUE,Belanja[BULAN]=L250,Belanja[TOTAL],,,-1)</f>
        <v>614660000</v>
      </c>
    </row>
    <row r="251" spans="1:14" x14ac:dyDescent="0.25">
      <c r="A251" s="1">
        <f>SETUP!$B$1</f>
        <v>2024</v>
      </c>
      <c r="B251" s="1" t="str">
        <f t="shared" si="15"/>
        <v>September</v>
      </c>
      <c r="C251" s="1">
        <f t="shared" si="12"/>
        <v>6</v>
      </c>
      <c r="D251" s="5">
        <v>1858000</v>
      </c>
      <c r="E251" s="2">
        <v>1988000</v>
      </c>
      <c r="F251" s="2">
        <f>SUM($D$2:$D251)</f>
        <v>567333000</v>
      </c>
      <c r="H251" s="1" t="str">
        <f t="shared" si="14"/>
        <v>September</v>
      </c>
      <c r="I251" s="2">
        <f>SUMIFS(Belanja[Pasar],Belanja[BULAN],H251)</f>
        <v>58354000</v>
      </c>
      <c r="J251" s="2" cm="1">
        <f t="array" ref="J251">_xlfn.XLOOKUP(TRUE,Belanja[BULAN]=H251,Belanja[TOTAL],,,-1)</f>
        <v>614660000</v>
      </c>
      <c r="L251" s="1" t="str">
        <f t="shared" si="13"/>
        <v>September</v>
      </c>
      <c r="M251" s="2">
        <f>SUMIFS(Belanja[Indogrosir],Belanja[BULAN],L251)</f>
        <v>48519000</v>
      </c>
      <c r="N251" s="2" cm="1">
        <f t="array" ref="N251">_xlfn.XLOOKUP(TRUE,Belanja[BULAN]=L251,Belanja[TOTAL],,,-1)</f>
        <v>614660000</v>
      </c>
    </row>
    <row r="252" spans="1:14" x14ac:dyDescent="0.25">
      <c r="A252" s="1">
        <f>SETUP!$B$1</f>
        <v>2024</v>
      </c>
      <c r="B252" s="1" t="str">
        <f t="shared" si="15"/>
        <v>September</v>
      </c>
      <c r="C252" s="1">
        <f t="shared" si="12"/>
        <v>7</v>
      </c>
      <c r="D252" s="4">
        <v>1861000</v>
      </c>
      <c r="E252" s="6">
        <v>2139000</v>
      </c>
      <c r="F252" s="2">
        <f>SUM($D$2:$D252)</f>
        <v>569194000</v>
      </c>
      <c r="H252" s="1" t="str">
        <f t="shared" si="14"/>
        <v>September</v>
      </c>
      <c r="I252" s="2">
        <f>SUMIFS(Belanja[Pasar],Belanja[BULAN],H252)</f>
        <v>58354000</v>
      </c>
      <c r="J252" s="2" cm="1">
        <f t="array" ref="J252">_xlfn.XLOOKUP(TRUE,Belanja[BULAN]=H252,Belanja[TOTAL],,,-1)</f>
        <v>614660000</v>
      </c>
      <c r="L252" s="1" t="str">
        <f t="shared" si="13"/>
        <v>September</v>
      </c>
      <c r="M252" s="2">
        <f>SUMIFS(Belanja[Indogrosir],Belanja[BULAN],L252)</f>
        <v>48519000</v>
      </c>
      <c r="N252" s="2" cm="1">
        <f t="array" ref="N252">_xlfn.XLOOKUP(TRUE,Belanja[BULAN]=L252,Belanja[TOTAL],,,-1)</f>
        <v>614660000</v>
      </c>
    </row>
    <row r="253" spans="1:14" x14ac:dyDescent="0.25">
      <c r="A253" s="1">
        <f>SETUP!$B$1</f>
        <v>2024</v>
      </c>
      <c r="B253" s="1" t="str">
        <f t="shared" si="15"/>
        <v>September</v>
      </c>
      <c r="C253" s="1">
        <f t="shared" si="12"/>
        <v>8</v>
      </c>
      <c r="D253" s="5">
        <v>2134000</v>
      </c>
      <c r="E253" s="2">
        <v>1315000</v>
      </c>
      <c r="F253" s="2">
        <f>SUM($D$2:$D253)</f>
        <v>571328000</v>
      </c>
      <c r="H253" s="1" t="str">
        <f t="shared" si="14"/>
        <v>September</v>
      </c>
      <c r="I253" s="2">
        <f>SUMIFS(Belanja[Pasar],Belanja[BULAN],H253)</f>
        <v>58354000</v>
      </c>
      <c r="J253" s="2" cm="1">
        <f t="array" ref="J253">_xlfn.XLOOKUP(TRUE,Belanja[BULAN]=H253,Belanja[TOTAL],,,-1)</f>
        <v>614660000</v>
      </c>
      <c r="L253" s="1" t="str">
        <f t="shared" si="13"/>
        <v>September</v>
      </c>
      <c r="M253" s="2">
        <f>SUMIFS(Belanja[Indogrosir],Belanja[BULAN],L253)</f>
        <v>48519000</v>
      </c>
      <c r="N253" s="2" cm="1">
        <f t="array" ref="N253">_xlfn.XLOOKUP(TRUE,Belanja[BULAN]=L253,Belanja[TOTAL],,,-1)</f>
        <v>614660000</v>
      </c>
    </row>
    <row r="254" spans="1:14" x14ac:dyDescent="0.25">
      <c r="A254" s="1">
        <f>SETUP!$B$1</f>
        <v>2024</v>
      </c>
      <c r="B254" s="1" t="str">
        <f t="shared" si="15"/>
        <v>September</v>
      </c>
      <c r="C254" s="1">
        <f t="shared" si="12"/>
        <v>9</v>
      </c>
      <c r="D254" s="4">
        <v>1921000</v>
      </c>
      <c r="E254" s="6">
        <v>1656000</v>
      </c>
      <c r="F254" s="2">
        <f>SUM($D$2:$D254)</f>
        <v>573249000</v>
      </c>
      <c r="H254" s="1" t="str">
        <f t="shared" si="14"/>
        <v>September</v>
      </c>
      <c r="I254" s="2">
        <f>SUMIFS(Belanja[Pasar],Belanja[BULAN],H254)</f>
        <v>58354000</v>
      </c>
      <c r="J254" s="2" cm="1">
        <f t="array" ref="J254">_xlfn.XLOOKUP(TRUE,Belanja[BULAN]=H254,Belanja[TOTAL],,,-1)</f>
        <v>614660000</v>
      </c>
      <c r="L254" s="1" t="str">
        <f t="shared" si="13"/>
        <v>September</v>
      </c>
      <c r="M254" s="2">
        <f>SUMIFS(Belanja[Indogrosir],Belanja[BULAN],L254)</f>
        <v>48519000</v>
      </c>
      <c r="N254" s="2" cm="1">
        <f t="array" ref="N254">_xlfn.XLOOKUP(TRUE,Belanja[BULAN]=L254,Belanja[TOTAL],,,-1)</f>
        <v>614660000</v>
      </c>
    </row>
    <row r="255" spans="1:14" x14ac:dyDescent="0.25">
      <c r="A255" s="1">
        <f>SETUP!$B$1</f>
        <v>2024</v>
      </c>
      <c r="B255" s="1" t="str">
        <f t="shared" si="15"/>
        <v>September</v>
      </c>
      <c r="C255" s="1">
        <f t="shared" ref="C255:C318" si="16">IF($C254=DAY(EOMONTH(DATEVALUE($B254&amp;""&amp;$A254),0)),1,$C254+1)</f>
        <v>10</v>
      </c>
      <c r="D255" s="5">
        <v>2305000</v>
      </c>
      <c r="E255" s="2">
        <v>1476000</v>
      </c>
      <c r="F255" s="2">
        <f>SUM($D$2:$D255)</f>
        <v>575554000</v>
      </c>
      <c r="H255" s="1" t="str">
        <f t="shared" si="14"/>
        <v>September</v>
      </c>
      <c r="I255" s="2">
        <f>SUMIFS(Belanja[Pasar],Belanja[BULAN],H255)</f>
        <v>58354000</v>
      </c>
      <c r="J255" s="2" cm="1">
        <f t="array" ref="J255">_xlfn.XLOOKUP(TRUE,Belanja[BULAN]=H255,Belanja[TOTAL],,,-1)</f>
        <v>614660000</v>
      </c>
      <c r="L255" s="1" t="str">
        <f t="shared" si="13"/>
        <v>September</v>
      </c>
      <c r="M255" s="2">
        <f>SUMIFS(Belanja[Indogrosir],Belanja[BULAN],L255)</f>
        <v>48519000</v>
      </c>
      <c r="N255" s="2" cm="1">
        <f t="array" ref="N255">_xlfn.XLOOKUP(TRUE,Belanja[BULAN]=L255,Belanja[TOTAL],,,-1)</f>
        <v>614660000</v>
      </c>
    </row>
    <row r="256" spans="1:14" x14ac:dyDescent="0.25">
      <c r="A256" s="1">
        <f>SETUP!$B$1</f>
        <v>2024</v>
      </c>
      <c r="B256" s="1" t="str">
        <f t="shared" si="15"/>
        <v>September</v>
      </c>
      <c r="C256" s="1">
        <f t="shared" si="16"/>
        <v>11</v>
      </c>
      <c r="D256" s="4">
        <v>1986000</v>
      </c>
      <c r="E256" s="6">
        <v>1458000</v>
      </c>
      <c r="F256" s="2">
        <f>SUM($D$2:$D256)</f>
        <v>577540000</v>
      </c>
      <c r="H256" s="1" t="str">
        <f t="shared" si="14"/>
        <v>September</v>
      </c>
      <c r="I256" s="2">
        <f>SUMIFS(Belanja[Pasar],Belanja[BULAN],H256)</f>
        <v>58354000</v>
      </c>
      <c r="J256" s="2" cm="1">
        <f t="array" ref="J256">_xlfn.XLOOKUP(TRUE,Belanja[BULAN]=H256,Belanja[TOTAL],,,-1)</f>
        <v>614660000</v>
      </c>
      <c r="L256" s="1" t="str">
        <f t="shared" si="13"/>
        <v>September</v>
      </c>
      <c r="M256" s="2">
        <f>SUMIFS(Belanja[Indogrosir],Belanja[BULAN],L256)</f>
        <v>48519000</v>
      </c>
      <c r="N256" s="2" cm="1">
        <f t="array" ref="N256">_xlfn.XLOOKUP(TRUE,Belanja[BULAN]=L256,Belanja[TOTAL],,,-1)</f>
        <v>614660000</v>
      </c>
    </row>
    <row r="257" spans="1:14" x14ac:dyDescent="0.25">
      <c r="A257" s="1">
        <f>SETUP!$B$1</f>
        <v>2024</v>
      </c>
      <c r="B257" s="1" t="str">
        <f t="shared" si="15"/>
        <v>September</v>
      </c>
      <c r="C257" s="1">
        <f t="shared" si="16"/>
        <v>12</v>
      </c>
      <c r="D257" s="5">
        <v>2487000</v>
      </c>
      <c r="E257" s="2">
        <v>1091000</v>
      </c>
      <c r="F257" s="2">
        <f>SUM($D$2:$D257)</f>
        <v>580027000</v>
      </c>
      <c r="H257" s="1" t="str">
        <f t="shared" si="14"/>
        <v>September</v>
      </c>
      <c r="I257" s="2">
        <f>SUMIFS(Belanja[Pasar],Belanja[BULAN],H257)</f>
        <v>58354000</v>
      </c>
      <c r="J257" s="2" cm="1">
        <f t="array" ref="J257">_xlfn.XLOOKUP(TRUE,Belanja[BULAN]=H257,Belanja[TOTAL],,,-1)</f>
        <v>614660000</v>
      </c>
      <c r="L257" s="1" t="str">
        <f t="shared" si="13"/>
        <v>September</v>
      </c>
      <c r="M257" s="2">
        <f>SUMIFS(Belanja[Indogrosir],Belanja[BULAN],L257)</f>
        <v>48519000</v>
      </c>
      <c r="N257" s="2" cm="1">
        <f t="array" ref="N257">_xlfn.XLOOKUP(TRUE,Belanja[BULAN]=L257,Belanja[TOTAL],,,-1)</f>
        <v>614660000</v>
      </c>
    </row>
    <row r="258" spans="1:14" x14ac:dyDescent="0.25">
      <c r="A258" s="1">
        <f>SETUP!$B$1</f>
        <v>2024</v>
      </c>
      <c r="B258" s="1" t="str">
        <f t="shared" si="15"/>
        <v>September</v>
      </c>
      <c r="C258" s="1">
        <f t="shared" si="16"/>
        <v>13</v>
      </c>
      <c r="D258" s="4">
        <v>1969000</v>
      </c>
      <c r="E258" s="6">
        <v>1540000</v>
      </c>
      <c r="F258" s="2">
        <f>SUM($D$2:$D258)</f>
        <v>581996000</v>
      </c>
      <c r="H258" s="1" t="str">
        <f t="shared" si="14"/>
        <v>September</v>
      </c>
      <c r="I258" s="2">
        <f>SUMIFS(Belanja[Pasar],Belanja[BULAN],H258)</f>
        <v>58354000</v>
      </c>
      <c r="J258" s="2" cm="1">
        <f t="array" ref="J258">_xlfn.XLOOKUP(TRUE,Belanja[BULAN]=H258,Belanja[TOTAL],,,-1)</f>
        <v>614660000</v>
      </c>
      <c r="L258" s="1" t="str">
        <f t="shared" ref="L258:L321" si="17">B258</f>
        <v>September</v>
      </c>
      <c r="M258" s="2">
        <f>SUMIFS(Belanja[Indogrosir],Belanja[BULAN],L258)</f>
        <v>48519000</v>
      </c>
      <c r="N258" s="2" cm="1">
        <f t="array" ref="N258">_xlfn.XLOOKUP(TRUE,Belanja[BULAN]=L258,Belanja[TOTAL],,,-1)</f>
        <v>614660000</v>
      </c>
    </row>
    <row r="259" spans="1:14" x14ac:dyDescent="0.25">
      <c r="A259" s="1">
        <f>SETUP!$B$1</f>
        <v>2024</v>
      </c>
      <c r="B259" s="1" t="str">
        <f t="shared" si="15"/>
        <v>September</v>
      </c>
      <c r="C259" s="1">
        <f t="shared" si="16"/>
        <v>14</v>
      </c>
      <c r="D259" s="5">
        <v>2146000</v>
      </c>
      <c r="E259" s="2">
        <v>917000</v>
      </c>
      <c r="F259" s="2">
        <f>SUM($D$2:$D259)</f>
        <v>584142000</v>
      </c>
      <c r="H259" s="1" t="str">
        <f t="shared" ref="H259:H322" si="18">B259</f>
        <v>September</v>
      </c>
      <c r="I259" s="2">
        <f>SUMIFS(Belanja[Pasar],Belanja[BULAN],H259)</f>
        <v>58354000</v>
      </c>
      <c r="J259" s="2" cm="1">
        <f t="array" ref="J259">_xlfn.XLOOKUP(TRUE,Belanja[BULAN]=H259,Belanja[TOTAL],,,-1)</f>
        <v>614660000</v>
      </c>
      <c r="L259" s="1" t="str">
        <f t="shared" si="17"/>
        <v>September</v>
      </c>
      <c r="M259" s="2">
        <f>SUMIFS(Belanja[Indogrosir],Belanja[BULAN],L259)</f>
        <v>48519000</v>
      </c>
      <c r="N259" s="2" cm="1">
        <f t="array" ref="N259">_xlfn.XLOOKUP(TRUE,Belanja[BULAN]=L259,Belanja[TOTAL],,,-1)</f>
        <v>614660000</v>
      </c>
    </row>
    <row r="260" spans="1:14" x14ac:dyDescent="0.25">
      <c r="A260" s="1">
        <f>SETUP!$B$1</f>
        <v>2024</v>
      </c>
      <c r="B260" s="1" t="str">
        <f t="shared" ref="B260:B323" si="19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6"/>
        <v>15</v>
      </c>
      <c r="D260" s="4">
        <v>1581000</v>
      </c>
      <c r="E260" s="6">
        <v>1277000</v>
      </c>
      <c r="F260" s="2">
        <f>SUM($D$2:$D260)</f>
        <v>585723000</v>
      </c>
      <c r="H260" s="1" t="str">
        <f t="shared" si="18"/>
        <v>September</v>
      </c>
      <c r="I260" s="2">
        <f>SUMIFS(Belanja[Pasar],Belanja[BULAN],H260)</f>
        <v>58354000</v>
      </c>
      <c r="J260" s="2" cm="1">
        <f t="array" ref="J260">_xlfn.XLOOKUP(TRUE,Belanja[BULAN]=H260,Belanja[TOTAL],,,-1)</f>
        <v>614660000</v>
      </c>
      <c r="L260" s="1" t="str">
        <f t="shared" si="17"/>
        <v>September</v>
      </c>
      <c r="M260" s="2">
        <f>SUMIFS(Belanja[Indogrosir],Belanja[BULAN],L260)</f>
        <v>48519000</v>
      </c>
      <c r="N260" s="2" cm="1">
        <f t="array" ref="N260">_xlfn.XLOOKUP(TRUE,Belanja[BULAN]=L260,Belanja[TOTAL],,,-1)</f>
        <v>614660000</v>
      </c>
    </row>
    <row r="261" spans="1:14" x14ac:dyDescent="0.25">
      <c r="A261" s="1">
        <f>SETUP!$B$1</f>
        <v>2024</v>
      </c>
      <c r="B261" s="1" t="str">
        <f t="shared" si="19"/>
        <v>September</v>
      </c>
      <c r="C261" s="1">
        <f t="shared" si="16"/>
        <v>16</v>
      </c>
      <c r="D261" s="5">
        <v>1700000</v>
      </c>
      <c r="E261" s="2">
        <v>1200000</v>
      </c>
      <c r="F261" s="2">
        <f>SUM($D$2:$D261)</f>
        <v>587423000</v>
      </c>
      <c r="H261" s="1" t="str">
        <f t="shared" si="18"/>
        <v>September</v>
      </c>
      <c r="I261" s="2">
        <f>SUMIFS(Belanja[Pasar],Belanja[BULAN],H261)</f>
        <v>58354000</v>
      </c>
      <c r="J261" s="2" cm="1">
        <f t="array" ref="J261">_xlfn.XLOOKUP(TRUE,Belanja[BULAN]=H261,Belanja[TOTAL],,,-1)</f>
        <v>614660000</v>
      </c>
      <c r="L261" s="1" t="str">
        <f t="shared" si="17"/>
        <v>September</v>
      </c>
      <c r="M261" s="2">
        <f>SUMIFS(Belanja[Indogrosir],Belanja[BULAN],L261)</f>
        <v>48519000</v>
      </c>
      <c r="N261" s="2" cm="1">
        <f t="array" ref="N261">_xlfn.XLOOKUP(TRUE,Belanja[BULAN]=L261,Belanja[TOTAL],,,-1)</f>
        <v>614660000</v>
      </c>
    </row>
    <row r="262" spans="1:14" x14ac:dyDescent="0.25">
      <c r="A262" s="1">
        <f>SETUP!$B$1</f>
        <v>2024</v>
      </c>
      <c r="B262" s="1" t="str">
        <f t="shared" si="19"/>
        <v>September</v>
      </c>
      <c r="C262" s="1">
        <f t="shared" si="16"/>
        <v>17</v>
      </c>
      <c r="D262" s="4">
        <v>2071000</v>
      </c>
      <c r="E262" s="6">
        <v>1220000</v>
      </c>
      <c r="F262" s="2">
        <f>SUM($D$2:$D262)</f>
        <v>589494000</v>
      </c>
      <c r="H262" s="1" t="str">
        <f t="shared" si="18"/>
        <v>September</v>
      </c>
      <c r="I262" s="2">
        <f>SUMIFS(Belanja[Pasar],Belanja[BULAN],H262)</f>
        <v>58354000</v>
      </c>
      <c r="J262" s="2" cm="1">
        <f t="array" ref="J262">_xlfn.XLOOKUP(TRUE,Belanja[BULAN]=H262,Belanja[TOTAL],,,-1)</f>
        <v>614660000</v>
      </c>
      <c r="L262" s="1" t="str">
        <f t="shared" si="17"/>
        <v>September</v>
      </c>
      <c r="M262" s="2">
        <f>SUMIFS(Belanja[Indogrosir],Belanja[BULAN],L262)</f>
        <v>48519000</v>
      </c>
      <c r="N262" s="2" cm="1">
        <f t="array" ref="N262">_xlfn.XLOOKUP(TRUE,Belanja[BULAN]=L262,Belanja[TOTAL],,,-1)</f>
        <v>614660000</v>
      </c>
    </row>
    <row r="263" spans="1:14" x14ac:dyDescent="0.25">
      <c r="A263" s="1">
        <f>SETUP!$B$1</f>
        <v>2024</v>
      </c>
      <c r="B263" s="1" t="str">
        <f t="shared" si="19"/>
        <v>September</v>
      </c>
      <c r="C263" s="1">
        <f t="shared" si="16"/>
        <v>18</v>
      </c>
      <c r="D263" s="5">
        <v>1964000</v>
      </c>
      <c r="E263" s="2">
        <v>1808000</v>
      </c>
      <c r="F263" s="2">
        <f>SUM($D$2:$D263)</f>
        <v>591458000</v>
      </c>
      <c r="H263" s="1" t="str">
        <f t="shared" si="18"/>
        <v>September</v>
      </c>
      <c r="I263" s="2">
        <f>SUMIFS(Belanja[Pasar],Belanja[BULAN],H263)</f>
        <v>58354000</v>
      </c>
      <c r="J263" s="2" cm="1">
        <f t="array" ref="J263">_xlfn.XLOOKUP(TRUE,Belanja[BULAN]=H263,Belanja[TOTAL],,,-1)</f>
        <v>614660000</v>
      </c>
      <c r="L263" s="1" t="str">
        <f t="shared" si="17"/>
        <v>September</v>
      </c>
      <c r="M263" s="2">
        <f>SUMIFS(Belanja[Indogrosir],Belanja[BULAN],L263)</f>
        <v>48519000</v>
      </c>
      <c r="N263" s="2" cm="1">
        <f t="array" ref="N263">_xlfn.XLOOKUP(TRUE,Belanja[BULAN]=L263,Belanja[TOTAL],,,-1)</f>
        <v>614660000</v>
      </c>
    </row>
    <row r="264" spans="1:14" x14ac:dyDescent="0.25">
      <c r="A264" s="1">
        <f>SETUP!$B$1</f>
        <v>2024</v>
      </c>
      <c r="B264" s="1" t="str">
        <f t="shared" si="19"/>
        <v>September</v>
      </c>
      <c r="C264" s="1">
        <f t="shared" si="16"/>
        <v>19</v>
      </c>
      <c r="D264" s="4">
        <v>1964000</v>
      </c>
      <c r="E264" s="6">
        <v>1500000</v>
      </c>
      <c r="F264" s="2">
        <f>SUM($D$2:$D264)</f>
        <v>593422000</v>
      </c>
      <c r="H264" s="1" t="str">
        <f t="shared" si="18"/>
        <v>September</v>
      </c>
      <c r="I264" s="2">
        <f>SUMIFS(Belanja[Pasar],Belanja[BULAN],H264)</f>
        <v>58354000</v>
      </c>
      <c r="J264" s="2" cm="1">
        <f t="array" ref="J264">_xlfn.XLOOKUP(TRUE,Belanja[BULAN]=H264,Belanja[TOTAL],,,-1)</f>
        <v>614660000</v>
      </c>
      <c r="L264" s="1" t="str">
        <f t="shared" si="17"/>
        <v>September</v>
      </c>
      <c r="M264" s="2">
        <f>SUMIFS(Belanja[Indogrosir],Belanja[BULAN],L264)</f>
        <v>48519000</v>
      </c>
      <c r="N264" s="2" cm="1">
        <f t="array" ref="N264">_xlfn.XLOOKUP(TRUE,Belanja[BULAN]=L264,Belanja[TOTAL],,,-1)</f>
        <v>614660000</v>
      </c>
    </row>
    <row r="265" spans="1:14" x14ac:dyDescent="0.25">
      <c r="A265" s="1">
        <f>SETUP!$B$1</f>
        <v>2024</v>
      </c>
      <c r="B265" s="1" t="str">
        <f t="shared" si="19"/>
        <v>September</v>
      </c>
      <c r="C265" s="1">
        <f t="shared" si="16"/>
        <v>20</v>
      </c>
      <c r="D265" s="5">
        <v>2274000</v>
      </c>
      <c r="E265" s="2">
        <v>1153000</v>
      </c>
      <c r="F265" s="2">
        <f>SUM($D$2:$D265)</f>
        <v>595696000</v>
      </c>
      <c r="H265" s="1" t="str">
        <f t="shared" si="18"/>
        <v>September</v>
      </c>
      <c r="I265" s="2">
        <f>SUMIFS(Belanja[Pasar],Belanja[BULAN],H265)</f>
        <v>58354000</v>
      </c>
      <c r="J265" s="2" cm="1">
        <f t="array" ref="J265">_xlfn.XLOOKUP(TRUE,Belanja[BULAN]=H265,Belanja[TOTAL],,,-1)</f>
        <v>614660000</v>
      </c>
      <c r="L265" s="1" t="str">
        <f t="shared" si="17"/>
        <v>September</v>
      </c>
      <c r="M265" s="2">
        <f>SUMIFS(Belanja[Indogrosir],Belanja[BULAN],L265)</f>
        <v>48519000</v>
      </c>
      <c r="N265" s="2" cm="1">
        <f t="array" ref="N265">_xlfn.XLOOKUP(TRUE,Belanja[BULAN]=L265,Belanja[TOTAL],,,-1)</f>
        <v>614660000</v>
      </c>
    </row>
    <row r="266" spans="1:14" x14ac:dyDescent="0.25">
      <c r="A266" s="1">
        <f>SETUP!$B$1</f>
        <v>2024</v>
      </c>
      <c r="B266" s="1" t="str">
        <f t="shared" si="19"/>
        <v>September</v>
      </c>
      <c r="C266" s="1">
        <f t="shared" si="16"/>
        <v>21</v>
      </c>
      <c r="D266" s="4">
        <v>1716000</v>
      </c>
      <c r="E266" s="6">
        <v>1917000</v>
      </c>
      <c r="F266" s="2">
        <f>SUM($D$2:$D266)</f>
        <v>597412000</v>
      </c>
      <c r="H266" s="1" t="str">
        <f t="shared" si="18"/>
        <v>September</v>
      </c>
      <c r="I266" s="2">
        <f>SUMIFS(Belanja[Pasar],Belanja[BULAN],H266)</f>
        <v>58354000</v>
      </c>
      <c r="J266" s="2" cm="1">
        <f t="array" ref="J266">_xlfn.XLOOKUP(TRUE,Belanja[BULAN]=H266,Belanja[TOTAL],,,-1)</f>
        <v>614660000</v>
      </c>
      <c r="L266" s="1" t="str">
        <f t="shared" si="17"/>
        <v>September</v>
      </c>
      <c r="M266" s="2">
        <f>SUMIFS(Belanja[Indogrosir],Belanja[BULAN],L266)</f>
        <v>48519000</v>
      </c>
      <c r="N266" s="2" cm="1">
        <f t="array" ref="N266">_xlfn.XLOOKUP(TRUE,Belanja[BULAN]=L266,Belanja[TOTAL],,,-1)</f>
        <v>614660000</v>
      </c>
    </row>
    <row r="267" spans="1:14" x14ac:dyDescent="0.25">
      <c r="A267" s="1">
        <f>SETUP!$B$1</f>
        <v>2024</v>
      </c>
      <c r="B267" s="1" t="str">
        <f t="shared" si="19"/>
        <v>September</v>
      </c>
      <c r="C267" s="1">
        <f t="shared" si="16"/>
        <v>22</v>
      </c>
      <c r="D267" s="5">
        <v>1418000</v>
      </c>
      <c r="E267" s="2">
        <v>2202000</v>
      </c>
      <c r="F267" s="2">
        <f>SUM($D$2:$D267)</f>
        <v>598830000</v>
      </c>
      <c r="H267" s="1" t="str">
        <f t="shared" si="18"/>
        <v>September</v>
      </c>
      <c r="I267" s="2">
        <f>SUMIFS(Belanja[Pasar],Belanja[BULAN],H267)</f>
        <v>58354000</v>
      </c>
      <c r="J267" s="2" cm="1">
        <f t="array" ref="J267">_xlfn.XLOOKUP(TRUE,Belanja[BULAN]=H267,Belanja[TOTAL],,,-1)</f>
        <v>614660000</v>
      </c>
      <c r="L267" s="1" t="str">
        <f t="shared" si="17"/>
        <v>September</v>
      </c>
      <c r="M267" s="2">
        <f>SUMIFS(Belanja[Indogrosir],Belanja[BULAN],L267)</f>
        <v>48519000</v>
      </c>
      <c r="N267" s="2" cm="1">
        <f t="array" ref="N267">_xlfn.XLOOKUP(TRUE,Belanja[BULAN]=L267,Belanja[TOTAL],,,-1)</f>
        <v>614660000</v>
      </c>
    </row>
    <row r="268" spans="1:14" x14ac:dyDescent="0.25">
      <c r="A268" s="1">
        <f>SETUP!$B$1</f>
        <v>2024</v>
      </c>
      <c r="B268" s="1" t="str">
        <f t="shared" si="19"/>
        <v>September</v>
      </c>
      <c r="C268" s="1">
        <f t="shared" si="16"/>
        <v>23</v>
      </c>
      <c r="D268" s="4">
        <v>2192000</v>
      </c>
      <c r="E268" s="6">
        <v>1480000</v>
      </c>
      <c r="F268" s="2">
        <f>SUM($D$2:$D268)</f>
        <v>601022000</v>
      </c>
      <c r="H268" s="1" t="str">
        <f t="shared" si="18"/>
        <v>September</v>
      </c>
      <c r="I268" s="2">
        <f>SUMIFS(Belanja[Pasar],Belanja[BULAN],H268)</f>
        <v>58354000</v>
      </c>
      <c r="J268" s="2" cm="1">
        <f t="array" ref="J268">_xlfn.XLOOKUP(TRUE,Belanja[BULAN]=H268,Belanja[TOTAL],,,-1)</f>
        <v>614660000</v>
      </c>
      <c r="L268" s="1" t="str">
        <f t="shared" si="17"/>
        <v>September</v>
      </c>
      <c r="M268" s="2">
        <f>SUMIFS(Belanja[Indogrosir],Belanja[BULAN],L268)</f>
        <v>48519000</v>
      </c>
      <c r="N268" s="2" cm="1">
        <f t="array" ref="N268">_xlfn.XLOOKUP(TRUE,Belanja[BULAN]=L268,Belanja[TOTAL],,,-1)</f>
        <v>614660000</v>
      </c>
    </row>
    <row r="269" spans="1:14" x14ac:dyDescent="0.25">
      <c r="A269" s="1">
        <f>SETUP!$B$1</f>
        <v>2024</v>
      </c>
      <c r="B269" s="1" t="str">
        <f t="shared" si="19"/>
        <v>September</v>
      </c>
      <c r="C269" s="1">
        <f t="shared" si="16"/>
        <v>24</v>
      </c>
      <c r="D269" s="5">
        <v>2361000</v>
      </c>
      <c r="E269" s="2">
        <v>1200000</v>
      </c>
      <c r="F269" s="2">
        <f>SUM($D$2:$D269)</f>
        <v>603383000</v>
      </c>
      <c r="H269" s="1" t="str">
        <f t="shared" si="18"/>
        <v>September</v>
      </c>
      <c r="I269" s="2">
        <f>SUMIFS(Belanja[Pasar],Belanja[BULAN],H269)</f>
        <v>58354000</v>
      </c>
      <c r="J269" s="2" cm="1">
        <f t="array" ref="J269">_xlfn.XLOOKUP(TRUE,Belanja[BULAN]=H269,Belanja[TOTAL],,,-1)</f>
        <v>614660000</v>
      </c>
      <c r="L269" s="1" t="str">
        <f t="shared" si="17"/>
        <v>September</v>
      </c>
      <c r="M269" s="2">
        <f>SUMIFS(Belanja[Indogrosir],Belanja[BULAN],L269)</f>
        <v>48519000</v>
      </c>
      <c r="N269" s="2" cm="1">
        <f t="array" ref="N269">_xlfn.XLOOKUP(TRUE,Belanja[BULAN]=L269,Belanja[TOTAL],,,-1)</f>
        <v>614660000</v>
      </c>
    </row>
    <row r="270" spans="1:14" x14ac:dyDescent="0.25">
      <c r="A270" s="1">
        <f>SETUP!$B$1</f>
        <v>2024</v>
      </c>
      <c r="B270" s="1" t="str">
        <f t="shared" si="19"/>
        <v>September</v>
      </c>
      <c r="C270" s="1">
        <f t="shared" si="16"/>
        <v>25</v>
      </c>
      <c r="D270" s="4">
        <v>2143000</v>
      </c>
      <c r="E270" s="6">
        <v>1629000</v>
      </c>
      <c r="F270" s="2">
        <f>SUM($D$2:$D270)</f>
        <v>605526000</v>
      </c>
      <c r="H270" s="1" t="str">
        <f t="shared" si="18"/>
        <v>September</v>
      </c>
      <c r="I270" s="2">
        <f>SUMIFS(Belanja[Pasar],Belanja[BULAN],H270)</f>
        <v>58354000</v>
      </c>
      <c r="J270" s="2" cm="1">
        <f t="array" ref="J270">_xlfn.XLOOKUP(TRUE,Belanja[BULAN]=H270,Belanja[TOTAL],,,-1)</f>
        <v>614660000</v>
      </c>
      <c r="L270" s="1" t="str">
        <f t="shared" si="17"/>
        <v>September</v>
      </c>
      <c r="M270" s="2">
        <f>SUMIFS(Belanja[Indogrosir],Belanja[BULAN],L270)</f>
        <v>48519000</v>
      </c>
      <c r="N270" s="2" cm="1">
        <f t="array" ref="N270">_xlfn.XLOOKUP(TRUE,Belanja[BULAN]=L270,Belanja[TOTAL],,,-1)</f>
        <v>614660000</v>
      </c>
    </row>
    <row r="271" spans="1:14" x14ac:dyDescent="0.25">
      <c r="A271" s="1">
        <f>SETUP!$B$1</f>
        <v>2024</v>
      </c>
      <c r="B271" s="1" t="str">
        <f t="shared" si="19"/>
        <v>September</v>
      </c>
      <c r="C271" s="1">
        <f t="shared" si="16"/>
        <v>26</v>
      </c>
      <c r="D271" s="5">
        <v>2313000</v>
      </c>
      <c r="E271" s="2">
        <v>1388000</v>
      </c>
      <c r="F271" s="2">
        <f>SUM($D$2:$D271)</f>
        <v>607839000</v>
      </c>
      <c r="H271" s="1" t="str">
        <f t="shared" si="18"/>
        <v>September</v>
      </c>
      <c r="I271" s="2">
        <f>SUMIFS(Belanja[Pasar],Belanja[BULAN],H271)</f>
        <v>58354000</v>
      </c>
      <c r="J271" s="2" cm="1">
        <f t="array" ref="J271">_xlfn.XLOOKUP(TRUE,Belanja[BULAN]=H271,Belanja[TOTAL],,,-1)</f>
        <v>614660000</v>
      </c>
      <c r="L271" s="1" t="str">
        <f t="shared" si="17"/>
        <v>September</v>
      </c>
      <c r="M271" s="2">
        <f>SUMIFS(Belanja[Indogrosir],Belanja[BULAN],L271)</f>
        <v>48519000</v>
      </c>
      <c r="N271" s="2" cm="1">
        <f t="array" ref="N271">_xlfn.XLOOKUP(TRUE,Belanja[BULAN]=L271,Belanja[TOTAL],,,-1)</f>
        <v>614660000</v>
      </c>
    </row>
    <row r="272" spans="1:14" x14ac:dyDescent="0.25">
      <c r="A272" s="1">
        <f>SETUP!$B$1</f>
        <v>2024</v>
      </c>
      <c r="B272" s="1" t="str">
        <f t="shared" si="19"/>
        <v>September</v>
      </c>
      <c r="C272" s="1">
        <f t="shared" si="16"/>
        <v>27</v>
      </c>
      <c r="D272" s="4">
        <v>1784000</v>
      </c>
      <c r="E272" s="6">
        <v>1925000</v>
      </c>
      <c r="F272" s="2">
        <f>SUM($D$2:$D272)</f>
        <v>609623000</v>
      </c>
      <c r="H272" s="1" t="str">
        <f t="shared" si="18"/>
        <v>September</v>
      </c>
      <c r="I272" s="2">
        <f>SUMIFS(Belanja[Pasar],Belanja[BULAN],H272)</f>
        <v>58354000</v>
      </c>
      <c r="J272" s="2" cm="1">
        <f t="array" ref="J272">_xlfn.XLOOKUP(TRUE,Belanja[BULAN]=H272,Belanja[TOTAL],,,-1)</f>
        <v>614660000</v>
      </c>
      <c r="L272" s="1" t="str">
        <f t="shared" si="17"/>
        <v>September</v>
      </c>
      <c r="M272" s="2">
        <f>SUMIFS(Belanja[Indogrosir],Belanja[BULAN],L272)</f>
        <v>48519000</v>
      </c>
      <c r="N272" s="2" cm="1">
        <f t="array" ref="N272">_xlfn.XLOOKUP(TRUE,Belanja[BULAN]=L272,Belanja[TOTAL],,,-1)</f>
        <v>614660000</v>
      </c>
    </row>
    <row r="273" spans="1:14" x14ac:dyDescent="0.25">
      <c r="A273" s="1">
        <f>SETUP!$B$1</f>
        <v>2024</v>
      </c>
      <c r="B273" s="1" t="str">
        <f t="shared" si="19"/>
        <v>September</v>
      </c>
      <c r="C273" s="1">
        <f t="shared" si="16"/>
        <v>28</v>
      </c>
      <c r="D273" s="5">
        <v>1682000</v>
      </c>
      <c r="E273" s="2">
        <v>2198000</v>
      </c>
      <c r="F273" s="2">
        <f>SUM($D$2:$D273)</f>
        <v>611305000</v>
      </c>
      <c r="H273" s="1" t="str">
        <f t="shared" si="18"/>
        <v>September</v>
      </c>
      <c r="I273" s="2">
        <f>SUMIFS(Belanja[Pasar],Belanja[BULAN],H273)</f>
        <v>58354000</v>
      </c>
      <c r="J273" s="2" cm="1">
        <f t="array" ref="J273">_xlfn.XLOOKUP(TRUE,Belanja[BULAN]=H273,Belanja[TOTAL],,,-1)</f>
        <v>614660000</v>
      </c>
      <c r="L273" s="1" t="str">
        <f t="shared" si="17"/>
        <v>September</v>
      </c>
      <c r="M273" s="2">
        <f>SUMIFS(Belanja[Indogrosir],Belanja[BULAN],L273)</f>
        <v>48519000</v>
      </c>
      <c r="N273" s="2" cm="1">
        <f t="array" ref="N273">_xlfn.XLOOKUP(TRUE,Belanja[BULAN]=L273,Belanja[TOTAL],,,-1)</f>
        <v>614660000</v>
      </c>
    </row>
    <row r="274" spans="1:14" x14ac:dyDescent="0.25">
      <c r="A274" s="1">
        <f>SETUP!$B$1</f>
        <v>2024</v>
      </c>
      <c r="B274" s="1" t="str">
        <f t="shared" si="19"/>
        <v>September</v>
      </c>
      <c r="C274" s="1">
        <f t="shared" si="16"/>
        <v>29</v>
      </c>
      <c r="D274" s="4">
        <v>1593000</v>
      </c>
      <c r="E274" s="6">
        <v>1938000</v>
      </c>
      <c r="F274" s="2">
        <f>SUM($D$2:$D274)</f>
        <v>612898000</v>
      </c>
      <c r="H274" s="1" t="str">
        <f t="shared" si="18"/>
        <v>September</v>
      </c>
      <c r="I274" s="2">
        <f>SUMIFS(Belanja[Pasar],Belanja[BULAN],H274)</f>
        <v>58354000</v>
      </c>
      <c r="J274" s="2" cm="1">
        <f t="array" ref="J274">_xlfn.XLOOKUP(TRUE,Belanja[BULAN]=H274,Belanja[TOTAL],,,-1)</f>
        <v>614660000</v>
      </c>
      <c r="L274" s="1" t="str">
        <f t="shared" si="17"/>
        <v>September</v>
      </c>
      <c r="M274" s="2">
        <f>SUMIFS(Belanja[Indogrosir],Belanja[BULAN],L274)</f>
        <v>48519000</v>
      </c>
      <c r="N274" s="2" cm="1">
        <f t="array" ref="N274">_xlfn.XLOOKUP(TRUE,Belanja[BULAN]=L274,Belanja[TOTAL],,,-1)</f>
        <v>614660000</v>
      </c>
    </row>
    <row r="275" spans="1:14" x14ac:dyDescent="0.25">
      <c r="A275" s="1">
        <f>SETUP!$B$1</f>
        <v>2024</v>
      </c>
      <c r="B275" s="1" t="str">
        <f t="shared" si="19"/>
        <v>September</v>
      </c>
      <c r="C275" s="1">
        <f t="shared" si="16"/>
        <v>30</v>
      </c>
      <c r="D275" s="5">
        <v>1762000</v>
      </c>
      <c r="E275" s="2">
        <v>1978000</v>
      </c>
      <c r="F275" s="2">
        <f>SUM($D$2:$D275)</f>
        <v>614660000</v>
      </c>
      <c r="H275" s="1" t="str">
        <f t="shared" si="18"/>
        <v>September</v>
      </c>
      <c r="I275" s="2">
        <f>SUMIFS(Belanja[Pasar],Belanja[BULAN],H275)</f>
        <v>58354000</v>
      </c>
      <c r="J275" s="2" cm="1">
        <f t="array" ref="J275">_xlfn.XLOOKUP(TRUE,Belanja[BULAN]=H275,Belanja[TOTAL],,,-1)</f>
        <v>614660000</v>
      </c>
      <c r="L275" s="1" t="str">
        <f t="shared" si="17"/>
        <v>September</v>
      </c>
      <c r="M275" s="2">
        <f>SUMIFS(Belanja[Indogrosir],Belanja[BULAN],L275)</f>
        <v>48519000</v>
      </c>
      <c r="N275" s="2" cm="1">
        <f t="array" ref="N275">_xlfn.XLOOKUP(TRUE,Belanja[BULAN]=L275,Belanja[TOTAL],,,-1)</f>
        <v>614660000</v>
      </c>
    </row>
    <row r="276" spans="1:14" x14ac:dyDescent="0.25">
      <c r="A276" s="1">
        <f>SETUP!$B$1</f>
        <v>2024</v>
      </c>
      <c r="B276" s="1" t="str">
        <f t="shared" si="19"/>
        <v>Oktober</v>
      </c>
      <c r="C276" s="1">
        <f t="shared" si="16"/>
        <v>1</v>
      </c>
      <c r="D276" s="4">
        <v>2544000</v>
      </c>
      <c r="E276" s="6">
        <v>1681000</v>
      </c>
      <c r="F276" s="2">
        <f>SUM($D$2:$D276)</f>
        <v>617204000</v>
      </c>
      <c r="H276" s="1" t="str">
        <f t="shared" si="18"/>
        <v>Oktober</v>
      </c>
      <c r="I276" s="2">
        <f>SUMIFS(Belanja[Pasar],Belanja[BULAN],H276)</f>
        <v>46315000</v>
      </c>
      <c r="J276" s="2" cm="1">
        <f t="array" ref="J276">_xlfn.XLOOKUP(TRUE,Belanja[BULAN]=H276,Belanja[TOTAL],,,-1)</f>
        <v>660975000</v>
      </c>
      <c r="L276" s="1" t="str">
        <f t="shared" si="17"/>
        <v>Oktober</v>
      </c>
      <c r="M276" s="2">
        <f>SUMIFS(Belanja[Indogrosir],Belanja[BULAN],L276)</f>
        <v>34608000</v>
      </c>
      <c r="N276" s="2" cm="1">
        <f t="array" ref="N276">_xlfn.XLOOKUP(TRUE,Belanja[BULAN]=L276,Belanja[TOTAL],,,-1)</f>
        <v>660975000</v>
      </c>
    </row>
    <row r="277" spans="1:14" x14ac:dyDescent="0.25">
      <c r="A277" s="1">
        <f>SETUP!$B$1</f>
        <v>2024</v>
      </c>
      <c r="B277" s="1" t="str">
        <f t="shared" si="19"/>
        <v>Oktober</v>
      </c>
      <c r="C277" s="1">
        <f t="shared" si="16"/>
        <v>2</v>
      </c>
      <c r="D277" s="5">
        <v>2280000</v>
      </c>
      <c r="E277" s="2">
        <v>1511000</v>
      </c>
      <c r="F277" s="2">
        <f>SUM($D$2:$D277)</f>
        <v>619484000</v>
      </c>
      <c r="H277" s="1" t="str">
        <f t="shared" si="18"/>
        <v>Oktober</v>
      </c>
      <c r="I277" s="2">
        <f>SUMIFS(Belanja[Pasar],Belanja[BULAN],H277)</f>
        <v>46315000</v>
      </c>
      <c r="J277" s="2" cm="1">
        <f t="array" ref="J277">_xlfn.XLOOKUP(TRUE,Belanja[BULAN]=H277,Belanja[TOTAL],,,-1)</f>
        <v>660975000</v>
      </c>
      <c r="L277" s="1" t="str">
        <f t="shared" si="17"/>
        <v>Oktober</v>
      </c>
      <c r="M277" s="2">
        <f>SUMIFS(Belanja[Indogrosir],Belanja[BULAN],L277)</f>
        <v>34608000</v>
      </c>
      <c r="N277" s="2" cm="1">
        <f t="array" ref="N277">_xlfn.XLOOKUP(TRUE,Belanja[BULAN]=L277,Belanja[TOTAL],,,-1)</f>
        <v>660975000</v>
      </c>
    </row>
    <row r="278" spans="1:14" x14ac:dyDescent="0.25">
      <c r="A278" s="1">
        <f>SETUP!$B$1</f>
        <v>2024</v>
      </c>
      <c r="B278" s="1" t="str">
        <f t="shared" si="19"/>
        <v>Oktober</v>
      </c>
      <c r="C278" s="1">
        <f t="shared" si="16"/>
        <v>3</v>
      </c>
      <c r="D278" s="4">
        <v>2419000</v>
      </c>
      <c r="E278" s="6">
        <v>1071000</v>
      </c>
      <c r="F278" s="2">
        <f>SUM($D$2:$D278)</f>
        <v>621903000</v>
      </c>
      <c r="H278" s="1" t="str">
        <f t="shared" si="18"/>
        <v>Oktober</v>
      </c>
      <c r="I278" s="2">
        <f>SUMIFS(Belanja[Pasar],Belanja[BULAN],H278)</f>
        <v>46315000</v>
      </c>
      <c r="J278" s="2" cm="1">
        <f t="array" ref="J278">_xlfn.XLOOKUP(TRUE,Belanja[BULAN]=H278,Belanja[TOTAL],,,-1)</f>
        <v>660975000</v>
      </c>
      <c r="L278" s="1" t="str">
        <f t="shared" si="17"/>
        <v>Oktober</v>
      </c>
      <c r="M278" s="2">
        <f>SUMIFS(Belanja[Indogrosir],Belanja[BULAN],L278)</f>
        <v>34608000</v>
      </c>
      <c r="N278" s="2" cm="1">
        <f t="array" ref="N278">_xlfn.XLOOKUP(TRUE,Belanja[BULAN]=L278,Belanja[TOTAL],,,-1)</f>
        <v>660975000</v>
      </c>
    </row>
    <row r="279" spans="1:14" x14ac:dyDescent="0.25">
      <c r="A279" s="1">
        <f>SETUP!$B$1</f>
        <v>2024</v>
      </c>
      <c r="B279" s="1" t="str">
        <f t="shared" si="19"/>
        <v>Oktober</v>
      </c>
      <c r="C279" s="1">
        <f t="shared" si="16"/>
        <v>4</v>
      </c>
      <c r="D279" s="5">
        <v>1809000</v>
      </c>
      <c r="E279" s="2">
        <v>1700000</v>
      </c>
      <c r="F279" s="2">
        <f>SUM($D$2:$D279)</f>
        <v>623712000</v>
      </c>
      <c r="H279" s="1" t="str">
        <f t="shared" si="18"/>
        <v>Oktober</v>
      </c>
      <c r="I279" s="2">
        <f>SUMIFS(Belanja[Pasar],Belanja[BULAN],H279)</f>
        <v>46315000</v>
      </c>
      <c r="J279" s="2" cm="1">
        <f t="array" ref="J279">_xlfn.XLOOKUP(TRUE,Belanja[BULAN]=H279,Belanja[TOTAL],,,-1)</f>
        <v>660975000</v>
      </c>
      <c r="L279" s="1" t="str">
        <f t="shared" si="17"/>
        <v>Oktober</v>
      </c>
      <c r="M279" s="2">
        <f>SUMIFS(Belanja[Indogrosir],Belanja[BULAN],L279)</f>
        <v>34608000</v>
      </c>
      <c r="N279" s="2" cm="1">
        <f t="array" ref="N279">_xlfn.XLOOKUP(TRUE,Belanja[BULAN]=L279,Belanja[TOTAL],,,-1)</f>
        <v>660975000</v>
      </c>
    </row>
    <row r="280" spans="1:14" x14ac:dyDescent="0.25">
      <c r="A280" s="1">
        <f>SETUP!$B$1</f>
        <v>2024</v>
      </c>
      <c r="B280" s="1" t="str">
        <f t="shared" si="19"/>
        <v>Oktober</v>
      </c>
      <c r="C280" s="1">
        <f t="shared" si="16"/>
        <v>5</v>
      </c>
      <c r="D280" s="4">
        <v>1540000</v>
      </c>
      <c r="E280" s="6">
        <v>2022000</v>
      </c>
      <c r="F280" s="2">
        <f>SUM($D$2:$D280)</f>
        <v>625252000</v>
      </c>
      <c r="H280" s="1" t="str">
        <f t="shared" si="18"/>
        <v>Oktober</v>
      </c>
      <c r="I280" s="2">
        <f>SUMIFS(Belanja[Pasar],Belanja[BULAN],H280)</f>
        <v>46315000</v>
      </c>
      <c r="J280" s="2" cm="1">
        <f t="array" ref="J280">_xlfn.XLOOKUP(TRUE,Belanja[BULAN]=H280,Belanja[TOTAL],,,-1)</f>
        <v>660975000</v>
      </c>
      <c r="L280" s="1" t="str">
        <f t="shared" si="17"/>
        <v>Oktober</v>
      </c>
      <c r="M280" s="2">
        <f>SUMIFS(Belanja[Indogrosir],Belanja[BULAN],L280)</f>
        <v>34608000</v>
      </c>
      <c r="N280" s="2" cm="1">
        <f t="array" ref="N280">_xlfn.XLOOKUP(TRUE,Belanja[BULAN]=L280,Belanja[TOTAL],,,-1)</f>
        <v>660975000</v>
      </c>
    </row>
    <row r="281" spans="1:14" x14ac:dyDescent="0.25">
      <c r="A281" s="1">
        <f>SETUP!$B$1</f>
        <v>2024</v>
      </c>
      <c r="B281" s="1" t="str">
        <f t="shared" si="19"/>
        <v>Oktober</v>
      </c>
      <c r="C281" s="1">
        <f t="shared" si="16"/>
        <v>6</v>
      </c>
      <c r="D281" s="5">
        <v>1974000</v>
      </c>
      <c r="E281" s="2">
        <v>913000</v>
      </c>
      <c r="F281" s="2">
        <f>SUM($D$2:$D281)</f>
        <v>627226000</v>
      </c>
      <c r="H281" s="1" t="str">
        <f t="shared" si="18"/>
        <v>Oktober</v>
      </c>
      <c r="I281" s="2">
        <f>SUMIFS(Belanja[Pasar],Belanja[BULAN],H281)</f>
        <v>46315000</v>
      </c>
      <c r="J281" s="2" cm="1">
        <f t="array" ref="J281">_xlfn.XLOOKUP(TRUE,Belanja[BULAN]=H281,Belanja[TOTAL],,,-1)</f>
        <v>660975000</v>
      </c>
      <c r="L281" s="1" t="str">
        <f t="shared" si="17"/>
        <v>Oktober</v>
      </c>
      <c r="M281" s="2">
        <f>SUMIFS(Belanja[Indogrosir],Belanja[BULAN],L281)</f>
        <v>34608000</v>
      </c>
      <c r="N281" s="2" cm="1">
        <f t="array" ref="N281">_xlfn.XLOOKUP(TRUE,Belanja[BULAN]=L281,Belanja[TOTAL],,,-1)</f>
        <v>660975000</v>
      </c>
    </row>
    <row r="282" spans="1:14" x14ac:dyDescent="0.25">
      <c r="A282" s="1">
        <f>SETUP!$B$1</f>
        <v>2024</v>
      </c>
      <c r="B282" s="1" t="str">
        <f t="shared" si="19"/>
        <v>Oktober</v>
      </c>
      <c r="C282" s="1">
        <f t="shared" si="16"/>
        <v>7</v>
      </c>
      <c r="D282" s="4">
        <v>1931000</v>
      </c>
      <c r="E282" s="6">
        <v>1277000</v>
      </c>
      <c r="F282" s="2">
        <f>SUM($D$2:$D282)</f>
        <v>629157000</v>
      </c>
      <c r="H282" s="1" t="str">
        <f t="shared" si="18"/>
        <v>Oktober</v>
      </c>
      <c r="I282" s="2">
        <f>SUMIFS(Belanja[Pasar],Belanja[BULAN],H282)</f>
        <v>46315000</v>
      </c>
      <c r="J282" s="2" cm="1">
        <f t="array" ref="J282">_xlfn.XLOOKUP(TRUE,Belanja[BULAN]=H282,Belanja[TOTAL],,,-1)</f>
        <v>660975000</v>
      </c>
      <c r="L282" s="1" t="str">
        <f t="shared" si="17"/>
        <v>Oktober</v>
      </c>
      <c r="M282" s="2">
        <f>SUMIFS(Belanja[Indogrosir],Belanja[BULAN],L282)</f>
        <v>34608000</v>
      </c>
      <c r="N282" s="2" cm="1">
        <f t="array" ref="N282">_xlfn.XLOOKUP(TRUE,Belanja[BULAN]=L282,Belanja[TOTAL],,,-1)</f>
        <v>660975000</v>
      </c>
    </row>
    <row r="283" spans="1:14" x14ac:dyDescent="0.25">
      <c r="A283" s="1">
        <f>SETUP!$B$1</f>
        <v>2024</v>
      </c>
      <c r="B283" s="1" t="str">
        <f t="shared" si="19"/>
        <v>Oktober</v>
      </c>
      <c r="C283" s="1">
        <f t="shared" si="16"/>
        <v>8</v>
      </c>
      <c r="D283" s="5">
        <v>1731000</v>
      </c>
      <c r="E283" s="2">
        <v>1736000</v>
      </c>
      <c r="F283" s="2">
        <f>SUM($D$2:$D283)</f>
        <v>630888000</v>
      </c>
      <c r="H283" s="1" t="str">
        <f t="shared" si="18"/>
        <v>Oktober</v>
      </c>
      <c r="I283" s="2">
        <f>SUMIFS(Belanja[Pasar],Belanja[BULAN],H283)</f>
        <v>46315000</v>
      </c>
      <c r="J283" s="2" cm="1">
        <f t="array" ref="J283">_xlfn.XLOOKUP(TRUE,Belanja[BULAN]=H283,Belanja[TOTAL],,,-1)</f>
        <v>660975000</v>
      </c>
      <c r="L283" s="1" t="str">
        <f t="shared" si="17"/>
        <v>Oktober</v>
      </c>
      <c r="M283" s="2">
        <f>SUMIFS(Belanja[Indogrosir],Belanja[BULAN],L283)</f>
        <v>34608000</v>
      </c>
      <c r="N283" s="2" cm="1">
        <f t="array" ref="N283">_xlfn.XLOOKUP(TRUE,Belanja[BULAN]=L283,Belanja[TOTAL],,,-1)</f>
        <v>660975000</v>
      </c>
    </row>
    <row r="284" spans="1:14" x14ac:dyDescent="0.25">
      <c r="A284" s="1">
        <f>SETUP!$B$1</f>
        <v>2024</v>
      </c>
      <c r="B284" s="1" t="str">
        <f t="shared" si="19"/>
        <v>Oktober</v>
      </c>
      <c r="C284" s="1">
        <f t="shared" si="16"/>
        <v>9</v>
      </c>
      <c r="D284" s="4">
        <v>1511000</v>
      </c>
      <c r="E284" s="6">
        <v>2071000</v>
      </c>
      <c r="F284" s="2">
        <f>SUM($D$2:$D284)</f>
        <v>632399000</v>
      </c>
      <c r="H284" s="1" t="str">
        <f t="shared" si="18"/>
        <v>Oktober</v>
      </c>
      <c r="I284" s="2">
        <f>SUMIFS(Belanja[Pasar],Belanja[BULAN],H284)</f>
        <v>46315000</v>
      </c>
      <c r="J284" s="2" cm="1">
        <f t="array" ref="J284">_xlfn.XLOOKUP(TRUE,Belanja[BULAN]=H284,Belanja[TOTAL],,,-1)</f>
        <v>660975000</v>
      </c>
      <c r="L284" s="1" t="str">
        <f t="shared" si="17"/>
        <v>Oktober</v>
      </c>
      <c r="M284" s="2">
        <f>SUMIFS(Belanja[Indogrosir],Belanja[BULAN],L284)</f>
        <v>34608000</v>
      </c>
      <c r="N284" s="2" cm="1">
        <f t="array" ref="N284">_xlfn.XLOOKUP(TRUE,Belanja[BULAN]=L284,Belanja[TOTAL],,,-1)</f>
        <v>660975000</v>
      </c>
    </row>
    <row r="285" spans="1:14" x14ac:dyDescent="0.25">
      <c r="A285" s="1">
        <f>SETUP!$B$1</f>
        <v>2024</v>
      </c>
      <c r="B285" s="1" t="str">
        <f t="shared" si="19"/>
        <v>Oktober</v>
      </c>
      <c r="C285" s="1">
        <f t="shared" si="16"/>
        <v>10</v>
      </c>
      <c r="D285" s="5">
        <v>2285000</v>
      </c>
      <c r="E285" s="2">
        <v>1300000</v>
      </c>
      <c r="F285" s="2">
        <f>SUM($D$2:$D285)</f>
        <v>634684000</v>
      </c>
      <c r="H285" s="1" t="str">
        <f t="shared" si="18"/>
        <v>Oktober</v>
      </c>
      <c r="I285" s="2">
        <f>SUMIFS(Belanja[Pasar],Belanja[BULAN],H285)</f>
        <v>46315000</v>
      </c>
      <c r="J285" s="2" cm="1">
        <f t="array" ref="J285">_xlfn.XLOOKUP(TRUE,Belanja[BULAN]=H285,Belanja[TOTAL],,,-1)</f>
        <v>660975000</v>
      </c>
      <c r="L285" s="1" t="str">
        <f t="shared" si="17"/>
        <v>Oktober</v>
      </c>
      <c r="M285" s="2">
        <f>SUMIFS(Belanja[Indogrosir],Belanja[BULAN],L285)</f>
        <v>34608000</v>
      </c>
      <c r="N285" s="2" cm="1">
        <f t="array" ref="N285">_xlfn.XLOOKUP(TRUE,Belanja[BULAN]=L285,Belanja[TOTAL],,,-1)</f>
        <v>660975000</v>
      </c>
    </row>
    <row r="286" spans="1:14" x14ac:dyDescent="0.25">
      <c r="A286" s="1">
        <f>SETUP!$B$1</f>
        <v>2024</v>
      </c>
      <c r="B286" s="1" t="str">
        <f t="shared" si="19"/>
        <v>Oktober</v>
      </c>
      <c r="C286" s="1">
        <f t="shared" si="16"/>
        <v>11</v>
      </c>
      <c r="D286" s="4">
        <v>1634000</v>
      </c>
      <c r="E286" s="6">
        <v>1712000</v>
      </c>
      <c r="F286" s="2">
        <f>SUM($D$2:$D286)</f>
        <v>636318000</v>
      </c>
      <c r="H286" s="1" t="str">
        <f t="shared" si="18"/>
        <v>Oktober</v>
      </c>
      <c r="I286" s="2">
        <f>SUMIFS(Belanja[Pasar],Belanja[BULAN],H286)</f>
        <v>46315000</v>
      </c>
      <c r="J286" s="2" cm="1">
        <f t="array" ref="J286">_xlfn.XLOOKUP(TRUE,Belanja[BULAN]=H286,Belanja[TOTAL],,,-1)</f>
        <v>660975000</v>
      </c>
      <c r="L286" s="1" t="str">
        <f t="shared" si="17"/>
        <v>Oktober</v>
      </c>
      <c r="M286" s="2">
        <f>SUMIFS(Belanja[Indogrosir],Belanja[BULAN],L286)</f>
        <v>34608000</v>
      </c>
      <c r="N286" s="2" cm="1">
        <f t="array" ref="N286">_xlfn.XLOOKUP(TRUE,Belanja[BULAN]=L286,Belanja[TOTAL],,,-1)</f>
        <v>660975000</v>
      </c>
    </row>
    <row r="287" spans="1:14" x14ac:dyDescent="0.25">
      <c r="A287" s="1">
        <f>SETUP!$B$1</f>
        <v>2024</v>
      </c>
      <c r="B287" s="1" t="str">
        <f t="shared" si="19"/>
        <v>Oktober</v>
      </c>
      <c r="C287" s="1">
        <f t="shared" si="16"/>
        <v>12</v>
      </c>
      <c r="D287" s="5">
        <v>1906000</v>
      </c>
      <c r="E287" s="2">
        <v>1107000</v>
      </c>
      <c r="F287" s="2">
        <f>SUM($D$2:$D287)</f>
        <v>638224000</v>
      </c>
      <c r="H287" s="1" t="str">
        <f t="shared" si="18"/>
        <v>Oktober</v>
      </c>
      <c r="I287" s="2">
        <f>SUMIFS(Belanja[Pasar],Belanja[BULAN],H287)</f>
        <v>46315000</v>
      </c>
      <c r="J287" s="2" cm="1">
        <f t="array" ref="J287">_xlfn.XLOOKUP(TRUE,Belanja[BULAN]=H287,Belanja[TOTAL],,,-1)</f>
        <v>660975000</v>
      </c>
      <c r="L287" s="1" t="str">
        <f t="shared" si="17"/>
        <v>Oktober</v>
      </c>
      <c r="M287" s="2">
        <f>SUMIFS(Belanja[Indogrosir],Belanja[BULAN],L287)</f>
        <v>34608000</v>
      </c>
      <c r="N287" s="2" cm="1">
        <f t="array" ref="N287">_xlfn.XLOOKUP(TRUE,Belanja[BULAN]=L287,Belanja[TOTAL],,,-1)</f>
        <v>660975000</v>
      </c>
    </row>
    <row r="288" spans="1:14" x14ac:dyDescent="0.25">
      <c r="A288" s="1">
        <f>SETUP!$B$1</f>
        <v>2024</v>
      </c>
      <c r="B288" s="1" t="str">
        <f t="shared" si="19"/>
        <v>Oktober</v>
      </c>
      <c r="C288" s="1">
        <f t="shared" si="16"/>
        <v>13</v>
      </c>
      <c r="D288" s="4">
        <v>2021000</v>
      </c>
      <c r="E288" s="6">
        <v>800000</v>
      </c>
      <c r="F288" s="2">
        <f>SUM($D$2:$D288)</f>
        <v>640245000</v>
      </c>
      <c r="H288" s="1" t="str">
        <f t="shared" si="18"/>
        <v>Oktober</v>
      </c>
      <c r="I288" s="2">
        <f>SUMIFS(Belanja[Pasar],Belanja[BULAN],H288)</f>
        <v>46315000</v>
      </c>
      <c r="J288" s="2" cm="1">
        <f t="array" ref="J288">_xlfn.XLOOKUP(TRUE,Belanja[BULAN]=H288,Belanja[TOTAL],,,-1)</f>
        <v>660975000</v>
      </c>
      <c r="L288" s="1" t="str">
        <f t="shared" si="17"/>
        <v>Oktober</v>
      </c>
      <c r="M288" s="2">
        <f>SUMIFS(Belanja[Indogrosir],Belanja[BULAN],L288)</f>
        <v>34608000</v>
      </c>
      <c r="N288" s="2" cm="1">
        <f t="array" ref="N288">_xlfn.XLOOKUP(TRUE,Belanja[BULAN]=L288,Belanja[TOTAL],,,-1)</f>
        <v>660975000</v>
      </c>
    </row>
    <row r="289" spans="1:14" x14ac:dyDescent="0.25">
      <c r="A289" s="1">
        <f>SETUP!$B$1</f>
        <v>2024</v>
      </c>
      <c r="B289" s="1" t="str">
        <f t="shared" si="19"/>
        <v>Oktober</v>
      </c>
      <c r="C289" s="1">
        <f t="shared" si="16"/>
        <v>14</v>
      </c>
      <c r="D289" s="5">
        <v>1392000</v>
      </c>
      <c r="E289" s="2">
        <v>1600000</v>
      </c>
      <c r="F289" s="2">
        <f>SUM($D$2:$D289)</f>
        <v>641637000</v>
      </c>
      <c r="H289" s="1" t="str">
        <f t="shared" si="18"/>
        <v>Oktober</v>
      </c>
      <c r="I289" s="2">
        <f>SUMIFS(Belanja[Pasar],Belanja[BULAN],H289)</f>
        <v>46315000</v>
      </c>
      <c r="J289" s="2" cm="1">
        <f t="array" ref="J289">_xlfn.XLOOKUP(TRUE,Belanja[BULAN]=H289,Belanja[TOTAL],,,-1)</f>
        <v>660975000</v>
      </c>
      <c r="L289" s="1" t="str">
        <f t="shared" si="17"/>
        <v>Oktober</v>
      </c>
      <c r="M289" s="2">
        <f>SUMIFS(Belanja[Indogrosir],Belanja[BULAN],L289)</f>
        <v>34608000</v>
      </c>
      <c r="N289" s="2" cm="1">
        <f t="array" ref="N289">_xlfn.XLOOKUP(TRUE,Belanja[BULAN]=L289,Belanja[TOTAL],,,-1)</f>
        <v>660975000</v>
      </c>
    </row>
    <row r="290" spans="1:14" x14ac:dyDescent="0.25">
      <c r="A290" s="1">
        <f>SETUP!$B$1</f>
        <v>2024</v>
      </c>
      <c r="B290" s="1" t="str">
        <f t="shared" si="19"/>
        <v>Oktober</v>
      </c>
      <c r="C290" s="1">
        <f t="shared" si="16"/>
        <v>15</v>
      </c>
      <c r="D290" s="4">
        <v>1355000</v>
      </c>
      <c r="E290" s="6">
        <v>1361000</v>
      </c>
      <c r="F290" s="2">
        <f>SUM($D$2:$D290)</f>
        <v>642992000</v>
      </c>
      <c r="H290" s="1" t="str">
        <f t="shared" si="18"/>
        <v>Oktober</v>
      </c>
      <c r="I290" s="2">
        <f>SUMIFS(Belanja[Pasar],Belanja[BULAN],H290)</f>
        <v>46315000</v>
      </c>
      <c r="J290" s="2" cm="1">
        <f t="array" ref="J290">_xlfn.XLOOKUP(TRUE,Belanja[BULAN]=H290,Belanja[TOTAL],,,-1)</f>
        <v>660975000</v>
      </c>
      <c r="L290" s="1" t="str">
        <f t="shared" si="17"/>
        <v>Oktober</v>
      </c>
      <c r="M290" s="2">
        <f>SUMIFS(Belanja[Indogrosir],Belanja[BULAN],L290)</f>
        <v>34608000</v>
      </c>
      <c r="N290" s="2" cm="1">
        <f t="array" ref="N290">_xlfn.XLOOKUP(TRUE,Belanja[BULAN]=L290,Belanja[TOTAL],,,-1)</f>
        <v>660975000</v>
      </c>
    </row>
    <row r="291" spans="1:14" x14ac:dyDescent="0.25">
      <c r="A291" s="1">
        <f>SETUP!$B$1</f>
        <v>2024</v>
      </c>
      <c r="B291" s="1" t="str">
        <f t="shared" si="19"/>
        <v>Oktober</v>
      </c>
      <c r="C291" s="1">
        <f t="shared" si="16"/>
        <v>16</v>
      </c>
      <c r="D291" s="5">
        <v>1405000</v>
      </c>
      <c r="E291" s="2">
        <v>1662500</v>
      </c>
      <c r="F291" s="2">
        <f>SUM($D$2:$D291)</f>
        <v>644397000</v>
      </c>
      <c r="H291" s="1" t="str">
        <f t="shared" si="18"/>
        <v>Oktober</v>
      </c>
      <c r="I291" s="2">
        <f>SUMIFS(Belanja[Pasar],Belanja[BULAN],H291)</f>
        <v>46315000</v>
      </c>
      <c r="J291" s="2" cm="1">
        <f t="array" ref="J291">_xlfn.XLOOKUP(TRUE,Belanja[BULAN]=H291,Belanja[TOTAL],,,-1)</f>
        <v>660975000</v>
      </c>
      <c r="L291" s="1" t="str">
        <f t="shared" si="17"/>
        <v>Oktober</v>
      </c>
      <c r="M291" s="2">
        <f>SUMIFS(Belanja[Indogrosir],Belanja[BULAN],L291)</f>
        <v>34608000</v>
      </c>
      <c r="N291" s="2" cm="1">
        <f t="array" ref="N291">_xlfn.XLOOKUP(TRUE,Belanja[BULAN]=L291,Belanja[TOTAL],,,-1)</f>
        <v>660975000</v>
      </c>
    </row>
    <row r="292" spans="1:14" x14ac:dyDescent="0.25">
      <c r="A292" s="1">
        <f>SETUP!$B$1</f>
        <v>2024</v>
      </c>
      <c r="B292" s="1" t="str">
        <f t="shared" si="19"/>
        <v>Oktober</v>
      </c>
      <c r="C292" s="1">
        <f t="shared" si="16"/>
        <v>17</v>
      </c>
      <c r="D292" s="4">
        <v>1608000</v>
      </c>
      <c r="E292" s="6">
        <v>1045000</v>
      </c>
      <c r="F292" s="2">
        <f>SUM($D$2:$D292)</f>
        <v>646005000</v>
      </c>
      <c r="H292" s="1" t="str">
        <f t="shared" si="18"/>
        <v>Oktober</v>
      </c>
      <c r="I292" s="2">
        <f>SUMIFS(Belanja[Pasar],Belanja[BULAN],H292)</f>
        <v>46315000</v>
      </c>
      <c r="J292" s="2" cm="1">
        <f t="array" ref="J292">_xlfn.XLOOKUP(TRUE,Belanja[BULAN]=H292,Belanja[TOTAL],,,-1)</f>
        <v>660975000</v>
      </c>
      <c r="L292" s="1" t="str">
        <f t="shared" si="17"/>
        <v>Oktober</v>
      </c>
      <c r="M292" s="2">
        <f>SUMIFS(Belanja[Indogrosir],Belanja[BULAN],L292)</f>
        <v>34608000</v>
      </c>
      <c r="N292" s="2" cm="1">
        <f t="array" ref="N292">_xlfn.XLOOKUP(TRUE,Belanja[BULAN]=L292,Belanja[TOTAL],,,-1)</f>
        <v>660975000</v>
      </c>
    </row>
    <row r="293" spans="1:14" x14ac:dyDescent="0.25">
      <c r="A293" s="1">
        <f>SETUP!$B$1</f>
        <v>2024</v>
      </c>
      <c r="B293" s="1" t="str">
        <f t="shared" si="19"/>
        <v>Oktober</v>
      </c>
      <c r="C293" s="1">
        <f t="shared" si="16"/>
        <v>18</v>
      </c>
      <c r="D293" s="5">
        <v>1596500</v>
      </c>
      <c r="E293" s="2">
        <v>1459000</v>
      </c>
      <c r="F293" s="2">
        <f>SUM($D$2:$D293)</f>
        <v>647601500</v>
      </c>
      <c r="H293" s="1" t="str">
        <f t="shared" si="18"/>
        <v>Oktober</v>
      </c>
      <c r="I293" s="2">
        <f>SUMIFS(Belanja[Pasar],Belanja[BULAN],H293)</f>
        <v>46315000</v>
      </c>
      <c r="J293" s="2" cm="1">
        <f t="array" ref="J293">_xlfn.XLOOKUP(TRUE,Belanja[BULAN]=H293,Belanja[TOTAL],,,-1)</f>
        <v>660975000</v>
      </c>
      <c r="L293" s="1" t="str">
        <f t="shared" si="17"/>
        <v>Oktober</v>
      </c>
      <c r="M293" s="2">
        <f>SUMIFS(Belanja[Indogrosir],Belanja[BULAN],L293)</f>
        <v>34608000</v>
      </c>
      <c r="N293" s="2" cm="1">
        <f t="array" ref="N293">_xlfn.XLOOKUP(TRUE,Belanja[BULAN]=L293,Belanja[TOTAL],,,-1)</f>
        <v>660975000</v>
      </c>
    </row>
    <row r="294" spans="1:14" x14ac:dyDescent="0.25">
      <c r="A294" s="1">
        <f>SETUP!$B$1</f>
        <v>2024</v>
      </c>
      <c r="B294" s="1" t="str">
        <f t="shared" si="19"/>
        <v>Oktober</v>
      </c>
      <c r="C294" s="1">
        <f t="shared" si="16"/>
        <v>19</v>
      </c>
      <c r="D294" s="4">
        <v>1388000</v>
      </c>
      <c r="E294" s="6">
        <v>1287000</v>
      </c>
      <c r="F294" s="2">
        <f>SUM($D$2:$D294)</f>
        <v>648989500</v>
      </c>
      <c r="H294" s="1" t="str">
        <f t="shared" si="18"/>
        <v>Oktober</v>
      </c>
      <c r="I294" s="2">
        <f>SUMIFS(Belanja[Pasar],Belanja[BULAN],H294)</f>
        <v>46315000</v>
      </c>
      <c r="J294" s="2" cm="1">
        <f t="array" ref="J294">_xlfn.XLOOKUP(TRUE,Belanja[BULAN]=H294,Belanja[TOTAL],,,-1)</f>
        <v>660975000</v>
      </c>
      <c r="L294" s="1" t="str">
        <f t="shared" si="17"/>
        <v>Oktober</v>
      </c>
      <c r="M294" s="2">
        <f>SUMIFS(Belanja[Indogrosir],Belanja[BULAN],L294)</f>
        <v>34608000</v>
      </c>
      <c r="N294" s="2" cm="1">
        <f t="array" ref="N294">_xlfn.XLOOKUP(TRUE,Belanja[BULAN]=L294,Belanja[TOTAL],,,-1)</f>
        <v>660975000</v>
      </c>
    </row>
    <row r="295" spans="1:14" x14ac:dyDescent="0.25">
      <c r="A295" s="1">
        <f>SETUP!$B$1</f>
        <v>2024</v>
      </c>
      <c r="B295" s="1" t="str">
        <f t="shared" si="19"/>
        <v>Oktober</v>
      </c>
      <c r="C295" s="1">
        <f t="shared" si="16"/>
        <v>20</v>
      </c>
      <c r="D295" s="5">
        <v>1140000</v>
      </c>
      <c r="E295" s="2">
        <v>1352000</v>
      </c>
      <c r="F295" s="2">
        <f>SUM($D$2:$D295)</f>
        <v>650129500</v>
      </c>
      <c r="H295" s="1" t="str">
        <f t="shared" si="18"/>
        <v>Oktober</v>
      </c>
      <c r="I295" s="2">
        <f>SUMIFS(Belanja[Pasar],Belanja[BULAN],H295)</f>
        <v>46315000</v>
      </c>
      <c r="J295" s="2" cm="1">
        <f t="array" ref="J295">_xlfn.XLOOKUP(TRUE,Belanja[BULAN]=H295,Belanja[TOTAL],,,-1)</f>
        <v>660975000</v>
      </c>
      <c r="L295" s="1" t="str">
        <f t="shared" si="17"/>
        <v>Oktober</v>
      </c>
      <c r="M295" s="2">
        <f>SUMIFS(Belanja[Indogrosir],Belanja[BULAN],L295)</f>
        <v>34608000</v>
      </c>
      <c r="N295" s="2" cm="1">
        <f t="array" ref="N295">_xlfn.XLOOKUP(TRUE,Belanja[BULAN]=L295,Belanja[TOTAL],,,-1)</f>
        <v>660975000</v>
      </c>
    </row>
    <row r="296" spans="1:14" x14ac:dyDescent="0.25">
      <c r="A296" s="1">
        <f>SETUP!$B$1</f>
        <v>2024</v>
      </c>
      <c r="B296" s="1" t="str">
        <f t="shared" si="19"/>
        <v>Oktober</v>
      </c>
      <c r="C296" s="1">
        <f t="shared" si="16"/>
        <v>21</v>
      </c>
      <c r="D296" s="4">
        <v>1587000</v>
      </c>
      <c r="E296" s="6">
        <v>864000</v>
      </c>
      <c r="F296" s="2">
        <f>SUM($D$2:$D296)</f>
        <v>651716500</v>
      </c>
      <c r="H296" s="1" t="str">
        <f t="shared" si="18"/>
        <v>Oktober</v>
      </c>
      <c r="I296" s="2">
        <f>SUMIFS(Belanja[Pasar],Belanja[BULAN],H296)</f>
        <v>46315000</v>
      </c>
      <c r="J296" s="2" cm="1">
        <f t="array" ref="J296">_xlfn.XLOOKUP(TRUE,Belanja[BULAN]=H296,Belanja[TOTAL],,,-1)</f>
        <v>660975000</v>
      </c>
      <c r="L296" s="1" t="str">
        <f t="shared" si="17"/>
        <v>Oktober</v>
      </c>
      <c r="M296" s="2">
        <f>SUMIFS(Belanja[Indogrosir],Belanja[BULAN],L296)</f>
        <v>34608000</v>
      </c>
      <c r="N296" s="2" cm="1">
        <f t="array" ref="N296">_xlfn.XLOOKUP(TRUE,Belanja[BULAN]=L296,Belanja[TOTAL],,,-1)</f>
        <v>660975000</v>
      </c>
    </row>
    <row r="297" spans="1:14" x14ac:dyDescent="0.25">
      <c r="A297" s="1">
        <f>SETUP!$B$1</f>
        <v>2024</v>
      </c>
      <c r="B297" s="1" t="str">
        <f t="shared" si="19"/>
        <v>Oktober</v>
      </c>
      <c r="C297" s="1">
        <f t="shared" si="16"/>
        <v>22</v>
      </c>
      <c r="D297" s="5">
        <v>1988000</v>
      </c>
      <c r="E297" s="2">
        <v>776000</v>
      </c>
      <c r="F297" s="2">
        <f>SUM($D$2:$D297)</f>
        <v>653704500</v>
      </c>
      <c r="H297" s="1" t="str">
        <f t="shared" si="18"/>
        <v>Oktober</v>
      </c>
      <c r="I297" s="2">
        <f>SUMIFS(Belanja[Pasar],Belanja[BULAN],H297)</f>
        <v>46315000</v>
      </c>
      <c r="J297" s="2" cm="1">
        <f t="array" ref="J297">_xlfn.XLOOKUP(TRUE,Belanja[BULAN]=H297,Belanja[TOTAL],,,-1)</f>
        <v>660975000</v>
      </c>
      <c r="L297" s="1" t="str">
        <f t="shared" si="17"/>
        <v>Oktober</v>
      </c>
      <c r="M297" s="2">
        <f>SUMIFS(Belanja[Indogrosir],Belanja[BULAN],L297)</f>
        <v>34608000</v>
      </c>
      <c r="N297" s="2" cm="1">
        <f t="array" ref="N297">_xlfn.XLOOKUP(TRUE,Belanja[BULAN]=L297,Belanja[TOTAL],,,-1)</f>
        <v>660975000</v>
      </c>
    </row>
    <row r="298" spans="1:14" x14ac:dyDescent="0.25">
      <c r="A298" s="1">
        <f>SETUP!$B$1</f>
        <v>2024</v>
      </c>
      <c r="B298" s="1" t="str">
        <f t="shared" si="19"/>
        <v>Oktober</v>
      </c>
      <c r="C298" s="1">
        <f t="shared" si="16"/>
        <v>23</v>
      </c>
      <c r="D298" s="4">
        <v>1952000</v>
      </c>
      <c r="E298" s="6">
        <v>895000</v>
      </c>
      <c r="F298" s="2">
        <f>SUM($D$2:$D298)</f>
        <v>655656500</v>
      </c>
      <c r="H298" s="1" t="str">
        <f t="shared" si="18"/>
        <v>Oktober</v>
      </c>
      <c r="I298" s="2">
        <f>SUMIFS(Belanja[Pasar],Belanja[BULAN],H298)</f>
        <v>46315000</v>
      </c>
      <c r="J298" s="2" cm="1">
        <f t="array" ref="J298">_xlfn.XLOOKUP(TRUE,Belanja[BULAN]=H298,Belanja[TOTAL],,,-1)</f>
        <v>660975000</v>
      </c>
      <c r="L298" s="1" t="str">
        <f t="shared" si="17"/>
        <v>Oktober</v>
      </c>
      <c r="M298" s="2">
        <f>SUMIFS(Belanja[Indogrosir],Belanja[BULAN],L298)</f>
        <v>34608000</v>
      </c>
      <c r="N298" s="2" cm="1">
        <f t="array" ref="N298">_xlfn.XLOOKUP(TRUE,Belanja[BULAN]=L298,Belanja[TOTAL],,,-1)</f>
        <v>660975000</v>
      </c>
    </row>
    <row r="299" spans="1:14" x14ac:dyDescent="0.25">
      <c r="A299" s="1">
        <f>SETUP!$B$1</f>
        <v>2024</v>
      </c>
      <c r="B299" s="1" t="str">
        <f t="shared" si="19"/>
        <v>Oktober</v>
      </c>
      <c r="C299" s="1">
        <f t="shared" si="16"/>
        <v>24</v>
      </c>
      <c r="D299" s="5">
        <v>1955000</v>
      </c>
      <c r="E299" s="2">
        <v>942000</v>
      </c>
      <c r="F299" s="2">
        <f>SUM($D$2:$D299)</f>
        <v>657611500</v>
      </c>
      <c r="H299" s="1" t="str">
        <f t="shared" si="18"/>
        <v>Oktober</v>
      </c>
      <c r="I299" s="2">
        <f>SUMIFS(Belanja[Pasar],Belanja[BULAN],H299)</f>
        <v>46315000</v>
      </c>
      <c r="J299" s="2" cm="1">
        <f t="array" ref="J299">_xlfn.XLOOKUP(TRUE,Belanja[BULAN]=H299,Belanja[TOTAL],,,-1)</f>
        <v>660975000</v>
      </c>
      <c r="L299" s="1" t="str">
        <f t="shared" si="17"/>
        <v>Oktober</v>
      </c>
      <c r="M299" s="2">
        <f>SUMIFS(Belanja[Indogrosir],Belanja[BULAN],L299)</f>
        <v>34608000</v>
      </c>
      <c r="N299" s="2" cm="1">
        <f t="array" ref="N299">_xlfn.XLOOKUP(TRUE,Belanja[BULAN]=L299,Belanja[TOTAL],,,-1)</f>
        <v>660975000</v>
      </c>
    </row>
    <row r="300" spans="1:14" x14ac:dyDescent="0.25">
      <c r="A300" s="1">
        <f>SETUP!$B$1</f>
        <v>2024</v>
      </c>
      <c r="B300" s="1" t="str">
        <f t="shared" si="19"/>
        <v>Oktober</v>
      </c>
      <c r="C300" s="1">
        <f t="shared" si="16"/>
        <v>25</v>
      </c>
      <c r="D300" s="4">
        <v>1705000</v>
      </c>
      <c r="E300" s="6">
        <v>1307000</v>
      </c>
      <c r="F300" s="2">
        <f>SUM($D$2:$D300)</f>
        <v>659316500</v>
      </c>
      <c r="H300" s="1" t="str">
        <f t="shared" si="18"/>
        <v>Oktober</v>
      </c>
      <c r="I300" s="2">
        <f>SUMIFS(Belanja[Pasar],Belanja[BULAN],H300)</f>
        <v>46315000</v>
      </c>
      <c r="J300" s="2" cm="1">
        <f t="array" ref="J300">_xlfn.XLOOKUP(TRUE,Belanja[BULAN]=H300,Belanja[TOTAL],,,-1)</f>
        <v>660975000</v>
      </c>
      <c r="L300" s="1" t="str">
        <f t="shared" si="17"/>
        <v>Oktober</v>
      </c>
      <c r="M300" s="2">
        <f>SUMIFS(Belanja[Indogrosir],Belanja[BULAN],L300)</f>
        <v>34608000</v>
      </c>
      <c r="N300" s="2" cm="1">
        <f t="array" ref="N300">_xlfn.XLOOKUP(TRUE,Belanja[BULAN]=L300,Belanja[TOTAL],,,-1)</f>
        <v>660975000</v>
      </c>
    </row>
    <row r="301" spans="1:14" x14ac:dyDescent="0.25">
      <c r="A301" s="1">
        <f>SETUP!$B$1</f>
        <v>2024</v>
      </c>
      <c r="B301" s="1" t="str">
        <f t="shared" si="19"/>
        <v>Oktober</v>
      </c>
      <c r="C301" s="1">
        <f t="shared" si="16"/>
        <v>26</v>
      </c>
      <c r="D301" s="5">
        <v>1658500</v>
      </c>
      <c r="E301" s="2">
        <v>1156500</v>
      </c>
      <c r="F301" s="2">
        <f>SUM($D$2:$D301)</f>
        <v>660975000</v>
      </c>
      <c r="H301" s="1" t="str">
        <f t="shared" si="18"/>
        <v>Oktober</v>
      </c>
      <c r="I301" s="2">
        <f>SUMIFS(Belanja[Pasar],Belanja[BULAN],H301)</f>
        <v>46315000</v>
      </c>
      <c r="J301" s="2" cm="1">
        <f t="array" ref="J301">_xlfn.XLOOKUP(TRUE,Belanja[BULAN]=H301,Belanja[TOTAL],,,-1)</f>
        <v>660975000</v>
      </c>
      <c r="L301" s="1" t="str">
        <f t="shared" si="17"/>
        <v>Oktober</v>
      </c>
      <c r="M301" s="2">
        <f>SUMIFS(Belanja[Indogrosir],Belanja[BULAN],L301)</f>
        <v>34608000</v>
      </c>
      <c r="N301" s="2" cm="1">
        <f t="array" ref="N301">_xlfn.XLOOKUP(TRUE,Belanja[BULAN]=L301,Belanja[TOTAL],,,-1)</f>
        <v>660975000</v>
      </c>
    </row>
    <row r="302" spans="1:14" x14ac:dyDescent="0.25">
      <c r="A302" s="1">
        <f>SETUP!$B$1</f>
        <v>2024</v>
      </c>
      <c r="B302" s="1" t="str">
        <f t="shared" si="19"/>
        <v>Oktober</v>
      </c>
      <c r="C302" s="1">
        <f t="shared" si="16"/>
        <v>27</v>
      </c>
      <c r="D302" s="4"/>
      <c r="E302" s="6"/>
      <c r="F302" s="2">
        <f>SUM($D$2:$D302)</f>
        <v>660975000</v>
      </c>
      <c r="H302" s="1" t="str">
        <f t="shared" si="18"/>
        <v>Oktober</v>
      </c>
      <c r="I302" s="2">
        <f>SUMIFS(Belanja[Pasar],Belanja[BULAN],H302)</f>
        <v>46315000</v>
      </c>
      <c r="J302" s="2" cm="1">
        <f t="array" ref="J302">_xlfn.XLOOKUP(TRUE,Belanja[BULAN]=H302,Belanja[TOTAL],,,-1)</f>
        <v>660975000</v>
      </c>
      <c r="L302" s="1" t="str">
        <f t="shared" si="17"/>
        <v>Oktober</v>
      </c>
      <c r="M302" s="2">
        <f>SUMIFS(Belanja[Indogrosir],Belanja[BULAN],L302)</f>
        <v>34608000</v>
      </c>
      <c r="N302" s="2" cm="1">
        <f t="array" ref="N302">_xlfn.XLOOKUP(TRUE,Belanja[BULAN]=L302,Belanja[TOTAL],,,-1)</f>
        <v>660975000</v>
      </c>
    </row>
    <row r="303" spans="1:14" x14ac:dyDescent="0.25">
      <c r="A303" s="1">
        <f>SETUP!$B$1</f>
        <v>2024</v>
      </c>
      <c r="B303" s="1" t="str">
        <f t="shared" si="19"/>
        <v>Oktober</v>
      </c>
      <c r="C303" s="1">
        <f t="shared" si="16"/>
        <v>28</v>
      </c>
      <c r="D303" s="5"/>
      <c r="E303" s="2"/>
      <c r="F303" s="2">
        <f>SUM($D$2:$D303)</f>
        <v>660975000</v>
      </c>
      <c r="H303" s="1" t="str">
        <f t="shared" si="18"/>
        <v>Oktober</v>
      </c>
      <c r="I303" s="2">
        <f>SUMIFS(Belanja[Pasar],Belanja[BULAN],H303)</f>
        <v>46315000</v>
      </c>
      <c r="J303" s="2" cm="1">
        <f t="array" ref="J303">_xlfn.XLOOKUP(TRUE,Belanja[BULAN]=H303,Belanja[TOTAL],,,-1)</f>
        <v>660975000</v>
      </c>
      <c r="L303" s="1" t="str">
        <f t="shared" si="17"/>
        <v>Oktober</v>
      </c>
      <c r="M303" s="2">
        <f>SUMIFS(Belanja[Indogrosir],Belanja[BULAN],L303)</f>
        <v>34608000</v>
      </c>
      <c r="N303" s="2" cm="1">
        <f t="array" ref="N303">_xlfn.XLOOKUP(TRUE,Belanja[BULAN]=L303,Belanja[TOTAL],,,-1)</f>
        <v>660975000</v>
      </c>
    </row>
    <row r="304" spans="1:14" x14ac:dyDescent="0.25">
      <c r="A304" s="1">
        <f>SETUP!$B$1</f>
        <v>2024</v>
      </c>
      <c r="B304" s="1" t="str">
        <f t="shared" si="19"/>
        <v>Oktober</v>
      </c>
      <c r="C304" s="1">
        <f t="shared" si="16"/>
        <v>29</v>
      </c>
      <c r="D304" s="4"/>
      <c r="E304" s="6"/>
      <c r="F304" s="2">
        <f>SUM($D$2:$D304)</f>
        <v>660975000</v>
      </c>
      <c r="H304" s="1" t="str">
        <f t="shared" si="18"/>
        <v>Oktober</v>
      </c>
      <c r="I304" s="2">
        <f>SUMIFS(Belanja[Pasar],Belanja[BULAN],H304)</f>
        <v>46315000</v>
      </c>
      <c r="J304" s="2" cm="1">
        <f t="array" ref="J304">_xlfn.XLOOKUP(TRUE,Belanja[BULAN]=H304,Belanja[TOTAL],,,-1)</f>
        <v>660975000</v>
      </c>
      <c r="L304" s="1" t="str">
        <f t="shared" si="17"/>
        <v>Oktober</v>
      </c>
      <c r="M304" s="2">
        <f>SUMIFS(Belanja[Indogrosir],Belanja[BULAN],L304)</f>
        <v>34608000</v>
      </c>
      <c r="N304" s="2" cm="1">
        <f t="array" ref="N304">_xlfn.XLOOKUP(TRUE,Belanja[BULAN]=L304,Belanja[TOTAL],,,-1)</f>
        <v>660975000</v>
      </c>
    </row>
    <row r="305" spans="1:14" x14ac:dyDescent="0.25">
      <c r="A305" s="1">
        <f>SETUP!$B$1</f>
        <v>2024</v>
      </c>
      <c r="B305" s="1" t="str">
        <f t="shared" si="19"/>
        <v>Oktober</v>
      </c>
      <c r="C305" s="1">
        <f t="shared" si="16"/>
        <v>30</v>
      </c>
      <c r="D305" s="5"/>
      <c r="E305" s="2"/>
      <c r="F305" s="2">
        <f>SUM($D$2:$D305)</f>
        <v>660975000</v>
      </c>
      <c r="H305" s="1" t="str">
        <f t="shared" si="18"/>
        <v>Oktober</v>
      </c>
      <c r="I305" s="2">
        <f>SUMIFS(Belanja[Pasar],Belanja[BULAN],H305)</f>
        <v>46315000</v>
      </c>
      <c r="J305" s="2" cm="1">
        <f t="array" ref="J305">_xlfn.XLOOKUP(TRUE,Belanja[BULAN]=H305,Belanja[TOTAL],,,-1)</f>
        <v>660975000</v>
      </c>
      <c r="L305" s="1" t="str">
        <f t="shared" si="17"/>
        <v>Oktober</v>
      </c>
      <c r="M305" s="2">
        <f>SUMIFS(Belanja[Indogrosir],Belanja[BULAN],L305)</f>
        <v>34608000</v>
      </c>
      <c r="N305" s="2" cm="1">
        <f t="array" ref="N305">_xlfn.XLOOKUP(TRUE,Belanja[BULAN]=L305,Belanja[TOTAL],,,-1)</f>
        <v>660975000</v>
      </c>
    </row>
    <row r="306" spans="1:14" x14ac:dyDescent="0.25">
      <c r="A306" s="1">
        <f>SETUP!$B$1</f>
        <v>2024</v>
      </c>
      <c r="B306" s="1" t="str">
        <f t="shared" si="19"/>
        <v>Oktober</v>
      </c>
      <c r="C306" s="1">
        <f t="shared" si="16"/>
        <v>31</v>
      </c>
      <c r="D306" s="4"/>
      <c r="E306" s="6"/>
      <c r="F306" s="2">
        <f>SUM($D$2:$D306)</f>
        <v>660975000</v>
      </c>
      <c r="H306" s="1" t="str">
        <f t="shared" si="18"/>
        <v>Oktober</v>
      </c>
      <c r="I306" s="2">
        <f>SUMIFS(Belanja[Pasar],Belanja[BULAN],H306)</f>
        <v>46315000</v>
      </c>
      <c r="J306" s="2" cm="1">
        <f t="array" ref="J306">_xlfn.XLOOKUP(TRUE,Belanja[BULAN]=H306,Belanja[TOTAL],,,-1)</f>
        <v>660975000</v>
      </c>
      <c r="L306" s="1" t="str">
        <f t="shared" si="17"/>
        <v>Oktober</v>
      </c>
      <c r="M306" s="2">
        <f>SUMIFS(Belanja[Indogrosir],Belanja[BULAN],L306)</f>
        <v>34608000</v>
      </c>
      <c r="N306" s="2" cm="1">
        <f t="array" ref="N306">_xlfn.XLOOKUP(TRUE,Belanja[BULAN]=L306,Belanja[TOTAL],,,-1)</f>
        <v>660975000</v>
      </c>
    </row>
    <row r="307" spans="1:14" x14ac:dyDescent="0.25">
      <c r="A307" s="1">
        <f>SETUP!$B$1</f>
        <v>2024</v>
      </c>
      <c r="B307" s="1" t="str">
        <f t="shared" si="19"/>
        <v>November</v>
      </c>
      <c r="C307" s="1">
        <f t="shared" si="16"/>
        <v>1</v>
      </c>
      <c r="D307" s="5"/>
      <c r="E307" s="2"/>
      <c r="F307" s="2">
        <f>SUM($D$2:$D307)</f>
        <v>660975000</v>
      </c>
      <c r="H307" s="1" t="str">
        <f t="shared" si="18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660975000</v>
      </c>
      <c r="L307" s="1" t="str">
        <f t="shared" si="17"/>
        <v>November</v>
      </c>
      <c r="M307" s="2">
        <f>SUMIFS(Belanja[Indogrosir],Belanja[BULAN],L307)</f>
        <v>0</v>
      </c>
      <c r="N307" s="2" cm="1">
        <f t="array" ref="N307">_xlfn.XLOOKUP(TRUE,Belanja[BULAN]=L307,Belanja[TOTAL],,,-1)</f>
        <v>660975000</v>
      </c>
    </row>
    <row r="308" spans="1:14" x14ac:dyDescent="0.25">
      <c r="A308" s="1">
        <f>SETUP!$B$1</f>
        <v>2024</v>
      </c>
      <c r="B308" s="1" t="str">
        <f t="shared" si="19"/>
        <v>November</v>
      </c>
      <c r="C308" s="1">
        <f t="shared" si="16"/>
        <v>2</v>
      </c>
      <c r="D308" s="4"/>
      <c r="E308" s="6"/>
      <c r="F308" s="2">
        <f>SUM($D$2:$D308)</f>
        <v>660975000</v>
      </c>
      <c r="H308" s="1" t="str">
        <f t="shared" si="18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660975000</v>
      </c>
      <c r="L308" s="1" t="str">
        <f t="shared" si="17"/>
        <v>November</v>
      </c>
      <c r="M308" s="2">
        <f>SUMIFS(Belanja[Indogrosir],Belanja[BULAN],L308)</f>
        <v>0</v>
      </c>
      <c r="N308" s="2" cm="1">
        <f t="array" ref="N308">_xlfn.XLOOKUP(TRUE,Belanja[BULAN]=L308,Belanja[TOTAL],,,-1)</f>
        <v>660975000</v>
      </c>
    </row>
    <row r="309" spans="1:14" x14ac:dyDescent="0.25">
      <c r="A309" s="1">
        <f>SETUP!$B$1</f>
        <v>2024</v>
      </c>
      <c r="B309" s="1" t="str">
        <f t="shared" si="19"/>
        <v>November</v>
      </c>
      <c r="C309" s="1">
        <f t="shared" si="16"/>
        <v>3</v>
      </c>
      <c r="D309" s="5"/>
      <c r="E309" s="2"/>
      <c r="F309" s="2">
        <f>SUM($D$2:$D309)</f>
        <v>660975000</v>
      </c>
      <c r="H309" s="1" t="str">
        <f t="shared" si="18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660975000</v>
      </c>
      <c r="L309" s="1" t="str">
        <f t="shared" si="17"/>
        <v>November</v>
      </c>
      <c r="M309" s="2">
        <f>SUMIFS(Belanja[Indogrosir],Belanja[BULAN],L309)</f>
        <v>0</v>
      </c>
      <c r="N309" s="2" cm="1">
        <f t="array" ref="N309">_xlfn.XLOOKUP(TRUE,Belanja[BULAN]=L309,Belanja[TOTAL],,,-1)</f>
        <v>660975000</v>
      </c>
    </row>
    <row r="310" spans="1:14" x14ac:dyDescent="0.25">
      <c r="A310" s="1">
        <f>SETUP!$B$1</f>
        <v>2024</v>
      </c>
      <c r="B310" s="1" t="str">
        <f t="shared" si="19"/>
        <v>November</v>
      </c>
      <c r="C310" s="1">
        <f t="shared" si="16"/>
        <v>4</v>
      </c>
      <c r="D310" s="4"/>
      <c r="E310" s="6"/>
      <c r="F310" s="2">
        <f>SUM($D$2:$D310)</f>
        <v>660975000</v>
      </c>
      <c r="H310" s="1" t="str">
        <f t="shared" si="18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660975000</v>
      </c>
      <c r="L310" s="1" t="str">
        <f t="shared" si="17"/>
        <v>November</v>
      </c>
      <c r="M310" s="2">
        <f>SUMIFS(Belanja[Indogrosir],Belanja[BULAN],L310)</f>
        <v>0</v>
      </c>
      <c r="N310" s="2" cm="1">
        <f t="array" ref="N310">_xlfn.XLOOKUP(TRUE,Belanja[BULAN]=L310,Belanja[TOTAL],,,-1)</f>
        <v>660975000</v>
      </c>
    </row>
    <row r="311" spans="1:14" x14ac:dyDescent="0.25">
      <c r="A311" s="1">
        <f>SETUP!$B$1</f>
        <v>2024</v>
      </c>
      <c r="B311" s="1" t="str">
        <f t="shared" si="19"/>
        <v>November</v>
      </c>
      <c r="C311" s="1">
        <f t="shared" si="16"/>
        <v>5</v>
      </c>
      <c r="D311" s="5"/>
      <c r="E311" s="2"/>
      <c r="F311" s="2">
        <f>SUM($D$2:$D311)</f>
        <v>660975000</v>
      </c>
      <c r="H311" s="1" t="str">
        <f t="shared" si="18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660975000</v>
      </c>
      <c r="L311" s="1" t="str">
        <f t="shared" si="17"/>
        <v>November</v>
      </c>
      <c r="M311" s="2">
        <f>SUMIFS(Belanja[Indogrosir],Belanja[BULAN],L311)</f>
        <v>0</v>
      </c>
      <c r="N311" s="2" cm="1">
        <f t="array" ref="N311">_xlfn.XLOOKUP(TRUE,Belanja[BULAN]=L311,Belanja[TOTAL],,,-1)</f>
        <v>660975000</v>
      </c>
    </row>
    <row r="312" spans="1:14" x14ac:dyDescent="0.25">
      <c r="A312" s="1">
        <f>SETUP!$B$1</f>
        <v>2024</v>
      </c>
      <c r="B312" s="1" t="str">
        <f t="shared" si="19"/>
        <v>November</v>
      </c>
      <c r="C312" s="1">
        <f t="shared" si="16"/>
        <v>6</v>
      </c>
      <c r="D312" s="4"/>
      <c r="E312" s="6"/>
      <c r="F312" s="2">
        <f>SUM($D$2:$D312)</f>
        <v>660975000</v>
      </c>
      <c r="H312" s="1" t="str">
        <f t="shared" si="18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660975000</v>
      </c>
      <c r="L312" s="1" t="str">
        <f t="shared" si="17"/>
        <v>November</v>
      </c>
      <c r="M312" s="2">
        <f>SUMIFS(Belanja[Indogrosir],Belanja[BULAN],L312)</f>
        <v>0</v>
      </c>
      <c r="N312" s="2" cm="1">
        <f t="array" ref="N312">_xlfn.XLOOKUP(TRUE,Belanja[BULAN]=L312,Belanja[TOTAL],,,-1)</f>
        <v>660975000</v>
      </c>
    </row>
    <row r="313" spans="1:14" x14ac:dyDescent="0.25">
      <c r="A313" s="1">
        <f>SETUP!$B$1</f>
        <v>2024</v>
      </c>
      <c r="B313" s="1" t="str">
        <f t="shared" si="19"/>
        <v>November</v>
      </c>
      <c r="C313" s="1">
        <f t="shared" si="16"/>
        <v>7</v>
      </c>
      <c r="D313" s="5"/>
      <c r="E313" s="2"/>
      <c r="F313" s="2">
        <f>SUM($D$2:$D313)</f>
        <v>660975000</v>
      </c>
      <c r="H313" s="1" t="str">
        <f t="shared" si="18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660975000</v>
      </c>
      <c r="L313" s="1" t="str">
        <f t="shared" si="17"/>
        <v>November</v>
      </c>
      <c r="M313" s="2">
        <f>SUMIFS(Belanja[Indogrosir],Belanja[BULAN],L313)</f>
        <v>0</v>
      </c>
      <c r="N313" s="2" cm="1">
        <f t="array" ref="N313">_xlfn.XLOOKUP(TRUE,Belanja[BULAN]=L313,Belanja[TOTAL],,,-1)</f>
        <v>660975000</v>
      </c>
    </row>
    <row r="314" spans="1:14" x14ac:dyDescent="0.25">
      <c r="A314" s="1">
        <f>SETUP!$B$1</f>
        <v>2024</v>
      </c>
      <c r="B314" s="1" t="str">
        <f t="shared" si="19"/>
        <v>November</v>
      </c>
      <c r="C314" s="1">
        <f t="shared" si="16"/>
        <v>8</v>
      </c>
      <c r="D314" s="4"/>
      <c r="E314" s="6"/>
      <c r="F314" s="2">
        <f>SUM($D$2:$D314)</f>
        <v>660975000</v>
      </c>
      <c r="H314" s="1" t="str">
        <f t="shared" si="18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660975000</v>
      </c>
      <c r="L314" s="1" t="str">
        <f t="shared" si="17"/>
        <v>November</v>
      </c>
      <c r="M314" s="2">
        <f>SUMIFS(Belanja[Indogrosir],Belanja[BULAN],L314)</f>
        <v>0</v>
      </c>
      <c r="N314" s="2" cm="1">
        <f t="array" ref="N314">_xlfn.XLOOKUP(TRUE,Belanja[BULAN]=L314,Belanja[TOTAL],,,-1)</f>
        <v>660975000</v>
      </c>
    </row>
    <row r="315" spans="1:14" x14ac:dyDescent="0.25">
      <c r="A315" s="1">
        <f>SETUP!$B$1</f>
        <v>2024</v>
      </c>
      <c r="B315" s="1" t="str">
        <f t="shared" si="19"/>
        <v>November</v>
      </c>
      <c r="C315" s="1">
        <f t="shared" si="16"/>
        <v>9</v>
      </c>
      <c r="D315" s="5"/>
      <c r="E315" s="2"/>
      <c r="F315" s="2">
        <f>SUM($D$2:$D315)</f>
        <v>660975000</v>
      </c>
      <c r="H315" s="1" t="str">
        <f t="shared" si="18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660975000</v>
      </c>
      <c r="L315" s="1" t="str">
        <f t="shared" si="17"/>
        <v>November</v>
      </c>
      <c r="M315" s="2">
        <f>SUMIFS(Belanja[Indogrosir],Belanja[BULAN],L315)</f>
        <v>0</v>
      </c>
      <c r="N315" s="2" cm="1">
        <f t="array" ref="N315">_xlfn.XLOOKUP(TRUE,Belanja[BULAN]=L315,Belanja[TOTAL],,,-1)</f>
        <v>660975000</v>
      </c>
    </row>
    <row r="316" spans="1:14" x14ac:dyDescent="0.25">
      <c r="A316" s="1">
        <f>SETUP!$B$1</f>
        <v>2024</v>
      </c>
      <c r="B316" s="1" t="str">
        <f t="shared" si="19"/>
        <v>November</v>
      </c>
      <c r="C316" s="1">
        <f t="shared" si="16"/>
        <v>10</v>
      </c>
      <c r="D316" s="4"/>
      <c r="E316" s="6"/>
      <c r="F316" s="2">
        <f>SUM($D$2:$D316)</f>
        <v>660975000</v>
      </c>
      <c r="H316" s="1" t="str">
        <f t="shared" si="18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660975000</v>
      </c>
      <c r="L316" s="1" t="str">
        <f t="shared" si="17"/>
        <v>November</v>
      </c>
      <c r="M316" s="2">
        <f>SUMIFS(Belanja[Indogrosir],Belanja[BULAN],L316)</f>
        <v>0</v>
      </c>
      <c r="N316" s="2" cm="1">
        <f t="array" ref="N316">_xlfn.XLOOKUP(TRUE,Belanja[BULAN]=L316,Belanja[TOTAL],,,-1)</f>
        <v>660975000</v>
      </c>
    </row>
    <row r="317" spans="1:14" x14ac:dyDescent="0.25">
      <c r="A317" s="1">
        <f>SETUP!$B$1</f>
        <v>2024</v>
      </c>
      <c r="B317" s="1" t="str">
        <f t="shared" si="19"/>
        <v>November</v>
      </c>
      <c r="C317" s="1">
        <f t="shared" si="16"/>
        <v>11</v>
      </c>
      <c r="D317" s="5"/>
      <c r="E317" s="2"/>
      <c r="F317" s="2">
        <f>SUM($D$2:$D317)</f>
        <v>660975000</v>
      </c>
      <c r="H317" s="1" t="str">
        <f t="shared" si="18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660975000</v>
      </c>
      <c r="L317" s="1" t="str">
        <f t="shared" si="17"/>
        <v>November</v>
      </c>
      <c r="M317" s="2">
        <f>SUMIFS(Belanja[Indogrosir],Belanja[BULAN],L317)</f>
        <v>0</v>
      </c>
      <c r="N317" s="2" cm="1">
        <f t="array" ref="N317">_xlfn.XLOOKUP(TRUE,Belanja[BULAN]=L317,Belanja[TOTAL],,,-1)</f>
        <v>660975000</v>
      </c>
    </row>
    <row r="318" spans="1:14" x14ac:dyDescent="0.25">
      <c r="A318" s="1">
        <f>SETUP!$B$1</f>
        <v>2024</v>
      </c>
      <c r="B318" s="1" t="str">
        <f t="shared" si="19"/>
        <v>November</v>
      </c>
      <c r="C318" s="1">
        <f t="shared" si="16"/>
        <v>12</v>
      </c>
      <c r="D318" s="4"/>
      <c r="E318" s="6"/>
      <c r="F318" s="2">
        <f>SUM($D$2:$D318)</f>
        <v>660975000</v>
      </c>
      <c r="H318" s="1" t="str">
        <f t="shared" si="18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660975000</v>
      </c>
      <c r="L318" s="1" t="str">
        <f t="shared" si="17"/>
        <v>November</v>
      </c>
      <c r="M318" s="2">
        <f>SUMIFS(Belanja[Indogrosir],Belanja[BULAN],L318)</f>
        <v>0</v>
      </c>
      <c r="N318" s="2" cm="1">
        <f t="array" ref="N318">_xlfn.XLOOKUP(TRUE,Belanja[BULAN]=L318,Belanja[TOTAL],,,-1)</f>
        <v>660975000</v>
      </c>
    </row>
    <row r="319" spans="1:14" x14ac:dyDescent="0.25">
      <c r="A319" s="1">
        <f>SETUP!$B$1</f>
        <v>2024</v>
      </c>
      <c r="B319" s="1" t="str">
        <f t="shared" si="19"/>
        <v>November</v>
      </c>
      <c r="C319" s="1">
        <f t="shared" ref="C319:C366" si="20">IF($C318=DAY(EOMONTH(DATEVALUE($B318&amp;""&amp;$A318),0)),1,$C318+1)</f>
        <v>13</v>
      </c>
      <c r="D319" s="5"/>
      <c r="E319" s="2"/>
      <c r="F319" s="2">
        <f>SUM($D$2:$D319)</f>
        <v>660975000</v>
      </c>
      <c r="H319" s="1" t="str">
        <f t="shared" si="18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660975000</v>
      </c>
      <c r="L319" s="1" t="str">
        <f t="shared" si="17"/>
        <v>November</v>
      </c>
      <c r="M319" s="2">
        <f>SUMIFS(Belanja[Indogrosir],Belanja[BULAN],L319)</f>
        <v>0</v>
      </c>
      <c r="N319" s="2" cm="1">
        <f t="array" ref="N319">_xlfn.XLOOKUP(TRUE,Belanja[BULAN]=L319,Belanja[TOTAL],,,-1)</f>
        <v>660975000</v>
      </c>
    </row>
    <row r="320" spans="1:14" x14ac:dyDescent="0.25">
      <c r="A320" s="1">
        <f>SETUP!$B$1</f>
        <v>2024</v>
      </c>
      <c r="B320" s="1" t="str">
        <f t="shared" si="19"/>
        <v>November</v>
      </c>
      <c r="C320" s="1">
        <f t="shared" si="20"/>
        <v>14</v>
      </c>
      <c r="D320" s="4"/>
      <c r="E320" s="6"/>
      <c r="F320" s="2">
        <f>SUM($D$2:$D320)</f>
        <v>660975000</v>
      </c>
      <c r="H320" s="1" t="str">
        <f t="shared" si="18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660975000</v>
      </c>
      <c r="L320" s="1" t="str">
        <f t="shared" si="17"/>
        <v>November</v>
      </c>
      <c r="M320" s="2">
        <f>SUMIFS(Belanja[Indogrosir],Belanja[BULAN],L320)</f>
        <v>0</v>
      </c>
      <c r="N320" s="2" cm="1">
        <f t="array" ref="N320">_xlfn.XLOOKUP(TRUE,Belanja[BULAN]=L320,Belanja[TOTAL],,,-1)</f>
        <v>660975000</v>
      </c>
    </row>
    <row r="321" spans="1:14" x14ac:dyDescent="0.25">
      <c r="A321" s="1">
        <f>SETUP!$B$1</f>
        <v>2024</v>
      </c>
      <c r="B321" s="1" t="str">
        <f t="shared" si="19"/>
        <v>November</v>
      </c>
      <c r="C321" s="1">
        <f t="shared" si="20"/>
        <v>15</v>
      </c>
      <c r="D321" s="5"/>
      <c r="E321" s="2"/>
      <c r="F321" s="2">
        <f>SUM($D$2:$D321)</f>
        <v>660975000</v>
      </c>
      <c r="H321" s="1" t="str">
        <f t="shared" si="18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660975000</v>
      </c>
      <c r="L321" s="1" t="str">
        <f t="shared" si="17"/>
        <v>November</v>
      </c>
      <c r="M321" s="2">
        <f>SUMIFS(Belanja[Indogrosir],Belanja[BULAN],L321)</f>
        <v>0</v>
      </c>
      <c r="N321" s="2" cm="1">
        <f t="array" ref="N321">_xlfn.XLOOKUP(TRUE,Belanja[BULAN]=L321,Belanja[TOTAL],,,-1)</f>
        <v>660975000</v>
      </c>
    </row>
    <row r="322" spans="1:14" x14ac:dyDescent="0.25">
      <c r="A322" s="1">
        <f>SETUP!$B$1</f>
        <v>2024</v>
      </c>
      <c r="B322" s="1" t="str">
        <f t="shared" si="19"/>
        <v>November</v>
      </c>
      <c r="C322" s="1">
        <f t="shared" si="20"/>
        <v>16</v>
      </c>
      <c r="D322" s="4"/>
      <c r="E322" s="6"/>
      <c r="F322" s="2">
        <f>SUM($D$2:$D322)</f>
        <v>660975000</v>
      </c>
      <c r="H322" s="1" t="str">
        <f t="shared" si="18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660975000</v>
      </c>
      <c r="L322" s="1" t="str">
        <f t="shared" ref="L322:L367" si="21">B322</f>
        <v>November</v>
      </c>
      <c r="M322" s="2">
        <f>SUMIFS(Belanja[Indogrosir],Belanja[BULAN],L322)</f>
        <v>0</v>
      </c>
      <c r="N322" s="2" cm="1">
        <f t="array" ref="N322">_xlfn.XLOOKUP(TRUE,Belanja[BULAN]=L322,Belanja[TOTAL],,,-1)</f>
        <v>660975000</v>
      </c>
    </row>
    <row r="323" spans="1:14" x14ac:dyDescent="0.25">
      <c r="A323" s="1">
        <f>SETUP!$B$1</f>
        <v>2024</v>
      </c>
      <c r="B323" s="1" t="str">
        <f t="shared" si="19"/>
        <v>November</v>
      </c>
      <c r="C323" s="1">
        <f t="shared" si="20"/>
        <v>17</v>
      </c>
      <c r="D323" s="5"/>
      <c r="E323" s="2"/>
      <c r="F323" s="2">
        <f>SUM($D$2:$D323)</f>
        <v>660975000</v>
      </c>
      <c r="H323" s="1" t="str">
        <f t="shared" ref="H323:H367" si="22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660975000</v>
      </c>
      <c r="L323" s="1" t="str">
        <f t="shared" si="21"/>
        <v>November</v>
      </c>
      <c r="M323" s="2">
        <f>SUMIFS(Belanja[Indogrosir],Belanja[BULAN],L323)</f>
        <v>0</v>
      </c>
      <c r="N323" s="2" cm="1">
        <f t="array" ref="N323">_xlfn.XLOOKUP(TRUE,Belanja[BULAN]=L323,Belanja[TOTAL],,,-1)</f>
        <v>660975000</v>
      </c>
    </row>
    <row r="324" spans="1:14" x14ac:dyDescent="0.25">
      <c r="A324" s="1">
        <f>SETUP!$B$1</f>
        <v>2024</v>
      </c>
      <c r="B324" s="1" t="str">
        <f t="shared" ref="B324:B366" si="23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20"/>
        <v>18</v>
      </c>
      <c r="D324" s="4"/>
      <c r="E324" s="6"/>
      <c r="F324" s="2">
        <f>SUM($D$2:$D324)</f>
        <v>660975000</v>
      </c>
      <c r="H324" s="1" t="str">
        <f t="shared" si="22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660975000</v>
      </c>
      <c r="L324" s="1" t="str">
        <f t="shared" si="21"/>
        <v>November</v>
      </c>
      <c r="M324" s="2">
        <f>SUMIFS(Belanja[Indogrosir],Belanja[BULAN],L324)</f>
        <v>0</v>
      </c>
      <c r="N324" s="2" cm="1">
        <f t="array" ref="N324">_xlfn.XLOOKUP(TRUE,Belanja[BULAN]=L324,Belanja[TOTAL],,,-1)</f>
        <v>660975000</v>
      </c>
    </row>
    <row r="325" spans="1:14" x14ac:dyDescent="0.25">
      <c r="A325" s="1">
        <f>SETUP!$B$1</f>
        <v>2024</v>
      </c>
      <c r="B325" s="1" t="str">
        <f t="shared" si="23"/>
        <v>November</v>
      </c>
      <c r="C325" s="1">
        <f t="shared" si="20"/>
        <v>19</v>
      </c>
      <c r="D325" s="5"/>
      <c r="E325" s="2"/>
      <c r="F325" s="2">
        <f>SUM($D$2:$D325)</f>
        <v>660975000</v>
      </c>
      <c r="H325" s="1" t="str">
        <f t="shared" si="22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660975000</v>
      </c>
      <c r="L325" s="1" t="str">
        <f t="shared" si="21"/>
        <v>November</v>
      </c>
      <c r="M325" s="2">
        <f>SUMIFS(Belanja[Indogrosir],Belanja[BULAN],L325)</f>
        <v>0</v>
      </c>
      <c r="N325" s="2" cm="1">
        <f t="array" ref="N325">_xlfn.XLOOKUP(TRUE,Belanja[BULAN]=L325,Belanja[TOTAL],,,-1)</f>
        <v>660975000</v>
      </c>
    </row>
    <row r="326" spans="1:14" x14ac:dyDescent="0.25">
      <c r="A326" s="1">
        <f>SETUP!$B$1</f>
        <v>2024</v>
      </c>
      <c r="B326" s="1" t="str">
        <f t="shared" si="23"/>
        <v>November</v>
      </c>
      <c r="C326" s="1">
        <f t="shared" si="20"/>
        <v>20</v>
      </c>
      <c r="D326" s="4"/>
      <c r="E326" s="6"/>
      <c r="F326" s="2">
        <f>SUM($D$2:$D326)</f>
        <v>660975000</v>
      </c>
      <c r="H326" s="1" t="str">
        <f t="shared" si="22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660975000</v>
      </c>
      <c r="L326" s="1" t="str">
        <f t="shared" si="21"/>
        <v>November</v>
      </c>
      <c r="M326" s="2">
        <f>SUMIFS(Belanja[Indogrosir],Belanja[BULAN],L326)</f>
        <v>0</v>
      </c>
      <c r="N326" s="2" cm="1">
        <f t="array" ref="N326">_xlfn.XLOOKUP(TRUE,Belanja[BULAN]=L326,Belanja[TOTAL],,,-1)</f>
        <v>660975000</v>
      </c>
    </row>
    <row r="327" spans="1:14" x14ac:dyDescent="0.25">
      <c r="A327" s="1">
        <f>SETUP!$B$1</f>
        <v>2024</v>
      </c>
      <c r="B327" s="1" t="str">
        <f t="shared" si="23"/>
        <v>November</v>
      </c>
      <c r="C327" s="1">
        <f t="shared" si="20"/>
        <v>21</v>
      </c>
      <c r="D327" s="5"/>
      <c r="E327" s="2"/>
      <c r="F327" s="2">
        <f>SUM($D$2:$D327)</f>
        <v>660975000</v>
      </c>
      <c r="H327" s="1" t="str">
        <f t="shared" si="22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660975000</v>
      </c>
      <c r="L327" s="1" t="str">
        <f t="shared" si="21"/>
        <v>November</v>
      </c>
      <c r="M327" s="2">
        <f>SUMIFS(Belanja[Indogrosir],Belanja[BULAN],L327)</f>
        <v>0</v>
      </c>
      <c r="N327" s="2" cm="1">
        <f t="array" ref="N327">_xlfn.XLOOKUP(TRUE,Belanja[BULAN]=L327,Belanja[TOTAL],,,-1)</f>
        <v>660975000</v>
      </c>
    </row>
    <row r="328" spans="1:14" x14ac:dyDescent="0.25">
      <c r="A328" s="1">
        <f>SETUP!$B$1</f>
        <v>2024</v>
      </c>
      <c r="B328" s="1" t="str">
        <f t="shared" si="23"/>
        <v>November</v>
      </c>
      <c r="C328" s="1">
        <f t="shared" si="20"/>
        <v>22</v>
      </c>
      <c r="D328" s="4"/>
      <c r="E328" s="6"/>
      <c r="F328" s="2">
        <f>SUM($D$2:$D328)</f>
        <v>660975000</v>
      </c>
      <c r="H328" s="1" t="str">
        <f t="shared" si="22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660975000</v>
      </c>
      <c r="L328" s="1" t="str">
        <f t="shared" si="21"/>
        <v>November</v>
      </c>
      <c r="M328" s="2">
        <f>SUMIFS(Belanja[Indogrosir],Belanja[BULAN],L328)</f>
        <v>0</v>
      </c>
      <c r="N328" s="2" cm="1">
        <f t="array" ref="N328">_xlfn.XLOOKUP(TRUE,Belanja[BULAN]=L328,Belanja[TOTAL],,,-1)</f>
        <v>660975000</v>
      </c>
    </row>
    <row r="329" spans="1:14" x14ac:dyDescent="0.25">
      <c r="A329" s="1">
        <f>SETUP!$B$1</f>
        <v>2024</v>
      </c>
      <c r="B329" s="1" t="str">
        <f t="shared" si="23"/>
        <v>November</v>
      </c>
      <c r="C329" s="1">
        <f t="shared" si="20"/>
        <v>23</v>
      </c>
      <c r="D329" s="5"/>
      <c r="E329" s="2"/>
      <c r="F329" s="2">
        <f>SUM($D$2:$D329)</f>
        <v>660975000</v>
      </c>
      <c r="H329" s="1" t="str">
        <f t="shared" si="22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660975000</v>
      </c>
      <c r="L329" s="1" t="str">
        <f t="shared" si="21"/>
        <v>November</v>
      </c>
      <c r="M329" s="2">
        <f>SUMIFS(Belanja[Indogrosir],Belanja[BULAN],L329)</f>
        <v>0</v>
      </c>
      <c r="N329" s="2" cm="1">
        <f t="array" ref="N329">_xlfn.XLOOKUP(TRUE,Belanja[BULAN]=L329,Belanja[TOTAL],,,-1)</f>
        <v>660975000</v>
      </c>
    </row>
    <row r="330" spans="1:14" x14ac:dyDescent="0.25">
      <c r="A330" s="1">
        <f>SETUP!$B$1</f>
        <v>2024</v>
      </c>
      <c r="B330" s="1" t="str">
        <f t="shared" si="23"/>
        <v>November</v>
      </c>
      <c r="C330" s="1">
        <f t="shared" si="20"/>
        <v>24</v>
      </c>
      <c r="D330" s="4"/>
      <c r="E330" s="6"/>
      <c r="F330" s="2">
        <f>SUM($D$2:$D330)</f>
        <v>660975000</v>
      </c>
      <c r="H330" s="1" t="str">
        <f t="shared" si="22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660975000</v>
      </c>
      <c r="L330" s="1" t="str">
        <f t="shared" si="21"/>
        <v>November</v>
      </c>
      <c r="M330" s="2">
        <f>SUMIFS(Belanja[Indogrosir],Belanja[BULAN],L330)</f>
        <v>0</v>
      </c>
      <c r="N330" s="2" cm="1">
        <f t="array" ref="N330">_xlfn.XLOOKUP(TRUE,Belanja[BULAN]=L330,Belanja[TOTAL],,,-1)</f>
        <v>660975000</v>
      </c>
    </row>
    <row r="331" spans="1:14" x14ac:dyDescent="0.25">
      <c r="A331" s="1">
        <f>SETUP!$B$1</f>
        <v>2024</v>
      </c>
      <c r="B331" s="1" t="str">
        <f t="shared" si="23"/>
        <v>November</v>
      </c>
      <c r="C331" s="1">
        <f t="shared" si="20"/>
        <v>25</v>
      </c>
      <c r="D331" s="5"/>
      <c r="E331" s="2"/>
      <c r="F331" s="2">
        <f>SUM($D$2:$D331)</f>
        <v>660975000</v>
      </c>
      <c r="H331" s="1" t="str">
        <f t="shared" si="22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660975000</v>
      </c>
      <c r="L331" s="1" t="str">
        <f t="shared" si="21"/>
        <v>November</v>
      </c>
      <c r="M331" s="2">
        <f>SUMIFS(Belanja[Indogrosir],Belanja[BULAN],L331)</f>
        <v>0</v>
      </c>
      <c r="N331" s="2" cm="1">
        <f t="array" ref="N331">_xlfn.XLOOKUP(TRUE,Belanja[BULAN]=L331,Belanja[TOTAL],,,-1)</f>
        <v>660975000</v>
      </c>
    </row>
    <row r="332" spans="1:14" x14ac:dyDescent="0.25">
      <c r="A332" s="1">
        <f>SETUP!$B$1</f>
        <v>2024</v>
      </c>
      <c r="B332" s="1" t="str">
        <f t="shared" si="23"/>
        <v>November</v>
      </c>
      <c r="C332" s="1">
        <f t="shared" si="20"/>
        <v>26</v>
      </c>
      <c r="D332" s="4"/>
      <c r="E332" s="6"/>
      <c r="F332" s="2">
        <f>SUM($D$2:$D332)</f>
        <v>660975000</v>
      </c>
      <c r="H332" s="1" t="str">
        <f t="shared" si="22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660975000</v>
      </c>
      <c r="L332" s="1" t="str">
        <f t="shared" si="21"/>
        <v>November</v>
      </c>
      <c r="M332" s="2">
        <f>SUMIFS(Belanja[Indogrosir],Belanja[BULAN],L332)</f>
        <v>0</v>
      </c>
      <c r="N332" s="2" cm="1">
        <f t="array" ref="N332">_xlfn.XLOOKUP(TRUE,Belanja[BULAN]=L332,Belanja[TOTAL],,,-1)</f>
        <v>660975000</v>
      </c>
    </row>
    <row r="333" spans="1:14" x14ac:dyDescent="0.25">
      <c r="A333" s="1">
        <f>SETUP!$B$1</f>
        <v>2024</v>
      </c>
      <c r="B333" s="1" t="str">
        <f t="shared" si="23"/>
        <v>November</v>
      </c>
      <c r="C333" s="1">
        <f t="shared" si="20"/>
        <v>27</v>
      </c>
      <c r="D333" s="5"/>
      <c r="E333" s="2"/>
      <c r="F333" s="2">
        <f>SUM($D$2:$D333)</f>
        <v>660975000</v>
      </c>
      <c r="H333" s="1" t="str">
        <f t="shared" si="22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660975000</v>
      </c>
      <c r="L333" s="1" t="str">
        <f t="shared" si="21"/>
        <v>November</v>
      </c>
      <c r="M333" s="2">
        <f>SUMIFS(Belanja[Indogrosir],Belanja[BULAN],L333)</f>
        <v>0</v>
      </c>
      <c r="N333" s="2" cm="1">
        <f t="array" ref="N333">_xlfn.XLOOKUP(TRUE,Belanja[BULAN]=L333,Belanja[TOTAL],,,-1)</f>
        <v>660975000</v>
      </c>
    </row>
    <row r="334" spans="1:14" x14ac:dyDescent="0.25">
      <c r="A334" s="1">
        <f>SETUP!$B$1</f>
        <v>2024</v>
      </c>
      <c r="B334" s="1" t="str">
        <f t="shared" si="23"/>
        <v>November</v>
      </c>
      <c r="C334" s="1">
        <f t="shared" si="20"/>
        <v>28</v>
      </c>
      <c r="D334" s="4"/>
      <c r="E334" s="6"/>
      <c r="F334" s="2">
        <f>SUM($D$2:$D334)</f>
        <v>660975000</v>
      </c>
      <c r="H334" s="1" t="str">
        <f t="shared" si="22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660975000</v>
      </c>
      <c r="L334" s="1" t="str">
        <f t="shared" si="21"/>
        <v>November</v>
      </c>
      <c r="M334" s="2">
        <f>SUMIFS(Belanja[Indogrosir],Belanja[BULAN],L334)</f>
        <v>0</v>
      </c>
      <c r="N334" s="2" cm="1">
        <f t="array" ref="N334">_xlfn.XLOOKUP(TRUE,Belanja[BULAN]=L334,Belanja[TOTAL],,,-1)</f>
        <v>660975000</v>
      </c>
    </row>
    <row r="335" spans="1:14" x14ac:dyDescent="0.25">
      <c r="A335" s="1">
        <f>SETUP!$B$1</f>
        <v>2024</v>
      </c>
      <c r="B335" s="1" t="str">
        <f t="shared" si="23"/>
        <v>November</v>
      </c>
      <c r="C335" s="1">
        <f t="shared" si="20"/>
        <v>29</v>
      </c>
      <c r="D335" s="5"/>
      <c r="E335" s="2"/>
      <c r="F335" s="2">
        <f>SUM($D$2:$D335)</f>
        <v>660975000</v>
      </c>
      <c r="H335" s="1" t="str">
        <f t="shared" si="22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660975000</v>
      </c>
      <c r="L335" s="1" t="str">
        <f t="shared" si="21"/>
        <v>November</v>
      </c>
      <c r="M335" s="2">
        <f>SUMIFS(Belanja[Indogrosir],Belanja[BULAN],L335)</f>
        <v>0</v>
      </c>
      <c r="N335" s="2" cm="1">
        <f t="array" ref="N335">_xlfn.XLOOKUP(TRUE,Belanja[BULAN]=L335,Belanja[TOTAL],,,-1)</f>
        <v>660975000</v>
      </c>
    </row>
    <row r="336" spans="1:14" x14ac:dyDescent="0.25">
      <c r="A336" s="1">
        <f>SETUP!$B$1</f>
        <v>2024</v>
      </c>
      <c r="B336" s="1" t="str">
        <f t="shared" si="23"/>
        <v>November</v>
      </c>
      <c r="C336" s="1">
        <f t="shared" si="20"/>
        <v>30</v>
      </c>
      <c r="D336" s="4"/>
      <c r="E336" s="6"/>
      <c r="F336" s="2">
        <f>SUM($D$2:$D336)</f>
        <v>660975000</v>
      </c>
      <c r="H336" s="1" t="str">
        <f t="shared" si="22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660975000</v>
      </c>
      <c r="L336" s="1" t="str">
        <f t="shared" si="21"/>
        <v>November</v>
      </c>
      <c r="M336" s="2">
        <f>SUMIFS(Belanja[Indogrosir],Belanja[BULAN],L336)</f>
        <v>0</v>
      </c>
      <c r="N336" s="2" cm="1">
        <f t="array" ref="N336">_xlfn.XLOOKUP(TRUE,Belanja[BULAN]=L336,Belanja[TOTAL],,,-1)</f>
        <v>660975000</v>
      </c>
    </row>
    <row r="337" spans="1:14" x14ac:dyDescent="0.25">
      <c r="A337" s="1">
        <f>SETUP!$B$1</f>
        <v>2024</v>
      </c>
      <c r="B337" s="1" t="str">
        <f t="shared" si="23"/>
        <v>Desember</v>
      </c>
      <c r="C337" s="1">
        <f t="shared" si="20"/>
        <v>1</v>
      </c>
      <c r="D337" s="5"/>
      <c r="E337" s="2"/>
      <c r="F337" s="2">
        <f>SUM($D$2:$D337)</f>
        <v>660975000</v>
      </c>
      <c r="H337" s="1" t="str">
        <f t="shared" si="22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660975000</v>
      </c>
      <c r="L337" s="1" t="str">
        <f t="shared" si="21"/>
        <v>Desember</v>
      </c>
      <c r="M337" s="2">
        <f>SUMIFS(Belanja[Indogrosir],Belanja[BULAN],L337)</f>
        <v>0</v>
      </c>
      <c r="N337" s="2" cm="1">
        <f t="array" ref="N337">_xlfn.XLOOKUP(TRUE,Belanja[BULAN]=L337,Belanja[TOTAL],,,-1)</f>
        <v>660975000</v>
      </c>
    </row>
    <row r="338" spans="1:14" x14ac:dyDescent="0.25">
      <c r="A338" s="1">
        <f>SETUP!$B$1</f>
        <v>2024</v>
      </c>
      <c r="B338" s="1" t="str">
        <f t="shared" si="23"/>
        <v>Desember</v>
      </c>
      <c r="C338" s="1">
        <f t="shared" si="20"/>
        <v>2</v>
      </c>
      <c r="D338" s="4"/>
      <c r="E338" s="6"/>
      <c r="F338" s="2">
        <f>SUM($D$2:$D338)</f>
        <v>660975000</v>
      </c>
      <c r="H338" s="1" t="str">
        <f t="shared" si="22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660975000</v>
      </c>
      <c r="L338" s="1" t="str">
        <f t="shared" si="21"/>
        <v>Desember</v>
      </c>
      <c r="M338" s="2">
        <f>SUMIFS(Belanja[Indogrosir],Belanja[BULAN],L338)</f>
        <v>0</v>
      </c>
      <c r="N338" s="2" cm="1">
        <f t="array" ref="N338">_xlfn.XLOOKUP(TRUE,Belanja[BULAN]=L338,Belanja[TOTAL],,,-1)</f>
        <v>660975000</v>
      </c>
    </row>
    <row r="339" spans="1:14" x14ac:dyDescent="0.25">
      <c r="A339" s="1">
        <f>SETUP!$B$1</f>
        <v>2024</v>
      </c>
      <c r="B339" s="1" t="str">
        <f t="shared" si="23"/>
        <v>Desember</v>
      </c>
      <c r="C339" s="1">
        <f t="shared" si="20"/>
        <v>3</v>
      </c>
      <c r="D339" s="5"/>
      <c r="E339" s="2"/>
      <c r="F339" s="2">
        <f>SUM($D$2:$D339)</f>
        <v>660975000</v>
      </c>
      <c r="H339" s="1" t="str">
        <f t="shared" si="22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660975000</v>
      </c>
      <c r="L339" s="1" t="str">
        <f t="shared" si="21"/>
        <v>Desember</v>
      </c>
      <c r="M339" s="2">
        <f>SUMIFS(Belanja[Indogrosir],Belanja[BULAN],L339)</f>
        <v>0</v>
      </c>
      <c r="N339" s="2" cm="1">
        <f t="array" ref="N339">_xlfn.XLOOKUP(TRUE,Belanja[BULAN]=L339,Belanja[TOTAL],,,-1)</f>
        <v>660975000</v>
      </c>
    </row>
    <row r="340" spans="1:14" x14ac:dyDescent="0.25">
      <c r="A340" s="1">
        <f>SETUP!$B$1</f>
        <v>2024</v>
      </c>
      <c r="B340" s="1" t="str">
        <f t="shared" si="23"/>
        <v>Desember</v>
      </c>
      <c r="C340" s="1">
        <f t="shared" si="20"/>
        <v>4</v>
      </c>
      <c r="D340" s="4"/>
      <c r="E340" s="6"/>
      <c r="F340" s="2">
        <f>SUM($D$2:$D340)</f>
        <v>660975000</v>
      </c>
      <c r="H340" s="1" t="str">
        <f t="shared" si="22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660975000</v>
      </c>
      <c r="L340" s="1" t="str">
        <f t="shared" si="21"/>
        <v>Desember</v>
      </c>
      <c r="M340" s="2">
        <f>SUMIFS(Belanja[Indogrosir],Belanja[BULAN],L340)</f>
        <v>0</v>
      </c>
      <c r="N340" s="2" cm="1">
        <f t="array" ref="N340">_xlfn.XLOOKUP(TRUE,Belanja[BULAN]=L340,Belanja[TOTAL],,,-1)</f>
        <v>660975000</v>
      </c>
    </row>
    <row r="341" spans="1:14" x14ac:dyDescent="0.25">
      <c r="A341" s="1">
        <f>SETUP!$B$1</f>
        <v>2024</v>
      </c>
      <c r="B341" s="1" t="str">
        <f t="shared" si="23"/>
        <v>Desember</v>
      </c>
      <c r="C341" s="1">
        <f t="shared" si="20"/>
        <v>5</v>
      </c>
      <c r="D341" s="5"/>
      <c r="E341" s="2"/>
      <c r="F341" s="2">
        <f>SUM($D$2:$D341)</f>
        <v>660975000</v>
      </c>
      <c r="H341" s="1" t="str">
        <f t="shared" si="22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660975000</v>
      </c>
      <c r="L341" s="1" t="str">
        <f t="shared" si="21"/>
        <v>Desember</v>
      </c>
      <c r="M341" s="2">
        <f>SUMIFS(Belanja[Indogrosir],Belanja[BULAN],L341)</f>
        <v>0</v>
      </c>
      <c r="N341" s="2" cm="1">
        <f t="array" ref="N341">_xlfn.XLOOKUP(TRUE,Belanja[BULAN]=L341,Belanja[TOTAL],,,-1)</f>
        <v>660975000</v>
      </c>
    </row>
    <row r="342" spans="1:14" x14ac:dyDescent="0.25">
      <c r="A342" s="1">
        <f>SETUP!$B$1</f>
        <v>2024</v>
      </c>
      <c r="B342" s="1" t="str">
        <f t="shared" si="23"/>
        <v>Desember</v>
      </c>
      <c r="C342" s="1">
        <f t="shared" si="20"/>
        <v>6</v>
      </c>
      <c r="D342" s="4"/>
      <c r="E342" s="6"/>
      <c r="F342" s="2">
        <f>SUM($D$2:$D342)</f>
        <v>660975000</v>
      </c>
      <c r="H342" s="1" t="str">
        <f t="shared" si="22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660975000</v>
      </c>
      <c r="L342" s="1" t="str">
        <f t="shared" si="21"/>
        <v>Desember</v>
      </c>
      <c r="M342" s="2">
        <f>SUMIFS(Belanja[Indogrosir],Belanja[BULAN],L342)</f>
        <v>0</v>
      </c>
      <c r="N342" s="2" cm="1">
        <f t="array" ref="N342">_xlfn.XLOOKUP(TRUE,Belanja[BULAN]=L342,Belanja[TOTAL],,,-1)</f>
        <v>660975000</v>
      </c>
    </row>
    <row r="343" spans="1:14" x14ac:dyDescent="0.25">
      <c r="A343" s="1">
        <f>SETUP!$B$1</f>
        <v>2024</v>
      </c>
      <c r="B343" s="1" t="str">
        <f t="shared" si="23"/>
        <v>Desember</v>
      </c>
      <c r="C343" s="1">
        <f t="shared" si="20"/>
        <v>7</v>
      </c>
      <c r="D343" s="5"/>
      <c r="E343" s="2"/>
      <c r="F343" s="2">
        <f>SUM($D$2:$D343)</f>
        <v>660975000</v>
      </c>
      <c r="H343" s="1" t="str">
        <f t="shared" si="22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660975000</v>
      </c>
      <c r="L343" s="1" t="str">
        <f t="shared" si="21"/>
        <v>Desember</v>
      </c>
      <c r="M343" s="2">
        <f>SUMIFS(Belanja[Indogrosir],Belanja[BULAN],L343)</f>
        <v>0</v>
      </c>
      <c r="N343" s="2" cm="1">
        <f t="array" ref="N343">_xlfn.XLOOKUP(TRUE,Belanja[BULAN]=L343,Belanja[TOTAL],,,-1)</f>
        <v>660975000</v>
      </c>
    </row>
    <row r="344" spans="1:14" x14ac:dyDescent="0.25">
      <c r="A344" s="1">
        <f>SETUP!$B$1</f>
        <v>2024</v>
      </c>
      <c r="B344" s="1" t="str">
        <f t="shared" si="23"/>
        <v>Desember</v>
      </c>
      <c r="C344" s="1">
        <f t="shared" si="20"/>
        <v>8</v>
      </c>
      <c r="D344" s="4"/>
      <c r="E344" s="6"/>
      <c r="F344" s="2">
        <f>SUM($D$2:$D344)</f>
        <v>660975000</v>
      </c>
      <c r="H344" s="1" t="str">
        <f t="shared" si="22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660975000</v>
      </c>
      <c r="L344" s="1" t="str">
        <f t="shared" si="21"/>
        <v>Desember</v>
      </c>
      <c r="M344" s="2">
        <f>SUMIFS(Belanja[Indogrosir],Belanja[BULAN],L344)</f>
        <v>0</v>
      </c>
      <c r="N344" s="2" cm="1">
        <f t="array" ref="N344">_xlfn.XLOOKUP(TRUE,Belanja[BULAN]=L344,Belanja[TOTAL],,,-1)</f>
        <v>660975000</v>
      </c>
    </row>
    <row r="345" spans="1:14" x14ac:dyDescent="0.25">
      <c r="A345" s="1">
        <f>SETUP!$B$1</f>
        <v>2024</v>
      </c>
      <c r="B345" s="1" t="str">
        <f t="shared" si="23"/>
        <v>Desember</v>
      </c>
      <c r="C345" s="1">
        <f t="shared" si="20"/>
        <v>9</v>
      </c>
      <c r="D345" s="5"/>
      <c r="E345" s="2"/>
      <c r="F345" s="2">
        <f>SUM($D$2:$D345)</f>
        <v>660975000</v>
      </c>
      <c r="H345" s="1" t="str">
        <f t="shared" si="22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660975000</v>
      </c>
      <c r="L345" s="1" t="str">
        <f t="shared" si="21"/>
        <v>Desember</v>
      </c>
      <c r="M345" s="2">
        <f>SUMIFS(Belanja[Indogrosir],Belanja[BULAN],L345)</f>
        <v>0</v>
      </c>
      <c r="N345" s="2" cm="1">
        <f t="array" ref="N345">_xlfn.XLOOKUP(TRUE,Belanja[BULAN]=L345,Belanja[TOTAL],,,-1)</f>
        <v>660975000</v>
      </c>
    </row>
    <row r="346" spans="1:14" x14ac:dyDescent="0.25">
      <c r="A346" s="1">
        <f>SETUP!$B$1</f>
        <v>2024</v>
      </c>
      <c r="B346" s="1" t="str">
        <f t="shared" si="23"/>
        <v>Desember</v>
      </c>
      <c r="C346" s="1">
        <f t="shared" si="20"/>
        <v>10</v>
      </c>
      <c r="D346" s="4"/>
      <c r="E346" s="6"/>
      <c r="F346" s="2">
        <f>SUM($D$2:$D346)</f>
        <v>660975000</v>
      </c>
      <c r="H346" s="1" t="str">
        <f t="shared" si="22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660975000</v>
      </c>
      <c r="L346" s="1" t="str">
        <f t="shared" si="21"/>
        <v>Desember</v>
      </c>
      <c r="M346" s="2">
        <f>SUMIFS(Belanja[Indogrosir],Belanja[BULAN],L346)</f>
        <v>0</v>
      </c>
      <c r="N346" s="2" cm="1">
        <f t="array" ref="N346">_xlfn.XLOOKUP(TRUE,Belanja[BULAN]=L346,Belanja[TOTAL],,,-1)</f>
        <v>660975000</v>
      </c>
    </row>
    <row r="347" spans="1:14" x14ac:dyDescent="0.25">
      <c r="A347" s="1">
        <f>SETUP!$B$1</f>
        <v>2024</v>
      </c>
      <c r="B347" s="1" t="str">
        <f t="shared" si="23"/>
        <v>Desember</v>
      </c>
      <c r="C347" s="1">
        <f t="shared" si="20"/>
        <v>11</v>
      </c>
      <c r="D347" s="5"/>
      <c r="E347" s="2"/>
      <c r="F347" s="2">
        <f>SUM($D$2:$D347)</f>
        <v>660975000</v>
      </c>
      <c r="H347" s="1" t="str">
        <f t="shared" si="22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660975000</v>
      </c>
      <c r="L347" s="1" t="str">
        <f t="shared" si="21"/>
        <v>Desember</v>
      </c>
      <c r="M347" s="2">
        <f>SUMIFS(Belanja[Indogrosir],Belanja[BULAN],L347)</f>
        <v>0</v>
      </c>
      <c r="N347" s="2" cm="1">
        <f t="array" ref="N347">_xlfn.XLOOKUP(TRUE,Belanja[BULAN]=L347,Belanja[TOTAL],,,-1)</f>
        <v>660975000</v>
      </c>
    </row>
    <row r="348" spans="1:14" x14ac:dyDescent="0.25">
      <c r="A348" s="1">
        <f>SETUP!$B$1</f>
        <v>2024</v>
      </c>
      <c r="B348" s="1" t="str">
        <f t="shared" si="23"/>
        <v>Desember</v>
      </c>
      <c r="C348" s="1">
        <f t="shared" si="20"/>
        <v>12</v>
      </c>
      <c r="D348" s="4"/>
      <c r="E348" s="6"/>
      <c r="F348" s="2">
        <f>SUM($D$2:$D348)</f>
        <v>660975000</v>
      </c>
      <c r="H348" s="1" t="str">
        <f t="shared" si="22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660975000</v>
      </c>
      <c r="L348" s="1" t="str">
        <f t="shared" si="21"/>
        <v>Desember</v>
      </c>
      <c r="M348" s="2">
        <f>SUMIFS(Belanja[Indogrosir],Belanja[BULAN],L348)</f>
        <v>0</v>
      </c>
      <c r="N348" s="2" cm="1">
        <f t="array" ref="N348">_xlfn.XLOOKUP(TRUE,Belanja[BULAN]=L348,Belanja[TOTAL],,,-1)</f>
        <v>660975000</v>
      </c>
    </row>
    <row r="349" spans="1:14" x14ac:dyDescent="0.25">
      <c r="A349" s="1">
        <f>SETUP!$B$1</f>
        <v>2024</v>
      </c>
      <c r="B349" s="1" t="str">
        <f t="shared" si="23"/>
        <v>Desember</v>
      </c>
      <c r="C349" s="1">
        <f t="shared" si="20"/>
        <v>13</v>
      </c>
      <c r="D349" s="5"/>
      <c r="E349" s="2"/>
      <c r="F349" s="2">
        <f>SUM($D$2:$D349)</f>
        <v>660975000</v>
      </c>
      <c r="H349" s="1" t="str">
        <f t="shared" si="22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660975000</v>
      </c>
      <c r="L349" s="1" t="str">
        <f t="shared" si="21"/>
        <v>Desember</v>
      </c>
      <c r="M349" s="2">
        <f>SUMIFS(Belanja[Indogrosir],Belanja[BULAN],L349)</f>
        <v>0</v>
      </c>
      <c r="N349" s="2" cm="1">
        <f t="array" ref="N349">_xlfn.XLOOKUP(TRUE,Belanja[BULAN]=L349,Belanja[TOTAL],,,-1)</f>
        <v>660975000</v>
      </c>
    </row>
    <row r="350" spans="1:14" x14ac:dyDescent="0.25">
      <c r="A350" s="1">
        <f>SETUP!$B$1</f>
        <v>2024</v>
      </c>
      <c r="B350" s="1" t="str">
        <f t="shared" si="23"/>
        <v>Desember</v>
      </c>
      <c r="C350" s="1">
        <f t="shared" si="20"/>
        <v>14</v>
      </c>
      <c r="D350" s="4"/>
      <c r="E350" s="6"/>
      <c r="F350" s="2">
        <f>SUM($D$2:$D350)</f>
        <v>660975000</v>
      </c>
      <c r="H350" s="1" t="str">
        <f t="shared" si="22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660975000</v>
      </c>
      <c r="L350" s="1" t="str">
        <f t="shared" si="21"/>
        <v>Desember</v>
      </c>
      <c r="M350" s="2">
        <f>SUMIFS(Belanja[Indogrosir],Belanja[BULAN],L350)</f>
        <v>0</v>
      </c>
      <c r="N350" s="2" cm="1">
        <f t="array" ref="N350">_xlfn.XLOOKUP(TRUE,Belanja[BULAN]=L350,Belanja[TOTAL],,,-1)</f>
        <v>660975000</v>
      </c>
    </row>
    <row r="351" spans="1:14" x14ac:dyDescent="0.25">
      <c r="A351" s="1">
        <f>SETUP!$B$1</f>
        <v>2024</v>
      </c>
      <c r="B351" s="1" t="str">
        <f t="shared" si="23"/>
        <v>Desember</v>
      </c>
      <c r="C351" s="1">
        <f t="shared" si="20"/>
        <v>15</v>
      </c>
      <c r="D351" s="5"/>
      <c r="E351" s="2"/>
      <c r="F351" s="2">
        <f>SUM($D$2:$D351)</f>
        <v>660975000</v>
      </c>
      <c r="H351" s="1" t="str">
        <f t="shared" si="22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660975000</v>
      </c>
      <c r="L351" s="1" t="str">
        <f t="shared" si="21"/>
        <v>Desember</v>
      </c>
      <c r="M351" s="2">
        <f>SUMIFS(Belanja[Indogrosir],Belanja[BULAN],L351)</f>
        <v>0</v>
      </c>
      <c r="N351" s="2" cm="1">
        <f t="array" ref="N351">_xlfn.XLOOKUP(TRUE,Belanja[BULAN]=L351,Belanja[TOTAL],,,-1)</f>
        <v>660975000</v>
      </c>
    </row>
    <row r="352" spans="1:14" x14ac:dyDescent="0.25">
      <c r="A352" s="1">
        <f>SETUP!$B$1</f>
        <v>2024</v>
      </c>
      <c r="B352" s="1" t="str">
        <f t="shared" si="23"/>
        <v>Desember</v>
      </c>
      <c r="C352" s="1">
        <f t="shared" si="20"/>
        <v>16</v>
      </c>
      <c r="D352" s="4"/>
      <c r="E352" s="6"/>
      <c r="F352" s="2">
        <f>SUM($D$2:$D352)</f>
        <v>660975000</v>
      </c>
      <c r="H352" s="1" t="str">
        <f t="shared" si="22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660975000</v>
      </c>
      <c r="L352" s="1" t="str">
        <f t="shared" si="21"/>
        <v>Desember</v>
      </c>
      <c r="M352" s="2">
        <f>SUMIFS(Belanja[Indogrosir],Belanja[BULAN],L352)</f>
        <v>0</v>
      </c>
      <c r="N352" s="2" cm="1">
        <f t="array" ref="N352">_xlfn.XLOOKUP(TRUE,Belanja[BULAN]=L352,Belanja[TOTAL],,,-1)</f>
        <v>660975000</v>
      </c>
    </row>
    <row r="353" spans="1:14" x14ac:dyDescent="0.25">
      <c r="A353" s="1">
        <f>SETUP!$B$1</f>
        <v>2024</v>
      </c>
      <c r="B353" s="1" t="str">
        <f t="shared" si="23"/>
        <v>Desember</v>
      </c>
      <c r="C353" s="1">
        <f t="shared" si="20"/>
        <v>17</v>
      </c>
      <c r="D353" s="5"/>
      <c r="E353" s="2"/>
      <c r="F353" s="2">
        <f>SUM($D$2:$D353)</f>
        <v>660975000</v>
      </c>
      <c r="H353" s="1" t="str">
        <f t="shared" si="22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660975000</v>
      </c>
      <c r="L353" s="1" t="str">
        <f t="shared" si="21"/>
        <v>Desember</v>
      </c>
      <c r="M353" s="2">
        <f>SUMIFS(Belanja[Indogrosir],Belanja[BULAN],L353)</f>
        <v>0</v>
      </c>
      <c r="N353" s="2" cm="1">
        <f t="array" ref="N353">_xlfn.XLOOKUP(TRUE,Belanja[BULAN]=L353,Belanja[TOTAL],,,-1)</f>
        <v>660975000</v>
      </c>
    </row>
    <row r="354" spans="1:14" x14ac:dyDescent="0.25">
      <c r="A354" s="1">
        <f>SETUP!$B$1</f>
        <v>2024</v>
      </c>
      <c r="B354" s="1" t="str">
        <f t="shared" si="23"/>
        <v>Desember</v>
      </c>
      <c r="C354" s="1">
        <f t="shared" si="20"/>
        <v>18</v>
      </c>
      <c r="D354" s="4"/>
      <c r="E354" s="6"/>
      <c r="F354" s="2">
        <f>SUM($D$2:$D354)</f>
        <v>660975000</v>
      </c>
      <c r="H354" s="1" t="str">
        <f t="shared" si="22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660975000</v>
      </c>
      <c r="L354" s="1" t="str">
        <f t="shared" si="21"/>
        <v>Desember</v>
      </c>
      <c r="M354" s="2">
        <f>SUMIFS(Belanja[Indogrosir],Belanja[BULAN],L354)</f>
        <v>0</v>
      </c>
      <c r="N354" s="2" cm="1">
        <f t="array" ref="N354">_xlfn.XLOOKUP(TRUE,Belanja[BULAN]=L354,Belanja[TOTAL],,,-1)</f>
        <v>660975000</v>
      </c>
    </row>
    <row r="355" spans="1:14" x14ac:dyDescent="0.25">
      <c r="A355" s="1">
        <f>SETUP!$B$1</f>
        <v>2024</v>
      </c>
      <c r="B355" s="1" t="str">
        <f t="shared" si="23"/>
        <v>Desember</v>
      </c>
      <c r="C355" s="1">
        <f t="shared" si="20"/>
        <v>19</v>
      </c>
      <c r="D355" s="5"/>
      <c r="E355" s="2"/>
      <c r="F355" s="2">
        <f>SUM($D$2:$D355)</f>
        <v>660975000</v>
      </c>
      <c r="H355" s="1" t="str">
        <f t="shared" si="22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660975000</v>
      </c>
      <c r="L355" s="1" t="str">
        <f t="shared" si="21"/>
        <v>Desember</v>
      </c>
      <c r="M355" s="2">
        <f>SUMIFS(Belanja[Indogrosir],Belanja[BULAN],L355)</f>
        <v>0</v>
      </c>
      <c r="N355" s="2" cm="1">
        <f t="array" ref="N355">_xlfn.XLOOKUP(TRUE,Belanja[BULAN]=L355,Belanja[TOTAL],,,-1)</f>
        <v>660975000</v>
      </c>
    </row>
    <row r="356" spans="1:14" x14ac:dyDescent="0.25">
      <c r="A356" s="1">
        <f>SETUP!$B$1</f>
        <v>2024</v>
      </c>
      <c r="B356" s="1" t="str">
        <f t="shared" si="23"/>
        <v>Desember</v>
      </c>
      <c r="C356" s="1">
        <f t="shared" si="20"/>
        <v>20</v>
      </c>
      <c r="D356" s="4"/>
      <c r="E356" s="6"/>
      <c r="F356" s="2">
        <f>SUM($D$2:$D356)</f>
        <v>660975000</v>
      </c>
      <c r="H356" s="1" t="str">
        <f t="shared" si="22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660975000</v>
      </c>
      <c r="L356" s="1" t="str">
        <f t="shared" si="21"/>
        <v>Desember</v>
      </c>
      <c r="M356" s="2">
        <f>SUMIFS(Belanja[Indogrosir],Belanja[BULAN],L356)</f>
        <v>0</v>
      </c>
      <c r="N356" s="2" cm="1">
        <f t="array" ref="N356">_xlfn.XLOOKUP(TRUE,Belanja[BULAN]=L356,Belanja[TOTAL],,,-1)</f>
        <v>660975000</v>
      </c>
    </row>
    <row r="357" spans="1:14" x14ac:dyDescent="0.25">
      <c r="A357" s="1">
        <f>SETUP!$B$1</f>
        <v>2024</v>
      </c>
      <c r="B357" s="1" t="str">
        <f t="shared" si="23"/>
        <v>Desember</v>
      </c>
      <c r="C357" s="1">
        <f t="shared" si="20"/>
        <v>21</v>
      </c>
      <c r="D357" s="5"/>
      <c r="E357" s="2"/>
      <c r="F357" s="2">
        <f>SUM($D$2:$D357)</f>
        <v>660975000</v>
      </c>
      <c r="H357" s="1" t="str">
        <f t="shared" si="22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660975000</v>
      </c>
      <c r="L357" s="1" t="str">
        <f t="shared" si="21"/>
        <v>Desember</v>
      </c>
      <c r="M357" s="2">
        <f>SUMIFS(Belanja[Indogrosir],Belanja[BULAN],L357)</f>
        <v>0</v>
      </c>
      <c r="N357" s="2" cm="1">
        <f t="array" ref="N357">_xlfn.XLOOKUP(TRUE,Belanja[BULAN]=L357,Belanja[TOTAL],,,-1)</f>
        <v>660975000</v>
      </c>
    </row>
    <row r="358" spans="1:14" x14ac:dyDescent="0.25">
      <c r="A358" s="1">
        <f>SETUP!$B$1</f>
        <v>2024</v>
      </c>
      <c r="B358" s="1" t="str">
        <f t="shared" si="23"/>
        <v>Desember</v>
      </c>
      <c r="C358" s="1">
        <f t="shared" si="20"/>
        <v>22</v>
      </c>
      <c r="D358" s="4"/>
      <c r="E358" s="6"/>
      <c r="F358" s="2">
        <f>SUM($D$2:$D358)</f>
        <v>660975000</v>
      </c>
      <c r="H358" s="1" t="str">
        <f t="shared" si="22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660975000</v>
      </c>
      <c r="L358" s="1" t="str">
        <f t="shared" si="21"/>
        <v>Desember</v>
      </c>
      <c r="M358" s="2">
        <f>SUMIFS(Belanja[Indogrosir],Belanja[BULAN],L358)</f>
        <v>0</v>
      </c>
      <c r="N358" s="2" cm="1">
        <f t="array" ref="N358">_xlfn.XLOOKUP(TRUE,Belanja[BULAN]=L358,Belanja[TOTAL],,,-1)</f>
        <v>660975000</v>
      </c>
    </row>
    <row r="359" spans="1:14" x14ac:dyDescent="0.25">
      <c r="A359" s="1">
        <f>SETUP!$B$1</f>
        <v>2024</v>
      </c>
      <c r="B359" s="1" t="str">
        <f t="shared" si="23"/>
        <v>Desember</v>
      </c>
      <c r="C359" s="1">
        <f t="shared" si="20"/>
        <v>23</v>
      </c>
      <c r="D359" s="5"/>
      <c r="E359" s="2"/>
      <c r="F359" s="2">
        <f>SUM($D$2:$D359)</f>
        <v>660975000</v>
      </c>
      <c r="H359" s="1" t="str">
        <f t="shared" si="22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660975000</v>
      </c>
      <c r="L359" s="1" t="str">
        <f t="shared" si="21"/>
        <v>Desember</v>
      </c>
      <c r="M359" s="2">
        <f>SUMIFS(Belanja[Indogrosir],Belanja[BULAN],L359)</f>
        <v>0</v>
      </c>
      <c r="N359" s="2" cm="1">
        <f t="array" ref="N359">_xlfn.XLOOKUP(TRUE,Belanja[BULAN]=L359,Belanja[TOTAL],,,-1)</f>
        <v>660975000</v>
      </c>
    </row>
    <row r="360" spans="1:14" x14ac:dyDescent="0.25">
      <c r="A360" s="1">
        <f>SETUP!$B$1</f>
        <v>2024</v>
      </c>
      <c r="B360" s="1" t="str">
        <f t="shared" si="23"/>
        <v>Desember</v>
      </c>
      <c r="C360" s="1">
        <f t="shared" si="20"/>
        <v>24</v>
      </c>
      <c r="D360" s="4"/>
      <c r="E360" s="6"/>
      <c r="F360" s="2">
        <f>SUM($D$2:$D360)</f>
        <v>660975000</v>
      </c>
      <c r="H360" s="1" t="str">
        <f t="shared" si="22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660975000</v>
      </c>
      <c r="L360" s="1" t="str">
        <f t="shared" si="21"/>
        <v>Desember</v>
      </c>
      <c r="M360" s="2">
        <f>SUMIFS(Belanja[Indogrosir],Belanja[BULAN],L360)</f>
        <v>0</v>
      </c>
      <c r="N360" s="2" cm="1">
        <f t="array" ref="N360">_xlfn.XLOOKUP(TRUE,Belanja[BULAN]=L360,Belanja[TOTAL],,,-1)</f>
        <v>660975000</v>
      </c>
    </row>
    <row r="361" spans="1:14" x14ac:dyDescent="0.25">
      <c r="A361" s="1">
        <f>SETUP!$B$1</f>
        <v>2024</v>
      </c>
      <c r="B361" s="1" t="str">
        <f t="shared" si="23"/>
        <v>Desember</v>
      </c>
      <c r="C361" s="1">
        <f t="shared" si="20"/>
        <v>25</v>
      </c>
      <c r="D361" s="5"/>
      <c r="E361" s="2"/>
      <c r="F361" s="2">
        <f>SUM($D$2:$D361)</f>
        <v>660975000</v>
      </c>
      <c r="H361" s="1" t="str">
        <f t="shared" si="22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660975000</v>
      </c>
      <c r="L361" s="1" t="str">
        <f t="shared" si="21"/>
        <v>Desember</v>
      </c>
      <c r="M361" s="2">
        <f>SUMIFS(Belanja[Indogrosir],Belanja[BULAN],L361)</f>
        <v>0</v>
      </c>
      <c r="N361" s="2" cm="1">
        <f t="array" ref="N361">_xlfn.XLOOKUP(TRUE,Belanja[BULAN]=L361,Belanja[TOTAL],,,-1)</f>
        <v>660975000</v>
      </c>
    </row>
    <row r="362" spans="1:14" x14ac:dyDescent="0.25">
      <c r="A362" s="1">
        <f>SETUP!$B$1</f>
        <v>2024</v>
      </c>
      <c r="B362" s="1" t="str">
        <f t="shared" si="23"/>
        <v>Desember</v>
      </c>
      <c r="C362" s="1">
        <f t="shared" si="20"/>
        <v>26</v>
      </c>
      <c r="D362" s="4"/>
      <c r="E362" s="6"/>
      <c r="F362" s="2">
        <f>SUM($D$2:$D362)</f>
        <v>660975000</v>
      </c>
      <c r="H362" s="1" t="str">
        <f t="shared" si="22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660975000</v>
      </c>
      <c r="L362" s="1" t="str">
        <f t="shared" si="21"/>
        <v>Desember</v>
      </c>
      <c r="M362" s="2">
        <f>SUMIFS(Belanja[Indogrosir],Belanja[BULAN],L362)</f>
        <v>0</v>
      </c>
      <c r="N362" s="2" cm="1">
        <f t="array" ref="N362">_xlfn.XLOOKUP(TRUE,Belanja[BULAN]=L362,Belanja[TOTAL],,,-1)</f>
        <v>660975000</v>
      </c>
    </row>
    <row r="363" spans="1:14" x14ac:dyDescent="0.25">
      <c r="A363" s="1">
        <f>SETUP!$B$1</f>
        <v>2024</v>
      </c>
      <c r="B363" s="1" t="str">
        <f t="shared" si="23"/>
        <v>Desember</v>
      </c>
      <c r="C363" s="1">
        <f t="shared" si="20"/>
        <v>27</v>
      </c>
      <c r="D363" s="5"/>
      <c r="E363" s="2"/>
      <c r="F363" s="2">
        <f>SUM($D$2:$D363)</f>
        <v>660975000</v>
      </c>
      <c r="H363" s="1" t="str">
        <f t="shared" si="22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660975000</v>
      </c>
      <c r="L363" s="1" t="str">
        <f t="shared" si="21"/>
        <v>Desember</v>
      </c>
      <c r="M363" s="2">
        <f>SUMIFS(Belanja[Indogrosir],Belanja[BULAN],L363)</f>
        <v>0</v>
      </c>
      <c r="N363" s="2" cm="1">
        <f t="array" ref="N363">_xlfn.XLOOKUP(TRUE,Belanja[BULAN]=L363,Belanja[TOTAL],,,-1)</f>
        <v>660975000</v>
      </c>
    </row>
    <row r="364" spans="1:14" x14ac:dyDescent="0.25">
      <c r="A364" s="1">
        <f>SETUP!$B$1</f>
        <v>2024</v>
      </c>
      <c r="B364" s="1" t="str">
        <f t="shared" si="23"/>
        <v>Desember</v>
      </c>
      <c r="C364" s="1">
        <f t="shared" si="20"/>
        <v>28</v>
      </c>
      <c r="D364" s="4"/>
      <c r="E364" s="6"/>
      <c r="F364" s="2">
        <f>SUM($D$2:$D364)</f>
        <v>660975000</v>
      </c>
      <c r="H364" s="1" t="str">
        <f t="shared" si="22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660975000</v>
      </c>
      <c r="L364" s="1" t="str">
        <f t="shared" si="21"/>
        <v>Desember</v>
      </c>
      <c r="M364" s="2">
        <f>SUMIFS(Belanja[Indogrosir],Belanja[BULAN],L364)</f>
        <v>0</v>
      </c>
      <c r="N364" s="2" cm="1">
        <f t="array" ref="N364">_xlfn.XLOOKUP(TRUE,Belanja[BULAN]=L364,Belanja[TOTAL],,,-1)</f>
        <v>660975000</v>
      </c>
    </row>
    <row r="365" spans="1:14" x14ac:dyDescent="0.25">
      <c r="A365" s="1">
        <f>SETUP!$B$1</f>
        <v>2024</v>
      </c>
      <c r="B365" s="1" t="str">
        <f t="shared" si="23"/>
        <v>Desember</v>
      </c>
      <c r="C365" s="1">
        <f t="shared" si="20"/>
        <v>29</v>
      </c>
      <c r="D365" s="5"/>
      <c r="E365" s="2"/>
      <c r="F365" s="2">
        <f>SUM($D$2:$D365)</f>
        <v>660975000</v>
      </c>
      <c r="H365" s="1" t="str">
        <f t="shared" si="22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660975000</v>
      </c>
      <c r="L365" s="1" t="str">
        <f t="shared" si="21"/>
        <v>Desember</v>
      </c>
      <c r="M365" s="2">
        <f>SUMIFS(Belanja[Indogrosir],Belanja[BULAN],L365)</f>
        <v>0</v>
      </c>
      <c r="N365" s="2" cm="1">
        <f t="array" ref="N365">_xlfn.XLOOKUP(TRUE,Belanja[BULAN]=L365,Belanja[TOTAL],,,-1)</f>
        <v>660975000</v>
      </c>
    </row>
    <row r="366" spans="1:14" x14ac:dyDescent="0.25">
      <c r="A366" s="1">
        <f>SETUP!$B$1</f>
        <v>2024</v>
      </c>
      <c r="B366" s="1" t="str">
        <f t="shared" si="23"/>
        <v>Desember</v>
      </c>
      <c r="C366" s="1">
        <f t="shared" si="20"/>
        <v>30</v>
      </c>
      <c r="D366" s="4"/>
      <c r="E366" s="6"/>
      <c r="F366" s="2">
        <f>SUM($D$2:$D366)</f>
        <v>660975000</v>
      </c>
      <c r="H366" s="1" t="str">
        <f t="shared" si="22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660975000</v>
      </c>
      <c r="L366" s="1" t="str">
        <f t="shared" si="21"/>
        <v>Desember</v>
      </c>
      <c r="M366" s="2">
        <f>SUMIFS(Belanja[Indogrosir],Belanja[BULAN],L366)</f>
        <v>0</v>
      </c>
      <c r="N366" s="2" cm="1">
        <f t="array" ref="N366">_xlfn.XLOOKUP(TRUE,Belanja[BULAN]=L366,Belanja[TOTAL],,,-1)</f>
        <v>660975000</v>
      </c>
    </row>
    <row r="367" spans="1:14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660975000</v>
      </c>
      <c r="H367" s="1" t="str">
        <f t="shared" si="22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660975000</v>
      </c>
      <c r="L367" s="1" t="str">
        <f t="shared" si="21"/>
        <v>Desember</v>
      </c>
      <c r="M367" s="2">
        <f>SUMIFS(Belanja[Indogrosir],Belanja[BULAN],L367)</f>
        <v>0</v>
      </c>
      <c r="N367" s="2" cm="1">
        <f t="array" ref="N367">_xlfn.XLOOKUP(TRUE,Belanja[BULAN]=L367,Belanja[TOTAL],,,-1)</f>
        <v>660975000</v>
      </c>
    </row>
  </sheetData>
  <conditionalFormatting sqref="A367:C367 F367">
    <cfRule type="expression" dxfId="10" priority="5">
      <formula>$A$367=""</formula>
    </cfRule>
    <cfRule type="cellIs" dxfId="9" priority="6" operator="equal">
      <formula>""""""</formula>
    </cfRule>
  </conditionalFormatting>
  <conditionalFormatting sqref="D367:E367">
    <cfRule type="expression" dxfId="8" priority="2">
      <formula>$A$367=""</formula>
    </cfRule>
    <cfRule type="cellIs" dxfId="7" priority="3" operator="equal">
      <formula>""""""</formula>
    </cfRule>
  </conditionalFormatting>
  <conditionalFormatting sqref="H367:J367">
    <cfRule type="expression" dxfId="6" priority="4">
      <formula>$H$367=""</formula>
    </cfRule>
  </conditionalFormatting>
  <conditionalFormatting sqref="L367:N367">
    <cfRule type="expression" dxfId="5" priority="1">
      <formula>$H$367=""</formula>
    </cfRule>
  </conditionalFormatting>
  <dataValidations count="1">
    <dataValidation type="list" allowBlank="1" showInputMessage="1" showErrorMessage="1" sqref="H2:H367 L2:L367" xr:uid="{28388277-C7AF-41FE-9BF8-9CE776B08FCF}">
      <formula1>$B$2:$B$367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287" activePane="bottomRight" state="frozen"/>
      <selection pane="topRight"/>
      <selection pane="bottomLeft"/>
      <selection pane="bottomRight" activeCell="D302" sqref="D30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61127000</v>
      </c>
      <c r="I215" s="2" cm="1">
        <f t="array" ref="I215">_xlfn.XLOOKUP(TRUE,Transferan[BULAN]=G215,Transferan[TOTAL],,,-1)</f>
        <v>427198000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61127000</v>
      </c>
      <c r="I216" s="2" cm="1">
        <f t="array" ref="I216">_xlfn.XLOOKUP(TRUE,Transferan[BULAN]=G216,Transferan[TOTAL],,,-1)</f>
        <v>427198000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61127000</v>
      </c>
      <c r="I217" s="2" cm="1">
        <f t="array" ref="I217">_xlfn.XLOOKUP(TRUE,Transferan[BULAN]=G217,Transferan[TOTAL],,,-1)</f>
        <v>427198000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61127000</v>
      </c>
      <c r="I218" s="2" cm="1">
        <f t="array" ref="I218">_xlfn.XLOOKUP(TRUE,Transferan[BULAN]=G218,Transferan[TOTAL],,,-1)</f>
        <v>427198000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61127000</v>
      </c>
      <c r="I219" s="2" cm="1">
        <f t="array" ref="I219">_xlfn.XLOOKUP(TRUE,Transferan[BULAN]=G219,Transferan[TOTAL],,,-1)</f>
        <v>427198000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61127000</v>
      </c>
      <c r="I220" s="2" cm="1">
        <f t="array" ref="I220">_xlfn.XLOOKUP(TRUE,Transferan[BULAN]=G220,Transferan[TOTAL],,,-1)</f>
        <v>427198000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61127000</v>
      </c>
      <c r="I221" s="2" cm="1">
        <f t="array" ref="I221">_xlfn.XLOOKUP(TRUE,Transferan[BULAN]=G221,Transferan[TOTAL],,,-1)</f>
        <v>427198000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61127000</v>
      </c>
      <c r="I222" s="2" cm="1">
        <f t="array" ref="I222">_xlfn.XLOOKUP(TRUE,Transferan[BULAN]=G222,Transferan[TOTAL],,,-1)</f>
        <v>427198000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61127000</v>
      </c>
      <c r="I223" s="2" cm="1">
        <f t="array" ref="I223">_xlfn.XLOOKUP(TRUE,Transferan[BULAN]=G223,Transferan[TOTAL],,,-1)</f>
        <v>427198000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61127000</v>
      </c>
      <c r="I224" s="2" cm="1">
        <f t="array" ref="I224">_xlfn.XLOOKUP(TRUE,Transferan[BULAN]=G224,Transferan[TOTAL],,,-1)</f>
        <v>427198000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61127000</v>
      </c>
      <c r="I225" s="2" cm="1">
        <f t="array" ref="I225">_xlfn.XLOOKUP(TRUE,Transferan[BULAN]=G225,Transferan[TOTAL],,,-1)</f>
        <v>427198000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61127000</v>
      </c>
      <c r="I226" s="2" cm="1">
        <f t="array" ref="I226">_xlfn.XLOOKUP(TRUE,Transferan[BULAN]=G226,Transferan[TOTAL],,,-1)</f>
        <v>427198000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61127000</v>
      </c>
      <c r="I227" s="2" cm="1">
        <f t="array" ref="I227">_xlfn.XLOOKUP(TRUE,Transferan[BULAN]=G227,Transferan[TOTAL],,,-1)</f>
        <v>427198000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61127000</v>
      </c>
      <c r="I228" s="2" cm="1">
        <f t="array" ref="I228">_xlfn.XLOOKUP(TRUE,Transferan[BULAN]=G228,Transferan[TOTAL],,,-1)</f>
        <v>427198000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61127000</v>
      </c>
      <c r="I229" s="2" cm="1">
        <f t="array" ref="I229">_xlfn.XLOOKUP(TRUE,Transferan[BULAN]=G229,Transferan[TOTAL],,,-1)</f>
        <v>427198000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61127000</v>
      </c>
      <c r="I230" s="2" cm="1">
        <f t="array" ref="I230">_xlfn.XLOOKUP(TRUE,Transferan[BULAN]=G230,Transferan[TOTAL],,,-1)</f>
        <v>427198000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61127000</v>
      </c>
      <c r="I231" s="2" cm="1">
        <f t="array" ref="I231">_xlfn.XLOOKUP(TRUE,Transferan[BULAN]=G231,Transferan[TOTAL],,,-1)</f>
        <v>427198000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61127000</v>
      </c>
      <c r="I232" s="2" cm="1">
        <f t="array" ref="I232">_xlfn.XLOOKUP(TRUE,Transferan[BULAN]=G232,Transferan[TOTAL],,,-1)</f>
        <v>427198000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61127000</v>
      </c>
      <c r="I233" s="2" cm="1">
        <f t="array" ref="I233">_xlfn.XLOOKUP(TRUE,Transferan[BULAN]=G233,Transferan[TOTAL],,,-1)</f>
        <v>427198000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61127000</v>
      </c>
      <c r="I234" s="2" cm="1">
        <f t="array" ref="I234">_xlfn.XLOOKUP(TRUE,Transferan[BULAN]=G234,Transferan[TOTAL],,,-1)</f>
        <v>427198000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f>SUM($D$2:$D235)</f>
        <v>408511000</v>
      </c>
      <c r="G235" s="1" t="str">
        <f t="shared" si="10"/>
        <v>Agustus</v>
      </c>
      <c r="H235" s="2">
        <f>SUMIFS(Transferan[Transferan],Transferan[BULAN],G235)</f>
        <v>61127000</v>
      </c>
      <c r="I235" s="2" cm="1">
        <f t="array" ref="I235">_xlfn.XLOOKUP(TRUE,Transferan[BULAN]=G235,Transferan[TOTAL],,,-1)</f>
        <v>427198000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2">
        <f>SUM($D$2:$D236)</f>
        <v>410435000</v>
      </c>
      <c r="G236" s="1" t="str">
        <f t="shared" si="10"/>
        <v>Agustus</v>
      </c>
      <c r="H236" s="2">
        <f>SUMIFS(Transferan[Transferan],Transferan[BULAN],G236)</f>
        <v>61127000</v>
      </c>
      <c r="I236" s="2" cm="1">
        <f t="array" ref="I236">_xlfn.XLOOKUP(TRUE,Transferan[BULAN]=G236,Transferan[TOTAL],,,-1)</f>
        <v>427198000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f>SUM($D$2:$D237)</f>
        <v>412465000</v>
      </c>
      <c r="G237" s="1" t="str">
        <f t="shared" si="10"/>
        <v>Agustus</v>
      </c>
      <c r="H237" s="2">
        <f>SUMIFS(Transferan[Transferan],Transferan[BULAN],G237)</f>
        <v>61127000</v>
      </c>
      <c r="I237" s="2" cm="1">
        <f t="array" ref="I237">_xlfn.XLOOKUP(TRUE,Transferan[BULAN]=G237,Transferan[TOTAL],,,-1)</f>
        <v>427198000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2">
        <f>SUM($D$2:$D238)</f>
        <v>414561000</v>
      </c>
      <c r="G238" s="1" t="str">
        <f t="shared" si="10"/>
        <v>Agustus</v>
      </c>
      <c r="H238" s="2">
        <f>SUMIFS(Transferan[Transferan],Transferan[BULAN],G238)</f>
        <v>61127000</v>
      </c>
      <c r="I238" s="2" cm="1">
        <f t="array" ref="I238">_xlfn.XLOOKUP(TRUE,Transferan[BULAN]=G238,Transferan[TOTAL],,,-1)</f>
        <v>427198000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f>SUM($D$2:$D239)</f>
        <v>416535000</v>
      </c>
      <c r="G239" s="1" t="str">
        <f t="shared" si="10"/>
        <v>Agustus</v>
      </c>
      <c r="H239" s="2">
        <f>SUMIFS(Transferan[Transferan],Transferan[BULAN],G239)</f>
        <v>61127000</v>
      </c>
      <c r="I239" s="2" cm="1">
        <f t="array" ref="I239">_xlfn.XLOOKUP(TRUE,Transferan[BULAN]=G239,Transferan[TOTAL],,,-1)</f>
        <v>427198000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2">
        <f>SUM($D$2:$D240)</f>
        <v>418152000</v>
      </c>
      <c r="G240" s="1" t="str">
        <f t="shared" si="10"/>
        <v>Agustus</v>
      </c>
      <c r="H240" s="2">
        <f>SUMIFS(Transferan[Transferan],Transferan[BULAN],G240)</f>
        <v>61127000</v>
      </c>
      <c r="I240" s="2" cm="1">
        <f t="array" ref="I240">_xlfn.XLOOKUP(TRUE,Transferan[BULAN]=G240,Transferan[TOTAL],,,-1)</f>
        <v>427198000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f>SUM($D$2:$D241)</f>
        <v>419940000</v>
      </c>
      <c r="G241" s="1" t="str">
        <f t="shared" si="10"/>
        <v>Agustus</v>
      </c>
      <c r="H241" s="2">
        <f>SUMIFS(Transferan[Transferan],Transferan[BULAN],G241)</f>
        <v>61127000</v>
      </c>
      <c r="I241" s="2" cm="1">
        <f t="array" ref="I241">_xlfn.XLOOKUP(TRUE,Transferan[BULAN]=G241,Transferan[TOTAL],,,-1)</f>
        <v>427198000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2">
        <f>SUM($D$2:$D242)</f>
        <v>421830000</v>
      </c>
      <c r="G242" s="1" t="str">
        <f t="shared" si="10"/>
        <v>Agustus</v>
      </c>
      <c r="H242" s="2">
        <f>SUMIFS(Transferan[Transferan],Transferan[BULAN],G242)</f>
        <v>61127000</v>
      </c>
      <c r="I242" s="2" cm="1">
        <f t="array" ref="I242">_xlfn.XLOOKUP(TRUE,Transferan[BULAN]=G242,Transferan[TOTAL],,,-1)</f>
        <v>427198000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f>SUM($D$2:$D243)</f>
        <v>423354000</v>
      </c>
      <c r="G243" s="1" t="str">
        <f t="shared" si="10"/>
        <v>Agustus</v>
      </c>
      <c r="H243" s="2">
        <f>SUMIFS(Transferan[Transferan],Transferan[BULAN],G243)</f>
        <v>61127000</v>
      </c>
      <c r="I243" s="2" cm="1">
        <f t="array" ref="I243">_xlfn.XLOOKUP(TRUE,Transferan[BULAN]=G243,Transferan[TOTAL],,,-1)</f>
        <v>427198000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>
        <v>2036000</v>
      </c>
      <c r="E244" s="2">
        <f>SUM($D$2:$D244)</f>
        <v>425390000</v>
      </c>
      <c r="G244" s="1" t="str">
        <f t="shared" si="10"/>
        <v>Agustus</v>
      </c>
      <c r="H244" s="2">
        <f>SUMIFS(Transferan[Transferan],Transferan[BULAN],G244)</f>
        <v>61127000</v>
      </c>
      <c r="I244" s="2" cm="1">
        <f t="array" ref="I244">_xlfn.XLOOKUP(TRUE,Transferan[BULAN]=G244,Transferan[TOTAL],,,-1)</f>
        <v>427198000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>
        <v>1808000</v>
      </c>
      <c r="E245" s="2">
        <f>SUM($D$2:$D245)</f>
        <v>427198000</v>
      </c>
      <c r="G245" s="1" t="str">
        <f t="shared" si="10"/>
        <v>Agustus</v>
      </c>
      <c r="H245" s="2">
        <f>SUMIFS(Transferan[Transferan],Transferan[BULAN],G245)</f>
        <v>61127000</v>
      </c>
      <c r="I245" s="2" cm="1">
        <f t="array" ref="I245">_xlfn.XLOOKUP(TRUE,Transferan[BULAN]=G245,Transferan[TOTAL],,,-1)</f>
        <v>427198000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>
        <v>1749000</v>
      </c>
      <c r="E246" s="2">
        <f>SUM($D$2:$D246)</f>
        <v>428947000</v>
      </c>
      <c r="G246" s="1" t="str">
        <f t="shared" si="10"/>
        <v>September</v>
      </c>
      <c r="H246" s="2">
        <f>SUMIFS(Transferan[Transferan],Transferan[BULAN],G246)</f>
        <v>58354000</v>
      </c>
      <c r="I246" s="2" cm="1">
        <f t="array" ref="I246">_xlfn.XLOOKUP(TRUE,Transferan[BULAN]=G246,Transferan[TOTAL],,,-1)</f>
        <v>485552000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>
        <v>1726000</v>
      </c>
      <c r="E247" s="2">
        <f>SUM($D$2:$D247)</f>
        <v>430673000</v>
      </c>
      <c r="G247" s="1" t="str">
        <f t="shared" si="10"/>
        <v>September</v>
      </c>
      <c r="H247" s="2">
        <f>SUMIFS(Transferan[Transferan],Transferan[BULAN],G247)</f>
        <v>58354000</v>
      </c>
      <c r="I247" s="2" cm="1">
        <f t="array" ref="I247">_xlfn.XLOOKUP(TRUE,Transferan[BULAN]=G247,Transferan[TOTAL],,,-1)</f>
        <v>485552000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>
        <v>2006000</v>
      </c>
      <c r="E248" s="2">
        <f>SUM($D$2:$D248)</f>
        <v>432679000</v>
      </c>
      <c r="G248" s="1" t="str">
        <f t="shared" si="10"/>
        <v>September</v>
      </c>
      <c r="H248" s="2">
        <f>SUMIFS(Transferan[Transferan],Transferan[BULAN],G248)</f>
        <v>58354000</v>
      </c>
      <c r="I248" s="2" cm="1">
        <f t="array" ref="I248">_xlfn.XLOOKUP(TRUE,Transferan[BULAN]=G248,Transferan[TOTAL],,,-1)</f>
        <v>485552000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>
        <v>1514000</v>
      </c>
      <c r="E249" s="2">
        <f>SUM($D$2:$D249)</f>
        <v>434193000</v>
      </c>
      <c r="G249" s="1" t="str">
        <f t="shared" si="10"/>
        <v>September</v>
      </c>
      <c r="H249" s="2">
        <f>SUMIFS(Transferan[Transferan],Transferan[BULAN],G249)</f>
        <v>58354000</v>
      </c>
      <c r="I249" s="2" cm="1">
        <f t="array" ref="I249">_xlfn.XLOOKUP(TRUE,Transferan[BULAN]=G249,Transferan[TOTAL],,,-1)</f>
        <v>485552000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>
        <v>2174000</v>
      </c>
      <c r="E250" s="2">
        <f>SUM($D$2:$D250)</f>
        <v>436367000</v>
      </c>
      <c r="G250" s="1" t="str">
        <f t="shared" si="10"/>
        <v>September</v>
      </c>
      <c r="H250" s="2">
        <f>SUMIFS(Transferan[Transferan],Transferan[BULAN],G250)</f>
        <v>58354000</v>
      </c>
      <c r="I250" s="2" cm="1">
        <f t="array" ref="I250">_xlfn.XLOOKUP(TRUE,Transferan[BULAN]=G250,Transferan[TOTAL],,,-1)</f>
        <v>485552000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>
        <v>1858000</v>
      </c>
      <c r="E251" s="2">
        <f>SUM($D$2:$D251)</f>
        <v>438225000</v>
      </c>
      <c r="G251" s="1" t="str">
        <f t="shared" si="10"/>
        <v>September</v>
      </c>
      <c r="H251" s="2">
        <f>SUMIFS(Transferan[Transferan],Transferan[BULAN],G251)</f>
        <v>58354000</v>
      </c>
      <c r="I251" s="2" cm="1">
        <f t="array" ref="I251">_xlfn.XLOOKUP(TRUE,Transferan[BULAN]=G251,Transferan[TOTAL],,,-1)</f>
        <v>485552000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>
        <v>1861000</v>
      </c>
      <c r="E252" s="2">
        <f>SUM($D$2:$D252)</f>
        <v>440086000</v>
      </c>
      <c r="G252" s="1" t="str">
        <f t="shared" si="10"/>
        <v>September</v>
      </c>
      <c r="H252" s="2">
        <f>SUMIFS(Transferan[Transferan],Transferan[BULAN],G252)</f>
        <v>58354000</v>
      </c>
      <c r="I252" s="2" cm="1">
        <f t="array" ref="I252">_xlfn.XLOOKUP(TRUE,Transferan[BULAN]=G252,Transferan[TOTAL],,,-1)</f>
        <v>485552000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>
        <v>2134000</v>
      </c>
      <c r="E253" s="2">
        <f>SUM($D$2:$D253)</f>
        <v>442220000</v>
      </c>
      <c r="G253" s="1" t="str">
        <f t="shared" si="10"/>
        <v>September</v>
      </c>
      <c r="H253" s="2">
        <f>SUMIFS(Transferan[Transferan],Transferan[BULAN],G253)</f>
        <v>58354000</v>
      </c>
      <c r="I253" s="2" cm="1">
        <f t="array" ref="I253">_xlfn.XLOOKUP(TRUE,Transferan[BULAN]=G253,Transferan[TOTAL],,,-1)</f>
        <v>485552000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>
        <v>1921000</v>
      </c>
      <c r="E254" s="2">
        <f>SUM($D$2:$D254)</f>
        <v>444141000</v>
      </c>
      <c r="G254" s="1" t="str">
        <f t="shared" si="10"/>
        <v>September</v>
      </c>
      <c r="H254" s="2">
        <f>SUMIFS(Transferan[Transferan],Transferan[BULAN],G254)</f>
        <v>58354000</v>
      </c>
      <c r="I254" s="2" cm="1">
        <f t="array" ref="I254">_xlfn.XLOOKUP(TRUE,Transferan[BULAN]=G254,Transferan[TOTAL],,,-1)</f>
        <v>485552000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>
        <v>2305000</v>
      </c>
      <c r="E255" s="2">
        <f>SUM($D$2:$D255)</f>
        <v>446446000</v>
      </c>
      <c r="G255" s="1" t="str">
        <f t="shared" si="10"/>
        <v>September</v>
      </c>
      <c r="H255" s="2">
        <f>SUMIFS(Transferan[Transferan],Transferan[BULAN],G255)</f>
        <v>58354000</v>
      </c>
      <c r="I255" s="2" cm="1">
        <f t="array" ref="I255">_xlfn.XLOOKUP(TRUE,Transferan[BULAN]=G255,Transferan[TOTAL],,,-1)</f>
        <v>485552000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>
        <v>1986000</v>
      </c>
      <c r="E256" s="2">
        <f>SUM($D$2:$D256)</f>
        <v>448432000</v>
      </c>
      <c r="G256" s="1" t="str">
        <f t="shared" si="10"/>
        <v>September</v>
      </c>
      <c r="H256" s="2">
        <f>SUMIFS(Transferan[Transferan],Transferan[BULAN],G256)</f>
        <v>58354000</v>
      </c>
      <c r="I256" s="2" cm="1">
        <f t="array" ref="I256">_xlfn.XLOOKUP(TRUE,Transferan[BULAN]=G256,Transferan[TOTAL],,,-1)</f>
        <v>485552000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>
        <v>2487000</v>
      </c>
      <c r="E257" s="2">
        <f>SUM($D$2:$D257)</f>
        <v>450919000</v>
      </c>
      <c r="G257" s="1" t="str">
        <f t="shared" si="10"/>
        <v>September</v>
      </c>
      <c r="H257" s="2">
        <f>SUMIFS(Transferan[Transferan],Transferan[BULAN],G257)</f>
        <v>58354000</v>
      </c>
      <c r="I257" s="2" cm="1">
        <f t="array" ref="I257">_xlfn.XLOOKUP(TRUE,Transferan[BULAN]=G257,Transferan[TOTAL],,,-1)</f>
        <v>485552000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>
        <v>1969000</v>
      </c>
      <c r="E258" s="2">
        <f>SUM($D$2:$D258)</f>
        <v>452888000</v>
      </c>
      <c r="G258" s="1" t="str">
        <f t="shared" si="10"/>
        <v>September</v>
      </c>
      <c r="H258" s="2">
        <f>SUMIFS(Transferan[Transferan],Transferan[BULAN],G258)</f>
        <v>58354000</v>
      </c>
      <c r="I258" s="2" cm="1">
        <f t="array" ref="I258">_xlfn.XLOOKUP(TRUE,Transferan[BULAN]=G258,Transferan[TOTAL],,,-1)</f>
        <v>485552000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>
        <v>2146000</v>
      </c>
      <c r="E259" s="2">
        <f>SUM($D$2:$D259)</f>
        <v>455034000</v>
      </c>
      <c r="G259" s="1" t="str">
        <f t="shared" ref="G259:G322" si="13">B259</f>
        <v>September</v>
      </c>
      <c r="H259" s="2">
        <f>SUMIFS(Transferan[Transferan],Transferan[BULAN],G259)</f>
        <v>58354000</v>
      </c>
      <c r="I259" s="2" cm="1">
        <f t="array" ref="I259">_xlfn.XLOOKUP(TRUE,Transferan[BULAN]=G259,Transferan[TOTAL],,,-1)</f>
        <v>485552000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>
        <v>1581000</v>
      </c>
      <c r="E260" s="2">
        <f>SUM($D$2:$D260)</f>
        <v>456615000</v>
      </c>
      <c r="G260" s="1" t="str">
        <f t="shared" si="13"/>
        <v>September</v>
      </c>
      <c r="H260" s="2">
        <f>SUMIFS(Transferan[Transferan],Transferan[BULAN],G260)</f>
        <v>58354000</v>
      </c>
      <c r="I260" s="2" cm="1">
        <f t="array" ref="I260">_xlfn.XLOOKUP(TRUE,Transferan[BULAN]=G260,Transferan[TOTAL],,,-1)</f>
        <v>485552000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>
        <v>1700000</v>
      </c>
      <c r="E261" s="2">
        <f>SUM($D$2:$D261)</f>
        <v>458315000</v>
      </c>
      <c r="G261" s="1" t="str">
        <f t="shared" si="13"/>
        <v>September</v>
      </c>
      <c r="H261" s="2">
        <f>SUMIFS(Transferan[Transferan],Transferan[BULAN],G261)</f>
        <v>58354000</v>
      </c>
      <c r="I261" s="2" cm="1">
        <f t="array" ref="I261">_xlfn.XLOOKUP(TRUE,Transferan[BULAN]=G261,Transferan[TOTAL],,,-1)</f>
        <v>485552000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>
        <v>2071000</v>
      </c>
      <c r="E262" s="2">
        <f>SUM($D$2:$D262)</f>
        <v>460386000</v>
      </c>
      <c r="G262" s="1" t="str">
        <f t="shared" si="13"/>
        <v>September</v>
      </c>
      <c r="H262" s="2">
        <f>SUMIFS(Transferan[Transferan],Transferan[BULAN],G262)</f>
        <v>58354000</v>
      </c>
      <c r="I262" s="2" cm="1">
        <f t="array" ref="I262">_xlfn.XLOOKUP(TRUE,Transferan[BULAN]=G262,Transferan[TOTAL],,,-1)</f>
        <v>485552000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>
        <v>1964000</v>
      </c>
      <c r="E263" s="2">
        <f>SUM($D$2:$D263)</f>
        <v>462350000</v>
      </c>
      <c r="G263" s="1" t="str">
        <f t="shared" si="13"/>
        <v>September</v>
      </c>
      <c r="H263" s="2">
        <f>SUMIFS(Transferan[Transferan],Transferan[BULAN],G263)</f>
        <v>58354000</v>
      </c>
      <c r="I263" s="2" cm="1">
        <f t="array" ref="I263">_xlfn.XLOOKUP(TRUE,Transferan[BULAN]=G263,Transferan[TOTAL],,,-1)</f>
        <v>485552000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>
        <v>1964000</v>
      </c>
      <c r="E264" s="2">
        <f>SUM($D$2:$D264)</f>
        <v>464314000</v>
      </c>
      <c r="G264" s="1" t="str">
        <f t="shared" si="13"/>
        <v>September</v>
      </c>
      <c r="H264" s="2">
        <f>SUMIFS(Transferan[Transferan],Transferan[BULAN],G264)</f>
        <v>58354000</v>
      </c>
      <c r="I264" s="2" cm="1">
        <f t="array" ref="I264">_xlfn.XLOOKUP(TRUE,Transferan[BULAN]=G264,Transferan[TOTAL],,,-1)</f>
        <v>485552000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>
        <v>2274000</v>
      </c>
      <c r="E265" s="2">
        <f>SUM($D$2:$D265)</f>
        <v>466588000</v>
      </c>
      <c r="G265" s="1" t="str">
        <f t="shared" si="13"/>
        <v>September</v>
      </c>
      <c r="H265" s="2">
        <f>SUMIFS(Transferan[Transferan],Transferan[BULAN],G265)</f>
        <v>58354000</v>
      </c>
      <c r="I265" s="2" cm="1">
        <f t="array" ref="I265">_xlfn.XLOOKUP(TRUE,Transferan[BULAN]=G265,Transferan[TOTAL],,,-1)</f>
        <v>485552000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>
        <v>1716000</v>
      </c>
      <c r="E266" s="2">
        <f>SUM($D$2:$D266)</f>
        <v>468304000</v>
      </c>
      <c r="G266" s="1" t="str">
        <f t="shared" si="13"/>
        <v>September</v>
      </c>
      <c r="H266" s="2">
        <f>SUMIFS(Transferan[Transferan],Transferan[BULAN],G266)</f>
        <v>58354000</v>
      </c>
      <c r="I266" s="2" cm="1">
        <f t="array" ref="I266">_xlfn.XLOOKUP(TRUE,Transferan[BULAN]=G266,Transferan[TOTAL],,,-1)</f>
        <v>485552000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>
        <v>1418000</v>
      </c>
      <c r="E267" s="2">
        <f>SUM($D$2:$D267)</f>
        <v>469722000</v>
      </c>
      <c r="G267" s="1" t="str">
        <f t="shared" si="13"/>
        <v>September</v>
      </c>
      <c r="H267" s="2">
        <f>SUMIFS(Transferan[Transferan],Transferan[BULAN],G267)</f>
        <v>58354000</v>
      </c>
      <c r="I267" s="2" cm="1">
        <f t="array" ref="I267">_xlfn.XLOOKUP(TRUE,Transferan[BULAN]=G267,Transferan[TOTAL],,,-1)</f>
        <v>485552000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>
        <v>2192000</v>
      </c>
      <c r="E268" s="2">
        <f>SUM($D$2:$D268)</f>
        <v>471914000</v>
      </c>
      <c r="G268" s="1" t="str">
        <f t="shared" si="13"/>
        <v>September</v>
      </c>
      <c r="H268" s="2">
        <f>SUMIFS(Transferan[Transferan],Transferan[BULAN],G268)</f>
        <v>58354000</v>
      </c>
      <c r="I268" s="2" cm="1">
        <f t="array" ref="I268">_xlfn.XLOOKUP(TRUE,Transferan[BULAN]=G268,Transferan[TOTAL],,,-1)</f>
        <v>485552000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>
        <v>2361000</v>
      </c>
      <c r="E269" s="2">
        <f>SUM($D$2:$D269)</f>
        <v>474275000</v>
      </c>
      <c r="G269" s="1" t="str">
        <f t="shared" si="13"/>
        <v>September</v>
      </c>
      <c r="H269" s="2">
        <f>SUMIFS(Transferan[Transferan],Transferan[BULAN],G269)</f>
        <v>58354000</v>
      </c>
      <c r="I269" s="2" cm="1">
        <f t="array" ref="I269">_xlfn.XLOOKUP(TRUE,Transferan[BULAN]=G269,Transferan[TOTAL],,,-1)</f>
        <v>485552000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>
        <v>2143000</v>
      </c>
      <c r="E270" s="2">
        <f>SUM($D$2:$D270)</f>
        <v>476418000</v>
      </c>
      <c r="G270" s="1" t="str">
        <f t="shared" si="13"/>
        <v>September</v>
      </c>
      <c r="H270" s="2">
        <f>SUMIFS(Transferan[Transferan],Transferan[BULAN],G270)</f>
        <v>58354000</v>
      </c>
      <c r="I270" s="2" cm="1">
        <f t="array" ref="I270">_xlfn.XLOOKUP(TRUE,Transferan[BULAN]=G270,Transferan[TOTAL],,,-1)</f>
        <v>485552000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>
        <v>2313000</v>
      </c>
      <c r="E271" s="2">
        <f>SUM($D$2:$D271)</f>
        <v>478731000</v>
      </c>
      <c r="G271" s="1" t="str">
        <f t="shared" si="13"/>
        <v>September</v>
      </c>
      <c r="H271" s="2">
        <f>SUMIFS(Transferan[Transferan],Transferan[BULAN],G271)</f>
        <v>58354000</v>
      </c>
      <c r="I271" s="2" cm="1">
        <f t="array" ref="I271">_xlfn.XLOOKUP(TRUE,Transferan[BULAN]=G271,Transferan[TOTAL],,,-1)</f>
        <v>485552000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>
        <v>1784000</v>
      </c>
      <c r="E272" s="2">
        <f>SUM($D$2:$D272)</f>
        <v>480515000</v>
      </c>
      <c r="G272" s="1" t="str">
        <f t="shared" si="13"/>
        <v>September</v>
      </c>
      <c r="H272" s="2">
        <f>SUMIFS(Transferan[Transferan],Transferan[BULAN],G272)</f>
        <v>58354000</v>
      </c>
      <c r="I272" s="2" cm="1">
        <f t="array" ref="I272">_xlfn.XLOOKUP(TRUE,Transferan[BULAN]=G272,Transferan[TOTAL],,,-1)</f>
        <v>485552000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>
        <v>1682000</v>
      </c>
      <c r="E273" s="2">
        <f>SUM($D$2:$D273)</f>
        <v>482197000</v>
      </c>
      <c r="G273" s="1" t="str">
        <f t="shared" si="13"/>
        <v>September</v>
      </c>
      <c r="H273" s="2">
        <f>SUMIFS(Transferan[Transferan],Transferan[BULAN],G273)</f>
        <v>58354000</v>
      </c>
      <c r="I273" s="2" cm="1">
        <f t="array" ref="I273">_xlfn.XLOOKUP(TRUE,Transferan[BULAN]=G273,Transferan[TOTAL],,,-1)</f>
        <v>485552000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>
        <v>1593000</v>
      </c>
      <c r="E274" s="2">
        <f>SUM($D$2:$D274)</f>
        <v>483790000</v>
      </c>
      <c r="G274" s="1" t="str">
        <f t="shared" si="13"/>
        <v>September</v>
      </c>
      <c r="H274" s="2">
        <f>SUMIFS(Transferan[Transferan],Transferan[BULAN],G274)</f>
        <v>58354000</v>
      </c>
      <c r="I274" s="2" cm="1">
        <f t="array" ref="I274">_xlfn.XLOOKUP(TRUE,Transferan[BULAN]=G274,Transferan[TOTAL],,,-1)</f>
        <v>485552000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>
        <v>1762000</v>
      </c>
      <c r="E275" s="2">
        <f>SUM($D$2:$D275)</f>
        <v>485552000</v>
      </c>
      <c r="G275" s="1" t="str">
        <f t="shared" si="13"/>
        <v>September</v>
      </c>
      <c r="H275" s="2">
        <f>SUMIFS(Transferan[Transferan],Transferan[BULAN],G275)</f>
        <v>58354000</v>
      </c>
      <c r="I275" s="2" cm="1">
        <f t="array" ref="I275">_xlfn.XLOOKUP(TRUE,Transferan[BULAN]=G275,Transferan[TOTAL],,,-1)</f>
        <v>485552000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>
        <v>2544000</v>
      </c>
      <c r="E276" s="2">
        <f>SUM($D$2:$D276)</f>
        <v>488096000</v>
      </c>
      <c r="G276" s="1" t="str">
        <f t="shared" si="13"/>
        <v>Oktober</v>
      </c>
      <c r="H276" s="2">
        <f>SUMIFS(Transferan[Transferan],Transferan[BULAN],G276)</f>
        <v>46315000</v>
      </c>
      <c r="I276" s="2" cm="1">
        <f t="array" ref="I276">_xlfn.XLOOKUP(TRUE,Transferan[BULAN]=G276,Transferan[TOTAL],,,-1)</f>
        <v>531867000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>
        <v>2280000</v>
      </c>
      <c r="E277" s="2">
        <f>SUM($D$2:$D277)</f>
        <v>490376000</v>
      </c>
      <c r="G277" s="1" t="str">
        <f t="shared" si="13"/>
        <v>Oktober</v>
      </c>
      <c r="H277" s="2">
        <f>SUMIFS(Transferan[Transferan],Transferan[BULAN],G277)</f>
        <v>46315000</v>
      </c>
      <c r="I277" s="2" cm="1">
        <f t="array" ref="I277">_xlfn.XLOOKUP(TRUE,Transferan[BULAN]=G277,Transferan[TOTAL],,,-1)</f>
        <v>531867000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>
        <v>2419000</v>
      </c>
      <c r="E278" s="2">
        <f>SUM($D$2:$D278)</f>
        <v>492795000</v>
      </c>
      <c r="G278" s="1" t="str">
        <f t="shared" si="13"/>
        <v>Oktober</v>
      </c>
      <c r="H278" s="2">
        <f>SUMIFS(Transferan[Transferan],Transferan[BULAN],G278)</f>
        <v>46315000</v>
      </c>
      <c r="I278" s="2" cm="1">
        <f t="array" ref="I278">_xlfn.XLOOKUP(TRUE,Transferan[BULAN]=G278,Transferan[TOTAL],,,-1)</f>
        <v>531867000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>
        <v>1809000</v>
      </c>
      <c r="E279" s="2">
        <f>SUM($D$2:$D279)</f>
        <v>494604000</v>
      </c>
      <c r="G279" s="1" t="str">
        <f t="shared" si="13"/>
        <v>Oktober</v>
      </c>
      <c r="H279" s="2">
        <f>SUMIFS(Transferan[Transferan],Transferan[BULAN],G279)</f>
        <v>46315000</v>
      </c>
      <c r="I279" s="2" cm="1">
        <f t="array" ref="I279">_xlfn.XLOOKUP(TRUE,Transferan[BULAN]=G279,Transferan[TOTAL],,,-1)</f>
        <v>531867000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>
        <v>1540000</v>
      </c>
      <c r="E280" s="2">
        <f>SUM($D$2:$D280)</f>
        <v>496144000</v>
      </c>
      <c r="G280" s="1" t="str">
        <f t="shared" si="13"/>
        <v>Oktober</v>
      </c>
      <c r="H280" s="2">
        <f>SUMIFS(Transferan[Transferan],Transferan[BULAN],G280)</f>
        <v>46315000</v>
      </c>
      <c r="I280" s="2" cm="1">
        <f t="array" ref="I280">_xlfn.XLOOKUP(TRUE,Transferan[BULAN]=G280,Transferan[TOTAL],,,-1)</f>
        <v>531867000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>
        <v>1974000</v>
      </c>
      <c r="E281" s="2">
        <f>SUM($D$2:$D281)</f>
        <v>498118000</v>
      </c>
      <c r="G281" s="1" t="str">
        <f t="shared" si="13"/>
        <v>Oktober</v>
      </c>
      <c r="H281" s="2">
        <f>SUMIFS(Transferan[Transferan],Transferan[BULAN],G281)</f>
        <v>46315000</v>
      </c>
      <c r="I281" s="2" cm="1">
        <f t="array" ref="I281">_xlfn.XLOOKUP(TRUE,Transferan[BULAN]=G281,Transferan[TOTAL],,,-1)</f>
        <v>531867000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>
        <v>1931000</v>
      </c>
      <c r="E282" s="2">
        <f>SUM($D$2:$D282)</f>
        <v>500049000</v>
      </c>
      <c r="G282" s="1" t="str">
        <f t="shared" si="13"/>
        <v>Oktober</v>
      </c>
      <c r="H282" s="2">
        <f>SUMIFS(Transferan[Transferan],Transferan[BULAN],G282)</f>
        <v>46315000</v>
      </c>
      <c r="I282" s="2" cm="1">
        <f t="array" ref="I282">_xlfn.XLOOKUP(TRUE,Transferan[BULAN]=G282,Transferan[TOTAL],,,-1)</f>
        <v>531867000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>
        <v>1731000</v>
      </c>
      <c r="E283" s="2">
        <f>SUM($D$2:$D283)</f>
        <v>501780000</v>
      </c>
      <c r="G283" s="1" t="str">
        <f t="shared" si="13"/>
        <v>Oktober</v>
      </c>
      <c r="H283" s="2">
        <f>SUMIFS(Transferan[Transferan],Transferan[BULAN],G283)</f>
        <v>46315000</v>
      </c>
      <c r="I283" s="2" cm="1">
        <f t="array" ref="I283">_xlfn.XLOOKUP(TRUE,Transferan[BULAN]=G283,Transferan[TOTAL],,,-1)</f>
        <v>531867000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>
        <v>1511000</v>
      </c>
      <c r="E284" s="2">
        <f>SUM($D$2:$D284)</f>
        <v>503291000</v>
      </c>
      <c r="G284" s="1" t="str">
        <f t="shared" si="13"/>
        <v>Oktober</v>
      </c>
      <c r="H284" s="2">
        <f>SUMIFS(Transferan[Transferan],Transferan[BULAN],G284)</f>
        <v>46315000</v>
      </c>
      <c r="I284" s="2" cm="1">
        <f t="array" ref="I284">_xlfn.XLOOKUP(TRUE,Transferan[BULAN]=G284,Transferan[TOTAL],,,-1)</f>
        <v>531867000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>
        <v>2285000</v>
      </c>
      <c r="E285" s="2">
        <f>SUM($D$2:$D285)</f>
        <v>505576000</v>
      </c>
      <c r="G285" s="1" t="str">
        <f t="shared" si="13"/>
        <v>Oktober</v>
      </c>
      <c r="H285" s="2">
        <f>SUMIFS(Transferan[Transferan],Transferan[BULAN],G285)</f>
        <v>46315000</v>
      </c>
      <c r="I285" s="2" cm="1">
        <f t="array" ref="I285">_xlfn.XLOOKUP(TRUE,Transferan[BULAN]=G285,Transferan[TOTAL],,,-1)</f>
        <v>531867000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>
        <v>1634000</v>
      </c>
      <c r="E286" s="2">
        <f>SUM($D$2:$D286)</f>
        <v>507210000</v>
      </c>
      <c r="G286" s="1" t="str">
        <f t="shared" si="13"/>
        <v>Oktober</v>
      </c>
      <c r="H286" s="2">
        <f>SUMIFS(Transferan[Transferan],Transferan[BULAN],G286)</f>
        <v>46315000</v>
      </c>
      <c r="I286" s="2" cm="1">
        <f t="array" ref="I286">_xlfn.XLOOKUP(TRUE,Transferan[BULAN]=G286,Transferan[TOTAL],,,-1)</f>
        <v>531867000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>
        <v>1906000</v>
      </c>
      <c r="E287" s="2">
        <f>SUM($D$2:$D287)</f>
        <v>509116000</v>
      </c>
      <c r="G287" s="1" t="str">
        <f t="shared" si="13"/>
        <v>Oktober</v>
      </c>
      <c r="H287" s="2">
        <f>SUMIFS(Transferan[Transferan],Transferan[BULAN],G287)</f>
        <v>46315000</v>
      </c>
      <c r="I287" s="2" cm="1">
        <f t="array" ref="I287">_xlfn.XLOOKUP(TRUE,Transferan[BULAN]=G287,Transferan[TOTAL],,,-1)</f>
        <v>531867000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>
        <v>2021000</v>
      </c>
      <c r="E288" s="2">
        <f>SUM($D$2:$D288)</f>
        <v>511137000</v>
      </c>
      <c r="G288" s="1" t="str">
        <f t="shared" si="13"/>
        <v>Oktober</v>
      </c>
      <c r="H288" s="2">
        <f>SUMIFS(Transferan[Transferan],Transferan[BULAN],G288)</f>
        <v>46315000</v>
      </c>
      <c r="I288" s="2" cm="1">
        <f t="array" ref="I288">_xlfn.XLOOKUP(TRUE,Transferan[BULAN]=G288,Transferan[TOTAL],,,-1)</f>
        <v>531867000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>
        <v>1392000</v>
      </c>
      <c r="E289" s="2">
        <f>SUM($D$2:$D289)</f>
        <v>512529000</v>
      </c>
      <c r="G289" s="1" t="str">
        <f t="shared" si="13"/>
        <v>Oktober</v>
      </c>
      <c r="H289" s="2">
        <f>SUMIFS(Transferan[Transferan],Transferan[BULAN],G289)</f>
        <v>46315000</v>
      </c>
      <c r="I289" s="2" cm="1">
        <f t="array" ref="I289">_xlfn.XLOOKUP(TRUE,Transferan[BULAN]=G289,Transferan[TOTAL],,,-1)</f>
        <v>531867000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>
        <v>1355000</v>
      </c>
      <c r="E290" s="2">
        <f>SUM($D$2:$D290)</f>
        <v>513884000</v>
      </c>
      <c r="G290" s="1" t="str">
        <f t="shared" si="13"/>
        <v>Oktober</v>
      </c>
      <c r="H290" s="2">
        <f>SUMIFS(Transferan[Transferan],Transferan[BULAN],G290)</f>
        <v>46315000</v>
      </c>
      <c r="I290" s="2" cm="1">
        <f t="array" ref="I290">_xlfn.XLOOKUP(TRUE,Transferan[BULAN]=G290,Transferan[TOTAL],,,-1)</f>
        <v>531867000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>
        <v>1405000</v>
      </c>
      <c r="E291" s="2">
        <f>SUM($D$2:$D291)</f>
        <v>515289000</v>
      </c>
      <c r="G291" s="1" t="str">
        <f t="shared" si="13"/>
        <v>Oktober</v>
      </c>
      <c r="H291" s="2">
        <f>SUMIFS(Transferan[Transferan],Transferan[BULAN],G291)</f>
        <v>46315000</v>
      </c>
      <c r="I291" s="2" cm="1">
        <f t="array" ref="I291">_xlfn.XLOOKUP(TRUE,Transferan[BULAN]=G291,Transferan[TOTAL],,,-1)</f>
        <v>531867000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>
        <v>1608000</v>
      </c>
      <c r="E292" s="2">
        <f>SUM($D$2:$D292)</f>
        <v>516897000</v>
      </c>
      <c r="G292" s="1" t="str">
        <f t="shared" si="13"/>
        <v>Oktober</v>
      </c>
      <c r="H292" s="2">
        <f>SUMIFS(Transferan[Transferan],Transferan[BULAN],G292)</f>
        <v>46315000</v>
      </c>
      <c r="I292" s="2" cm="1">
        <f t="array" ref="I292">_xlfn.XLOOKUP(TRUE,Transferan[BULAN]=G292,Transferan[TOTAL],,,-1)</f>
        <v>531867000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>
        <v>1596500</v>
      </c>
      <c r="E293" s="2">
        <f>SUM($D$2:$D293)</f>
        <v>518493500</v>
      </c>
      <c r="G293" s="1" t="str">
        <f t="shared" si="13"/>
        <v>Oktober</v>
      </c>
      <c r="H293" s="2">
        <f>SUMIFS(Transferan[Transferan],Transferan[BULAN],G293)</f>
        <v>46315000</v>
      </c>
      <c r="I293" s="2" cm="1">
        <f t="array" ref="I293">_xlfn.XLOOKUP(TRUE,Transferan[BULAN]=G293,Transferan[TOTAL],,,-1)</f>
        <v>531867000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>
        <v>1388000</v>
      </c>
      <c r="E294" s="2">
        <f>SUM($D$2:$D294)</f>
        <v>519881500</v>
      </c>
      <c r="G294" s="1" t="str">
        <f t="shared" si="13"/>
        <v>Oktober</v>
      </c>
      <c r="H294" s="2">
        <f>SUMIFS(Transferan[Transferan],Transferan[BULAN],G294)</f>
        <v>46315000</v>
      </c>
      <c r="I294" s="2" cm="1">
        <f t="array" ref="I294">_xlfn.XLOOKUP(TRUE,Transferan[BULAN]=G294,Transferan[TOTAL],,,-1)</f>
        <v>531867000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>
        <v>1140000</v>
      </c>
      <c r="E295" s="2">
        <f>SUM($D$2:$D295)</f>
        <v>521021500</v>
      </c>
      <c r="G295" s="1" t="str">
        <f t="shared" si="13"/>
        <v>Oktober</v>
      </c>
      <c r="H295" s="2">
        <f>SUMIFS(Transferan[Transferan],Transferan[BULAN],G295)</f>
        <v>46315000</v>
      </c>
      <c r="I295" s="2" cm="1">
        <f t="array" ref="I295">_xlfn.XLOOKUP(TRUE,Transferan[BULAN]=G295,Transferan[TOTAL],,,-1)</f>
        <v>531867000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>
        <v>1587000</v>
      </c>
      <c r="E296" s="2">
        <f>SUM($D$2:$D296)</f>
        <v>522608500</v>
      </c>
      <c r="G296" s="1" t="str">
        <f t="shared" si="13"/>
        <v>Oktober</v>
      </c>
      <c r="H296" s="2">
        <f>SUMIFS(Transferan[Transferan],Transferan[BULAN],G296)</f>
        <v>46315000</v>
      </c>
      <c r="I296" s="2" cm="1">
        <f t="array" ref="I296">_xlfn.XLOOKUP(TRUE,Transferan[BULAN]=G296,Transferan[TOTAL],,,-1)</f>
        <v>531867000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>
        <v>1988000</v>
      </c>
      <c r="E297" s="2">
        <f>SUM($D$2:$D297)</f>
        <v>524596500</v>
      </c>
      <c r="G297" s="1" t="str">
        <f t="shared" si="13"/>
        <v>Oktober</v>
      </c>
      <c r="H297" s="2">
        <f>SUMIFS(Transferan[Transferan],Transferan[BULAN],G297)</f>
        <v>46315000</v>
      </c>
      <c r="I297" s="2" cm="1">
        <f t="array" ref="I297">_xlfn.XLOOKUP(TRUE,Transferan[BULAN]=G297,Transferan[TOTAL],,,-1)</f>
        <v>531867000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>
        <v>1952000</v>
      </c>
      <c r="E298" s="2">
        <f>SUM($D$2:$D298)</f>
        <v>526548500</v>
      </c>
      <c r="G298" s="1" t="str">
        <f t="shared" si="13"/>
        <v>Oktober</v>
      </c>
      <c r="H298" s="2">
        <f>SUMIFS(Transferan[Transferan],Transferan[BULAN],G298)</f>
        <v>46315000</v>
      </c>
      <c r="I298" s="2" cm="1">
        <f t="array" ref="I298">_xlfn.XLOOKUP(TRUE,Transferan[BULAN]=G298,Transferan[TOTAL],,,-1)</f>
        <v>531867000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>
        <v>1955000</v>
      </c>
      <c r="E299" s="2">
        <f>SUM($D$2:$D299)</f>
        <v>528503500</v>
      </c>
      <c r="G299" s="1" t="str">
        <f t="shared" si="13"/>
        <v>Oktober</v>
      </c>
      <c r="H299" s="2">
        <f>SUMIFS(Transferan[Transferan],Transferan[BULAN],G299)</f>
        <v>46315000</v>
      </c>
      <c r="I299" s="2" cm="1">
        <f t="array" ref="I299">_xlfn.XLOOKUP(TRUE,Transferan[BULAN]=G299,Transferan[TOTAL],,,-1)</f>
        <v>531867000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>
        <v>1705000</v>
      </c>
      <c r="E300" s="2">
        <f>SUM($D$2:$D300)</f>
        <v>530208500</v>
      </c>
      <c r="G300" s="1" t="str">
        <f t="shared" si="13"/>
        <v>Oktober</v>
      </c>
      <c r="H300" s="2">
        <f>SUMIFS(Transferan[Transferan],Transferan[BULAN],G300)</f>
        <v>46315000</v>
      </c>
      <c r="I300" s="2" cm="1">
        <f t="array" ref="I300">_xlfn.XLOOKUP(TRUE,Transferan[BULAN]=G300,Transferan[TOTAL],,,-1)</f>
        <v>531867000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>
        <v>1658500</v>
      </c>
      <c r="E301" s="2">
        <f>SUM($D$2:$D301)</f>
        <v>531867000</v>
      </c>
      <c r="G301" s="1" t="str">
        <f t="shared" si="13"/>
        <v>Oktober</v>
      </c>
      <c r="H301" s="2">
        <f>SUMIFS(Transferan[Transferan],Transferan[BULAN],G301)</f>
        <v>46315000</v>
      </c>
      <c r="I301" s="2" cm="1">
        <f t="array" ref="I301">_xlfn.XLOOKUP(TRUE,Transferan[BULAN]=G301,Transferan[TOTAL],,,-1)</f>
        <v>531867000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531867000</v>
      </c>
      <c r="G302" s="1" t="str">
        <f t="shared" si="13"/>
        <v>Oktober</v>
      </c>
      <c r="H302" s="2">
        <f>SUMIFS(Transferan[Transferan],Transferan[BULAN],G302)</f>
        <v>46315000</v>
      </c>
      <c r="I302" s="2" cm="1">
        <f t="array" ref="I302">_xlfn.XLOOKUP(TRUE,Transferan[BULAN]=G302,Transferan[TOTAL],,,-1)</f>
        <v>531867000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531867000</v>
      </c>
      <c r="G303" s="1" t="str">
        <f t="shared" si="13"/>
        <v>Oktober</v>
      </c>
      <c r="H303" s="2">
        <f>SUMIFS(Transferan[Transferan],Transferan[BULAN],G303)</f>
        <v>46315000</v>
      </c>
      <c r="I303" s="2" cm="1">
        <f t="array" ref="I303">_xlfn.XLOOKUP(TRUE,Transferan[BULAN]=G303,Transferan[TOTAL],,,-1)</f>
        <v>531867000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531867000</v>
      </c>
      <c r="G304" s="1" t="str">
        <f t="shared" si="13"/>
        <v>Oktober</v>
      </c>
      <c r="H304" s="2">
        <f>SUMIFS(Transferan[Transferan],Transferan[BULAN],G304)</f>
        <v>46315000</v>
      </c>
      <c r="I304" s="2" cm="1">
        <f t="array" ref="I304">_xlfn.XLOOKUP(TRUE,Transferan[BULAN]=G304,Transferan[TOTAL],,,-1)</f>
        <v>531867000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531867000</v>
      </c>
      <c r="G305" s="1" t="str">
        <f t="shared" si="13"/>
        <v>Oktober</v>
      </c>
      <c r="H305" s="2">
        <f>SUMIFS(Transferan[Transferan],Transferan[BULAN],G305)</f>
        <v>46315000</v>
      </c>
      <c r="I305" s="2" cm="1">
        <f t="array" ref="I305">_xlfn.XLOOKUP(TRUE,Transferan[BULAN]=G305,Transferan[TOTAL],,,-1)</f>
        <v>531867000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531867000</v>
      </c>
      <c r="G306" s="1" t="str">
        <f t="shared" si="13"/>
        <v>Oktober</v>
      </c>
      <c r="H306" s="2">
        <f>SUMIFS(Transferan[Transferan],Transferan[BULAN],G306)</f>
        <v>46315000</v>
      </c>
      <c r="I306" s="2" cm="1">
        <f t="array" ref="I306">_xlfn.XLOOKUP(TRUE,Transferan[BULAN]=G306,Transferan[TOTAL],,,-1)</f>
        <v>531867000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531867000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531867000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531867000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531867000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531867000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531867000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531867000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531867000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531867000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531867000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531867000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531867000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531867000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531867000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531867000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531867000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531867000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531867000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531867000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531867000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531867000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531867000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531867000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531867000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531867000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531867000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531867000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531867000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531867000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531867000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531867000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531867000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531867000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531867000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531867000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531867000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531867000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531867000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531867000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531867000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531867000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531867000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531867000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531867000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531867000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531867000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531867000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531867000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531867000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531867000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531867000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531867000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531867000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531867000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531867000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531867000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531867000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531867000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531867000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531867000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531867000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531867000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531867000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531867000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531867000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531867000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531867000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531867000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531867000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531867000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531867000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531867000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531867000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531867000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531867000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531867000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531867000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531867000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531867000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531867000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531867000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531867000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531867000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531867000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531867000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531867000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531867000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531867000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531867000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531867000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531867000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531867000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531867000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531867000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531867000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531867000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531867000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531867000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531867000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531867000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531867000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531867000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531867000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531867000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531867000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531867000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531867000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531867000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531867000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531867000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531867000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531867000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531867000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531867000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531867000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531867000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531867000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531867000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531867000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531867000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531867000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531867000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2024-10-27T14:55:43Z</dcterms:modified>
  <cp:category/>
  <cp:contentStatus/>
</cp:coreProperties>
</file>