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pembayaran/"/>
    </mc:Choice>
  </mc:AlternateContent>
  <xr:revisionPtr revIDLastSave="1643" documentId="14_{1E7DE582-8E6A-4088-84FC-1A8DF5B9EF91}" xr6:coauthVersionLast="47" xr6:coauthVersionMax="47" xr10:uidLastSave="{848DBBB7-6706-4B80-9501-196A6120497D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1" i="1" l="1" a="1"/>
  <c r="D251" i="1"/>
  <c r="N243" i="1" a="1"/>
  <c r="N243" i="1"/>
  <c r="N244" i="1" a="1"/>
  <c r="N244" i="1"/>
  <c r="N245" i="1" a="1"/>
  <c r="N245" i="1"/>
  <c r="H246" i="1" a="1"/>
  <c r="H246" i="1"/>
  <c r="H247" i="1" a="1"/>
  <c r="H247" i="1"/>
  <c r="H248" i="1" a="1"/>
  <c r="H248" i="1"/>
  <c r="H249" i="1" a="1"/>
  <c r="H249" i="1"/>
  <c r="H250" i="1" a="1"/>
  <c r="H250" i="1"/>
  <c r="H251" i="1" a="1"/>
  <c r="H251" i="1"/>
  <c r="I251" i="1"/>
  <c r="I252" i="1"/>
  <c r="I253" i="1"/>
  <c r="I254" i="1"/>
  <c r="I255" i="1"/>
  <c r="K251" i="1"/>
  <c r="K252" i="1"/>
  <c r="K253" i="1"/>
  <c r="K254" i="1"/>
  <c r="K255" i="1"/>
  <c r="L251" i="1"/>
  <c r="D246" i="1" a="1"/>
  <c r="D246" i="1"/>
  <c r="D247" i="1" a="1"/>
  <c r="D247" i="1"/>
  <c r="D248" i="1" a="1"/>
  <c r="D248" i="1"/>
  <c r="D253" i="1" a="1"/>
  <c r="D253" i="1"/>
  <c r="D254" i="1" a="1"/>
  <c r="D254" i="1"/>
  <c r="D255" i="1" a="1"/>
  <c r="D255" i="1"/>
  <c r="I250" i="1"/>
  <c r="K250" i="1"/>
  <c r="L250" i="1"/>
  <c r="N250" i="1" s="1" a="1"/>
  <c r="N250" i="1" s="1"/>
  <c r="I249" i="1"/>
  <c r="K249" i="1"/>
  <c r="L249" i="1"/>
  <c r="N249" i="1" s="1" a="1"/>
  <c r="N249" i="1" s="1"/>
  <c r="I248" i="1"/>
  <c r="K248" i="1"/>
  <c r="L248" i="1"/>
  <c r="N248" i="1" s="1" a="1"/>
  <c r="N248" i="1" s="1"/>
  <c r="I247" i="1"/>
  <c r="K247" i="1"/>
  <c r="L247" i="1"/>
  <c r="N247" i="1" s="1" a="1"/>
  <c r="N247" i="1" s="1"/>
  <c r="I246" i="1"/>
  <c r="K246" i="1"/>
  <c r="L246" i="1"/>
  <c r="N246" i="1" s="1" a="1"/>
  <c r="N246" i="1" s="1"/>
  <c r="H243" i="1" a="1"/>
  <c r="H243" i="1"/>
  <c r="H244" i="1" a="1"/>
  <c r="H244" i="1"/>
  <c r="N241" i="1" a="1"/>
  <c r="N241" i="1"/>
  <c r="N242" i="1" a="1"/>
  <c r="N242" i="1"/>
  <c r="D242" i="1" a="1"/>
  <c r="D242" i="1"/>
  <c r="H241" i="1" a="1"/>
  <c r="H241" i="1"/>
  <c r="H242" i="1" a="1"/>
  <c r="H242" i="1"/>
  <c r="I243" i="1"/>
  <c r="I244" i="1"/>
  <c r="I245" i="1"/>
  <c r="K243" i="1"/>
  <c r="K244" i="1"/>
  <c r="K245" i="1"/>
  <c r="D244" i="1" a="1"/>
  <c r="D244" i="1"/>
  <c r="I242" i="1"/>
  <c r="K242" i="1"/>
  <c r="L242" i="1"/>
  <c r="L243" i="1" s="1"/>
  <c r="D241" i="1" a="1"/>
  <c r="D241" i="1"/>
  <c r="D237" i="1" a="1"/>
  <c r="D237" i="1"/>
  <c r="D238" i="1" a="1"/>
  <c r="D238" i="1"/>
  <c r="D239" i="1" a="1"/>
  <c r="D239" i="1"/>
  <c r="D240" i="1" a="1"/>
  <c r="D240" i="1"/>
  <c r="I241" i="1"/>
  <c r="K241" i="1"/>
  <c r="L241" i="1"/>
  <c r="H237" i="1" a="1"/>
  <c r="H237" i="1"/>
  <c r="H238" i="1" a="1"/>
  <c r="H238" i="1"/>
  <c r="H239" i="1" a="1"/>
  <c r="H239" i="1"/>
  <c r="H240" i="1" a="1"/>
  <c r="H240" i="1"/>
  <c r="I240" i="1"/>
  <c r="K240" i="1"/>
  <c r="L240" i="1"/>
  <c r="N240" i="1" a="1"/>
  <c r="N240" i="1"/>
  <c r="I229" i="1"/>
  <c r="I230" i="1"/>
  <c r="I231" i="1"/>
  <c r="I232" i="1"/>
  <c r="I233" i="1"/>
  <c r="I234" i="1"/>
  <c r="I235" i="1"/>
  <c r="I236" i="1"/>
  <c r="I237" i="1"/>
  <c r="K230" i="1"/>
  <c r="K231" i="1"/>
  <c r="K232" i="1"/>
  <c r="K233" i="1"/>
  <c r="K234" i="1"/>
  <c r="K235" i="1"/>
  <c r="K236" i="1"/>
  <c r="K237" i="1"/>
  <c r="L231" i="1"/>
  <c r="N231" i="1" a="1"/>
  <c r="N231" i="1"/>
  <c r="I239" i="1"/>
  <c r="K239" i="1"/>
  <c r="L239" i="1"/>
  <c r="N239" i="1" a="1"/>
  <c r="N239" i="1"/>
  <c r="D232" i="1" a="1"/>
  <c r="D232" i="1" s="1"/>
  <c r="H210" i="1" a="1"/>
  <c r="H210" i="1"/>
  <c r="H211" i="1" a="1"/>
  <c r="H211" i="1"/>
  <c r="I210" i="1"/>
  <c r="K210" i="1"/>
  <c r="L210" i="1"/>
  <c r="N210" i="1" a="1"/>
  <c r="N210" i="1"/>
  <c r="I211" i="1"/>
  <c r="K211" i="1"/>
  <c r="L211" i="1"/>
  <c r="N211" i="1" a="1"/>
  <c r="N211" i="1"/>
  <c r="H236" i="1" a="1"/>
  <c r="H236" i="1"/>
  <c r="L236" i="1" s="1"/>
  <c r="I238" i="1"/>
  <c r="K238" i="1"/>
  <c r="L238" i="1"/>
  <c r="N238" i="1" s="1" a="1"/>
  <c r="N238" i="1" s="1"/>
  <c r="D209" i="1" a="1"/>
  <c r="D209" i="1" s="1"/>
  <c r="D216" i="1" a="1"/>
  <c r="D216" i="1"/>
  <c r="D217" i="1" a="1"/>
  <c r="D217" i="1"/>
  <c r="D218" i="1" a="1"/>
  <c r="D218" i="1"/>
  <c r="D219" i="1" a="1"/>
  <c r="D219" i="1"/>
  <c r="D220" i="1" a="1"/>
  <c r="D220" i="1"/>
  <c r="D221" i="1" a="1"/>
  <c r="D221" i="1"/>
  <c r="D222" i="1" a="1"/>
  <c r="D222" i="1"/>
  <c r="D223" i="1" a="1"/>
  <c r="D223" i="1"/>
  <c r="D224" i="1" a="1"/>
  <c r="D224" i="1"/>
  <c r="D225" i="1" a="1"/>
  <c r="D225" i="1"/>
  <c r="D226" i="1" a="1"/>
  <c r="D226" i="1"/>
  <c r="D227" i="1" a="1"/>
  <c r="D227" i="1"/>
  <c r="D228" i="1" a="1"/>
  <c r="D228" i="1"/>
  <c r="D235" i="1" a="1"/>
  <c r="D235" i="1"/>
  <c r="D229" i="1" a="1"/>
  <c r="D229" i="1"/>
  <c r="D230" i="1" a="1"/>
  <c r="D230" i="1"/>
  <c r="D233" i="1" a="1"/>
  <c r="D233" i="1"/>
  <c r="D234" i="1" a="1"/>
  <c r="D234" i="1"/>
  <c r="N236" i="1" a="1"/>
  <c r="N236" i="1" s="1"/>
  <c r="H214" i="1" a="1"/>
  <c r="H214" i="1"/>
  <c r="H213" i="1" a="1"/>
  <c r="H213" i="1"/>
  <c r="H212" i="1" a="1"/>
  <c r="H212" i="1"/>
  <c r="H204" i="1" a="1"/>
  <c r="H204" i="1"/>
  <c r="H200" i="1" a="1"/>
  <c r="H200" i="1"/>
  <c r="H193" i="1" a="1"/>
  <c r="H193" i="1"/>
  <c r="H184" i="1" a="1"/>
  <c r="H184" i="1"/>
  <c r="H166" i="1" a="1"/>
  <c r="H166" i="1"/>
  <c r="H167" i="1" a="1"/>
  <c r="H167" i="1"/>
  <c r="H45" i="1" a="1"/>
  <c r="H45" i="1"/>
  <c r="H46" i="1" a="1"/>
  <c r="H46" i="1"/>
  <c r="H48" i="1" a="1"/>
  <c r="H48" i="1"/>
  <c r="H49" i="1" a="1"/>
  <c r="H49" i="1"/>
  <c r="H50" i="1" a="1"/>
  <c r="H50" i="1"/>
  <c r="H51" i="1" a="1"/>
  <c r="H51" i="1"/>
  <c r="H52" i="1" a="1"/>
  <c r="H52" i="1"/>
  <c r="H62" i="1" a="1"/>
  <c r="H62" i="1"/>
  <c r="H63" i="1" a="1"/>
  <c r="H63" i="1"/>
  <c r="H65" i="1" a="1"/>
  <c r="H65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7" i="1" a="1"/>
  <c r="H77" i="1"/>
  <c r="H78" i="1" a="1"/>
  <c r="H78" i="1"/>
  <c r="H80" i="1" a="1"/>
  <c r="H80" i="1"/>
  <c r="H82" i="1" a="1"/>
  <c r="H82" i="1"/>
  <c r="H84" i="1" a="1"/>
  <c r="H84" i="1"/>
  <c r="H85" i="1" a="1"/>
  <c r="H85" i="1"/>
  <c r="H86" i="1" a="1"/>
  <c r="H86" i="1"/>
  <c r="H102" i="1" a="1"/>
  <c r="H102" i="1"/>
  <c r="H104" i="1" a="1"/>
  <c r="H104" i="1"/>
  <c r="H105" i="1" a="1"/>
  <c r="H105" i="1"/>
  <c r="H113" i="1" a="1"/>
  <c r="H113" i="1"/>
  <c r="H114" i="1" a="1"/>
  <c r="H114" i="1"/>
  <c r="H118" i="1" a="1"/>
  <c r="H118" i="1"/>
  <c r="H123" i="1" a="1"/>
  <c r="H123" i="1"/>
  <c r="H139" i="1" a="1"/>
  <c r="H139" i="1"/>
  <c r="H144" i="1" a="1"/>
  <c r="H144" i="1"/>
  <c r="H151" i="1" a="1"/>
  <c r="H151" i="1"/>
  <c r="H21" i="1" a="1"/>
  <c r="H21" i="1"/>
  <c r="H22" i="1" a="1"/>
  <c r="H22" i="1"/>
  <c r="H25" i="1" a="1"/>
  <c r="H25" i="1"/>
  <c r="H26" i="1" a="1"/>
  <c r="H26" i="1"/>
  <c r="H27" i="1" a="1"/>
  <c r="H27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2" i="1" a="1"/>
  <c r="H12" i="1"/>
  <c r="H13" i="1" a="1"/>
  <c r="H13" i="1"/>
  <c r="H14" i="1" a="1"/>
  <c r="H14" i="1"/>
  <c r="H15" i="1" a="1"/>
  <c r="H15" i="1"/>
  <c r="H3" i="1" a="1"/>
  <c r="H3" i="1"/>
  <c r="K229" i="1"/>
  <c r="I228" i="1"/>
  <c r="K228" i="1"/>
  <c r="I227" i="1"/>
  <c r="K227" i="1"/>
  <c r="I226" i="1"/>
  <c r="K226" i="1"/>
  <c r="I225" i="1"/>
  <c r="K225" i="1"/>
  <c r="I224" i="1"/>
  <c r="K224" i="1"/>
  <c r="I223" i="1"/>
  <c r="K223" i="1"/>
  <c r="I222" i="1"/>
  <c r="K222" i="1"/>
  <c r="I221" i="1"/>
  <c r="K221" i="1"/>
  <c r="I220" i="1"/>
  <c r="K220" i="1"/>
  <c r="I219" i="1"/>
  <c r="K219" i="1"/>
  <c r="I218" i="1"/>
  <c r="K218" i="1"/>
  <c r="I217" i="1"/>
  <c r="K217" i="1"/>
  <c r="I216" i="1"/>
  <c r="K216" i="1"/>
  <c r="I215" i="1"/>
  <c r="K215" i="1"/>
  <c r="I214" i="1"/>
  <c r="K214" i="1"/>
  <c r="L214" i="1"/>
  <c r="N214" i="1" s="1" a="1"/>
  <c r="N214" i="1" s="1"/>
  <c r="I213" i="1"/>
  <c r="K213" i="1"/>
  <c r="L213" i="1"/>
  <c r="N213" i="1" s="1" a="1"/>
  <c r="N213" i="1" s="1"/>
  <c r="I212" i="1"/>
  <c r="K212" i="1"/>
  <c r="L212" i="1"/>
  <c r="N212" i="1" s="1" a="1"/>
  <c r="N212" i="1" s="1"/>
  <c r="I209" i="1"/>
  <c r="K209" i="1"/>
  <c r="I208" i="1"/>
  <c r="K208" i="1"/>
  <c r="I207" i="1"/>
  <c r="K207" i="1"/>
  <c r="I206" i="1"/>
  <c r="K206" i="1"/>
  <c r="I205" i="1"/>
  <c r="K205" i="1"/>
  <c r="I204" i="1"/>
  <c r="K204" i="1"/>
  <c r="L204" i="1"/>
  <c r="N204" i="1" s="1" a="1"/>
  <c r="N204" i="1" s="1"/>
  <c r="I203" i="1"/>
  <c r="K203" i="1"/>
  <c r="I202" i="1"/>
  <c r="K202" i="1"/>
  <c r="I201" i="1"/>
  <c r="K201" i="1"/>
  <c r="I200" i="1"/>
  <c r="K200" i="1"/>
  <c r="L200" i="1"/>
  <c r="N200" i="1" s="1" a="1"/>
  <c r="N200" i="1" s="1"/>
  <c r="I199" i="1"/>
  <c r="K199" i="1"/>
  <c r="I198" i="1"/>
  <c r="K198" i="1"/>
  <c r="I197" i="1"/>
  <c r="K197" i="1"/>
  <c r="I196" i="1"/>
  <c r="K196" i="1"/>
  <c r="F192" i="1"/>
  <c r="I192" i="1" s="1"/>
  <c r="F191" i="1"/>
  <c r="I191" i="1" s="1"/>
  <c r="I195" i="1"/>
  <c r="K195" i="1"/>
  <c r="I194" i="1"/>
  <c r="K194" i="1"/>
  <c r="I193" i="1"/>
  <c r="K193" i="1"/>
  <c r="L193" i="1"/>
  <c r="N193" i="1" s="1" a="1"/>
  <c r="N193" i="1" s="1"/>
  <c r="K192" i="1"/>
  <c r="K191" i="1"/>
  <c r="I190" i="1"/>
  <c r="K190" i="1"/>
  <c r="I189" i="1"/>
  <c r="K189" i="1"/>
  <c r="I188" i="1"/>
  <c r="K188" i="1"/>
  <c r="I187" i="1"/>
  <c r="K187" i="1"/>
  <c r="I186" i="1"/>
  <c r="K186" i="1"/>
  <c r="I185" i="1"/>
  <c r="K185" i="1"/>
  <c r="I184" i="1"/>
  <c r="K184" i="1"/>
  <c r="L184" i="1"/>
  <c r="N184" i="1" s="1" a="1"/>
  <c r="N184" i="1" s="1"/>
  <c r="I183" i="1"/>
  <c r="K183" i="1"/>
  <c r="I182" i="1"/>
  <c r="K182" i="1"/>
  <c r="I181" i="1"/>
  <c r="K181" i="1"/>
  <c r="I180" i="1"/>
  <c r="K180" i="1"/>
  <c r="I179" i="1"/>
  <c r="K179" i="1"/>
  <c r="I178" i="1"/>
  <c r="K178" i="1"/>
  <c r="I177" i="1"/>
  <c r="K177" i="1"/>
  <c r="I176" i="1"/>
  <c r="K176" i="1"/>
  <c r="I175" i="1"/>
  <c r="K175" i="1"/>
  <c r="I174" i="1"/>
  <c r="K174" i="1"/>
  <c r="I173" i="1"/>
  <c r="K173" i="1"/>
  <c r="I172" i="1"/>
  <c r="K172" i="1"/>
  <c r="I171" i="1"/>
  <c r="K171" i="1"/>
  <c r="I170" i="1"/>
  <c r="K170" i="1"/>
  <c r="I169" i="1"/>
  <c r="K169" i="1"/>
  <c r="Q156" i="1"/>
  <c r="Q155" i="1"/>
  <c r="Q126" i="1"/>
  <c r="Q125" i="1"/>
  <c r="Q107" i="1"/>
  <c r="Q106" i="1"/>
  <c r="Q91" i="1"/>
  <c r="Q90" i="1"/>
  <c r="Q69" i="1"/>
  <c r="Q62" i="1"/>
  <c r="Q38" i="1"/>
  <c r="Q17" i="1"/>
  <c r="Q3" i="1"/>
  <c r="Q2" i="1"/>
  <c r="J37" i="1"/>
  <c r="I168" i="1"/>
  <c r="K168" i="1"/>
  <c r="I167" i="1"/>
  <c r="K167" i="1"/>
  <c r="L167" i="1"/>
  <c r="N167" i="1" s="1" a="1"/>
  <c r="N167" i="1" s="1"/>
  <c r="I166" i="1"/>
  <c r="K166" i="1"/>
  <c r="L166" i="1"/>
  <c r="N166" i="1" s="1" a="1"/>
  <c r="N166" i="1" s="1"/>
  <c r="I165" i="1"/>
  <c r="K165" i="1"/>
  <c r="I164" i="1"/>
  <c r="K164" i="1"/>
  <c r="I163" i="1"/>
  <c r="K163" i="1"/>
  <c r="I162" i="1"/>
  <c r="K162" i="1"/>
  <c r="I161" i="1"/>
  <c r="K161" i="1"/>
  <c r="I152" i="1"/>
  <c r="K152" i="1"/>
  <c r="I139" i="1"/>
  <c r="K139" i="1"/>
  <c r="L139" i="1"/>
  <c r="N139" i="1" s="1" a="1"/>
  <c r="N139" i="1" s="1"/>
  <c r="I160" i="1"/>
  <c r="K160" i="1"/>
  <c r="I159" i="1"/>
  <c r="K159" i="1"/>
  <c r="I158" i="1"/>
  <c r="K158" i="1"/>
  <c r="I157" i="1"/>
  <c r="K157" i="1"/>
  <c r="I156" i="1"/>
  <c r="K156" i="1"/>
  <c r="I155" i="1"/>
  <c r="K155" i="1"/>
  <c r="I154" i="1"/>
  <c r="K154" i="1"/>
  <c r="I153" i="1"/>
  <c r="K153" i="1"/>
  <c r="I151" i="1"/>
  <c r="K151" i="1"/>
  <c r="L151" i="1"/>
  <c r="N151" i="1" s="1" a="1"/>
  <c r="N151" i="1" s="1"/>
  <c r="I150" i="1"/>
  <c r="K150" i="1"/>
  <c r="I149" i="1"/>
  <c r="K149" i="1"/>
  <c r="I148" i="1"/>
  <c r="K148" i="1"/>
  <c r="I147" i="1"/>
  <c r="K147" i="1"/>
  <c r="I146" i="1"/>
  <c r="K146" i="1"/>
  <c r="I145" i="1"/>
  <c r="K145" i="1"/>
  <c r="I136" i="1"/>
  <c r="I137" i="1"/>
  <c r="I138" i="1"/>
  <c r="I140" i="1"/>
  <c r="I141" i="1"/>
  <c r="I142" i="1"/>
  <c r="I143" i="1"/>
  <c r="I144" i="1"/>
  <c r="K136" i="1"/>
  <c r="K137" i="1"/>
  <c r="K138" i="1"/>
  <c r="K140" i="1"/>
  <c r="K141" i="1"/>
  <c r="K142" i="1"/>
  <c r="K143" i="1"/>
  <c r="K144" i="1"/>
  <c r="L144" i="1"/>
  <c r="I135" i="1"/>
  <c r="K135" i="1"/>
  <c r="I134" i="1"/>
  <c r="K134" i="1"/>
  <c r="I133" i="1"/>
  <c r="K133" i="1"/>
  <c r="I128" i="1"/>
  <c r="I129" i="1"/>
  <c r="I130" i="1"/>
  <c r="I131" i="1"/>
  <c r="I132" i="1"/>
  <c r="K128" i="1"/>
  <c r="K129" i="1"/>
  <c r="K130" i="1"/>
  <c r="K131" i="1"/>
  <c r="K132" i="1"/>
  <c r="I127" i="1"/>
  <c r="K127" i="1"/>
  <c r="I126" i="1"/>
  <c r="K126" i="1"/>
  <c r="I125" i="1"/>
  <c r="K125" i="1"/>
  <c r="I124" i="1"/>
  <c r="K124" i="1"/>
  <c r="I123" i="1"/>
  <c r="K123" i="1"/>
  <c r="L123" i="1"/>
  <c r="N123" i="1" s="1" a="1"/>
  <c r="N123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K122" i="1"/>
  <c r="K121" i="1"/>
  <c r="K120" i="1"/>
  <c r="K119" i="1"/>
  <c r="K118" i="1"/>
  <c r="L118" i="1"/>
  <c r="N118" i="1" s="1" a="1"/>
  <c r="N118" i="1" s="1"/>
  <c r="K117" i="1"/>
  <c r="K116" i="1"/>
  <c r="K115" i="1"/>
  <c r="K114" i="1"/>
  <c r="L114" i="1"/>
  <c r="N114" i="1" s="1" a="1"/>
  <c r="N114" i="1" s="1"/>
  <c r="K113" i="1"/>
  <c r="L113" i="1"/>
  <c r="N113" i="1" s="1" a="1"/>
  <c r="N113" i="1" s="1"/>
  <c r="K112" i="1"/>
  <c r="K111" i="1"/>
  <c r="K110" i="1"/>
  <c r="K108" i="1"/>
  <c r="K107" i="1"/>
  <c r="K106" i="1"/>
  <c r="K109" i="1"/>
  <c r="K105" i="1"/>
  <c r="L105" i="1"/>
  <c r="N105" i="1" s="1" a="1"/>
  <c r="N105" i="1" s="1"/>
  <c r="K104" i="1"/>
  <c r="L104" i="1"/>
  <c r="N104" i="1" s="1" a="1"/>
  <c r="N104" i="1" s="1"/>
  <c r="K103" i="1"/>
  <c r="K102" i="1"/>
  <c r="L102" i="1"/>
  <c r="N102" i="1" s="1" a="1"/>
  <c r="N102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8" i="1"/>
  <c r="K39" i="1"/>
  <c r="K40" i="1"/>
  <c r="K41" i="1"/>
  <c r="K42" i="1"/>
  <c r="K43" i="1"/>
  <c r="K44" i="1"/>
  <c r="K45" i="1"/>
  <c r="K46" i="1"/>
  <c r="K48" i="1"/>
  <c r="K49" i="1"/>
  <c r="K50" i="1"/>
  <c r="K51" i="1"/>
  <c r="K52" i="1"/>
  <c r="K53" i="1"/>
  <c r="K54" i="1"/>
  <c r="K55" i="1"/>
  <c r="K57" i="1"/>
  <c r="K58" i="1"/>
  <c r="K59" i="1"/>
  <c r="K60" i="1"/>
  <c r="K61" i="1"/>
  <c r="K62" i="1"/>
  <c r="K63" i="1"/>
  <c r="K64" i="1"/>
  <c r="K65" i="1"/>
  <c r="K66" i="1"/>
  <c r="K68" i="1"/>
  <c r="K69" i="1"/>
  <c r="K70" i="1"/>
  <c r="K71" i="1"/>
  <c r="K72" i="1"/>
  <c r="K73" i="1"/>
  <c r="K74" i="1"/>
  <c r="K75" i="1"/>
  <c r="K76" i="1"/>
  <c r="K77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L3" i="1"/>
  <c r="L5" i="1"/>
  <c r="L6" i="1"/>
  <c r="L7" i="1"/>
  <c r="N7" i="1" s="1" a="1"/>
  <c r="N7" i="1" s="1"/>
  <c r="L8" i="1"/>
  <c r="N8" i="1" s="1" a="1"/>
  <c r="N8" i="1" s="1"/>
  <c r="L9" i="1"/>
  <c r="N9" i="1" s="1" a="1"/>
  <c r="N9" i="1" s="1"/>
  <c r="L10" i="1"/>
  <c r="L12" i="1"/>
  <c r="L13" i="1"/>
  <c r="L14" i="1"/>
  <c r="L15" i="1"/>
  <c r="L21" i="1"/>
  <c r="L22" i="1"/>
  <c r="L25" i="1"/>
  <c r="L26" i="1"/>
  <c r="N26" i="1" s="1" a="1"/>
  <c r="N26" i="1" s="1"/>
  <c r="L27" i="1"/>
  <c r="N27" i="1" s="1" a="1"/>
  <c r="N27" i="1" s="1"/>
  <c r="L31" i="1"/>
  <c r="L32" i="1"/>
  <c r="L33" i="1"/>
  <c r="L34" i="1"/>
  <c r="L35" i="1"/>
  <c r="L36" i="1"/>
  <c r="L45" i="1"/>
  <c r="L46" i="1"/>
  <c r="L48" i="1"/>
  <c r="N48" i="1" s="1" a="1"/>
  <c r="N48" i="1" s="1"/>
  <c r="L49" i="1"/>
  <c r="N49" i="1" s="1" a="1"/>
  <c r="N49" i="1" s="1"/>
  <c r="L50" i="1"/>
  <c r="N50" i="1" s="1" a="1"/>
  <c r="N50" i="1" s="1"/>
  <c r="L51" i="1"/>
  <c r="N51" i="1" s="1" a="1"/>
  <c r="N51" i="1" s="1"/>
  <c r="L52" i="1"/>
  <c r="N52" i="1" s="1" a="1"/>
  <c r="N52" i="1" s="1"/>
  <c r="L62" i="1"/>
  <c r="L63" i="1"/>
  <c r="N63" i="1" s="1" a="1"/>
  <c r="N63" i="1" s="1"/>
  <c r="L65" i="1"/>
  <c r="L68" i="1"/>
  <c r="L69" i="1"/>
  <c r="L70" i="1"/>
  <c r="N70" i="1" s="1" a="1"/>
  <c r="N70" i="1" s="1"/>
  <c r="L71" i="1"/>
  <c r="L72" i="1"/>
  <c r="L73" i="1"/>
  <c r="L74" i="1"/>
  <c r="N74" i="1" s="1" a="1"/>
  <c r="N74" i="1" s="1"/>
  <c r="L77" i="1"/>
  <c r="L78" i="1"/>
  <c r="N78" i="1" s="1" a="1"/>
  <c r="N78" i="1" s="1"/>
  <c r="L80" i="1"/>
  <c r="N80" i="1" s="1" a="1"/>
  <c r="N80" i="1" s="1"/>
  <c r="L82" i="1"/>
  <c r="L84" i="1"/>
  <c r="N84" i="1" s="1" a="1"/>
  <c r="N84" i="1" s="1"/>
  <c r="L85" i="1"/>
  <c r="N85" i="1" s="1" a="1"/>
  <c r="N85" i="1" s="1"/>
  <c r="L86" i="1"/>
  <c r="J79" i="1"/>
  <c r="Q68" i="1" s="1"/>
  <c r="J56" i="1"/>
  <c r="J67" i="1"/>
  <c r="Q61" i="1" s="1"/>
  <c r="J47" i="1"/>
  <c r="J30" i="1"/>
  <c r="Q16" i="1" s="1"/>
  <c r="K30" i="1"/>
  <c r="K37" i="1"/>
  <c r="K47" i="1"/>
  <c r="K67" i="1"/>
  <c r="K56" i="1"/>
  <c r="K79" i="1"/>
  <c r="H252" i="1" l="1" a="1"/>
  <c r="H252" i="1" s="1"/>
  <c r="L252" i="1" s="1"/>
  <c r="N251" i="1" a="1"/>
  <c r="N251" i="1" s="1"/>
  <c r="L244" i="1"/>
  <c r="H101" i="1" a="1"/>
  <c r="H101" i="1" s="1"/>
  <c r="L101" i="1" s="1"/>
  <c r="N101" i="1" s="1" a="1"/>
  <c r="N101" i="1" s="1"/>
  <c r="N86" i="1" a="1"/>
  <c r="N86" i="1" s="1"/>
  <c r="H90" i="1" a="1"/>
  <c r="H90" i="1" s="1"/>
  <c r="L90" i="1" s="1"/>
  <c r="N82" i="1" a="1"/>
  <c r="N82" i="1" s="1"/>
  <c r="H88" i="1" a="1"/>
  <c r="H88" i="1" s="1"/>
  <c r="L88" i="1" s="1"/>
  <c r="N77" i="1" a="1"/>
  <c r="N77" i="1" s="1"/>
  <c r="N73" i="1" a="1"/>
  <c r="N73" i="1" s="1"/>
  <c r="H228" i="1" a="1"/>
  <c r="H228" i="1" s="1"/>
  <c r="L228" i="1" s="1"/>
  <c r="N228" i="1" s="1" a="1"/>
  <c r="N228" i="1" s="1"/>
  <c r="H93" i="1" a="1"/>
  <c r="H93" i="1" s="1"/>
  <c r="L93" i="1" s="1"/>
  <c r="N93" i="1" s="1" a="1"/>
  <c r="N93" i="1" s="1"/>
  <c r="N72" i="1" a="1"/>
  <c r="N72" i="1" s="1"/>
  <c r="H92" i="1" a="1"/>
  <c r="H92" i="1" s="1"/>
  <c r="L92" i="1" s="1"/>
  <c r="N92" i="1" s="1" a="1"/>
  <c r="N92" i="1" s="1"/>
  <c r="N71" i="1" a="1"/>
  <c r="N71" i="1" s="1"/>
  <c r="H91" i="1" a="1"/>
  <c r="H91" i="1" s="1"/>
  <c r="L91" i="1" s="1"/>
  <c r="N91" i="1" s="1" a="1"/>
  <c r="N91" i="1" s="1"/>
  <c r="N69" i="1" a="1"/>
  <c r="N69" i="1" s="1"/>
  <c r="H89" i="1" a="1"/>
  <c r="H89" i="1" s="1"/>
  <c r="L89" i="1" s="1"/>
  <c r="N89" i="1" s="1" a="1"/>
  <c r="N89" i="1" s="1"/>
  <c r="N68" i="1" a="1"/>
  <c r="N68" i="1" s="1"/>
  <c r="H79" i="1" a="1"/>
  <c r="H79" i="1" s="1"/>
  <c r="L79" i="1" s="1"/>
  <c r="N79" i="1" s="1" a="1"/>
  <c r="N79" i="1" s="1"/>
  <c r="N65" i="1" a="1"/>
  <c r="N65" i="1" s="1"/>
  <c r="H67" i="1" a="1"/>
  <c r="H67" i="1" s="1"/>
  <c r="L67" i="1" s="1"/>
  <c r="N62" i="1" a="1"/>
  <c r="N62" i="1" s="1"/>
  <c r="H60" i="1" a="1"/>
  <c r="H60" i="1" s="1"/>
  <c r="L60" i="1" s="1"/>
  <c r="N60" i="1" s="1" a="1"/>
  <c r="N60" i="1" s="1"/>
  <c r="N46" i="1" a="1"/>
  <c r="N46" i="1" s="1"/>
  <c r="H59" i="1" a="1"/>
  <c r="H59" i="1" s="1"/>
  <c r="L59" i="1" s="1"/>
  <c r="N59" i="1" s="1" a="1"/>
  <c r="N59" i="1" s="1"/>
  <c r="N45" i="1" a="1"/>
  <c r="N45" i="1" s="1"/>
  <c r="N36" i="1" a="1"/>
  <c r="N36" i="1" s="1"/>
  <c r="H42" i="1" a="1"/>
  <c r="H42" i="1" s="1"/>
  <c r="L42" i="1" s="1"/>
  <c r="N42" i="1" s="1" a="1"/>
  <c r="N42" i="1" s="1"/>
  <c r="N35" i="1" a="1"/>
  <c r="N35" i="1" s="1"/>
  <c r="H40" i="1" a="1"/>
  <c r="H40" i="1" s="1"/>
  <c r="L40" i="1" s="1"/>
  <c r="N40" i="1" s="1" a="1"/>
  <c r="N40" i="1" s="1"/>
  <c r="N34" i="1" a="1"/>
  <c r="N34" i="1" s="1"/>
  <c r="H41" i="1" a="1"/>
  <c r="H41" i="1" s="1"/>
  <c r="L41" i="1" s="1"/>
  <c r="N41" i="1" s="1" a="1"/>
  <c r="N41" i="1" s="1"/>
  <c r="N33" i="1" a="1"/>
  <c r="N33" i="1" s="1"/>
  <c r="H43" i="1" a="1"/>
  <c r="H43" i="1" s="1"/>
  <c r="L43" i="1" s="1"/>
  <c r="N43" i="1" s="1" a="1"/>
  <c r="N43" i="1" s="1"/>
  <c r="N32" i="1" a="1"/>
  <c r="N32" i="1" s="1"/>
  <c r="H44" i="1" a="1"/>
  <c r="H44" i="1" s="1"/>
  <c r="L44" i="1" s="1"/>
  <c r="N44" i="1" s="1" a="1"/>
  <c r="N44" i="1" s="1"/>
  <c r="N31" i="1" a="1"/>
  <c r="N31" i="1" s="1"/>
  <c r="H39" i="1" a="1"/>
  <c r="H39" i="1" s="1"/>
  <c r="L39" i="1" s="1"/>
  <c r="N39" i="1" s="1" a="1"/>
  <c r="N39" i="1" s="1"/>
  <c r="N25" i="1" a="1"/>
  <c r="N25" i="1" s="1"/>
  <c r="H53" i="1" a="1"/>
  <c r="H53" i="1" s="1"/>
  <c r="L53" i="1" s="1"/>
  <c r="N53" i="1" s="1" a="1"/>
  <c r="N53" i="1" s="1"/>
  <c r="N22" i="1" a="1"/>
  <c r="N22" i="1" s="1"/>
  <c r="H58" i="1" a="1"/>
  <c r="H58" i="1" s="1"/>
  <c r="L58" i="1" s="1"/>
  <c r="N58" i="1" s="1" a="1"/>
  <c r="N58" i="1" s="1"/>
  <c r="N21" i="1" a="1"/>
  <c r="N21" i="1" s="1"/>
  <c r="H57" i="1" a="1"/>
  <c r="H57" i="1" s="1"/>
  <c r="L57" i="1" s="1"/>
  <c r="N57" i="1" s="1" a="1"/>
  <c r="N57" i="1" s="1"/>
  <c r="N15" i="1" a="1"/>
  <c r="N15" i="1" s="1"/>
  <c r="H23" i="1" a="1"/>
  <c r="H23" i="1" s="1"/>
  <c r="L23" i="1" s="1"/>
  <c r="N14" i="1" a="1"/>
  <c r="N14" i="1" s="1"/>
  <c r="H95" i="1" a="1"/>
  <c r="H95" i="1" s="1"/>
  <c r="L95" i="1" s="1"/>
  <c r="N13" i="1" a="1"/>
  <c r="N13" i="1" s="1"/>
  <c r="H24" i="1" a="1"/>
  <c r="H24" i="1" s="1"/>
  <c r="L24" i="1" s="1"/>
  <c r="N12" i="1" a="1"/>
  <c r="N12" i="1" s="1"/>
  <c r="H94" i="1" a="1"/>
  <c r="H94" i="1" s="1"/>
  <c r="L94" i="1" s="1"/>
  <c r="H16" i="1" a="1"/>
  <c r="H16" i="1" s="1"/>
  <c r="L16" i="1" s="1"/>
  <c r="N10" i="1" a="1"/>
  <c r="N10" i="1" s="1"/>
  <c r="N6" i="1" a="1"/>
  <c r="N6" i="1" s="1"/>
  <c r="H54" i="1" a="1"/>
  <c r="H54" i="1" s="1"/>
  <c r="L54" i="1" s="1"/>
  <c r="N54" i="1" s="1" a="1"/>
  <c r="N54" i="1" s="1"/>
  <c r="N5" i="1" a="1"/>
  <c r="N5" i="1" s="1"/>
  <c r="H55" i="1" a="1"/>
  <c r="H55" i="1" s="1"/>
  <c r="L55" i="1" s="1"/>
  <c r="N55" i="1" s="1" a="1"/>
  <c r="N55" i="1" s="1"/>
  <c r="N3" i="1" a="1"/>
  <c r="N3" i="1" s="1"/>
  <c r="H4" i="1" a="1"/>
  <c r="H4" i="1" s="1"/>
  <c r="L4" i="1" s="1"/>
  <c r="N144" i="1" a="1"/>
  <c r="N144" i="1" s="1"/>
  <c r="H168" i="1" a="1"/>
  <c r="H168" i="1" s="1"/>
  <c r="L168" i="1" s="1"/>
  <c r="N168" i="1" s="1" a="1"/>
  <c r="N168" i="1" s="1"/>
  <c r="Q37" i="1"/>
  <c r="H205" i="1" a="1"/>
  <c r="H205" i="1" s="1"/>
  <c r="L205" i="1" s="1"/>
  <c r="N205" i="1" s="1" a="1"/>
  <c r="N205" i="1" s="1"/>
  <c r="H230" i="1" a="1"/>
  <c r="H230" i="1" s="1"/>
  <c r="H223" i="1" a="1"/>
  <c r="H223" i="1" s="1"/>
  <c r="L223" i="1" s="1"/>
  <c r="N223" i="1" s="1" a="1"/>
  <c r="N223" i="1" s="1"/>
  <c r="H217" i="1" a="1"/>
  <c r="H217" i="1" s="1"/>
  <c r="L217" i="1" s="1"/>
  <c r="N217" i="1" s="1" a="1"/>
  <c r="N217" i="1" s="1"/>
  <c r="H215" i="1" a="1"/>
  <c r="H215" i="1" s="1"/>
  <c r="L215" i="1" s="1"/>
  <c r="N215" i="1" s="1" a="1"/>
  <c r="N215" i="1" s="1"/>
  <c r="H97" i="1" a="1"/>
  <c r="H97" i="1" s="1"/>
  <c r="L97" i="1" s="1"/>
  <c r="N97" i="1" s="1" a="1"/>
  <c r="N97" i="1" s="1"/>
  <c r="H116" i="1" a="1"/>
  <c r="H116" i="1" s="1"/>
  <c r="L116" i="1" s="1"/>
  <c r="N116" i="1" s="1" a="1"/>
  <c r="N116" i="1" s="1"/>
  <c r="H108" i="1" a="1"/>
  <c r="H108" i="1" s="1"/>
  <c r="L108" i="1" s="1"/>
  <c r="N108" i="1" s="1" a="1"/>
  <c r="N108" i="1" s="1"/>
  <c r="H107" i="1" a="1"/>
  <c r="H107" i="1" s="1"/>
  <c r="L107" i="1" s="1"/>
  <c r="N107" i="1" s="1" a="1"/>
  <c r="N107" i="1" s="1"/>
  <c r="H106" i="1" a="1"/>
  <c r="H106" i="1" s="1"/>
  <c r="L106" i="1" s="1"/>
  <c r="N106" i="1" s="1" a="1"/>
  <c r="N106" i="1" s="1"/>
  <c r="H109" i="1" a="1"/>
  <c r="H109" i="1" s="1"/>
  <c r="L109" i="1" s="1"/>
  <c r="H150" i="1" a="1"/>
  <c r="H150" i="1" s="1"/>
  <c r="L150" i="1" s="1"/>
  <c r="H122" i="1" a="1"/>
  <c r="H122" i="1" s="1"/>
  <c r="L122" i="1" s="1"/>
  <c r="N122" i="1" s="1" a="1"/>
  <c r="N122" i="1" s="1"/>
  <c r="H115" i="1" a="1"/>
  <c r="H115" i="1" s="1"/>
  <c r="L115" i="1" s="1"/>
  <c r="N115" i="1" s="1" a="1"/>
  <c r="N115" i="1" s="1"/>
  <c r="H121" i="1" a="1"/>
  <c r="H121" i="1" s="1"/>
  <c r="L121" i="1" s="1"/>
  <c r="N121" i="1" s="1" a="1"/>
  <c r="N121" i="1" s="1"/>
  <c r="H120" i="1" a="1"/>
  <c r="H120" i="1" s="1"/>
  <c r="L120" i="1" s="1"/>
  <c r="N120" i="1" s="1" a="1"/>
  <c r="N120" i="1" s="1"/>
  <c r="H134" i="1" a="1"/>
  <c r="H134" i="1" s="1"/>
  <c r="L134" i="1" s="1"/>
  <c r="N134" i="1" s="1" a="1"/>
  <c r="N134" i="1" s="1"/>
  <c r="H132" i="1" a="1"/>
  <c r="H132" i="1" s="1"/>
  <c r="L132" i="1" s="1"/>
  <c r="H152" i="1" a="1"/>
  <c r="H152" i="1" s="1"/>
  <c r="L152" i="1" s="1"/>
  <c r="N152" i="1" s="1" a="1"/>
  <c r="N152" i="1" s="1"/>
  <c r="H253" i="1" l="1" a="1"/>
  <c r="H253" i="1" s="1"/>
  <c r="L253" i="1" s="1"/>
  <c r="N252" i="1" a="1"/>
  <c r="N252" i="1" s="1"/>
  <c r="H245" i="1" a="1"/>
  <c r="H245" i="1" s="1"/>
  <c r="L245" i="1" s="1"/>
  <c r="L230" i="1"/>
  <c r="N230" i="1" s="1" a="1"/>
  <c r="N230" i="1" s="1"/>
  <c r="N132" i="1" a="1"/>
  <c r="N132" i="1" s="1"/>
  <c r="H173" i="1" a="1"/>
  <c r="H173" i="1" s="1"/>
  <c r="L173" i="1" s="1"/>
  <c r="N173" i="1" s="1" a="1"/>
  <c r="N173" i="1" s="1"/>
  <c r="N150" i="1" a="1"/>
  <c r="N150" i="1" s="1"/>
  <c r="H182" i="1" a="1"/>
  <c r="H182" i="1" s="1"/>
  <c r="L182" i="1" s="1"/>
  <c r="N182" i="1" s="1" a="1"/>
  <c r="N182" i="1" s="1"/>
  <c r="N109" i="1" a="1"/>
  <c r="N109" i="1" s="1"/>
  <c r="H165" i="1" a="1"/>
  <c r="H165" i="1" s="1"/>
  <c r="L165" i="1" s="1"/>
  <c r="H181" i="1" a="1"/>
  <c r="H181" i="1" s="1"/>
  <c r="L181" i="1" s="1"/>
  <c r="N181" i="1" s="1" a="1"/>
  <c r="N181" i="1" s="1"/>
  <c r="H18" i="1" a="1"/>
  <c r="H18" i="1" s="1"/>
  <c r="L18" i="1" s="1"/>
  <c r="N4" i="1" a="1"/>
  <c r="N4" i="1" s="1"/>
  <c r="N16" i="1" a="1"/>
  <c r="N16" i="1" s="1"/>
  <c r="H20" i="1" a="1"/>
  <c r="H20" i="1" s="1"/>
  <c r="L20" i="1" s="1"/>
  <c r="N20" i="1" s="1" a="1"/>
  <c r="N20" i="1" s="1"/>
  <c r="H96" i="1" a="1"/>
  <c r="H96" i="1" s="1"/>
  <c r="L96" i="1" s="1"/>
  <c r="N94" i="1" a="1"/>
  <c r="N94" i="1" s="1"/>
  <c r="N24" i="1" a="1"/>
  <c r="N24" i="1" s="1"/>
  <c r="H81" i="1" a="1"/>
  <c r="H81" i="1" s="1"/>
  <c r="L81" i="1" s="1"/>
  <c r="N95" i="1" a="1"/>
  <c r="N95" i="1" s="1"/>
  <c r="H161" i="1" a="1"/>
  <c r="H161" i="1" s="1"/>
  <c r="L161" i="1" s="1"/>
  <c r="N23" i="1" a="1"/>
  <c r="N23" i="1" s="1"/>
  <c r="H38" i="1" a="1"/>
  <c r="H38" i="1" s="1"/>
  <c r="L38" i="1" s="1"/>
  <c r="H75" i="1" a="1"/>
  <c r="H75" i="1" s="1"/>
  <c r="L75" i="1" s="1"/>
  <c r="N75" i="1" s="1" a="1"/>
  <c r="N75" i="1" s="1"/>
  <c r="N67" i="1" a="1"/>
  <c r="N67" i="1" s="1"/>
  <c r="H100" i="1" a="1"/>
  <c r="H100" i="1" s="1"/>
  <c r="L100" i="1" s="1"/>
  <c r="N100" i="1" s="1" a="1"/>
  <c r="N100" i="1" s="1"/>
  <c r="N88" i="1" a="1"/>
  <c r="N88" i="1" s="1"/>
  <c r="N90" i="1" a="1"/>
  <c r="N90" i="1" s="1"/>
  <c r="H164" i="1" a="1"/>
  <c r="H164" i="1" s="1"/>
  <c r="L164" i="1" s="1"/>
  <c r="H222" i="1" a="1"/>
  <c r="H222" i="1" s="1"/>
  <c r="L222" i="1" s="1"/>
  <c r="H83" i="1" a="1"/>
  <c r="H83" i="1" s="1"/>
  <c r="L83" i="1" s="1"/>
  <c r="N83" i="1" s="1" a="1"/>
  <c r="N83" i="1" s="1"/>
  <c r="H148" i="1" a="1"/>
  <c r="H148" i="1" s="1"/>
  <c r="L148" i="1" s="1"/>
  <c r="H136" i="1" a="1"/>
  <c r="H136" i="1" s="1"/>
  <c r="L136" i="1" s="1"/>
  <c r="N136" i="1" s="1" a="1"/>
  <c r="N136" i="1" s="1"/>
  <c r="H133" i="1" a="1"/>
  <c r="H133" i="1" s="1"/>
  <c r="L133" i="1" s="1"/>
  <c r="N133" i="1" s="1" a="1"/>
  <c r="N133" i="1" s="1"/>
  <c r="H124" i="1" a="1"/>
  <c r="H124" i="1" s="1"/>
  <c r="L124" i="1" s="1"/>
  <c r="N124" i="1" s="1" a="1"/>
  <c r="N124" i="1" s="1"/>
  <c r="H135" i="1" a="1"/>
  <c r="H135" i="1" s="1"/>
  <c r="L135" i="1" s="1"/>
  <c r="N135" i="1" s="1" a="1"/>
  <c r="N135" i="1" s="1"/>
  <c r="H128" i="1" a="1"/>
  <c r="H128" i="1" s="1"/>
  <c r="L128" i="1" s="1"/>
  <c r="H127" i="1" a="1"/>
  <c r="H127" i="1" s="1"/>
  <c r="L127" i="1" s="1"/>
  <c r="N127" i="1" s="1" a="1"/>
  <c r="N127" i="1" s="1"/>
  <c r="H131" i="1" a="1"/>
  <c r="H131" i="1" s="1"/>
  <c r="L131" i="1" s="1"/>
  <c r="H129" i="1" a="1"/>
  <c r="H129" i="1" s="1"/>
  <c r="L129" i="1" s="1"/>
  <c r="N129" i="1" s="1" a="1"/>
  <c r="N129" i="1" s="1"/>
  <c r="H103" i="1" a="1"/>
  <c r="H103" i="1" s="1"/>
  <c r="L103" i="1" s="1"/>
  <c r="N103" i="1" s="1" a="1"/>
  <c r="N103" i="1" s="1"/>
  <c r="L2" i="1"/>
  <c r="H254" i="1" l="1" a="1"/>
  <c r="H254" i="1" s="1"/>
  <c r="L254" i="1" s="1"/>
  <c r="N253" i="1" a="1"/>
  <c r="N253" i="1" s="1"/>
  <c r="N222" i="1" a="1"/>
  <c r="N222" i="1" s="1"/>
  <c r="H235" i="1" a="1"/>
  <c r="H235" i="1" s="1"/>
  <c r="N2" i="1" a="1"/>
  <c r="N2" i="1" s="1"/>
  <c r="H11" i="1" a="1"/>
  <c r="H11" i="1" s="1"/>
  <c r="L11" i="1" s="1"/>
  <c r="N131" i="1" a="1"/>
  <c r="N131" i="1" s="1"/>
  <c r="H158" i="1" a="1"/>
  <c r="H158" i="1" s="1"/>
  <c r="L158" i="1" s="1"/>
  <c r="N158" i="1" s="1" a="1"/>
  <c r="N158" i="1" s="1"/>
  <c r="N128" i="1" a="1"/>
  <c r="N128" i="1" s="1"/>
  <c r="H157" i="1" a="1"/>
  <c r="H157" i="1" s="1"/>
  <c r="L157" i="1" s="1"/>
  <c r="N157" i="1" s="1" a="1"/>
  <c r="N157" i="1" s="1"/>
  <c r="N148" i="1" a="1"/>
  <c r="N148" i="1" s="1"/>
  <c r="H191" i="1" a="1"/>
  <c r="H191" i="1" s="1"/>
  <c r="L191" i="1" s="1"/>
  <c r="N191" i="1" s="1" a="1"/>
  <c r="N191" i="1" s="1"/>
  <c r="N164" i="1" a="1"/>
  <c r="N164" i="1" s="1"/>
  <c r="H187" i="1" a="1"/>
  <c r="H187" i="1" s="1"/>
  <c r="L187" i="1" s="1"/>
  <c r="N187" i="1" s="1" a="1"/>
  <c r="N187" i="1" s="1"/>
  <c r="H64" i="1" a="1"/>
  <c r="H64" i="1" s="1"/>
  <c r="L64" i="1" s="1"/>
  <c r="N64" i="1" s="1" a="1"/>
  <c r="N64" i="1" s="1"/>
  <c r="N38" i="1" a="1"/>
  <c r="N38" i="1" s="1"/>
  <c r="N161" i="1" a="1"/>
  <c r="N161" i="1" s="1"/>
  <c r="H202" i="1" a="1"/>
  <c r="H202" i="1" s="1"/>
  <c r="L202" i="1" s="1"/>
  <c r="N202" i="1" s="1" a="1"/>
  <c r="N202" i="1" s="1"/>
  <c r="H87" i="1" a="1"/>
  <c r="H87" i="1" s="1"/>
  <c r="L87" i="1" s="1"/>
  <c r="N81" i="1" a="1"/>
  <c r="N81" i="1" s="1"/>
  <c r="N96" i="1" a="1"/>
  <c r="N96" i="1" s="1"/>
  <c r="H153" i="1" a="1"/>
  <c r="H153" i="1" s="1"/>
  <c r="L153" i="1" s="1"/>
  <c r="N18" i="1" a="1"/>
  <c r="N18" i="1" s="1"/>
  <c r="H28" i="1" a="1"/>
  <c r="H28" i="1" s="1"/>
  <c r="L28" i="1" s="1"/>
  <c r="N165" i="1" a="1"/>
  <c r="N165" i="1" s="1"/>
  <c r="H203" i="1" a="1"/>
  <c r="H203" i="1" s="1"/>
  <c r="L203" i="1" s="1"/>
  <c r="N203" i="1" s="1" a="1"/>
  <c r="N203" i="1" s="1"/>
  <c r="H175" i="1" a="1"/>
  <c r="H175" i="1" s="1"/>
  <c r="L175" i="1" s="1"/>
  <c r="N175" i="1" s="1" a="1"/>
  <c r="N175" i="1" s="1"/>
  <c r="H130" i="1" a="1"/>
  <c r="H130" i="1" s="1"/>
  <c r="L130" i="1" s="1"/>
  <c r="N130" i="1" s="1" a="1"/>
  <c r="N130" i="1" s="1"/>
  <c r="H141" i="1" a="1"/>
  <c r="H141" i="1" s="1"/>
  <c r="L141" i="1" s="1"/>
  <c r="H156" i="1" a="1"/>
  <c r="H156" i="1" s="1"/>
  <c r="L156" i="1" s="1"/>
  <c r="N156" i="1" s="1" a="1"/>
  <c r="N156" i="1" s="1"/>
  <c r="H145" i="1" a="1"/>
  <c r="H145" i="1" s="1"/>
  <c r="L145" i="1" s="1"/>
  <c r="H137" i="1" a="1"/>
  <c r="H137" i="1" s="1"/>
  <c r="L137" i="1" s="1"/>
  <c r="H143" i="1" a="1"/>
  <c r="H143" i="1" s="1"/>
  <c r="L143" i="1" s="1"/>
  <c r="N143" i="1" s="1" a="1"/>
  <c r="N143" i="1" s="1"/>
  <c r="H142" i="1" a="1"/>
  <c r="H142" i="1" s="1"/>
  <c r="L142" i="1" s="1"/>
  <c r="N142" i="1" s="1" a="1"/>
  <c r="N142" i="1" s="1"/>
  <c r="H99" i="1" a="1"/>
  <c r="H99" i="1" s="1"/>
  <c r="L99" i="1" s="1"/>
  <c r="N99" i="1" s="1" a="1"/>
  <c r="N99" i="1" s="1"/>
  <c r="H255" i="1" l="1" a="1"/>
  <c r="H255" i="1" s="1"/>
  <c r="L255" i="1" s="1"/>
  <c r="N255" i="1" s="1" a="1"/>
  <c r="N255" i="1" s="1"/>
  <c r="N254" i="1" a="1"/>
  <c r="N254" i="1" s="1"/>
  <c r="L235" i="1"/>
  <c r="N235" i="1" s="1" a="1"/>
  <c r="N235" i="1" s="1"/>
  <c r="N137" i="1" a="1"/>
  <c r="N137" i="1" s="1"/>
  <c r="H170" i="1" a="1"/>
  <c r="H170" i="1" s="1"/>
  <c r="L170" i="1" s="1"/>
  <c r="N170" i="1" s="1" a="1"/>
  <c r="N170" i="1" s="1"/>
  <c r="N145" i="1" a="1"/>
  <c r="N145" i="1" s="1"/>
  <c r="H171" i="1" a="1"/>
  <c r="H171" i="1" s="1"/>
  <c r="L171" i="1" s="1"/>
  <c r="N171" i="1" s="1" a="1"/>
  <c r="N171" i="1" s="1"/>
  <c r="N141" i="1" a="1"/>
  <c r="N141" i="1" s="1"/>
  <c r="H159" i="1" a="1"/>
  <c r="H159" i="1" s="1"/>
  <c r="L159" i="1" s="1"/>
  <c r="H190" i="1" a="1"/>
  <c r="H190" i="1" s="1"/>
  <c r="L190" i="1" s="1"/>
  <c r="N190" i="1" s="1" a="1"/>
  <c r="N190" i="1" s="1"/>
  <c r="H227" i="1" a="1"/>
  <c r="H227" i="1" s="1"/>
  <c r="L227" i="1" s="1"/>
  <c r="N227" i="1" s="1" a="1"/>
  <c r="N227" i="1" s="1"/>
  <c r="H29" i="1" a="1"/>
  <c r="H29" i="1" s="1"/>
  <c r="L29" i="1" s="1"/>
  <c r="N28" i="1" a="1"/>
  <c r="N28" i="1" s="1"/>
  <c r="N153" i="1" a="1"/>
  <c r="N153" i="1" s="1"/>
  <c r="H162" i="1" a="1"/>
  <c r="H162" i="1" s="1"/>
  <c r="L162" i="1" s="1"/>
  <c r="N87" i="1" a="1"/>
  <c r="N87" i="1" s="1"/>
  <c r="H112" i="1" a="1"/>
  <c r="H112" i="1" s="1"/>
  <c r="L112" i="1" s="1"/>
  <c r="H201" i="1" a="1"/>
  <c r="H201" i="1" s="1"/>
  <c r="L201" i="1" s="1"/>
  <c r="N201" i="1" s="1" a="1"/>
  <c r="N201" i="1" s="1"/>
  <c r="H197" i="1" a="1"/>
  <c r="H197" i="1" s="1"/>
  <c r="L197" i="1" s="1"/>
  <c r="N197" i="1" s="1" a="1"/>
  <c r="N197" i="1" s="1"/>
  <c r="H17" i="1" a="1"/>
  <c r="H17" i="1" s="1"/>
  <c r="L17" i="1" s="1"/>
  <c r="N11" i="1" a="1"/>
  <c r="N11" i="1" s="1"/>
  <c r="H111" i="1" a="1"/>
  <c r="H111" i="1" s="1"/>
  <c r="L111" i="1" s="1"/>
  <c r="N111" i="1" s="1" a="1"/>
  <c r="N111" i="1" s="1"/>
  <c r="H155" i="1" a="1"/>
  <c r="H155" i="1" s="1"/>
  <c r="L155" i="1" s="1"/>
  <c r="H149" i="1" a="1"/>
  <c r="H149" i="1" s="1"/>
  <c r="L149" i="1" s="1"/>
  <c r="H140" i="1" a="1"/>
  <c r="H140" i="1" s="1"/>
  <c r="L140" i="1" s="1"/>
  <c r="N140" i="1" l="1" a="1"/>
  <c r="N140" i="1" s="1"/>
  <c r="H160" i="1" a="1"/>
  <c r="H160" i="1" s="1"/>
  <c r="L160" i="1" s="1"/>
  <c r="N149" i="1" a="1"/>
  <c r="N149" i="1" s="1"/>
  <c r="H172" i="1" a="1"/>
  <c r="H172" i="1" s="1"/>
  <c r="L172" i="1" s="1"/>
  <c r="N172" i="1" s="1" a="1"/>
  <c r="N172" i="1" s="1"/>
  <c r="N155" i="1" a="1"/>
  <c r="N155" i="1" s="1"/>
  <c r="H177" i="1" a="1"/>
  <c r="H177" i="1" s="1"/>
  <c r="L177" i="1" s="1"/>
  <c r="N177" i="1" s="1" a="1"/>
  <c r="N177" i="1" s="1"/>
  <c r="H19" i="1" a="1"/>
  <c r="H19" i="1" s="1"/>
  <c r="L19" i="1" s="1"/>
  <c r="N17" i="1" a="1"/>
  <c r="N17" i="1" s="1"/>
  <c r="H216" i="1" a="1"/>
  <c r="H216" i="1" s="1"/>
  <c r="L216" i="1" s="1"/>
  <c r="H229" i="1" a="1"/>
  <c r="H229" i="1" s="1"/>
  <c r="L229" i="1" s="1"/>
  <c r="N229" i="1" s="1" a="1"/>
  <c r="N229" i="1" s="1"/>
  <c r="N112" i="1" a="1"/>
  <c r="N112" i="1" s="1"/>
  <c r="H126" i="1" a="1"/>
  <c r="H126" i="1" s="1"/>
  <c r="L126" i="1" s="1"/>
  <c r="N162" i="1" a="1"/>
  <c r="N162" i="1" s="1"/>
  <c r="H183" i="1" a="1"/>
  <c r="H183" i="1" s="1"/>
  <c r="L183" i="1" s="1"/>
  <c r="N183" i="1" s="1" a="1"/>
  <c r="N183" i="1" s="1"/>
  <c r="N29" i="1" a="1"/>
  <c r="N29" i="1" s="1"/>
  <c r="H47" i="1" a="1"/>
  <c r="H47" i="1" s="1"/>
  <c r="L47" i="1" s="1"/>
  <c r="H196" i="1" a="1"/>
  <c r="H196" i="1" s="1"/>
  <c r="L196" i="1" s="1"/>
  <c r="N196" i="1" s="1" a="1"/>
  <c r="N196" i="1" s="1"/>
  <c r="N159" i="1" a="1"/>
  <c r="N159" i="1" s="1"/>
  <c r="H178" i="1" a="1"/>
  <c r="H178" i="1" s="1"/>
  <c r="L178" i="1" s="1"/>
  <c r="N178" i="1" s="1" a="1"/>
  <c r="N178" i="1" s="1"/>
  <c r="H199" i="1" a="1"/>
  <c r="H199" i="1" s="1"/>
  <c r="L199" i="1" s="1"/>
  <c r="N199" i="1" s="1" a="1"/>
  <c r="N199" i="1" s="1"/>
  <c r="H180" i="1" a="1"/>
  <c r="H180" i="1" s="1"/>
  <c r="L180" i="1" s="1"/>
  <c r="N180" i="1" s="1" a="1"/>
  <c r="N180" i="1" s="1"/>
  <c r="H117" i="1" a="1"/>
  <c r="H117" i="1" s="1"/>
  <c r="L117" i="1" s="1"/>
  <c r="N117" i="1" s="1" a="1"/>
  <c r="N117" i="1" s="1"/>
  <c r="N216" i="1" l="1" a="1"/>
  <c r="N216" i="1" s="1"/>
  <c r="H195" i="1" a="1"/>
  <c r="H195" i="1" s="1"/>
  <c r="L195" i="1" s="1"/>
  <c r="N195" i="1" s="1" a="1"/>
  <c r="N195" i="1" s="1"/>
  <c r="H220" i="1" a="1"/>
  <c r="H220" i="1" s="1"/>
  <c r="L220" i="1" s="1"/>
  <c r="N220" i="1" s="1" a="1"/>
  <c r="N220" i="1" s="1"/>
  <c r="H206" i="1" a="1"/>
  <c r="H206" i="1" s="1"/>
  <c r="L206" i="1" s="1"/>
  <c r="N206" i="1" s="1" a="1"/>
  <c r="N206" i="1" s="1"/>
  <c r="N47" i="1" a="1"/>
  <c r="N47" i="1" s="1"/>
  <c r="H61" i="1" a="1"/>
  <c r="H61" i="1" s="1"/>
  <c r="L61" i="1" s="1"/>
  <c r="H218" i="1" a="1"/>
  <c r="H218" i="1" s="1"/>
  <c r="L218" i="1" s="1"/>
  <c r="N218" i="1" s="1" a="1"/>
  <c r="N218" i="1" s="1"/>
  <c r="N126" i="1" a="1"/>
  <c r="N126" i="1" s="1"/>
  <c r="H163" i="1" a="1"/>
  <c r="H163" i="1" s="1"/>
  <c r="L163" i="1" s="1"/>
  <c r="N19" i="1" a="1"/>
  <c r="N19" i="1" s="1"/>
  <c r="H30" i="1" a="1"/>
  <c r="H30" i="1" s="1"/>
  <c r="L30" i="1" s="1"/>
  <c r="H192" i="1" a="1"/>
  <c r="H192" i="1" s="1"/>
  <c r="L192" i="1" s="1"/>
  <c r="N192" i="1" s="1" a="1"/>
  <c r="N192" i="1" s="1"/>
  <c r="H188" i="1" a="1"/>
  <c r="H188" i="1" s="1"/>
  <c r="L188" i="1" s="1"/>
  <c r="N188" i="1" s="1" a="1"/>
  <c r="N188" i="1" s="1"/>
  <c r="N160" i="1" a="1"/>
  <c r="N160" i="1" s="1"/>
  <c r="H179" i="1" a="1"/>
  <c r="H179" i="1" s="1"/>
  <c r="L179" i="1" s="1"/>
  <c r="N179" i="1" s="1" a="1"/>
  <c r="N179" i="1" s="1"/>
  <c r="H125" i="1" a="1"/>
  <c r="H125" i="1" s="1"/>
  <c r="L125" i="1" s="1"/>
  <c r="N125" i="1" s="1" a="1"/>
  <c r="N125" i="1" s="1"/>
  <c r="L237" i="1" l="1"/>
  <c r="N237" i="1" s="1" a="1"/>
  <c r="N237" i="1" s="1"/>
  <c r="H232" i="1" a="1"/>
  <c r="H232" i="1" s="1"/>
  <c r="L232" i="1" s="1"/>
  <c r="N232" i="1" s="1" a="1"/>
  <c r="N232" i="1" s="1"/>
  <c r="H186" i="1" a="1"/>
  <c r="H186" i="1" s="1"/>
  <c r="L186" i="1" s="1"/>
  <c r="H198" i="1" a="1"/>
  <c r="H198" i="1" s="1"/>
  <c r="L198" i="1" s="1"/>
  <c r="N198" i="1" s="1" a="1"/>
  <c r="N198" i="1" s="1"/>
  <c r="H209" i="1" a="1"/>
  <c r="H209" i="1" s="1"/>
  <c r="L209" i="1" s="1"/>
  <c r="N209" i="1" s="1" a="1"/>
  <c r="N209" i="1" s="1"/>
  <c r="N30" i="1" a="1"/>
  <c r="N30" i="1" s="1"/>
  <c r="H37" i="1" a="1"/>
  <c r="H37" i="1" s="1"/>
  <c r="L37" i="1" s="1"/>
  <c r="N163" i="1" a="1"/>
  <c r="N163" i="1" s="1"/>
  <c r="H189" i="1" a="1"/>
  <c r="H189" i="1" s="1"/>
  <c r="L189" i="1" s="1"/>
  <c r="N189" i="1" s="1" a="1"/>
  <c r="N189" i="1" s="1"/>
  <c r="N61" i="1" a="1"/>
  <c r="N61" i="1" s="1"/>
  <c r="H66" i="1" a="1"/>
  <c r="H66" i="1" s="1"/>
  <c r="L66" i="1" s="1"/>
  <c r="H226" i="1" a="1"/>
  <c r="H226" i="1" s="1"/>
  <c r="L226" i="1" s="1"/>
  <c r="N226" i="1" s="1" a="1"/>
  <c r="N226" i="1" s="1"/>
  <c r="H207" i="1" a="1"/>
  <c r="H207" i="1" s="1"/>
  <c r="L207" i="1" s="1"/>
  <c r="N207" i="1" s="1" a="1"/>
  <c r="N207" i="1" s="1"/>
  <c r="H138" i="1" a="1"/>
  <c r="H138" i="1" s="1"/>
  <c r="L138" i="1" s="1"/>
  <c r="N138" i="1" s="1" a="1"/>
  <c r="N138" i="1" s="1"/>
  <c r="N186" i="1" l="1" a="1"/>
  <c r="N186" i="1" s="1"/>
  <c r="H221" i="1" a="1"/>
  <c r="H221" i="1" s="1"/>
  <c r="L221" i="1" s="1"/>
  <c r="N221" i="1" s="1" a="1"/>
  <c r="N221" i="1" s="1"/>
  <c r="N66" i="1" a="1"/>
  <c r="N66" i="1" s="1"/>
  <c r="H76" i="1" a="1"/>
  <c r="H76" i="1" s="1"/>
  <c r="L76" i="1" s="1"/>
  <c r="H225" i="1" a="1"/>
  <c r="H225" i="1" s="1"/>
  <c r="L225" i="1" s="1"/>
  <c r="N225" i="1" s="1" a="1"/>
  <c r="N225" i="1" s="1"/>
  <c r="N37" i="1" a="1"/>
  <c r="N37" i="1" s="1"/>
  <c r="H56" i="1" a="1"/>
  <c r="H56" i="1" s="1"/>
  <c r="L56" i="1" s="1"/>
  <c r="N56" i="1" s="1" a="1"/>
  <c r="N56" i="1" s="1"/>
  <c r="H224" i="1" a="1"/>
  <c r="H224" i="1" s="1"/>
  <c r="L224" i="1" s="1"/>
  <c r="N224" i="1" s="1" a="1"/>
  <c r="N224" i="1" s="1"/>
  <c r="H219" i="1" a="1"/>
  <c r="H219" i="1" s="1"/>
  <c r="L219" i="1" s="1"/>
  <c r="H154" i="1" a="1"/>
  <c r="H154" i="1" s="1"/>
  <c r="L154" i="1" s="1"/>
  <c r="N219" i="1" l="1" a="1"/>
  <c r="N219" i="1" s="1"/>
  <c r="H234" i="1" a="1"/>
  <c r="H234" i="1" s="1"/>
  <c r="L234" i="1" s="1"/>
  <c r="N234" i="1" s="1" a="1"/>
  <c r="N234" i="1" s="1"/>
  <c r="H233" i="1" a="1"/>
  <c r="H233" i="1" s="1"/>
  <c r="L233" i="1" s="1"/>
  <c r="N233" i="1" s="1" a="1"/>
  <c r="N233" i="1" s="1"/>
  <c r="N154" i="1" a="1"/>
  <c r="N154" i="1" s="1"/>
  <c r="H185" i="1" a="1"/>
  <c r="H185" i="1" s="1"/>
  <c r="L185" i="1" s="1"/>
  <c r="N185" i="1" s="1" a="1"/>
  <c r="N185" i="1" s="1"/>
  <c r="N76" i="1" a="1"/>
  <c r="N76" i="1" s="1"/>
  <c r="H98" i="1" a="1"/>
  <c r="H98" i="1" s="1"/>
  <c r="L98" i="1" s="1"/>
  <c r="N98" i="1" l="1" a="1"/>
  <c r="N98" i="1" s="1"/>
  <c r="H110" i="1" a="1"/>
  <c r="H110" i="1" s="1"/>
  <c r="L110" i="1" s="1"/>
  <c r="N110" i="1" l="1" a="1"/>
  <c r="N110" i="1" s="1"/>
  <c r="H119" i="1" a="1"/>
  <c r="H119" i="1" s="1"/>
  <c r="L119" i="1" s="1"/>
  <c r="N119" i="1" l="1" a="1"/>
  <c r="N119" i="1" s="1"/>
  <c r="H146" i="1" a="1"/>
  <c r="H146" i="1" s="1"/>
  <c r="L146" i="1" s="1"/>
  <c r="N146" i="1" l="1" a="1"/>
  <c r="N146" i="1" s="1"/>
  <c r="H147" i="1" a="1"/>
  <c r="H147" i="1" s="1"/>
  <c r="L147" i="1" s="1"/>
  <c r="N147" i="1" l="1" a="1"/>
  <c r="N147" i="1" s="1"/>
  <c r="H169" i="1" a="1"/>
  <c r="H169" i="1" s="1"/>
  <c r="L169" i="1" s="1"/>
  <c r="N169" i="1" s="1" a="1"/>
  <c r="N169" i="1" s="1"/>
  <c r="H174" i="1" l="1" a="1"/>
  <c r="H174" i="1" s="1"/>
  <c r="L174" i="1" s="1"/>
  <c r="N174" i="1" s="1" a="1"/>
  <c r="N174" i="1" s="1"/>
  <c r="H176" i="1" l="1" a="1"/>
  <c r="H176" i="1" s="1"/>
  <c r="L176" i="1" s="1"/>
  <c r="N176" i="1" s="1" a="1"/>
  <c r="N176" i="1" s="1"/>
  <c r="H194" i="1" l="1" a="1"/>
  <c r="H194" i="1" s="1"/>
  <c r="L194" i="1" s="1"/>
  <c r="N194" i="1" s="1" a="1"/>
  <c r="N194" i="1" s="1"/>
  <c r="H208" i="1" l="1" a="1"/>
  <c r="H208" i="1" s="1"/>
  <c r="L208" i="1" s="1"/>
  <c r="N208" i="1" s="1" a="1"/>
  <c r="N20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<sst xmlns="http://schemas.openxmlformats.org/spreadsheetml/2006/main" count="407" uniqueCount="97">
  <si>
    <t>Tanggal Pembayaran</t>
  </si>
  <si>
    <t>Nama Mandor</t>
  </si>
  <si>
    <t>Nama Pekerja</t>
  </si>
  <si>
    <t>Periode Mulai</t>
  </si>
  <si>
    <t>Periode Akhir</t>
  </si>
  <si>
    <t>Tagihan</t>
  </si>
  <si>
    <t>Tertagih</t>
  </si>
  <si>
    <t>Kurang Sebelumnya</t>
  </si>
  <si>
    <t>Beda Tagihan</t>
  </si>
  <si>
    <t>Pembayaran</t>
  </si>
  <si>
    <t>Kurang Bayar Sekarang</t>
  </si>
  <si>
    <t>Total Kurang Bayar</t>
  </si>
  <si>
    <t>Tips</t>
  </si>
  <si>
    <t>Keterangan</t>
  </si>
  <si>
    <t>Eko</t>
  </si>
  <si>
    <t>November</t>
  </si>
  <si>
    <t>Subadi</t>
  </si>
  <si>
    <t>Toyo</t>
  </si>
  <si>
    <t>Yuli P</t>
  </si>
  <si>
    <t>Andre</t>
  </si>
  <si>
    <t>Misno</t>
  </si>
  <si>
    <t>Marjo</t>
  </si>
  <si>
    <t>Yuli</t>
  </si>
  <si>
    <t>Aroy</t>
  </si>
  <si>
    <t>Security</t>
  </si>
  <si>
    <t>Annas</t>
  </si>
  <si>
    <t>Bambang</t>
  </si>
  <si>
    <t>Resnu</t>
  </si>
  <si>
    <t>Perorangan-2</t>
  </si>
  <si>
    <t>Safety R</t>
  </si>
  <si>
    <t>December</t>
  </si>
  <si>
    <t>Perorangan</t>
  </si>
  <si>
    <t>Syadat</t>
  </si>
  <si>
    <t>Aca</t>
  </si>
  <si>
    <t>Miptah</t>
  </si>
  <si>
    <t>Riko</t>
  </si>
  <si>
    <t>Yatno</t>
  </si>
  <si>
    <t>Surya</t>
  </si>
  <si>
    <t>Muklis</t>
  </si>
  <si>
    <t>Darno</t>
  </si>
  <si>
    <t>Wawan</t>
  </si>
  <si>
    <t>Irpan</t>
  </si>
  <si>
    <t>Rijam</t>
  </si>
  <si>
    <t>January</t>
  </si>
  <si>
    <t>Opik</t>
  </si>
  <si>
    <t>Turman</t>
  </si>
  <si>
    <t>Sarana</t>
  </si>
  <si>
    <t>-</t>
  </si>
  <si>
    <t>Diran</t>
  </si>
  <si>
    <t>Sargani</t>
  </si>
  <si>
    <t>February</t>
  </si>
  <si>
    <t>Purwadi</t>
  </si>
  <si>
    <t>Parjo</t>
  </si>
  <si>
    <t>Manggi</t>
  </si>
  <si>
    <t>Saiman</t>
  </si>
  <si>
    <t>Maret</t>
  </si>
  <si>
    <t>Nano</t>
  </si>
  <si>
    <t>Rizal</t>
  </si>
  <si>
    <t>Firman</t>
  </si>
  <si>
    <t>Mugo</t>
  </si>
  <si>
    <t>Faisal</t>
  </si>
  <si>
    <t>Rosiin</t>
  </si>
  <si>
    <t>Ipin</t>
  </si>
  <si>
    <t>Safety Taufik</t>
  </si>
  <si>
    <t>Maman K3</t>
  </si>
  <si>
    <t>Babeh K3</t>
  </si>
  <si>
    <t>Andi</t>
  </si>
  <si>
    <t>Yusuf</t>
  </si>
  <si>
    <t>Sugeng</t>
  </si>
  <si>
    <t>April</t>
  </si>
  <si>
    <t>Alvian</t>
  </si>
  <si>
    <t>Dede</t>
  </si>
  <si>
    <t>May</t>
  </si>
  <si>
    <t>Aceng</t>
  </si>
  <si>
    <t>Fatoni</t>
  </si>
  <si>
    <t>Haji Skun</t>
  </si>
  <si>
    <t>Amin</t>
  </si>
  <si>
    <t>June</t>
  </si>
  <si>
    <t>30/04/2024</t>
  </si>
  <si>
    <t>30/05/2024</t>
  </si>
  <si>
    <t>Eko &amp; Sarana</t>
  </si>
  <si>
    <t>Ujang P</t>
  </si>
  <si>
    <t>July</t>
  </si>
  <si>
    <t>Hasani</t>
  </si>
  <si>
    <t>Jaenudin</t>
  </si>
  <si>
    <t>Atam</t>
  </si>
  <si>
    <t>Nurdin</t>
  </si>
  <si>
    <t>Sunar</t>
  </si>
  <si>
    <t>E'es</t>
  </si>
  <si>
    <t>Harianto</t>
  </si>
  <si>
    <t>Wanto</t>
  </si>
  <si>
    <t>Indra</t>
  </si>
  <si>
    <t>Rudi</t>
  </si>
  <si>
    <t>Asep</t>
  </si>
  <si>
    <t>Agung</t>
  </si>
  <si>
    <t>Jay</t>
  </si>
  <si>
    <t>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</si>
</sst>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14" fontId="0" fillId="0" borderId="0" xfId="0" applyNumberFormat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13">
    <dxf>
      <numFmt numFmtId="19" formatCode="dd/mm/yyyy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64" formatCode="#,##0.00_ ;[Red]\-#,##0.00\ "/>
    </dxf>
    <dxf>
      <numFmt numFmtId="19" formatCode="dd/mm/yyyy"/>
      <alignment horizontal="right"/>
    </dxf>
    <dxf>
      <numFmt numFmtId="19" formatCode="dd/mm/yyyy"/>
      <alignment horizontal="left"/>
    </dxf>
    <dxf>
      <numFmt numFmtId="19" formatCode="dd/mm/yyyy"/>
      <alignment horizontal="left"/>
    </dxf>
    <dxf>
      <font>
        <b val="0"/>
        <color theme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5D36-285B-4CAB-A76B-A1422EA21A9B}" name="Table1" displayName="Table1" ref="A1:N255" totalsRowShown="0" headerRowDxfId="12">
  <autoFilter ref="A1:N255" xr:uid="{20A85D36-285B-4CAB-A76B-A1422EA21A9B}"/>
  <tableColumns count="14">
    <tableColumn id="1" xr3:uid="{ADAEF761-889D-4642-B4B1-5AD983017E99}" name="Tanggal Pembayaran" dataDxfId="11"/>
    <tableColumn id="2" xr3:uid="{1D148A0B-5DE6-485F-ABBF-15493C92DBA8}" name="Nama Mandor"/>
    <tableColumn id="3" xr3:uid="{36F5EF76-1D5D-406E-BB67-CC78E5DBC5A6}" name="Nama Pekerja"/>
    <tableColumn id="5" xr3:uid="{5E744637-8C86-44E6-BFB9-7DC80705B226}" name="Periode Mulai" dataDxfId="10"/>
    <tableColumn id="6" xr3:uid="{6205DD2B-6272-4F44-BF43-48E857C79B95}" name="Periode Akhir" dataDxfId="9"/>
    <tableColumn id="11" xr3:uid="{8563928B-3A32-494C-8E42-0AB1E894FB12}" name="Tagihan" dataDxfId="8"/>
    <tableColumn id="7" xr3:uid="{8424FE3E-B023-4FE2-AF52-93DAEEA191A0}" name="Tertagih" dataDxfId="7"/>
    <tableColumn id="4" xr3:uid="{4517E20A-4B2D-4011-9A2E-1E60F705359A}" name="Kurang Sebelumnya" dataDxfId="6"/>
    <tableColumn id="13" xr3:uid="{25384B78-313F-40B0-AA79-73F412F48A23}" name="Beda Tagihan" dataDxfId="5">
      <calculatedColumnFormula>G2-F2</calculatedColumnFormula>
    </tableColumn>
    <tableColumn id="8" xr3:uid="{923A0758-378C-4EF9-BEC9-0DB21D69B2B6}" name="Pembayaran" dataDxfId="4"/>
    <tableColumn id="14" xr3:uid="{92AA36DD-3FF7-4461-B3D5-7E2605084332}" name="Kurang Bayar Sekarang" dataDxfId="3">
      <calculatedColumnFormula>G2-J2</calculatedColumnFormula>
    </tableColumn>
    <tableColumn id="12" xr3:uid="{8E69F966-8C5E-429E-9B3B-F7ED087265CB}" name="Total Kurang Bayar" dataDxfId="2">
      <calculatedColumnFormula>G2-J2+H2</calculatedColumnFormula>
    </tableColumn>
    <tableColumn id="9" xr3:uid="{2AED12A2-085F-4660-9FC6-D860FB59F2BC}" name="Tips" dataDxfId="1"/>
    <tableColumn id="10" xr3:uid="{4EBED419-0486-4686-9633-ED5356EA3A1F}" name="Keterangan" dataDxfId="0">
      <calculatedColumnFormula array="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5"/>
  <sheetViews>
    <sheetView tabSelected="1" topLeftCell="D241" zoomScale="110" workbookViewId="0">
      <selection activeCell="H247" sqref="H247"/>
    </sheetView>
  </sheetViews>
  <sheetFormatPr defaultRowHeight="15"/>
  <cols>
    <col min="1" max="1" width="17.140625" style="6" customWidth="1"/>
    <col min="2" max="2" width="14.28515625" customWidth="1"/>
    <col min="3" max="3" width="17.42578125" customWidth="1"/>
    <col min="4" max="4" width="17.140625" style="6" customWidth="1"/>
    <col min="5" max="5" width="17.140625" style="8" customWidth="1"/>
    <col min="6" max="12" width="17.140625" style="1" customWidth="1"/>
    <col min="13" max="13" width="17.28515625" style="1" customWidth="1"/>
    <col min="14" max="14" width="23.28515625" style="9" customWidth="1"/>
    <col min="15" max="15" width="15" customWidth="1"/>
    <col min="17" max="17" width="16.28515625" customWidth="1"/>
  </cols>
  <sheetData>
    <row r="1" spans="1:17">
      <c r="A1" s="5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</row>
    <row r="2" spans="1:17">
      <c r="A2" s="6">
        <v>45233</v>
      </c>
      <c r="B2" t="s">
        <v>14</v>
      </c>
      <c r="D2" s="6">
        <v>45223</v>
      </c>
      <c r="E2" s="8">
        <v>45232</v>
      </c>
      <c r="G2" s="1">
        <v>2702000</v>
      </c>
      <c r="I2" s="1">
        <f t="shared" ref="I2:I33" si="0">G2-F2</f>
        <v>2702000</v>
      </c>
      <c r="J2" s="1">
        <v>2702000</v>
      </c>
      <c r="K2" s="1">
        <f t="shared" ref="K2:K33" si="1">G2-J2</f>
        <v>0</v>
      </c>
      <c r="L2" s="1">
        <f t="shared" ref="L2:L33" si="2">G2-J2+H2</f>
        <v>0</v>
      </c>
      <c r="N2" s="9" t="str" cm="1">
        <f t="array" ref="N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2" t="s">
        <v>15</v>
      </c>
      <c r="Q2" s="1">
        <f>SUM(J2:J15)</f>
        <v>41282000</v>
      </c>
    </row>
    <row r="3" spans="1:17">
      <c r="A3" s="6">
        <v>45234</v>
      </c>
      <c r="B3" t="s">
        <v>16</v>
      </c>
      <c r="D3" s="6">
        <v>45222</v>
      </c>
      <c r="E3" s="8">
        <v>45233</v>
      </c>
      <c r="G3" s="1">
        <v>13654000</v>
      </c>
      <c r="H3" s="1" cm="1">
        <f t="array" ref="H3">IFERROR(LOOKUP(2,1/(($B$2:B2=B3)*($C$2:C2=C3)), $L$2:L2), 0)</f>
        <v>0</v>
      </c>
      <c r="I3" s="1">
        <f t="shared" si="0"/>
        <v>13654000</v>
      </c>
      <c r="J3" s="1">
        <v>13654000</v>
      </c>
      <c r="K3" s="1">
        <f t="shared" si="1"/>
        <v>0</v>
      </c>
      <c r="L3" s="1">
        <f t="shared" si="2"/>
        <v>0</v>
      </c>
      <c r="N3" s="9" t="str" cm="1">
        <f t="array" ref="N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" t="s">
        <v>12</v>
      </c>
      <c r="Q3" s="1">
        <f>SUM(M2:M15)</f>
        <v>0</v>
      </c>
    </row>
    <row r="4" spans="1:17">
      <c r="A4" s="6">
        <v>45248</v>
      </c>
      <c r="B4" t="s">
        <v>16</v>
      </c>
      <c r="D4" s="6">
        <v>45234</v>
      </c>
      <c r="E4" s="8">
        <v>45247</v>
      </c>
      <c r="G4" s="1">
        <v>11649000</v>
      </c>
      <c r="H4" s="1" cm="1">
        <f t="array" ref="H4">IFERROR(LOOKUP(2,1/(($B$2:B3=B4)*($C$2:C3=C4)), $L$2:L3), 0)</f>
        <v>0</v>
      </c>
      <c r="I4" s="1">
        <f t="shared" si="0"/>
        <v>11649000</v>
      </c>
      <c r="J4" s="1">
        <v>6450000</v>
      </c>
      <c r="K4" s="1">
        <f t="shared" si="1"/>
        <v>5199000</v>
      </c>
      <c r="L4" s="1">
        <f t="shared" si="2"/>
        <v>5199000</v>
      </c>
      <c r="N4" s="9" cm="1">
        <f t="array" ref="N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45273</v>
      </c>
    </row>
    <row r="5" spans="1:17">
      <c r="A5" s="6">
        <v>45248</v>
      </c>
      <c r="B5" t="s">
        <v>17</v>
      </c>
      <c r="C5" t="s">
        <v>18</v>
      </c>
      <c r="D5" s="6">
        <v>45226</v>
      </c>
      <c r="E5" s="8">
        <v>45244</v>
      </c>
      <c r="G5" s="1">
        <v>545000</v>
      </c>
      <c r="H5" s="1" cm="1">
        <f t="array" ref="H5">IFERROR(LOOKUP(2,1/(($B$2:B4=B5)*($C$2:C4=C5)), $L$2:L4), 0)</f>
        <v>0</v>
      </c>
      <c r="I5" s="1">
        <f t="shared" si="0"/>
        <v>545000</v>
      </c>
      <c r="J5" s="1">
        <v>545000</v>
      </c>
      <c r="K5" s="1">
        <f t="shared" si="1"/>
        <v>0</v>
      </c>
      <c r="L5" s="1">
        <f t="shared" si="2"/>
        <v>0</v>
      </c>
      <c r="N5" s="9" t="str" cm="1">
        <f t="array" ref="N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" spans="1:17">
      <c r="A6" s="6">
        <v>45248</v>
      </c>
      <c r="B6" t="s">
        <v>17</v>
      </c>
      <c r="C6" t="s">
        <v>19</v>
      </c>
      <c r="D6" s="6">
        <v>45229</v>
      </c>
      <c r="E6" s="8">
        <v>45246</v>
      </c>
      <c r="G6" s="1">
        <v>448000</v>
      </c>
      <c r="H6" s="1" cm="1">
        <f t="array" ref="H6">IFERROR(LOOKUP(2,1/(($B$2:B5=B6)*($C$2:C5=C6)), $L$2:L5), 0)</f>
        <v>0</v>
      </c>
      <c r="I6" s="1">
        <f t="shared" si="0"/>
        <v>448000</v>
      </c>
      <c r="J6" s="1">
        <v>448000</v>
      </c>
      <c r="K6" s="1">
        <f t="shared" si="1"/>
        <v>0</v>
      </c>
      <c r="L6" s="1">
        <f t="shared" si="2"/>
        <v>0</v>
      </c>
      <c r="N6" s="9" t="str" cm="1">
        <f t="array" ref="N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" spans="1:17">
      <c r="A7" s="6">
        <v>45248</v>
      </c>
      <c r="B7" t="s">
        <v>17</v>
      </c>
      <c r="C7" t="s">
        <v>20</v>
      </c>
      <c r="D7" s="6">
        <v>45240</v>
      </c>
      <c r="E7" s="8">
        <v>45247</v>
      </c>
      <c r="G7" s="1">
        <v>96000</v>
      </c>
      <c r="H7" s="1" cm="1">
        <f t="array" ref="H7">IFERROR(LOOKUP(2,1/(($B$2:B6=B7)*($C$2:C6=C7)), $L$2:L6), 0)</f>
        <v>0</v>
      </c>
      <c r="I7" s="1">
        <f t="shared" si="0"/>
        <v>96000</v>
      </c>
      <c r="J7" s="1">
        <v>96000</v>
      </c>
      <c r="K7" s="1">
        <f t="shared" si="1"/>
        <v>0</v>
      </c>
      <c r="L7" s="1">
        <f t="shared" si="2"/>
        <v>0</v>
      </c>
      <c r="N7" s="9" t="str" cm="1">
        <f t="array" ref="N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" spans="1:17">
      <c r="A8" s="6">
        <v>45248</v>
      </c>
      <c r="B8" t="s">
        <v>17</v>
      </c>
      <c r="C8" t="s">
        <v>21</v>
      </c>
      <c r="D8" s="6">
        <v>45241</v>
      </c>
      <c r="E8" s="8">
        <v>45247</v>
      </c>
      <c r="G8" s="1">
        <v>101000</v>
      </c>
      <c r="H8" s="1" cm="1">
        <f t="array" ref="H8">IFERROR(LOOKUP(2,1/(($B$2:B7=B8)*($C$2:C7=C8)), $L$2:L7), 0)</f>
        <v>0</v>
      </c>
      <c r="I8" s="1">
        <f t="shared" si="0"/>
        <v>101000</v>
      </c>
      <c r="J8" s="1">
        <v>101000</v>
      </c>
      <c r="K8" s="1">
        <f t="shared" si="1"/>
        <v>0</v>
      </c>
      <c r="L8" s="1">
        <f t="shared" si="2"/>
        <v>0</v>
      </c>
      <c r="N8" s="9" t="str" cm="1">
        <f t="array" ref="N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" spans="1:17">
      <c r="A9" s="6">
        <v>45248</v>
      </c>
      <c r="B9" t="s">
        <v>16</v>
      </c>
      <c r="C9" t="s">
        <v>22</v>
      </c>
      <c r="D9" s="6">
        <v>45234</v>
      </c>
      <c r="E9" s="8">
        <v>45240</v>
      </c>
      <c r="G9" s="1">
        <v>53000</v>
      </c>
      <c r="H9" s="1" cm="1">
        <f t="array" ref="H9">IFERROR(LOOKUP(2,1/(($B$2:B8=B9)*($C$2:C8=C9)), $L$2:L8), 0)</f>
        <v>0</v>
      </c>
      <c r="I9" s="1">
        <f t="shared" si="0"/>
        <v>53000</v>
      </c>
      <c r="J9" s="1">
        <v>53000</v>
      </c>
      <c r="K9" s="1">
        <f t="shared" si="1"/>
        <v>0</v>
      </c>
      <c r="L9" s="1">
        <f t="shared" si="2"/>
        <v>0</v>
      </c>
      <c r="N9" s="9" t="str" cm="1">
        <f t="array" ref="N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" spans="1:17">
      <c r="A10" s="6">
        <v>45248</v>
      </c>
      <c r="B10" t="s">
        <v>23</v>
      </c>
      <c r="D10" s="6">
        <v>45229</v>
      </c>
      <c r="E10" s="8">
        <v>45246</v>
      </c>
      <c r="G10" s="1">
        <v>10846000</v>
      </c>
      <c r="H10" s="1" cm="1">
        <f t="array" ref="H10">IFERROR(LOOKUP(2,1/(($B$2:B9=B10)*($C$2:C9=C10)), $L$2:L9), 0)</f>
        <v>0</v>
      </c>
      <c r="I10" s="1">
        <f t="shared" si="0"/>
        <v>10846000</v>
      </c>
      <c r="J10" s="1">
        <v>10846000</v>
      </c>
      <c r="K10" s="1">
        <f t="shared" si="1"/>
        <v>0</v>
      </c>
      <c r="L10" s="1">
        <f t="shared" si="2"/>
        <v>0</v>
      </c>
      <c r="N10" s="9" t="str" cm="1">
        <f t="array" ref="N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" spans="1:17">
      <c r="A11" s="6">
        <v>45248</v>
      </c>
      <c r="B11" t="s">
        <v>14</v>
      </c>
      <c r="D11" s="6">
        <v>45230</v>
      </c>
      <c r="E11" s="8">
        <v>45246</v>
      </c>
      <c r="G11" s="1">
        <v>9355000</v>
      </c>
      <c r="H11" s="1" cm="1">
        <f t="array" ref="H11">IFERROR(LOOKUP(2,1/(($B$2:B10=B11)*($C$2:C10=C11)), $L$2:L10), 0)</f>
        <v>0</v>
      </c>
      <c r="I11" s="1">
        <f t="shared" si="0"/>
        <v>9355000</v>
      </c>
      <c r="J11" s="1">
        <v>5355000</v>
      </c>
      <c r="K11" s="1">
        <f t="shared" si="1"/>
        <v>4000000</v>
      </c>
      <c r="L11" s="1">
        <f t="shared" si="2"/>
        <v>4000000</v>
      </c>
      <c r="N11" s="9" cm="1">
        <f t="array" ref="N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45261</v>
      </c>
    </row>
    <row r="12" spans="1:17">
      <c r="A12" s="6">
        <v>45248</v>
      </c>
      <c r="B12" t="s">
        <v>24</v>
      </c>
      <c r="C12" t="s">
        <v>25</v>
      </c>
      <c r="D12" s="6">
        <v>45227</v>
      </c>
      <c r="E12" s="8">
        <v>45230</v>
      </c>
      <c r="F12" s="1">
        <v>102000</v>
      </c>
      <c r="G12" s="1">
        <v>102000</v>
      </c>
      <c r="H12" s="1" cm="1">
        <f t="array" ref="H12">IFERROR(LOOKUP(2,1/(($B$2:B11=B12)*($C$2:C11=C12)), $L$2:L11), 0)</f>
        <v>0</v>
      </c>
      <c r="I12" s="1">
        <f t="shared" si="0"/>
        <v>0</v>
      </c>
      <c r="J12" s="1">
        <v>102000</v>
      </c>
      <c r="K12" s="1">
        <f t="shared" si="1"/>
        <v>0</v>
      </c>
      <c r="L12" s="1">
        <f t="shared" si="2"/>
        <v>0</v>
      </c>
      <c r="N12" s="9" t="str" cm="1">
        <f t="array" ref="N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" spans="1:17">
      <c r="A13" s="6">
        <v>45248</v>
      </c>
      <c r="B13" t="s">
        <v>24</v>
      </c>
      <c r="C13" t="s">
        <v>26</v>
      </c>
      <c r="D13" s="6">
        <v>45225</v>
      </c>
      <c r="E13" s="8">
        <v>45229</v>
      </c>
      <c r="F13" s="1">
        <v>156000</v>
      </c>
      <c r="G13" s="1">
        <v>156000</v>
      </c>
      <c r="H13" s="1" cm="1">
        <f t="array" ref="H13">IFERROR(LOOKUP(2,1/(($B$2:B12=B13)*($C$2:C12=C13)), $L$2:L12), 0)</f>
        <v>0</v>
      </c>
      <c r="I13" s="1">
        <f t="shared" si="0"/>
        <v>0</v>
      </c>
      <c r="J13" s="1">
        <v>156000</v>
      </c>
      <c r="K13" s="1">
        <f t="shared" si="1"/>
        <v>0</v>
      </c>
      <c r="L13" s="1">
        <f t="shared" si="2"/>
        <v>0</v>
      </c>
      <c r="N13" s="9" t="str" cm="1">
        <f t="array" ref="N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" spans="1:17">
      <c r="A14" s="6">
        <v>45248</v>
      </c>
      <c r="B14" t="s">
        <v>24</v>
      </c>
      <c r="C14" t="s">
        <v>27</v>
      </c>
      <c r="D14" s="6">
        <v>45224</v>
      </c>
      <c r="E14" s="8">
        <v>45245</v>
      </c>
      <c r="G14" s="1">
        <v>380000</v>
      </c>
      <c r="H14" s="1" cm="1">
        <f t="array" ref="H14">IFERROR(LOOKUP(2,1/(($B$2:B13=B14)*($C$2:C13=C14)), $L$2:L13), 0)</f>
        <v>0</v>
      </c>
      <c r="I14" s="1">
        <f t="shared" si="0"/>
        <v>380000</v>
      </c>
      <c r="J14" s="1">
        <v>380000</v>
      </c>
      <c r="K14" s="1">
        <f t="shared" si="1"/>
        <v>0</v>
      </c>
      <c r="L14" s="1">
        <f t="shared" si="2"/>
        <v>0</v>
      </c>
      <c r="N14" s="9" t="str" cm="1">
        <f t="array" ref="N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" spans="1:17">
      <c r="A15" s="6">
        <v>45252</v>
      </c>
      <c r="B15" t="s">
        <v>28</v>
      </c>
      <c r="C15" t="s">
        <v>29</v>
      </c>
      <c r="D15" s="6">
        <v>45233</v>
      </c>
      <c r="E15" s="8">
        <v>45252</v>
      </c>
      <c r="G15" s="1">
        <v>394000</v>
      </c>
      <c r="H15" s="1" cm="1">
        <f t="array" ref="H15">IFERROR(LOOKUP(2,1/(($B$2:B14=B15)*($C$2:C14=C15)), $L$2:L14), 0)</f>
        <v>0</v>
      </c>
      <c r="I15" s="1">
        <f t="shared" si="0"/>
        <v>394000</v>
      </c>
      <c r="J15" s="1">
        <v>394000</v>
      </c>
      <c r="K15" s="1">
        <f t="shared" si="1"/>
        <v>0</v>
      </c>
      <c r="L15" s="1">
        <f t="shared" si="2"/>
        <v>0</v>
      </c>
      <c r="N15" s="9" t="str" cm="1">
        <f t="array" ref="N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" s="1"/>
    </row>
    <row r="16" spans="1:17">
      <c r="A16" s="6">
        <v>45261</v>
      </c>
      <c r="B16" t="s">
        <v>23</v>
      </c>
      <c r="D16" s="6">
        <v>45247</v>
      </c>
      <c r="E16" s="8">
        <v>45260</v>
      </c>
      <c r="G16" s="1">
        <v>5768000</v>
      </c>
      <c r="H16" s="1" cm="1">
        <f t="array" ref="H16">IFERROR(LOOKUP(2,1/(($B$2:B15=B16)*($C$2:C15=C16)), $L$2:L15), 0)</f>
        <v>0</v>
      </c>
      <c r="I16" s="1">
        <f t="shared" si="0"/>
        <v>5768000</v>
      </c>
      <c r="J16" s="1">
        <v>5768000</v>
      </c>
      <c r="K16" s="1">
        <f t="shared" si="1"/>
        <v>0</v>
      </c>
      <c r="L16" s="1">
        <f t="shared" si="2"/>
        <v>0</v>
      </c>
      <c r="M16" s="1">
        <v>100000</v>
      </c>
      <c r="N16" s="9" t="str" cm="1">
        <f t="array" ref="N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6" t="s">
        <v>30</v>
      </c>
      <c r="Q16" s="1">
        <f>SUM(J16:J36)</f>
        <v>109612000</v>
      </c>
    </row>
    <row r="17" spans="1:17">
      <c r="A17" s="6">
        <v>45261</v>
      </c>
      <c r="B17" t="s">
        <v>14</v>
      </c>
      <c r="D17" s="6">
        <v>45247</v>
      </c>
      <c r="E17" s="8">
        <v>45260</v>
      </c>
      <c r="G17" s="1">
        <v>14697000</v>
      </c>
      <c r="H17" s="1" cm="1">
        <f t="array" ref="H17">IFERROR(LOOKUP(2,1/(($B$2:B16=B17)*($C$2:C16=C17)), $L$2:L16), 0)</f>
        <v>4000000</v>
      </c>
      <c r="I17" s="1">
        <f t="shared" si="0"/>
        <v>14697000</v>
      </c>
      <c r="J17" s="1">
        <v>16697000</v>
      </c>
      <c r="K17" s="1">
        <f t="shared" si="1"/>
        <v>-2000000</v>
      </c>
      <c r="L17" s="1">
        <f t="shared" si="2"/>
        <v>2000000</v>
      </c>
      <c r="M17" s="1">
        <v>100000</v>
      </c>
      <c r="N17" s="9" cm="1">
        <f t="array" ref="N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45275</v>
      </c>
      <c r="P17" t="s">
        <v>12</v>
      </c>
      <c r="Q17" s="1">
        <f>SUM(M16:M36)</f>
        <v>700000</v>
      </c>
    </row>
    <row r="18" spans="1:17">
      <c r="A18" s="6">
        <v>45273</v>
      </c>
      <c r="B18" t="s">
        <v>16</v>
      </c>
      <c r="D18" s="6">
        <v>45248</v>
      </c>
      <c r="E18" s="8">
        <v>45260</v>
      </c>
      <c r="G18" s="1">
        <v>14425000</v>
      </c>
      <c r="H18" s="1" cm="1">
        <f t="array" ref="H18">IFERROR(LOOKUP(2,1/(($B$2:B17=B18)*($C$2:C17=C18)), $L$2:L17), 0)</f>
        <v>5199000</v>
      </c>
      <c r="I18" s="1">
        <f t="shared" si="0"/>
        <v>14425000</v>
      </c>
      <c r="J18" s="1">
        <v>7000000</v>
      </c>
      <c r="K18" s="1">
        <f t="shared" si="1"/>
        <v>7425000</v>
      </c>
      <c r="L18" s="1">
        <f t="shared" si="2"/>
        <v>12624000</v>
      </c>
      <c r="N18" s="9" cm="1">
        <f t="array" ref="N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45277</v>
      </c>
    </row>
    <row r="19" spans="1:17">
      <c r="A19" s="6">
        <v>45275</v>
      </c>
      <c r="B19" t="s">
        <v>14</v>
      </c>
      <c r="D19" s="6">
        <v>45261</v>
      </c>
      <c r="E19" s="8">
        <v>45274</v>
      </c>
      <c r="G19" s="1">
        <v>21027000</v>
      </c>
      <c r="H19" s="1" cm="1">
        <f t="array" ref="H19">IFERROR(LOOKUP(2,1/(($B$2:B18=B19)*($C$2:C18=C19)), $L$2:L18), 0)</f>
        <v>2000000</v>
      </c>
      <c r="I19" s="1">
        <f t="shared" si="0"/>
        <v>21027000</v>
      </c>
      <c r="J19" s="1">
        <v>17545000</v>
      </c>
      <c r="K19" s="1">
        <f t="shared" si="1"/>
        <v>3482000</v>
      </c>
      <c r="L19" s="1">
        <f t="shared" si="2"/>
        <v>5482000</v>
      </c>
      <c r="M19" s="1">
        <v>100000</v>
      </c>
      <c r="N19" s="9" cm="1">
        <f t="array" ref="N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45289</v>
      </c>
    </row>
    <row r="20" spans="1:17">
      <c r="A20" s="6">
        <v>45275</v>
      </c>
      <c r="B20" t="s">
        <v>23</v>
      </c>
      <c r="D20" s="6">
        <v>45261</v>
      </c>
      <c r="E20" s="8">
        <v>45274</v>
      </c>
      <c r="G20" s="1">
        <v>4912000</v>
      </c>
      <c r="H20" s="1" cm="1">
        <f t="array" ref="H20">IFERROR(LOOKUP(2,1/(($B$2:B19=B20)*($C$2:C19=C20)), $L$2:L19), 0)</f>
        <v>0</v>
      </c>
      <c r="I20" s="1">
        <f t="shared" si="0"/>
        <v>4912000</v>
      </c>
      <c r="J20" s="1">
        <v>4912000</v>
      </c>
      <c r="K20" s="1">
        <f t="shared" si="1"/>
        <v>0</v>
      </c>
      <c r="L20" s="1">
        <f t="shared" si="2"/>
        <v>0</v>
      </c>
      <c r="M20" s="1">
        <v>100000</v>
      </c>
      <c r="N20" s="9" t="str" cm="1">
        <f t="array" ref="N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" spans="1:17">
      <c r="A21" s="6">
        <v>45275</v>
      </c>
      <c r="B21" t="s">
        <v>31</v>
      </c>
      <c r="C21" t="s">
        <v>32</v>
      </c>
      <c r="D21" s="6">
        <v>45272</v>
      </c>
      <c r="E21" s="8">
        <v>45273</v>
      </c>
      <c r="G21" s="1">
        <v>163000</v>
      </c>
      <c r="H21" s="1" cm="1">
        <f t="array" ref="H21">IFERROR(LOOKUP(2,1/(($B$2:B20=B21)*($C$2:C20=C21)), $L$2:L20), 0)</f>
        <v>0</v>
      </c>
      <c r="I21" s="1">
        <f t="shared" si="0"/>
        <v>163000</v>
      </c>
      <c r="J21" s="1">
        <v>0</v>
      </c>
      <c r="K21" s="1">
        <f t="shared" si="1"/>
        <v>163000</v>
      </c>
      <c r="L21" s="1">
        <f t="shared" si="2"/>
        <v>163000</v>
      </c>
      <c r="N21" s="9" cm="1">
        <f t="array" ref="N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</row>
    <row r="22" spans="1:17">
      <c r="A22" s="6">
        <v>45275</v>
      </c>
      <c r="B22" t="s">
        <v>31</v>
      </c>
      <c r="C22" t="s">
        <v>33</v>
      </c>
      <c r="D22" s="6">
        <v>45272</v>
      </c>
      <c r="E22" s="8">
        <v>45274</v>
      </c>
      <c r="G22" s="1">
        <v>177000</v>
      </c>
      <c r="H22" s="1" cm="1">
        <f t="array" ref="H22">IFERROR(LOOKUP(2,1/(($B$2:B21=B22)*($C$2:C21=C22)), $L$2:L21), 0)</f>
        <v>0</v>
      </c>
      <c r="I22" s="1">
        <f t="shared" si="0"/>
        <v>177000</v>
      </c>
      <c r="J22" s="1">
        <v>0</v>
      </c>
      <c r="K22" s="1">
        <f t="shared" si="1"/>
        <v>177000</v>
      </c>
      <c r="L22" s="1">
        <f t="shared" si="2"/>
        <v>177000</v>
      </c>
      <c r="N22" s="9" cm="1">
        <f t="array" ref="N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</row>
    <row r="23" spans="1:17">
      <c r="A23" s="6">
        <v>45277</v>
      </c>
      <c r="B23" t="s">
        <v>28</v>
      </c>
      <c r="C23" t="s">
        <v>29</v>
      </c>
      <c r="D23" s="6">
        <v>45253</v>
      </c>
      <c r="E23" s="8">
        <v>45266</v>
      </c>
      <c r="G23" s="1">
        <v>524000</v>
      </c>
      <c r="H23" s="1" cm="1">
        <f t="array" ref="H23">IFERROR(LOOKUP(2,1/(($B$2:B22=B23)*($C$2:C22=C23)), $L$2:L22), 0)</f>
        <v>0</v>
      </c>
      <c r="I23" s="1">
        <f t="shared" si="0"/>
        <v>524000</v>
      </c>
      <c r="J23" s="1">
        <v>524000</v>
      </c>
      <c r="K23" s="1">
        <f t="shared" si="1"/>
        <v>0</v>
      </c>
      <c r="L23" s="1">
        <f t="shared" si="2"/>
        <v>0</v>
      </c>
      <c r="N23" s="9" t="str" cm="1">
        <f t="array" ref="N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" spans="1:17">
      <c r="A24" s="6">
        <v>45277</v>
      </c>
      <c r="B24" t="s">
        <v>24</v>
      </c>
      <c r="C24" t="s">
        <v>26</v>
      </c>
      <c r="D24" s="6">
        <v>45230</v>
      </c>
      <c r="E24" s="8">
        <v>45260</v>
      </c>
      <c r="G24" s="1">
        <v>105000</v>
      </c>
      <c r="H24" s="1" cm="1">
        <f t="array" ref="H24">IFERROR(LOOKUP(2,1/(($B$2:B23=B24)*($C$2:C23=C24)), $L$2:L23), 0)</f>
        <v>0</v>
      </c>
      <c r="I24" s="1">
        <f t="shared" si="0"/>
        <v>105000</v>
      </c>
      <c r="J24" s="1">
        <v>105000</v>
      </c>
      <c r="K24" s="1">
        <f t="shared" si="1"/>
        <v>0</v>
      </c>
      <c r="L24" s="1">
        <f t="shared" si="2"/>
        <v>0</v>
      </c>
      <c r="N24" s="9" t="str" cm="1">
        <f t="array" ref="N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5" spans="1:17">
      <c r="A25" s="6">
        <v>45277</v>
      </c>
      <c r="B25" t="s">
        <v>17</v>
      </c>
      <c r="C25" t="s">
        <v>34</v>
      </c>
      <c r="D25" s="6">
        <v>45256</v>
      </c>
      <c r="E25" s="8">
        <v>45266</v>
      </c>
      <c r="G25" s="1">
        <v>398000</v>
      </c>
      <c r="H25" s="1" cm="1">
        <f t="array" ref="H25">IFERROR(LOOKUP(2,1/(($B$2:B24=B25)*($C$2:C24=C25)), $L$2:L24), 0)</f>
        <v>0</v>
      </c>
      <c r="I25" s="1">
        <f t="shared" si="0"/>
        <v>398000</v>
      </c>
      <c r="J25" s="1">
        <v>398000</v>
      </c>
      <c r="K25" s="1">
        <f t="shared" si="1"/>
        <v>0</v>
      </c>
      <c r="L25" s="1">
        <f t="shared" si="2"/>
        <v>0</v>
      </c>
      <c r="N25" s="9" t="str" cm="1">
        <f t="array" ref="N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6" spans="1:17">
      <c r="A26" s="6">
        <v>45277</v>
      </c>
      <c r="B26" t="s">
        <v>17</v>
      </c>
      <c r="C26" t="s">
        <v>35</v>
      </c>
      <c r="D26" s="6">
        <v>45256</v>
      </c>
      <c r="E26" s="8">
        <v>45266</v>
      </c>
      <c r="G26" s="1">
        <v>521000</v>
      </c>
      <c r="H26" s="1" cm="1">
        <f t="array" ref="H26">IFERROR(LOOKUP(2,1/(($B$2:B25=B26)*($C$2:C25=C26)), $L$2:L25), 0)</f>
        <v>0</v>
      </c>
      <c r="I26" s="1">
        <f t="shared" si="0"/>
        <v>521000</v>
      </c>
      <c r="J26" s="1">
        <v>521000</v>
      </c>
      <c r="K26" s="1">
        <f t="shared" si="1"/>
        <v>0</v>
      </c>
      <c r="L26" s="1">
        <f t="shared" si="2"/>
        <v>0</v>
      </c>
      <c r="N26" s="9" t="str" cm="1">
        <f t="array" ref="N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7" spans="1:17">
      <c r="A27" s="6">
        <v>45277</v>
      </c>
      <c r="B27" t="s">
        <v>17</v>
      </c>
      <c r="C27" t="s">
        <v>36</v>
      </c>
      <c r="D27" s="6">
        <v>45258</v>
      </c>
      <c r="E27" s="8">
        <v>45267</v>
      </c>
      <c r="G27" s="1">
        <v>165000</v>
      </c>
      <c r="H27" s="1" cm="1">
        <f t="array" ref="H27">IFERROR(LOOKUP(2,1/(($B$2:B26=B27)*($C$2:C26=C27)), $L$2:L26), 0)</f>
        <v>0</v>
      </c>
      <c r="I27" s="1">
        <f t="shared" si="0"/>
        <v>165000</v>
      </c>
      <c r="J27" s="1">
        <v>165000</v>
      </c>
      <c r="K27" s="1">
        <f t="shared" si="1"/>
        <v>0</v>
      </c>
      <c r="L27" s="1">
        <f t="shared" si="2"/>
        <v>0</v>
      </c>
      <c r="N27" s="9" t="str" cm="1">
        <f t="array" ref="N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8" spans="1:17">
      <c r="A28" s="6">
        <v>45277</v>
      </c>
      <c r="B28" t="s">
        <v>16</v>
      </c>
      <c r="D28" s="6">
        <v>45261</v>
      </c>
      <c r="E28" s="8">
        <v>45275</v>
      </c>
      <c r="G28" s="1">
        <v>18320000</v>
      </c>
      <c r="H28" s="1" cm="1">
        <f t="array" ref="H28">IFERROR(LOOKUP(2,1/(($B$2:B27=B28)*($C$2:C27=C28)), $L$2:L27), 0)</f>
        <v>12624000</v>
      </c>
      <c r="I28" s="1">
        <f t="shared" si="0"/>
        <v>18320000</v>
      </c>
      <c r="J28" s="1">
        <v>16600000</v>
      </c>
      <c r="K28" s="1">
        <f t="shared" si="1"/>
        <v>1720000</v>
      </c>
      <c r="L28" s="1">
        <f t="shared" si="2"/>
        <v>14344000</v>
      </c>
      <c r="M28" s="1">
        <v>200000</v>
      </c>
      <c r="N28" s="9" cm="1">
        <f t="array" ref="N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45289</v>
      </c>
    </row>
    <row r="29" spans="1:17">
      <c r="A29" s="6">
        <v>45289</v>
      </c>
      <c r="B29" t="s">
        <v>16</v>
      </c>
      <c r="D29" s="6">
        <v>45276</v>
      </c>
      <c r="E29" s="8">
        <v>45288</v>
      </c>
      <c r="G29" s="1">
        <v>18125000</v>
      </c>
      <c r="H29" s="1" cm="1">
        <f t="array" ref="H29">IFERROR(LOOKUP(2,1/(($B$2:B28=B29)*($C$2:C28=C29)), $L$2:L28), 0)</f>
        <v>14344000</v>
      </c>
      <c r="I29" s="1">
        <f t="shared" si="0"/>
        <v>18125000</v>
      </c>
      <c r="J29" s="1">
        <v>17889000</v>
      </c>
      <c r="K29" s="1">
        <f t="shared" si="1"/>
        <v>236000</v>
      </c>
      <c r="L29" s="1">
        <f t="shared" si="2"/>
        <v>14580000</v>
      </c>
      <c r="N29" s="9" cm="1">
        <f t="array" ref="N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45312</v>
      </c>
    </row>
    <row r="30" spans="1:17">
      <c r="A30" s="6">
        <v>45289</v>
      </c>
      <c r="B30" t="s">
        <v>14</v>
      </c>
      <c r="D30" s="6">
        <v>45275</v>
      </c>
      <c r="E30" s="8">
        <v>45288</v>
      </c>
      <c r="G30" s="1">
        <v>17409000</v>
      </c>
      <c r="H30" s="1" cm="1">
        <f t="array" ref="H30">IFERROR(LOOKUP(2,1/(($B$2:B29=B30)*($C$2:C29=C30)), $L$2:L29), 0)</f>
        <v>5482000</v>
      </c>
      <c r="I30" s="1">
        <f t="shared" si="0"/>
        <v>17409000</v>
      </c>
      <c r="J30" s="1">
        <f>14909000+5482000</f>
        <v>20391000</v>
      </c>
      <c r="K30" s="1">
        <f t="shared" si="1"/>
        <v>-2982000</v>
      </c>
      <c r="L30" s="1">
        <f t="shared" si="2"/>
        <v>2500000</v>
      </c>
      <c r="M30" s="1">
        <v>100000</v>
      </c>
      <c r="N30" s="9" cm="1">
        <f t="array" ref="N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45305</v>
      </c>
    </row>
    <row r="31" spans="1:17">
      <c r="A31" s="6">
        <v>45290</v>
      </c>
      <c r="B31" t="s">
        <v>31</v>
      </c>
      <c r="C31" t="s">
        <v>37</v>
      </c>
      <c r="D31" s="6">
        <v>45287</v>
      </c>
      <c r="E31" s="8">
        <v>45288</v>
      </c>
      <c r="G31" s="1">
        <v>288000</v>
      </c>
      <c r="H31" s="1" cm="1">
        <f t="array" ref="H31">IFERROR(LOOKUP(2,1/(($B$2:B30=B31)*($C$2:C30=C31)), $L$2:L30), 0)</f>
        <v>0</v>
      </c>
      <c r="I31" s="1">
        <f t="shared" si="0"/>
        <v>288000</v>
      </c>
      <c r="J31" s="1">
        <v>288000</v>
      </c>
      <c r="K31" s="1">
        <f t="shared" si="1"/>
        <v>0</v>
      </c>
      <c r="L31" s="1">
        <f t="shared" si="2"/>
        <v>0</v>
      </c>
      <c r="N31" s="9" t="str" cm="1">
        <f t="array" ref="N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2" spans="1:17">
      <c r="A32" s="6">
        <v>45290</v>
      </c>
      <c r="B32" t="s">
        <v>31</v>
      </c>
      <c r="C32" t="s">
        <v>38</v>
      </c>
      <c r="D32" s="6">
        <v>45287</v>
      </c>
      <c r="E32" s="8">
        <v>45288</v>
      </c>
      <c r="G32" s="1">
        <v>230000</v>
      </c>
      <c r="H32" s="1" cm="1">
        <f t="array" ref="H32">IFERROR(LOOKUP(2,1/(($B$2:B31=B32)*($C$2:C31=C32)), $L$2:L31), 0)</f>
        <v>0</v>
      </c>
      <c r="I32" s="1">
        <f t="shared" si="0"/>
        <v>230000</v>
      </c>
      <c r="J32" s="1">
        <v>230000</v>
      </c>
      <c r="K32" s="1">
        <f t="shared" si="1"/>
        <v>0</v>
      </c>
      <c r="L32" s="1">
        <f t="shared" si="2"/>
        <v>0</v>
      </c>
      <c r="N32" s="9" t="str" cm="1">
        <f t="array" ref="N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3" spans="1:17">
      <c r="A33" s="6">
        <v>45290</v>
      </c>
      <c r="B33" t="s">
        <v>31</v>
      </c>
      <c r="C33" t="s">
        <v>39</v>
      </c>
      <c r="D33" s="6">
        <v>45287</v>
      </c>
      <c r="E33" s="8">
        <v>45288</v>
      </c>
      <c r="G33" s="1">
        <v>225000</v>
      </c>
      <c r="H33" s="1" cm="1">
        <f t="array" ref="H33">IFERROR(LOOKUP(2,1/(($B$2:B32=B33)*($C$2:C32=C33)), $L$2:L32), 0)</f>
        <v>0</v>
      </c>
      <c r="I33" s="1">
        <f t="shared" si="0"/>
        <v>225000</v>
      </c>
      <c r="J33" s="1">
        <v>225000</v>
      </c>
      <c r="K33" s="1">
        <f t="shared" si="1"/>
        <v>0</v>
      </c>
      <c r="L33" s="1">
        <f t="shared" si="2"/>
        <v>0</v>
      </c>
      <c r="N33" s="9" t="str" cm="1">
        <f t="array" ref="N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4" spans="1:17">
      <c r="A34" s="6">
        <v>45290</v>
      </c>
      <c r="B34" t="s">
        <v>31</v>
      </c>
      <c r="C34" t="s">
        <v>40</v>
      </c>
      <c r="D34" s="6">
        <v>45287</v>
      </c>
      <c r="E34" s="8">
        <v>45288</v>
      </c>
      <c r="G34" s="1">
        <v>147000</v>
      </c>
      <c r="H34" s="1" cm="1">
        <f t="array" ref="H34">IFERROR(LOOKUP(2,1/(($B$2:B33=B34)*($C$2:C33=C34)), $L$2:L33), 0)</f>
        <v>0</v>
      </c>
      <c r="I34" s="1">
        <f t="shared" ref="I34:I65" si="3">G34-F34</f>
        <v>147000</v>
      </c>
      <c r="J34" s="1">
        <v>147000</v>
      </c>
      <c r="K34" s="1">
        <f t="shared" ref="K34:K65" si="4">G34-J34</f>
        <v>0</v>
      </c>
      <c r="L34" s="1">
        <f t="shared" ref="L34:L65" si="5">G34-J34+H34</f>
        <v>0</v>
      </c>
      <c r="N34" s="9" t="str" cm="1">
        <f t="array" ref="N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5" spans="1:17">
      <c r="A35" s="6">
        <v>45290</v>
      </c>
      <c r="B35" t="s">
        <v>31</v>
      </c>
      <c r="C35" t="s">
        <v>41</v>
      </c>
      <c r="D35" s="6">
        <v>45287</v>
      </c>
      <c r="E35" s="8">
        <v>45288</v>
      </c>
      <c r="G35" s="1">
        <v>60000</v>
      </c>
      <c r="H35" s="1" cm="1">
        <f t="array" ref="H35">IFERROR(LOOKUP(2,1/(($B$2:B34=B35)*($C$2:C34=C35)), $L$2:L34), 0)</f>
        <v>0</v>
      </c>
      <c r="I35" s="1">
        <f t="shared" si="3"/>
        <v>60000</v>
      </c>
      <c r="J35" s="1">
        <v>60000</v>
      </c>
      <c r="K35" s="1">
        <f t="shared" si="4"/>
        <v>0</v>
      </c>
      <c r="L35" s="1">
        <f t="shared" si="5"/>
        <v>0</v>
      </c>
      <c r="N35" s="9" t="str" cm="1">
        <f t="array" ref="N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36" spans="1:17">
      <c r="A36" s="6">
        <v>45290</v>
      </c>
      <c r="B36" t="s">
        <v>31</v>
      </c>
      <c r="C36" t="s">
        <v>42</v>
      </c>
      <c r="D36" s="6">
        <v>45287</v>
      </c>
      <c r="E36" s="8">
        <v>45288</v>
      </c>
      <c r="G36" s="1">
        <v>147000</v>
      </c>
      <c r="H36" s="1" cm="1">
        <f t="array" ref="H36">IFERROR(LOOKUP(2,1/(($B$2:B35=B36)*($C$2:C35=C36)), $L$2:L35), 0)</f>
        <v>0</v>
      </c>
      <c r="I36" s="1">
        <f t="shared" si="3"/>
        <v>147000</v>
      </c>
      <c r="J36" s="1">
        <v>147000</v>
      </c>
      <c r="K36" s="1">
        <f t="shared" si="4"/>
        <v>0</v>
      </c>
      <c r="L36" s="1">
        <f t="shared" si="5"/>
        <v>0</v>
      </c>
      <c r="N36" s="9" t="str" cm="1">
        <f t="array" ref="N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6" s="1"/>
    </row>
    <row r="37" spans="1:17">
      <c r="A37" s="6">
        <v>45305</v>
      </c>
      <c r="B37" t="s">
        <v>14</v>
      </c>
      <c r="D37" s="6">
        <v>45289</v>
      </c>
      <c r="E37" s="8">
        <v>45302</v>
      </c>
      <c r="G37" s="1">
        <v>19307000</v>
      </c>
      <c r="H37" s="1" cm="1">
        <f t="array" ref="H37">IFERROR(LOOKUP(2,1/(($B$2:B36=B37)*($C$2:C36=C37)), $L$2:L36), 0)</f>
        <v>2500000</v>
      </c>
      <c r="I37" s="1">
        <f t="shared" si="3"/>
        <v>19307000</v>
      </c>
      <c r="J37" s="1">
        <f>16675000+2500000</f>
        <v>19175000</v>
      </c>
      <c r="K37" s="1">
        <f t="shared" si="4"/>
        <v>132000</v>
      </c>
      <c r="L37" s="1">
        <f t="shared" si="5"/>
        <v>2632000</v>
      </c>
      <c r="M37" s="1">
        <v>100000</v>
      </c>
      <c r="N37" s="9" cm="1">
        <f t="array" ref="N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45318</v>
      </c>
      <c r="P37" t="s">
        <v>43</v>
      </c>
      <c r="Q37" s="1">
        <f>SUM(J37:J60)</f>
        <v>93256000</v>
      </c>
    </row>
    <row r="38" spans="1:17">
      <c r="A38" s="6">
        <v>45309</v>
      </c>
      <c r="B38" t="s">
        <v>28</v>
      </c>
      <c r="C38" t="s">
        <v>29</v>
      </c>
      <c r="D38" s="6">
        <v>45267</v>
      </c>
      <c r="E38" s="8">
        <v>45309</v>
      </c>
      <c r="G38" s="1">
        <v>511000</v>
      </c>
      <c r="H38" s="1" cm="1">
        <f t="array" ref="H38">IFERROR(LOOKUP(2,1/(($B$2:B37=B38)*($C$2:C37=C38)), $L$2:L37), 0)</f>
        <v>0</v>
      </c>
      <c r="I38" s="1">
        <f t="shared" si="3"/>
        <v>511000</v>
      </c>
      <c r="J38" s="1">
        <v>511000</v>
      </c>
      <c r="K38" s="1">
        <f t="shared" si="4"/>
        <v>0</v>
      </c>
      <c r="L38" s="1">
        <f t="shared" si="5"/>
        <v>0</v>
      </c>
      <c r="N38" s="9" t="str" cm="1">
        <f t="array" ref="N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38" t="s">
        <v>12</v>
      </c>
      <c r="Q38" s="1">
        <f>SUM(M37:M60)</f>
        <v>400000</v>
      </c>
    </row>
    <row r="39" spans="1:17">
      <c r="A39" s="6">
        <v>45312</v>
      </c>
      <c r="B39" t="s">
        <v>31</v>
      </c>
      <c r="C39" t="s">
        <v>37</v>
      </c>
      <c r="D39" s="6">
        <v>45289</v>
      </c>
      <c r="E39" s="8">
        <v>45305</v>
      </c>
      <c r="G39" s="1">
        <v>960000</v>
      </c>
      <c r="H39" s="1" cm="1">
        <f t="array" ref="H39">IFERROR(LOOKUP(2,1/(($B$2:B38=B39)*($C$2:C38=C39)), $L$2:L38), 0)</f>
        <v>0</v>
      </c>
      <c r="I39" s="1">
        <f t="shared" si="3"/>
        <v>960000</v>
      </c>
      <c r="J39" s="1">
        <v>960000</v>
      </c>
      <c r="K39" s="1">
        <f t="shared" si="4"/>
        <v>0</v>
      </c>
      <c r="L39" s="1">
        <f t="shared" si="5"/>
        <v>0</v>
      </c>
      <c r="N39" s="9" t="str" cm="1">
        <f t="array" ref="N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0" spans="1:17">
      <c r="A40" s="6">
        <v>45312</v>
      </c>
      <c r="B40" t="s">
        <v>31</v>
      </c>
      <c r="C40" t="s">
        <v>41</v>
      </c>
      <c r="D40" s="6">
        <v>45289</v>
      </c>
      <c r="E40" s="8">
        <v>45302</v>
      </c>
      <c r="G40" s="1">
        <v>325000</v>
      </c>
      <c r="H40" s="1" cm="1">
        <f t="array" ref="H40">IFERROR(LOOKUP(2,1/(($B$2:B39=B40)*($C$2:C39=C40)), $L$2:L39), 0)</f>
        <v>0</v>
      </c>
      <c r="I40" s="1">
        <f t="shared" si="3"/>
        <v>325000</v>
      </c>
      <c r="J40" s="1">
        <v>325000</v>
      </c>
      <c r="K40" s="1">
        <f t="shared" si="4"/>
        <v>0</v>
      </c>
      <c r="L40" s="1">
        <f t="shared" si="5"/>
        <v>0</v>
      </c>
      <c r="N40" s="9" t="str" cm="1">
        <f t="array" ref="N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1" spans="1:17">
      <c r="A41" s="6">
        <v>45312</v>
      </c>
      <c r="B41" t="s">
        <v>31</v>
      </c>
      <c r="C41" t="s">
        <v>40</v>
      </c>
      <c r="D41" s="6">
        <v>45289</v>
      </c>
      <c r="E41" s="8">
        <v>45305</v>
      </c>
      <c r="G41" s="1">
        <v>667000</v>
      </c>
      <c r="H41" s="1" cm="1">
        <f t="array" ref="H41">IFERROR(LOOKUP(2,1/(($B$2:B40=B41)*($C$2:C40=C41)), $L$2:L40), 0)</f>
        <v>0</v>
      </c>
      <c r="I41" s="1">
        <f t="shared" si="3"/>
        <v>667000</v>
      </c>
      <c r="J41" s="1">
        <v>667000</v>
      </c>
      <c r="K41" s="1">
        <f t="shared" si="4"/>
        <v>0</v>
      </c>
      <c r="L41" s="1">
        <f t="shared" si="5"/>
        <v>0</v>
      </c>
      <c r="N41" s="9" t="str" cm="1">
        <f t="array" ref="N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2" spans="1:17">
      <c r="A42" s="6">
        <v>45312</v>
      </c>
      <c r="B42" t="s">
        <v>31</v>
      </c>
      <c r="C42" t="s">
        <v>42</v>
      </c>
      <c r="D42" s="6">
        <v>45289</v>
      </c>
      <c r="E42" s="8">
        <v>45289</v>
      </c>
      <c r="G42" s="1">
        <v>22000</v>
      </c>
      <c r="H42" s="1" cm="1">
        <f t="array" ref="H42">IFERROR(LOOKUP(2,1/(($B$2:B41=B42)*($C$2:C41=C42)), $L$2:L41), 0)</f>
        <v>0</v>
      </c>
      <c r="I42" s="1">
        <f t="shared" si="3"/>
        <v>22000</v>
      </c>
      <c r="J42" s="1">
        <v>22000</v>
      </c>
      <c r="K42" s="1">
        <f t="shared" si="4"/>
        <v>0</v>
      </c>
      <c r="L42" s="1">
        <f t="shared" si="5"/>
        <v>0</v>
      </c>
      <c r="N42" s="9" t="str" cm="1">
        <f t="array" ref="N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3" spans="1:17">
      <c r="A43" s="6">
        <v>45312</v>
      </c>
      <c r="B43" t="s">
        <v>31</v>
      </c>
      <c r="C43" t="s">
        <v>39</v>
      </c>
      <c r="D43" s="6">
        <v>45289</v>
      </c>
      <c r="E43" s="8">
        <v>45305</v>
      </c>
      <c r="G43" s="1">
        <v>721000</v>
      </c>
      <c r="H43" s="1" cm="1">
        <f t="array" ref="H43">IFERROR(LOOKUP(2,1/(($B$2:B42=B43)*($C$2:C42=C43)), $L$2:L42), 0)</f>
        <v>0</v>
      </c>
      <c r="I43" s="1">
        <f t="shared" si="3"/>
        <v>721000</v>
      </c>
      <c r="J43" s="1">
        <v>721000</v>
      </c>
      <c r="K43" s="1">
        <f t="shared" si="4"/>
        <v>0</v>
      </c>
      <c r="L43" s="1">
        <f t="shared" si="5"/>
        <v>0</v>
      </c>
      <c r="N43" s="9" t="str" cm="1">
        <f t="array" ref="N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4" spans="1:17">
      <c r="A44" s="6">
        <v>45312</v>
      </c>
      <c r="B44" t="s">
        <v>31</v>
      </c>
      <c r="C44" t="s">
        <v>38</v>
      </c>
      <c r="D44" s="6">
        <v>45289</v>
      </c>
      <c r="E44" s="8">
        <v>45302</v>
      </c>
      <c r="G44" s="1">
        <v>471000</v>
      </c>
      <c r="H44" s="1" cm="1">
        <f t="array" ref="H44">IFERROR(LOOKUP(2,1/(($B$2:B43=B44)*($C$2:C43=C44)), $L$2:L43), 0)</f>
        <v>0</v>
      </c>
      <c r="I44" s="1">
        <f t="shared" si="3"/>
        <v>471000</v>
      </c>
      <c r="J44" s="1">
        <v>471000</v>
      </c>
      <c r="K44" s="1">
        <f t="shared" si="4"/>
        <v>0</v>
      </c>
      <c r="L44" s="1">
        <f t="shared" si="5"/>
        <v>0</v>
      </c>
      <c r="N44" s="9" t="str" cm="1">
        <f t="array" ref="N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5" spans="1:17">
      <c r="A45" s="6">
        <v>45312</v>
      </c>
      <c r="B45" t="s">
        <v>31</v>
      </c>
      <c r="C45" t="s">
        <v>35</v>
      </c>
      <c r="D45" s="6">
        <v>45289</v>
      </c>
      <c r="E45" s="8">
        <v>45304</v>
      </c>
      <c r="G45" s="1">
        <v>256000</v>
      </c>
      <c r="H45" s="1" cm="1">
        <f t="array" ref="H45">IFERROR(LOOKUP(2,1/(($B$2:B44=B45)*($C$2:C44=C45)), $L$2:L44), 0)</f>
        <v>0</v>
      </c>
      <c r="I45" s="1">
        <f t="shared" si="3"/>
        <v>256000</v>
      </c>
      <c r="J45" s="1">
        <v>256000</v>
      </c>
      <c r="K45" s="1">
        <f t="shared" si="4"/>
        <v>0</v>
      </c>
      <c r="L45" s="1">
        <f t="shared" si="5"/>
        <v>0</v>
      </c>
      <c r="N45" s="9" t="str" cm="1">
        <f t="array" ref="N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6" spans="1:17">
      <c r="A46" s="6">
        <v>45312</v>
      </c>
      <c r="B46" t="s">
        <v>31</v>
      </c>
      <c r="C46" t="s">
        <v>44</v>
      </c>
      <c r="D46" s="6">
        <v>45289</v>
      </c>
      <c r="E46" s="8">
        <v>45304</v>
      </c>
      <c r="G46" s="1">
        <v>554000</v>
      </c>
      <c r="H46" s="1" cm="1">
        <f t="array" ref="H46">IFERROR(LOOKUP(2,1/(($B$2:B45=B46)*($C$2:C45=C46)), $L$2:L45), 0)</f>
        <v>0</v>
      </c>
      <c r="I46" s="1">
        <f t="shared" si="3"/>
        <v>554000</v>
      </c>
      <c r="J46" s="1">
        <v>554000</v>
      </c>
      <c r="K46" s="1">
        <f t="shared" si="4"/>
        <v>0</v>
      </c>
      <c r="L46" s="1">
        <f t="shared" si="5"/>
        <v>0</v>
      </c>
      <c r="N46" s="9" t="str" cm="1">
        <f t="array" ref="N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7" spans="1:17">
      <c r="A47" s="6">
        <v>45312</v>
      </c>
      <c r="B47" t="s">
        <v>16</v>
      </c>
      <c r="D47" s="6">
        <v>45288</v>
      </c>
      <c r="E47" s="8">
        <v>45309</v>
      </c>
      <c r="G47" s="1">
        <v>19842000</v>
      </c>
      <c r="H47" s="1" cm="1">
        <f t="array" ref="H47">IFERROR(LOOKUP(2,1/(($B$2:B46=B47)*($C$2:C46=C47)), $L$2:L46), 0)</f>
        <v>14580000</v>
      </c>
      <c r="I47" s="1">
        <f t="shared" si="3"/>
        <v>19842000</v>
      </c>
      <c r="J47" s="1">
        <f>4042000+14580000</f>
        <v>18622000</v>
      </c>
      <c r="K47" s="1">
        <f t="shared" si="4"/>
        <v>1220000</v>
      </c>
      <c r="L47" s="1">
        <f t="shared" si="5"/>
        <v>15800000</v>
      </c>
      <c r="M47" s="1">
        <v>100000</v>
      </c>
      <c r="N47" s="9" cm="1">
        <f t="array" ref="N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45327</v>
      </c>
    </row>
    <row r="48" spans="1:17">
      <c r="A48" s="6">
        <v>45316</v>
      </c>
      <c r="B48" t="s">
        <v>17</v>
      </c>
      <c r="C48" t="s">
        <v>17</v>
      </c>
      <c r="D48" s="6">
        <v>45226</v>
      </c>
      <c r="E48" s="8">
        <v>45233</v>
      </c>
      <c r="G48" s="1">
        <v>72000</v>
      </c>
      <c r="H48" s="1" cm="1">
        <f t="array" ref="H48">IFERROR(LOOKUP(2,1/(($B$2:B47=B48)*($C$2:C47=C48)), $L$2:L47), 0)</f>
        <v>0</v>
      </c>
      <c r="I48" s="1">
        <f t="shared" si="3"/>
        <v>72000</v>
      </c>
      <c r="J48" s="1">
        <v>72000</v>
      </c>
      <c r="K48" s="1">
        <f t="shared" si="4"/>
        <v>0</v>
      </c>
      <c r="L48" s="1">
        <f t="shared" si="5"/>
        <v>0</v>
      </c>
      <c r="N48" s="9" t="str" cm="1">
        <f t="array" ref="N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49" spans="1:17">
      <c r="A49" s="6">
        <v>45316</v>
      </c>
      <c r="B49" t="s">
        <v>17</v>
      </c>
      <c r="C49" t="s">
        <v>45</v>
      </c>
      <c r="D49" s="6">
        <v>45229</v>
      </c>
      <c r="E49" s="8">
        <v>45299</v>
      </c>
      <c r="G49" s="1">
        <v>2748000</v>
      </c>
      <c r="H49" s="1" cm="1">
        <f t="array" ref="H49">IFERROR(LOOKUP(2,1/(($B$2:B48=B49)*($C$2:C48=C49)), $L$2:L48), 0)</f>
        <v>0</v>
      </c>
      <c r="I49" s="1">
        <f t="shared" si="3"/>
        <v>2748000</v>
      </c>
      <c r="J49" s="1">
        <v>2748000</v>
      </c>
      <c r="K49" s="1">
        <f t="shared" si="4"/>
        <v>0</v>
      </c>
      <c r="L49" s="1">
        <f t="shared" si="5"/>
        <v>0</v>
      </c>
      <c r="N49" s="9" t="str" cm="1">
        <f t="array" ref="N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0" spans="1:17">
      <c r="A50" s="6">
        <v>45316</v>
      </c>
      <c r="B50" t="s">
        <v>17</v>
      </c>
      <c r="C50" t="s">
        <v>46</v>
      </c>
      <c r="D50" s="6">
        <v>45230</v>
      </c>
      <c r="E50" s="8" t="s">
        <v>47</v>
      </c>
      <c r="G50" s="1">
        <v>66000</v>
      </c>
      <c r="H50" s="1" cm="1">
        <f t="array" ref="H50">IFERROR(LOOKUP(2,1/(($B$2:B49=B50)*($C$2:C49=C50)), $L$2:L49), 0)</f>
        <v>0</v>
      </c>
      <c r="I50" s="1">
        <f t="shared" si="3"/>
        <v>66000</v>
      </c>
      <c r="J50" s="1">
        <v>66000</v>
      </c>
      <c r="K50" s="1">
        <f t="shared" si="4"/>
        <v>0</v>
      </c>
      <c r="L50" s="1">
        <f t="shared" si="5"/>
        <v>0</v>
      </c>
      <c r="N50" s="9" t="str" cm="1">
        <f t="array" ref="N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1" spans="1:17">
      <c r="A51" s="6">
        <v>45316</v>
      </c>
      <c r="B51" t="s">
        <v>17</v>
      </c>
      <c r="C51" t="s">
        <v>48</v>
      </c>
      <c r="D51" s="6">
        <v>45226</v>
      </c>
      <c r="E51" s="8" t="s">
        <v>47</v>
      </c>
      <c r="G51" s="1">
        <v>1319000</v>
      </c>
      <c r="H51" s="1" cm="1">
        <f t="array" ref="H51">IFERROR(LOOKUP(2,1/(($B$2:B50=B51)*($C$2:C50=C51)), $L$2:L50), 0)</f>
        <v>0</v>
      </c>
      <c r="I51" s="1">
        <f t="shared" si="3"/>
        <v>1319000</v>
      </c>
      <c r="J51" s="1">
        <v>1319000</v>
      </c>
      <c r="K51" s="1">
        <f t="shared" si="4"/>
        <v>0</v>
      </c>
      <c r="L51" s="1">
        <f t="shared" si="5"/>
        <v>0</v>
      </c>
      <c r="N51" s="9" t="str" cm="1">
        <f t="array" ref="N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2" spans="1:17">
      <c r="A52" s="6">
        <v>45316</v>
      </c>
      <c r="B52" t="s">
        <v>17</v>
      </c>
      <c r="C52" t="s">
        <v>49</v>
      </c>
      <c r="E52" s="8" t="s">
        <v>47</v>
      </c>
      <c r="G52" s="1">
        <v>506000</v>
      </c>
      <c r="H52" s="1" cm="1">
        <f t="array" ref="H52">IFERROR(LOOKUP(2,1/(($B$2:B51=B52)*($C$2:C51=C52)), $L$2:L51), 0)</f>
        <v>0</v>
      </c>
      <c r="I52" s="1">
        <f t="shared" si="3"/>
        <v>506000</v>
      </c>
      <c r="J52" s="1">
        <v>506000</v>
      </c>
      <c r="K52" s="1">
        <f t="shared" si="4"/>
        <v>0</v>
      </c>
      <c r="L52" s="1">
        <f t="shared" si="5"/>
        <v>0</v>
      </c>
      <c r="N52" s="9" t="str" cm="1">
        <f t="array" ref="N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3" spans="1:17">
      <c r="A53" s="6">
        <v>45316</v>
      </c>
      <c r="B53" t="s">
        <v>17</v>
      </c>
      <c r="C53" t="s">
        <v>34</v>
      </c>
      <c r="G53" s="1">
        <v>1589000</v>
      </c>
      <c r="H53" s="1" cm="1">
        <f t="array" ref="H53">IFERROR(LOOKUP(2,1/(($B$2:B52=B53)*($C$2:C52=C53)), $L$2:L52), 0)</f>
        <v>0</v>
      </c>
      <c r="I53" s="1">
        <f t="shared" si="3"/>
        <v>1589000</v>
      </c>
      <c r="J53" s="1">
        <v>1589000</v>
      </c>
      <c r="K53" s="1">
        <f t="shared" si="4"/>
        <v>0</v>
      </c>
      <c r="L53" s="1">
        <f t="shared" si="5"/>
        <v>0</v>
      </c>
      <c r="N53" s="9" t="str" cm="1">
        <f t="array" ref="N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4" spans="1:17">
      <c r="A54" s="6">
        <v>45316</v>
      </c>
      <c r="B54" t="s">
        <v>17</v>
      </c>
      <c r="C54" t="s">
        <v>19</v>
      </c>
      <c r="G54" s="1">
        <v>624000</v>
      </c>
      <c r="H54" s="1" cm="1">
        <f t="array" ref="H54">IFERROR(LOOKUP(2,1/(($B$2:B53=B54)*($C$2:C53=C54)), $L$2:L53), 0)</f>
        <v>0</v>
      </c>
      <c r="I54" s="1">
        <f t="shared" si="3"/>
        <v>624000</v>
      </c>
      <c r="J54" s="1">
        <v>624000</v>
      </c>
      <c r="K54" s="1">
        <f t="shared" si="4"/>
        <v>0</v>
      </c>
      <c r="L54" s="1">
        <f t="shared" si="5"/>
        <v>0</v>
      </c>
      <c r="N54" s="9" t="str" cm="1">
        <f t="array" ref="N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5" spans="1:17">
      <c r="A55" s="6">
        <v>45316</v>
      </c>
      <c r="B55" t="s">
        <v>17</v>
      </c>
      <c r="C55" t="s">
        <v>18</v>
      </c>
      <c r="G55" s="1">
        <v>618000</v>
      </c>
      <c r="H55" s="1" cm="1">
        <f t="array" ref="H55">IFERROR(LOOKUP(2,1/(($B$2:B54=B55)*($C$2:C54=C55)), $L$2:L54), 0)</f>
        <v>0</v>
      </c>
      <c r="I55" s="1">
        <f t="shared" si="3"/>
        <v>618000</v>
      </c>
      <c r="J55" s="1">
        <v>618000</v>
      </c>
      <c r="K55" s="1">
        <f t="shared" si="4"/>
        <v>0</v>
      </c>
      <c r="L55" s="1">
        <f t="shared" si="5"/>
        <v>0</v>
      </c>
      <c r="N55" s="9" t="str" cm="1">
        <f t="array" ref="N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6" spans="1:17">
      <c r="A56" s="6">
        <v>45318</v>
      </c>
      <c r="B56" t="s">
        <v>14</v>
      </c>
      <c r="D56" s="6">
        <v>45303</v>
      </c>
      <c r="E56" s="8">
        <v>45317</v>
      </c>
      <c r="G56" s="1">
        <v>39879000</v>
      </c>
      <c r="H56" s="1" cm="1">
        <f t="array" ref="H56">IFERROR(LOOKUP(2,1/(($B$2:B55=B56)*($C$2:C55=C56)), $L$2:L55), 0)</f>
        <v>2632000</v>
      </c>
      <c r="I56" s="1">
        <f t="shared" si="3"/>
        <v>39879000</v>
      </c>
      <c r="J56" s="1">
        <f>39879000+2632000</f>
        <v>42511000</v>
      </c>
      <c r="K56" s="1">
        <f t="shared" si="4"/>
        <v>-2632000</v>
      </c>
      <c r="L56" s="1">
        <f t="shared" si="5"/>
        <v>0</v>
      </c>
      <c r="M56" s="1">
        <v>200000</v>
      </c>
      <c r="N56" s="9" t="str" cm="1">
        <f t="array" ref="N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7" spans="1:17">
      <c r="A57" s="6">
        <v>45318</v>
      </c>
      <c r="B57" t="s">
        <v>31</v>
      </c>
      <c r="C57" t="s">
        <v>32</v>
      </c>
      <c r="H57" s="1" cm="1">
        <f t="array" ref="H57">IFERROR(LOOKUP(2,1/(($B$2:B56=B57)*($C$2:C56=C57)), $L$2:L56), 0)</f>
        <v>163000</v>
      </c>
      <c r="I57" s="1">
        <f t="shared" si="3"/>
        <v>0</v>
      </c>
      <c r="J57" s="1">
        <v>163000</v>
      </c>
      <c r="K57" s="1">
        <f t="shared" si="4"/>
        <v>-163000</v>
      </c>
      <c r="L57" s="1">
        <f t="shared" si="5"/>
        <v>0</v>
      </c>
      <c r="N57" s="9" t="str" cm="1">
        <f t="array" ref="N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8" spans="1:17">
      <c r="A58" s="6">
        <v>45318</v>
      </c>
      <c r="B58" t="s">
        <v>31</v>
      </c>
      <c r="C58" t="s">
        <v>33</v>
      </c>
      <c r="H58" s="1" cm="1">
        <f t="array" ref="H58">IFERROR(LOOKUP(2,1/(($B$2:B57=B58)*($C$2:C57=C58)), $L$2:L57), 0)</f>
        <v>177000</v>
      </c>
      <c r="I58" s="1">
        <f t="shared" si="3"/>
        <v>0</v>
      </c>
      <c r="J58" s="1">
        <v>177000</v>
      </c>
      <c r="K58" s="1">
        <f t="shared" si="4"/>
        <v>-177000</v>
      </c>
      <c r="L58" s="1">
        <f t="shared" si="5"/>
        <v>0</v>
      </c>
      <c r="N58" s="9" t="str" cm="1">
        <f t="array" ref="N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59" spans="1:17">
      <c r="A59" s="6">
        <v>45319</v>
      </c>
      <c r="B59" t="s">
        <v>31</v>
      </c>
      <c r="C59" t="s">
        <v>35</v>
      </c>
      <c r="D59" s="6">
        <v>45307</v>
      </c>
      <c r="E59" s="8">
        <v>45311</v>
      </c>
      <c r="G59" s="1">
        <v>163000</v>
      </c>
      <c r="H59" s="1" cm="1">
        <f t="array" ref="H59">IFERROR(LOOKUP(2,1/(($B$2:B58=B59)*($C$2:C58=C59)), $L$2:L58), 0)</f>
        <v>0</v>
      </c>
      <c r="I59" s="1">
        <f t="shared" si="3"/>
        <v>163000</v>
      </c>
      <c r="J59" s="1">
        <v>163000</v>
      </c>
      <c r="K59" s="1">
        <f t="shared" si="4"/>
        <v>0</v>
      </c>
      <c r="L59" s="1">
        <f t="shared" si="5"/>
        <v>0</v>
      </c>
      <c r="N59" s="9" t="str" cm="1">
        <f t="array" ref="N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0" spans="1:17">
      <c r="A60" s="6">
        <v>45319</v>
      </c>
      <c r="B60" t="s">
        <v>31</v>
      </c>
      <c r="C60" t="s">
        <v>44</v>
      </c>
      <c r="D60" s="6">
        <v>45305</v>
      </c>
      <c r="E60" s="8">
        <v>45319</v>
      </c>
      <c r="G60" s="1">
        <v>416000</v>
      </c>
      <c r="H60" s="1" cm="1">
        <f t="array" ref="H60">IFERROR(LOOKUP(2,1/(($B$2:B59=B60)*($C$2:C59=C60)), $L$2:L59), 0)</f>
        <v>0</v>
      </c>
      <c r="I60" s="1">
        <f t="shared" si="3"/>
        <v>416000</v>
      </c>
      <c r="J60" s="1">
        <v>416000</v>
      </c>
      <c r="K60" s="1">
        <f t="shared" si="4"/>
        <v>0</v>
      </c>
      <c r="L60" s="1">
        <f t="shared" si="5"/>
        <v>0</v>
      </c>
      <c r="N60" s="9" t="str" cm="1">
        <f t="array" ref="N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0" s="1"/>
    </row>
    <row r="61" spans="1:17">
      <c r="A61" s="6">
        <v>45327</v>
      </c>
      <c r="B61" t="s">
        <v>16</v>
      </c>
      <c r="D61" s="6">
        <v>45310</v>
      </c>
      <c r="E61" s="8">
        <v>45324</v>
      </c>
      <c r="G61" s="1">
        <v>16540000</v>
      </c>
      <c r="H61" s="1" cm="1">
        <f t="array" ref="H61">IFERROR(LOOKUP(2,1/(($B$2:B60=B61)*($C$2:C60=C61)), $L$2:L60), 0)</f>
        <v>15800000</v>
      </c>
      <c r="I61" s="1">
        <f t="shared" si="3"/>
        <v>16540000</v>
      </c>
      <c r="J61" s="1">
        <v>16540000</v>
      </c>
      <c r="K61" s="1">
        <f t="shared" si="4"/>
        <v>0</v>
      </c>
      <c r="L61" s="1">
        <f t="shared" si="5"/>
        <v>15800000</v>
      </c>
      <c r="M61" s="1">
        <v>100000</v>
      </c>
      <c r="N61" s="9" cm="1">
        <f t="array" ref="N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45347</v>
      </c>
      <c r="P61" t="s">
        <v>50</v>
      </c>
      <c r="Q61" s="1">
        <f>SUM(J61:J67)</f>
        <v>79356000</v>
      </c>
    </row>
    <row r="62" spans="1:17">
      <c r="A62" s="6">
        <v>45332</v>
      </c>
      <c r="B62" t="s">
        <v>51</v>
      </c>
      <c r="D62" s="6">
        <v>45318</v>
      </c>
      <c r="E62" s="8">
        <v>45330</v>
      </c>
      <c r="G62" s="1">
        <v>28447000</v>
      </c>
      <c r="H62" s="1" cm="1">
        <f t="array" ref="H62">IFERROR(LOOKUP(2,1/(($B$2:B61=B62)*($C$2:C61=C62)), $L$2:L61), 0)</f>
        <v>0</v>
      </c>
      <c r="I62" s="1">
        <f t="shared" si="3"/>
        <v>28447000</v>
      </c>
      <c r="J62" s="1">
        <v>27519000</v>
      </c>
      <c r="K62" s="1">
        <f t="shared" si="4"/>
        <v>928000</v>
      </c>
      <c r="L62" s="1">
        <f t="shared" si="5"/>
        <v>928000</v>
      </c>
      <c r="M62" s="1">
        <v>150000</v>
      </c>
      <c r="N62" s="9" cm="1">
        <f t="array" ref="N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45347</v>
      </c>
      <c r="P62" t="s">
        <v>12</v>
      </c>
      <c r="Q62" s="1">
        <f>SUM(M61:M67)</f>
        <v>550000</v>
      </c>
    </row>
    <row r="63" spans="1:17">
      <c r="A63" s="6">
        <v>45339</v>
      </c>
      <c r="B63" t="s">
        <v>52</v>
      </c>
      <c r="D63" s="6">
        <v>45298</v>
      </c>
      <c r="E63" s="8">
        <v>45306</v>
      </c>
      <c r="G63" s="1">
        <v>864000</v>
      </c>
      <c r="H63" s="1" cm="1">
        <f t="array" ref="H63">IFERROR(LOOKUP(2,1/(($B$2:B62=B63)*($C$2:C62=C63)), $L$2:L62), 0)</f>
        <v>0</v>
      </c>
      <c r="I63" s="1">
        <f t="shared" si="3"/>
        <v>864000</v>
      </c>
      <c r="J63" s="1">
        <v>864000</v>
      </c>
      <c r="K63" s="1">
        <f t="shared" si="4"/>
        <v>0</v>
      </c>
      <c r="L63" s="1">
        <f t="shared" si="5"/>
        <v>0</v>
      </c>
      <c r="N63" s="9" t="str" cm="1">
        <f t="array" ref="N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4" spans="1:17">
      <c r="A64" s="6">
        <v>45339</v>
      </c>
      <c r="B64" t="s">
        <v>28</v>
      </c>
      <c r="C64" t="s">
        <v>29</v>
      </c>
      <c r="D64" s="6">
        <v>45310</v>
      </c>
      <c r="E64" s="8">
        <v>45333</v>
      </c>
      <c r="F64" s="1">
        <v>484000</v>
      </c>
      <c r="G64" s="1">
        <v>484000</v>
      </c>
      <c r="H64" s="1" cm="1">
        <f t="array" ref="H64">IFERROR(LOOKUP(2,1/(($B$2:B63=B64)*($C$2:C63=C64)), $L$2:L63), 0)</f>
        <v>0</v>
      </c>
      <c r="I64" s="1">
        <f t="shared" si="3"/>
        <v>0</v>
      </c>
      <c r="J64" s="1">
        <v>484000</v>
      </c>
      <c r="K64" s="1">
        <f t="shared" si="4"/>
        <v>0</v>
      </c>
      <c r="L64" s="1">
        <f t="shared" si="5"/>
        <v>0</v>
      </c>
      <c r="N64" s="9" t="str" cm="1">
        <f t="array" ref="N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65" spans="1:17">
      <c r="A65" s="6">
        <v>45341</v>
      </c>
      <c r="B65" t="s">
        <v>53</v>
      </c>
      <c r="D65" s="6">
        <v>45321</v>
      </c>
      <c r="E65" s="8">
        <v>45337</v>
      </c>
      <c r="G65" s="1">
        <v>6146000</v>
      </c>
      <c r="H65" s="1" cm="1">
        <f t="array" ref="H65">IFERROR(LOOKUP(2,1/(($B$2:B64=B65)*($C$2:C64=C65)), $L$2:L64), 0)</f>
        <v>0</v>
      </c>
      <c r="I65" s="1">
        <f t="shared" si="3"/>
        <v>6146000</v>
      </c>
      <c r="J65" s="1">
        <v>5000000</v>
      </c>
      <c r="K65" s="1">
        <f t="shared" si="4"/>
        <v>1146000</v>
      </c>
      <c r="L65" s="1">
        <f t="shared" si="5"/>
        <v>1146000</v>
      </c>
      <c r="N65" s="9" cm="1">
        <f t="array" ref="N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45368</v>
      </c>
    </row>
    <row r="66" spans="1:17">
      <c r="A66" s="6">
        <v>45347</v>
      </c>
      <c r="B66" t="s">
        <v>16</v>
      </c>
      <c r="D66" s="6">
        <v>45325</v>
      </c>
      <c r="E66" s="8">
        <v>45344</v>
      </c>
      <c r="G66" s="1">
        <v>21096000</v>
      </c>
      <c r="H66" s="1" cm="1">
        <f t="array" ref="H66">IFERROR(LOOKUP(2,1/(($B$2:B65=B66)*($C$2:C65=C66)), $L$2:L65), 0)</f>
        <v>15800000</v>
      </c>
      <c r="I66" s="1">
        <f t="shared" ref="I66:I97" si="6">G66-F66</f>
        <v>21096000</v>
      </c>
      <c r="J66" s="1">
        <v>21096000</v>
      </c>
      <c r="K66" s="1">
        <f t="shared" ref="K66:K97" si="7">G66-J66</f>
        <v>0</v>
      </c>
      <c r="L66" s="1">
        <f t="shared" ref="L66:L101" si="8">G66-J66+H66</f>
        <v>15800000</v>
      </c>
      <c r="M66" s="1">
        <v>200000</v>
      </c>
      <c r="N66" s="9" cm="1">
        <f t="array" ref="N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45362</v>
      </c>
    </row>
    <row r="67" spans="1:17">
      <c r="A67" s="6">
        <v>45347</v>
      </c>
      <c r="B67" t="s">
        <v>51</v>
      </c>
      <c r="D67" s="6">
        <v>45331</v>
      </c>
      <c r="E67" s="8">
        <v>45344</v>
      </c>
      <c r="G67" s="1">
        <v>6925000</v>
      </c>
      <c r="H67" s="1" cm="1">
        <f t="array" ref="H67">IFERROR(LOOKUP(2,1/(($B$2:B66=B67)*($C$2:C66=C67)), $L$2:L66), 0)</f>
        <v>928000</v>
      </c>
      <c r="I67" s="1">
        <f t="shared" si="6"/>
        <v>6925000</v>
      </c>
      <c r="J67" s="1">
        <f>6925000+928000</f>
        <v>7853000</v>
      </c>
      <c r="K67" s="1">
        <f t="shared" si="7"/>
        <v>-928000</v>
      </c>
      <c r="L67" s="1">
        <f t="shared" si="8"/>
        <v>0</v>
      </c>
      <c r="M67" s="1">
        <v>100000</v>
      </c>
      <c r="N67" s="9" t="str" cm="1">
        <f t="array" ref="N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7" s="1"/>
    </row>
    <row r="68" spans="1:17">
      <c r="A68" s="6">
        <v>45352</v>
      </c>
      <c r="B68" t="s">
        <v>28</v>
      </c>
      <c r="C68" t="s">
        <v>54</v>
      </c>
      <c r="D68" s="6">
        <v>45316</v>
      </c>
      <c r="E68" s="8">
        <v>45351</v>
      </c>
      <c r="G68" s="1">
        <v>958000</v>
      </c>
      <c r="H68" s="1" cm="1">
        <f t="array" ref="H68">IFERROR(LOOKUP(2,1/(($B$2:B67=B68)*($C$2:C67=C68)), $L$2:L67), 0)</f>
        <v>0</v>
      </c>
      <c r="I68" s="1">
        <f t="shared" si="6"/>
        <v>958000</v>
      </c>
      <c r="J68" s="1">
        <v>908000</v>
      </c>
      <c r="K68" s="1">
        <f t="shared" si="7"/>
        <v>50000</v>
      </c>
      <c r="L68" s="1">
        <f t="shared" si="8"/>
        <v>50000</v>
      </c>
      <c r="N68" s="9" cm="1">
        <f t="array" ref="N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45380</v>
      </c>
      <c r="P68" t="s">
        <v>55</v>
      </c>
      <c r="Q68" s="1">
        <f>SUM(J68:J89)</f>
        <v>74431000</v>
      </c>
    </row>
    <row r="69" spans="1:17">
      <c r="A69" s="6">
        <v>45352</v>
      </c>
      <c r="B69" t="s">
        <v>31</v>
      </c>
      <c r="C69" t="s">
        <v>56</v>
      </c>
      <c r="D69" s="6">
        <v>45315</v>
      </c>
      <c r="E69" s="8">
        <v>45350</v>
      </c>
      <c r="G69" s="1">
        <v>1516000</v>
      </c>
      <c r="H69" s="1" cm="1">
        <f t="array" ref="H69">IFERROR(LOOKUP(2,1/(($B$2:B68=B69)*($C$2:C68=C69)), $L$2:L68), 0)</f>
        <v>0</v>
      </c>
      <c r="I69" s="1">
        <f t="shared" si="6"/>
        <v>1516000</v>
      </c>
      <c r="J69" s="1">
        <v>1516000</v>
      </c>
      <c r="K69" s="1">
        <f t="shared" si="7"/>
        <v>0</v>
      </c>
      <c r="L69" s="1">
        <f t="shared" si="8"/>
        <v>0</v>
      </c>
      <c r="N69" s="9" t="str" cm="1">
        <f t="array" ref="N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69" t="s">
        <v>12</v>
      </c>
      <c r="Q69" s="1">
        <f>SUM(M68:M89)</f>
        <v>600000</v>
      </c>
    </row>
    <row r="70" spans="1:17">
      <c r="A70" s="6">
        <v>45352</v>
      </c>
      <c r="B70" t="s">
        <v>31</v>
      </c>
      <c r="C70" t="s">
        <v>57</v>
      </c>
      <c r="D70" s="6">
        <v>45315</v>
      </c>
      <c r="E70" s="8">
        <v>45329</v>
      </c>
      <c r="G70" s="1">
        <v>492000</v>
      </c>
      <c r="H70" s="1" cm="1">
        <f t="array" ref="H70">IFERROR(LOOKUP(2,1/(($B$2:B69=B70)*($C$2:C69=C70)), $L$2:L69), 0)</f>
        <v>0</v>
      </c>
      <c r="I70" s="1">
        <f t="shared" si="6"/>
        <v>492000</v>
      </c>
      <c r="J70" s="1">
        <v>492000</v>
      </c>
      <c r="K70" s="1">
        <f t="shared" si="7"/>
        <v>0</v>
      </c>
      <c r="L70" s="1">
        <f t="shared" si="8"/>
        <v>0</v>
      </c>
      <c r="N70" s="9" t="str" cm="1">
        <f t="array" ref="N7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1" spans="1:17">
      <c r="A71" s="6">
        <v>45352</v>
      </c>
      <c r="B71" t="s">
        <v>31</v>
      </c>
      <c r="C71" t="s">
        <v>58</v>
      </c>
      <c r="D71" s="6">
        <v>45315</v>
      </c>
      <c r="E71" s="8">
        <v>45350</v>
      </c>
      <c r="G71" s="1">
        <v>1267000</v>
      </c>
      <c r="H71" s="1" cm="1">
        <f t="array" ref="H71">IFERROR(LOOKUP(2,1/(($B$2:B70=B71)*($C$2:C70=C71)), $L$2:L70), 0)</f>
        <v>0</v>
      </c>
      <c r="I71" s="1">
        <f t="shared" si="6"/>
        <v>1267000</v>
      </c>
      <c r="J71" s="1">
        <v>1267000</v>
      </c>
      <c r="K71" s="1">
        <f t="shared" si="7"/>
        <v>0</v>
      </c>
      <c r="L71" s="1">
        <f t="shared" si="8"/>
        <v>0</v>
      </c>
      <c r="N71" s="9" t="str" cm="1">
        <f t="array" ref="N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2" spans="1:17">
      <c r="A72" s="6">
        <v>45352</v>
      </c>
      <c r="B72" t="s">
        <v>31</v>
      </c>
      <c r="C72" t="s">
        <v>59</v>
      </c>
      <c r="D72" s="6">
        <v>45324</v>
      </c>
      <c r="E72" s="8">
        <v>45350</v>
      </c>
      <c r="G72" s="1">
        <v>1016000</v>
      </c>
      <c r="H72" s="1" cm="1">
        <f t="array" ref="H72">IFERROR(LOOKUP(2,1/(($B$2:B71=B72)*($C$2:C71=C72)), $L$2:L71), 0)</f>
        <v>0</v>
      </c>
      <c r="I72" s="1">
        <f t="shared" si="6"/>
        <v>1016000</v>
      </c>
      <c r="J72" s="1">
        <v>1016000</v>
      </c>
      <c r="K72" s="1">
        <f t="shared" si="7"/>
        <v>0</v>
      </c>
      <c r="L72" s="1">
        <f t="shared" si="8"/>
        <v>0</v>
      </c>
      <c r="N72" s="9" t="str" cm="1">
        <f t="array" ref="N7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3" spans="1:17">
      <c r="A73" s="6">
        <v>45354</v>
      </c>
      <c r="B73" t="s">
        <v>28</v>
      </c>
      <c r="C73" t="s">
        <v>60</v>
      </c>
      <c r="D73" s="6">
        <v>45316</v>
      </c>
      <c r="E73" s="8">
        <v>45351</v>
      </c>
      <c r="G73" s="1">
        <v>847000</v>
      </c>
      <c r="H73" s="1" cm="1">
        <f t="array" ref="H73">IFERROR(LOOKUP(2,1/(($B$2:B72=B73)*($C$2:C72=C73)), $L$2:L72), 0)</f>
        <v>0</v>
      </c>
      <c r="I73" s="1">
        <f t="shared" si="6"/>
        <v>847000</v>
      </c>
      <c r="J73" s="1">
        <v>812000</v>
      </c>
      <c r="K73" s="1">
        <f t="shared" si="7"/>
        <v>35000</v>
      </c>
      <c r="L73" s="1">
        <f t="shared" si="8"/>
        <v>35000</v>
      </c>
      <c r="N73" s="9" cm="1">
        <f t="array" ref="N7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74" spans="1:17">
      <c r="A74" s="6">
        <v>45358</v>
      </c>
      <c r="B74" t="s">
        <v>31</v>
      </c>
      <c r="C74" t="s">
        <v>61</v>
      </c>
      <c r="D74" s="6">
        <v>45200</v>
      </c>
      <c r="E74" s="8">
        <v>45291</v>
      </c>
      <c r="G74" s="1">
        <v>4019000</v>
      </c>
      <c r="H74" s="1" cm="1">
        <f t="array" ref="H74">IFERROR(LOOKUP(2,1/(($B$2:B73=B74)*($C$2:C73=C74)), $L$2:L73), 0)</f>
        <v>0</v>
      </c>
      <c r="I74" s="1">
        <f t="shared" si="6"/>
        <v>4019000</v>
      </c>
      <c r="J74" s="1">
        <v>4019000</v>
      </c>
      <c r="K74" s="1">
        <f t="shared" si="7"/>
        <v>0</v>
      </c>
      <c r="L74" s="1">
        <f t="shared" si="8"/>
        <v>0</v>
      </c>
      <c r="M74" s="1">
        <v>100000</v>
      </c>
      <c r="N74" s="9" t="str" cm="1">
        <f t="array" ref="N7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5" spans="1:17">
      <c r="A75" s="6">
        <v>45361</v>
      </c>
      <c r="B75" t="s">
        <v>51</v>
      </c>
      <c r="D75" s="6">
        <v>45345</v>
      </c>
      <c r="E75" s="8">
        <v>45358</v>
      </c>
      <c r="G75" s="1">
        <v>6027000</v>
      </c>
      <c r="H75" s="1" cm="1">
        <f t="array" ref="H75">IFERROR(LOOKUP(2,1/(($B$2:B74=B75)*($C$2:C74=C75)), $L$2:L74), 0)</f>
        <v>0</v>
      </c>
      <c r="I75" s="1">
        <f t="shared" si="6"/>
        <v>6027000</v>
      </c>
      <c r="J75" s="1">
        <v>6027000</v>
      </c>
      <c r="K75" s="1">
        <f t="shared" si="7"/>
        <v>0</v>
      </c>
      <c r="L75" s="1">
        <f t="shared" si="8"/>
        <v>0</v>
      </c>
      <c r="N75" s="9" t="str" cm="1">
        <f t="array" ref="N7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6" spans="1:17">
      <c r="A76" s="6">
        <v>45362</v>
      </c>
      <c r="B76" t="s">
        <v>16</v>
      </c>
      <c r="D76" s="6">
        <v>45345</v>
      </c>
      <c r="E76" s="8">
        <v>45359</v>
      </c>
      <c r="G76" s="1">
        <v>20242000</v>
      </c>
      <c r="H76" s="1" cm="1">
        <f t="array" ref="H76">IFERROR(LOOKUP(2,1/(($B$2:B75=B76)*($C$2:C75=C76)), $L$2:L75), 0)</f>
        <v>15800000</v>
      </c>
      <c r="I76" s="1">
        <f t="shared" si="6"/>
        <v>20242000</v>
      </c>
      <c r="J76" s="1">
        <v>16426000</v>
      </c>
      <c r="K76" s="1">
        <f t="shared" si="7"/>
        <v>3816000</v>
      </c>
      <c r="L76" s="1">
        <f t="shared" si="8"/>
        <v>19616000</v>
      </c>
      <c r="M76" s="1">
        <v>200000</v>
      </c>
      <c r="N76" s="9" cm="1">
        <f t="array" ref="N7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45386</v>
      </c>
    </row>
    <row r="77" spans="1:17">
      <c r="A77" s="6">
        <v>45366</v>
      </c>
      <c r="B77" t="s">
        <v>28</v>
      </c>
      <c r="C77" t="s">
        <v>62</v>
      </c>
      <c r="D77" s="6">
        <v>45359</v>
      </c>
      <c r="E77" s="8">
        <v>45366</v>
      </c>
      <c r="F77" s="1">
        <v>316000</v>
      </c>
      <c r="G77" s="1">
        <v>316000</v>
      </c>
      <c r="H77" s="1" cm="1">
        <f t="array" ref="H77">IFERROR(LOOKUP(2,1/(($B$2:B76=B77)*($C$2:C76=C77)), $L$2:L76), 0)</f>
        <v>0</v>
      </c>
      <c r="J77" s="1">
        <v>316000</v>
      </c>
      <c r="K77" s="1">
        <f t="shared" si="7"/>
        <v>0</v>
      </c>
      <c r="L77" s="1">
        <f t="shared" si="8"/>
        <v>0</v>
      </c>
      <c r="N77" s="9" t="str" cm="1">
        <f t="array" ref="N7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78" spans="1:17">
      <c r="A78" s="6">
        <v>45366</v>
      </c>
      <c r="B78" t="s">
        <v>28</v>
      </c>
      <c r="C78" t="s">
        <v>63</v>
      </c>
      <c r="D78" s="6">
        <v>45331</v>
      </c>
      <c r="E78" s="8">
        <v>45336</v>
      </c>
      <c r="F78" s="1">
        <v>166000</v>
      </c>
      <c r="G78" s="1">
        <v>166000</v>
      </c>
      <c r="H78" s="1" cm="1">
        <f t="array" ref="H78">IFERROR(LOOKUP(2,1/(($B$2:B77=B78)*($C$2:C77=C78)), $L$2:L77), 0)</f>
        <v>0</v>
      </c>
      <c r="I78" s="1">
        <f t="shared" si="6"/>
        <v>0</v>
      </c>
      <c r="J78" s="1">
        <v>166000</v>
      </c>
      <c r="K78" s="1">
        <f t="shared" si="7"/>
        <v>0</v>
      </c>
      <c r="L78" s="1">
        <f t="shared" si="8"/>
        <v>0</v>
      </c>
      <c r="N78" s="9" t="str" cm="1">
        <f t="array" ref="N7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78" s="1"/>
    </row>
    <row r="79" spans="1:17">
      <c r="A79" s="6">
        <v>45368</v>
      </c>
      <c r="B79" t="s">
        <v>53</v>
      </c>
      <c r="D79" s="6">
        <v>45338</v>
      </c>
      <c r="E79" s="8">
        <v>45351</v>
      </c>
      <c r="G79" s="1">
        <v>13131000</v>
      </c>
      <c r="H79" s="1" cm="1">
        <f t="array" ref="H79">IFERROR(LOOKUP(2,1/(($B$2:B78=B79)*($C$2:C78=C79)), $L$2:L78), 0)</f>
        <v>1146000</v>
      </c>
      <c r="I79" s="1">
        <f t="shared" si="6"/>
        <v>13131000</v>
      </c>
      <c r="J79" s="1">
        <f>13131000+1146000</f>
        <v>14277000</v>
      </c>
      <c r="K79" s="1">
        <f t="shared" si="7"/>
        <v>-1146000</v>
      </c>
      <c r="L79" s="1">
        <f t="shared" si="8"/>
        <v>0</v>
      </c>
      <c r="M79" s="1">
        <v>100000</v>
      </c>
      <c r="N79" s="9" t="str" cm="1">
        <f t="array" ref="N7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0" spans="1:17">
      <c r="A80" s="6">
        <v>45374</v>
      </c>
      <c r="B80" t="s">
        <v>24</v>
      </c>
      <c r="C80" t="s">
        <v>64</v>
      </c>
      <c r="D80" s="6">
        <v>45328</v>
      </c>
      <c r="E80" s="8">
        <v>45342</v>
      </c>
      <c r="F80" s="1">
        <v>208000</v>
      </c>
      <c r="G80" s="1">
        <v>208000</v>
      </c>
      <c r="H80" s="1" cm="1">
        <f t="array" ref="H80">IFERROR(LOOKUP(2,1/(($B$2:B79=B80)*($C$2:C79=C80)), $L$2:L79), 0)</f>
        <v>0</v>
      </c>
      <c r="I80" s="1">
        <f t="shared" si="6"/>
        <v>0</v>
      </c>
      <c r="J80" s="1">
        <v>208000</v>
      </c>
      <c r="K80" s="1">
        <f t="shared" si="7"/>
        <v>0</v>
      </c>
      <c r="L80" s="1">
        <f t="shared" si="8"/>
        <v>0</v>
      </c>
      <c r="N80" s="9" t="str" cm="1">
        <f t="array" ref="N8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1" spans="1:17">
      <c r="A81" s="6">
        <v>45374</v>
      </c>
      <c r="B81" t="s">
        <v>24</v>
      </c>
      <c r="C81" t="s">
        <v>26</v>
      </c>
      <c r="D81" s="6">
        <v>45261</v>
      </c>
      <c r="E81" s="8">
        <v>45351</v>
      </c>
      <c r="F81" s="1">
        <v>135000</v>
      </c>
      <c r="G81" s="1">
        <v>135000</v>
      </c>
      <c r="H81" s="1" cm="1">
        <f t="array" ref="H81">IFERROR(LOOKUP(2,1/(($B$2:B80=B81)*($C$2:C80=C81)), $L$2:L80), 0)</f>
        <v>0</v>
      </c>
      <c r="I81" s="1">
        <f t="shared" si="6"/>
        <v>0</v>
      </c>
      <c r="J81" s="1">
        <v>135000</v>
      </c>
      <c r="K81" s="1">
        <f t="shared" si="7"/>
        <v>0</v>
      </c>
      <c r="L81" s="1">
        <f t="shared" si="8"/>
        <v>0</v>
      </c>
      <c r="N81" s="9" t="str" cm="1">
        <f t="array" ref="N8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2" spans="1:17">
      <c r="A82" s="6">
        <v>45374</v>
      </c>
      <c r="B82" t="s">
        <v>24</v>
      </c>
      <c r="C82" t="s">
        <v>65</v>
      </c>
      <c r="D82" s="6">
        <v>45331</v>
      </c>
      <c r="E82" s="8">
        <v>45351</v>
      </c>
      <c r="F82" s="1">
        <v>510000</v>
      </c>
      <c r="G82" s="1">
        <v>510000</v>
      </c>
      <c r="H82" s="1" cm="1">
        <f t="array" ref="H82">IFERROR(LOOKUP(2,1/(($B$2:B81=B82)*($C$2:C81=C82)), $L$2:L81), 0)</f>
        <v>0</v>
      </c>
      <c r="I82" s="1">
        <f t="shared" si="6"/>
        <v>0</v>
      </c>
      <c r="J82" s="1">
        <v>510000</v>
      </c>
      <c r="K82" s="1">
        <f t="shared" si="7"/>
        <v>0</v>
      </c>
      <c r="L82" s="1">
        <f t="shared" si="8"/>
        <v>0</v>
      </c>
      <c r="N82" s="9" t="str" cm="1">
        <f t="array" ref="N8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3" spans="1:17">
      <c r="A83" s="6">
        <v>45374</v>
      </c>
      <c r="B83" t="s">
        <v>51</v>
      </c>
      <c r="D83" s="6">
        <v>45359</v>
      </c>
      <c r="E83" s="8">
        <v>45372</v>
      </c>
      <c r="F83" s="1">
        <v>3960000</v>
      </c>
      <c r="G83" s="1">
        <v>3960000</v>
      </c>
      <c r="H83" s="1" cm="1">
        <f t="array" ref="H83">IFERROR(LOOKUP(2,1/(($B$2:B82=B83)*($C$2:C82=C83)), $L$2:L82), 0)</f>
        <v>0</v>
      </c>
      <c r="I83" s="1">
        <f t="shared" si="6"/>
        <v>0</v>
      </c>
      <c r="J83" s="1">
        <v>3960000</v>
      </c>
      <c r="K83" s="1">
        <f t="shared" si="7"/>
        <v>0</v>
      </c>
      <c r="L83" s="1">
        <f t="shared" si="8"/>
        <v>0</v>
      </c>
      <c r="M83" s="1">
        <v>100000</v>
      </c>
      <c r="N83" s="9" t="str" cm="1">
        <f t="array" ref="N8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4" spans="1:17">
      <c r="A84" s="6">
        <v>45374</v>
      </c>
      <c r="B84" t="s">
        <v>31</v>
      </c>
      <c r="C84" t="s">
        <v>66</v>
      </c>
      <c r="D84" s="6">
        <v>45307</v>
      </c>
      <c r="E84" s="8">
        <v>45323</v>
      </c>
      <c r="F84" s="1">
        <v>886000</v>
      </c>
      <c r="G84" s="1">
        <v>886000</v>
      </c>
      <c r="H84" s="1" cm="1">
        <f t="array" ref="H84">IFERROR(LOOKUP(2,1/(($B$2:B83=B84)*($C$2:C83=C84)), $L$2:L83), 0)</f>
        <v>0</v>
      </c>
      <c r="I84" s="1">
        <f t="shared" si="6"/>
        <v>0</v>
      </c>
      <c r="J84" s="1">
        <v>200000</v>
      </c>
      <c r="K84" s="1">
        <f t="shared" si="7"/>
        <v>686000</v>
      </c>
      <c r="L84" s="1">
        <f t="shared" si="8"/>
        <v>686000</v>
      </c>
      <c r="N84" s="9" t="str" cm="1">
        <f t="array" ref="N8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85" spans="1:17">
      <c r="A85" s="6">
        <v>45376</v>
      </c>
      <c r="B85" t="s">
        <v>67</v>
      </c>
      <c r="D85" s="6">
        <v>45328</v>
      </c>
      <c r="E85" s="8">
        <v>45349</v>
      </c>
      <c r="F85" s="1">
        <v>15860000</v>
      </c>
      <c r="G85" s="1">
        <v>15860000</v>
      </c>
      <c r="H85" s="1" cm="1">
        <f t="array" ref="H85">IFERROR(LOOKUP(2,1/(($B$2:B84=B85)*($C$2:C84=C85)), $L$2:L84), 0)</f>
        <v>0</v>
      </c>
      <c r="I85" s="1">
        <f t="shared" si="6"/>
        <v>0</v>
      </c>
      <c r="J85" s="1">
        <v>15860000</v>
      </c>
      <c r="K85" s="1">
        <f t="shared" si="7"/>
        <v>0</v>
      </c>
      <c r="L85" s="1">
        <f t="shared" si="8"/>
        <v>0</v>
      </c>
      <c r="N85" s="9" t="str" cm="1">
        <f t="array" ref="N8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6" spans="1:17">
      <c r="A86" s="6">
        <v>45376</v>
      </c>
      <c r="B86" t="s">
        <v>68</v>
      </c>
      <c r="D86" s="6">
        <v>45323</v>
      </c>
      <c r="E86" s="8">
        <v>45375</v>
      </c>
      <c r="F86" s="1">
        <v>10729000</v>
      </c>
      <c r="G86" s="1">
        <v>10729000</v>
      </c>
      <c r="H86" s="1" cm="1">
        <f t="array" ref="H86">IFERROR(LOOKUP(2,1/(($B$2:B85=B86)*($C$2:C85=C86)), $L$2:L85), 0)</f>
        <v>0</v>
      </c>
      <c r="I86" s="1">
        <f t="shared" si="6"/>
        <v>0</v>
      </c>
      <c r="J86" s="1">
        <v>5000000</v>
      </c>
      <c r="K86" s="1">
        <f t="shared" si="7"/>
        <v>5729000</v>
      </c>
      <c r="L86" s="1">
        <f t="shared" si="8"/>
        <v>5729000</v>
      </c>
      <c r="M86" s="1">
        <v>100000</v>
      </c>
      <c r="N86" s="9" cm="1">
        <f t="array" ref="N8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45387</v>
      </c>
    </row>
    <row r="87" spans="1:17">
      <c r="A87" s="6">
        <v>45380</v>
      </c>
      <c r="B87" t="s">
        <v>24</v>
      </c>
      <c r="C87" t="s">
        <v>26</v>
      </c>
      <c r="D87" s="6">
        <v>45352</v>
      </c>
      <c r="E87" s="8">
        <v>45380</v>
      </c>
      <c r="F87" s="1">
        <v>266000</v>
      </c>
      <c r="G87" s="1">
        <v>266000</v>
      </c>
      <c r="H87" s="1" cm="1">
        <f t="array" ref="H87">IFERROR(LOOKUP(2,1/(($B$2:B86=B87)*($C$2:C86=C87)), $L$2:L86), 0)</f>
        <v>0</v>
      </c>
      <c r="I87" s="1">
        <f t="shared" si="6"/>
        <v>0</v>
      </c>
      <c r="J87" s="1">
        <v>266000</v>
      </c>
      <c r="K87" s="1">
        <f t="shared" si="7"/>
        <v>0</v>
      </c>
      <c r="L87" s="1">
        <f t="shared" si="8"/>
        <v>0</v>
      </c>
      <c r="N87" s="9" t="str" cm="1">
        <f t="array" ref="N8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8" spans="1:17">
      <c r="A88" s="6">
        <v>45380</v>
      </c>
      <c r="B88" t="s">
        <v>28</v>
      </c>
      <c r="C88" t="s">
        <v>62</v>
      </c>
      <c r="D88" s="6">
        <v>45367</v>
      </c>
      <c r="E88" s="8">
        <v>45380</v>
      </c>
      <c r="F88" s="1">
        <v>608000</v>
      </c>
      <c r="G88" s="1">
        <v>600000</v>
      </c>
      <c r="H88" s="1" cm="1">
        <f t="array" ref="H88">IFERROR(LOOKUP(2,1/(($B$2:B87=B88)*($C$2:C87=C88)), $L$2:L87), 0)</f>
        <v>0</v>
      </c>
      <c r="I88" s="1">
        <f t="shared" si="6"/>
        <v>-8000</v>
      </c>
      <c r="J88" s="1">
        <v>600000</v>
      </c>
      <c r="K88" s="1">
        <f t="shared" si="7"/>
        <v>0</v>
      </c>
      <c r="L88" s="1">
        <f t="shared" si="8"/>
        <v>0</v>
      </c>
      <c r="N88" s="9" t="str" cm="1">
        <f t="array" ref="N8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89" spans="1:17">
      <c r="A89" s="6">
        <v>45380</v>
      </c>
      <c r="B89" t="s">
        <v>28</v>
      </c>
      <c r="C89" t="s">
        <v>54</v>
      </c>
      <c r="D89" s="6">
        <v>45352</v>
      </c>
      <c r="E89" s="8">
        <v>45379</v>
      </c>
      <c r="F89" s="1">
        <v>411000</v>
      </c>
      <c r="G89" s="1">
        <v>411000</v>
      </c>
      <c r="H89" s="1" cm="1">
        <f t="array" ref="H89">IFERROR(LOOKUP(2,1/(($B$2:B88=B89)*($C$2:C88=C89)), $L$2:L88), 0)</f>
        <v>50000</v>
      </c>
      <c r="I89" s="1">
        <f t="shared" si="6"/>
        <v>0</v>
      </c>
      <c r="J89" s="1">
        <v>450000</v>
      </c>
      <c r="K89" s="1">
        <f t="shared" si="7"/>
        <v>-39000</v>
      </c>
      <c r="L89" s="1">
        <f t="shared" si="8"/>
        <v>11000</v>
      </c>
      <c r="N89" s="9" cm="1">
        <f t="array" ref="N8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45414</v>
      </c>
      <c r="P89" s="1"/>
    </row>
    <row r="90" spans="1:17">
      <c r="A90" s="6">
        <v>45383</v>
      </c>
      <c r="B90" t="s">
        <v>24</v>
      </c>
      <c r="C90" t="s">
        <v>65</v>
      </c>
      <c r="D90" s="6">
        <v>45352</v>
      </c>
      <c r="E90" s="8">
        <v>45380</v>
      </c>
      <c r="F90" s="1">
        <v>227000</v>
      </c>
      <c r="G90" s="1">
        <v>227000</v>
      </c>
      <c r="H90" s="1" cm="1">
        <f t="array" ref="H90">IFERROR(LOOKUP(2,1/(($B$2:B89=B90)*($C$2:C89=C90)), $L$2:L89), 0)</f>
        <v>0</v>
      </c>
      <c r="I90" s="1">
        <f t="shared" si="6"/>
        <v>0</v>
      </c>
      <c r="J90" s="1">
        <v>227000</v>
      </c>
      <c r="K90" s="1">
        <f t="shared" si="7"/>
        <v>0</v>
      </c>
      <c r="L90" s="1">
        <f t="shared" si="8"/>
        <v>0</v>
      </c>
      <c r="N90" s="9" t="str" cm="1">
        <f t="array" ref="N9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90" t="s">
        <v>69</v>
      </c>
      <c r="Q90" s="1">
        <f>SUM(J90:J105)</f>
        <v>89108000</v>
      </c>
    </row>
    <row r="91" spans="1:17">
      <c r="A91" s="6">
        <v>45383</v>
      </c>
      <c r="B91" t="s">
        <v>31</v>
      </c>
      <c r="C91" t="s">
        <v>56</v>
      </c>
      <c r="D91" s="6">
        <v>45351</v>
      </c>
      <c r="E91" s="8">
        <v>45382</v>
      </c>
      <c r="F91" s="1">
        <v>1763000</v>
      </c>
      <c r="G91" s="1">
        <v>1763000</v>
      </c>
      <c r="H91" s="1" cm="1">
        <f t="array" ref="H91">IFERROR(LOOKUP(2,1/(($B$2:B90=B91)*($C$2:C90=C91)), $L$2:L90), 0)</f>
        <v>0</v>
      </c>
      <c r="I91" s="1">
        <f t="shared" si="6"/>
        <v>0</v>
      </c>
      <c r="J91" s="1">
        <v>1763000</v>
      </c>
      <c r="K91" s="1">
        <f t="shared" si="7"/>
        <v>0</v>
      </c>
      <c r="L91" s="1">
        <f t="shared" si="8"/>
        <v>0</v>
      </c>
      <c r="N91" s="9" t="str" cm="1">
        <f t="array" ref="N9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91" t="s">
        <v>12</v>
      </c>
      <c r="Q91" s="1">
        <f>SUM(M90:M105)</f>
        <v>250000</v>
      </c>
    </row>
    <row r="92" spans="1:17">
      <c r="A92" s="6">
        <v>45383</v>
      </c>
      <c r="B92" t="s">
        <v>31</v>
      </c>
      <c r="C92" t="s">
        <v>58</v>
      </c>
      <c r="D92" s="6">
        <v>45351</v>
      </c>
      <c r="E92" s="8">
        <v>45382</v>
      </c>
      <c r="F92" s="1">
        <v>1496000</v>
      </c>
      <c r="G92" s="1">
        <v>1496000</v>
      </c>
      <c r="H92" s="1" cm="1">
        <f t="array" ref="H92">IFERROR(LOOKUP(2,1/(($B$2:B91=B92)*($C$2:C91=C92)), $L$2:L91), 0)</f>
        <v>0</v>
      </c>
      <c r="I92" s="1">
        <f t="shared" si="6"/>
        <v>0</v>
      </c>
      <c r="J92" s="1">
        <v>1496000</v>
      </c>
      <c r="K92" s="1">
        <f t="shared" si="7"/>
        <v>0</v>
      </c>
      <c r="L92" s="1">
        <f t="shared" si="8"/>
        <v>0</v>
      </c>
      <c r="N92" s="9" t="str" cm="1">
        <f t="array" ref="N9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3" spans="1:17">
      <c r="A93" s="6">
        <v>45383</v>
      </c>
      <c r="B93" t="s">
        <v>31</v>
      </c>
      <c r="C93" t="s">
        <v>59</v>
      </c>
      <c r="D93" s="6">
        <v>45351</v>
      </c>
      <c r="E93" s="8">
        <v>45382</v>
      </c>
      <c r="F93" s="1">
        <v>1477000</v>
      </c>
      <c r="G93" s="1">
        <v>1477000</v>
      </c>
      <c r="H93" s="1" cm="1">
        <f t="array" ref="H93">IFERROR(LOOKUP(2,1/(($B$2:B92=B93)*($C$2:C92=C93)), $L$2:L92), 0)</f>
        <v>0</v>
      </c>
      <c r="I93" s="1">
        <f t="shared" si="6"/>
        <v>0</v>
      </c>
      <c r="J93" s="1">
        <v>1477000</v>
      </c>
      <c r="K93" s="1">
        <f t="shared" si="7"/>
        <v>0</v>
      </c>
      <c r="L93" s="1">
        <f t="shared" si="8"/>
        <v>0</v>
      </c>
      <c r="N93" s="9" t="str" cm="1">
        <f t="array" ref="N9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94" spans="1:17">
      <c r="A94" s="6">
        <v>45383</v>
      </c>
      <c r="B94" t="s">
        <v>24</v>
      </c>
      <c r="C94" t="s">
        <v>25</v>
      </c>
      <c r="D94" s="6">
        <v>45231</v>
      </c>
      <c r="E94" s="8">
        <v>45657</v>
      </c>
      <c r="G94" s="1">
        <v>562000</v>
      </c>
      <c r="H94" s="1" cm="1">
        <f t="array" ref="H94">IFERROR(LOOKUP(2,1/(($B$2:B93=B94)*($C$2:C93=C94)), $L$2:L93), 0)</f>
        <v>0</v>
      </c>
      <c r="I94" s="1">
        <f t="shared" si="6"/>
        <v>562000</v>
      </c>
      <c r="J94" s="1">
        <v>469000</v>
      </c>
      <c r="K94" s="1">
        <f t="shared" si="7"/>
        <v>93000</v>
      </c>
      <c r="L94" s="1">
        <f t="shared" si="8"/>
        <v>93000</v>
      </c>
      <c r="N94" s="9" cm="1">
        <f t="array" ref="N9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45385</v>
      </c>
    </row>
    <row r="95" spans="1:17">
      <c r="A95" s="6">
        <v>45383</v>
      </c>
      <c r="B95" t="s">
        <v>24</v>
      </c>
      <c r="C95" t="s">
        <v>27</v>
      </c>
      <c r="D95" s="6">
        <v>45246</v>
      </c>
      <c r="E95" s="8">
        <v>45310</v>
      </c>
      <c r="F95" s="1">
        <v>1056000</v>
      </c>
      <c r="G95" s="1">
        <v>1056000</v>
      </c>
      <c r="H95" s="1" cm="1">
        <f t="array" ref="H95">IFERROR(LOOKUP(2,1/(($B$2:B94=B95)*($C$2:C94=C95)), $L$2:L94), 0)</f>
        <v>0</v>
      </c>
      <c r="I95" s="1">
        <f t="shared" si="6"/>
        <v>0</v>
      </c>
      <c r="J95" s="1">
        <v>805000</v>
      </c>
      <c r="K95" s="1">
        <f t="shared" si="7"/>
        <v>251000</v>
      </c>
      <c r="L95" s="1">
        <f t="shared" si="8"/>
        <v>251000</v>
      </c>
      <c r="N95" s="9" cm="1">
        <f t="array" ref="N9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  <c r="P95" s="1"/>
    </row>
    <row r="96" spans="1:17">
      <c r="A96" s="6">
        <v>45385</v>
      </c>
      <c r="B96" t="s">
        <v>24</v>
      </c>
      <c r="C96" t="s">
        <v>25</v>
      </c>
      <c r="D96" s="6">
        <v>45292</v>
      </c>
      <c r="E96" s="8">
        <v>45384</v>
      </c>
      <c r="F96" s="1">
        <v>789000</v>
      </c>
      <c r="G96" s="1">
        <v>789000</v>
      </c>
      <c r="H96" s="1" cm="1">
        <f t="array" ref="H96">IFERROR(LOOKUP(2,1/(($B$2:B95=B96)*($C$2:C95=C96)), $L$2:L95), 0)</f>
        <v>93000</v>
      </c>
      <c r="I96" s="1">
        <f t="shared" si="6"/>
        <v>0</v>
      </c>
      <c r="J96" s="1">
        <v>300000</v>
      </c>
      <c r="K96" s="1">
        <f t="shared" si="7"/>
        <v>489000</v>
      </c>
      <c r="L96" s="1">
        <f t="shared" si="8"/>
        <v>582000</v>
      </c>
      <c r="N96" s="9" cm="1">
        <f t="array" ref="N9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45471</v>
      </c>
    </row>
    <row r="97" spans="1:17">
      <c r="A97" s="6">
        <v>45386</v>
      </c>
      <c r="B97" t="s">
        <v>53</v>
      </c>
      <c r="D97" s="6">
        <v>45352</v>
      </c>
      <c r="E97" s="8">
        <v>45384</v>
      </c>
      <c r="F97" s="1">
        <v>27678000</v>
      </c>
      <c r="G97" s="1">
        <v>27678000</v>
      </c>
      <c r="H97" s="1" cm="1">
        <f t="array" ref="H97">IFERROR(LOOKUP(2,1/(($B$2:B96=B97)*($C$2:C96=C97)), $L$2:L96), 0)</f>
        <v>0</v>
      </c>
      <c r="I97" s="1">
        <f t="shared" si="6"/>
        <v>0</v>
      </c>
      <c r="J97" s="1">
        <v>20000000</v>
      </c>
      <c r="K97" s="1">
        <f t="shared" si="7"/>
        <v>7678000</v>
      </c>
      <c r="L97" s="1">
        <f t="shared" si="8"/>
        <v>7678000</v>
      </c>
      <c r="N97" s="9" cm="1">
        <f t="array" ref="N9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45409</v>
      </c>
    </row>
    <row r="98" spans="1:17">
      <c r="A98" s="6">
        <v>45386</v>
      </c>
      <c r="B98" t="s">
        <v>16</v>
      </c>
      <c r="D98" s="6">
        <v>45360</v>
      </c>
      <c r="E98" s="8">
        <v>45384</v>
      </c>
      <c r="F98" s="1">
        <v>35306000</v>
      </c>
      <c r="G98" s="1">
        <v>35306000</v>
      </c>
      <c r="H98" s="1" cm="1">
        <f t="array" ref="H98">IFERROR(LOOKUP(2,1/(($B$2:B97=B98)*($C$2:C97=C98)), $L$2:L97), 0)</f>
        <v>19616000</v>
      </c>
      <c r="I98" s="1">
        <f t="shared" ref="I98:I122" si="9">G98-F98</f>
        <v>0</v>
      </c>
      <c r="J98" s="1">
        <v>30230000</v>
      </c>
      <c r="K98" s="1">
        <f t="shared" ref="K98:K101" si="10">G98-J98</f>
        <v>5076000</v>
      </c>
      <c r="L98" s="1">
        <f t="shared" si="8"/>
        <v>24692000</v>
      </c>
      <c r="M98" s="1">
        <v>150000</v>
      </c>
      <c r="N98" s="9" cm="1">
        <f t="array" ref="N9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45416</v>
      </c>
    </row>
    <row r="99" spans="1:17">
      <c r="A99" s="6">
        <v>45387</v>
      </c>
      <c r="B99" t="s">
        <v>51</v>
      </c>
      <c r="D99" s="6">
        <v>45373</v>
      </c>
      <c r="E99" s="8">
        <v>45386</v>
      </c>
      <c r="F99" s="1">
        <v>3718000</v>
      </c>
      <c r="G99" s="1">
        <v>3718000</v>
      </c>
      <c r="H99" s="1" cm="1">
        <f t="array" ref="H99">IFERROR(LOOKUP(2,1/(($B$2:B98=B99)*($C$2:C98=C99)), $L$2:L98), 0)</f>
        <v>0</v>
      </c>
      <c r="I99" s="1">
        <f t="shared" si="9"/>
        <v>0</v>
      </c>
      <c r="J99" s="1">
        <v>3657000</v>
      </c>
      <c r="K99" s="1">
        <f t="shared" si="10"/>
        <v>61000</v>
      </c>
      <c r="L99" s="1">
        <f t="shared" si="8"/>
        <v>61000</v>
      </c>
      <c r="M99" s="1">
        <v>100000</v>
      </c>
      <c r="N99" s="9" cm="1">
        <f t="array" ref="N9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45416</v>
      </c>
    </row>
    <row r="100" spans="1:17">
      <c r="A100" s="6">
        <v>45387</v>
      </c>
      <c r="B100" t="s">
        <v>28</v>
      </c>
      <c r="C100" t="s">
        <v>62</v>
      </c>
      <c r="D100" s="6">
        <v>45381</v>
      </c>
      <c r="E100" s="8">
        <v>45386</v>
      </c>
      <c r="F100" s="1">
        <v>225000</v>
      </c>
      <c r="G100" s="1">
        <v>225000</v>
      </c>
      <c r="H100" s="1" cm="1">
        <f t="array" ref="H100">IFERROR(LOOKUP(2,1/(($B$2:B99=B100)*($C$2:C99=C100)), $L$2:L99), 0)</f>
        <v>0</v>
      </c>
      <c r="I100" s="1">
        <f t="shared" si="9"/>
        <v>0</v>
      </c>
      <c r="J100" s="1">
        <v>225000</v>
      </c>
      <c r="K100" s="1">
        <f t="shared" si="10"/>
        <v>0</v>
      </c>
      <c r="L100" s="1">
        <f t="shared" si="8"/>
        <v>0</v>
      </c>
      <c r="N100" s="9" t="str" cm="1">
        <f t="array" ref="N10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1" spans="1:17">
      <c r="A101" s="6">
        <v>45387</v>
      </c>
      <c r="B101" t="s">
        <v>68</v>
      </c>
      <c r="D101" s="6">
        <v>45376</v>
      </c>
      <c r="E101" s="8">
        <v>45386</v>
      </c>
      <c r="F101" s="1">
        <v>5584000</v>
      </c>
      <c r="G101" s="1">
        <v>5584000</v>
      </c>
      <c r="H101" s="1" cm="1">
        <f t="array" ref="H101">IFERROR(LOOKUP(2,1/(($B$2:B100=B101)*($C$2:C100=C101)), $L$2:L100), 0)</f>
        <v>5729000</v>
      </c>
      <c r="I101" s="1">
        <f t="shared" si="9"/>
        <v>0</v>
      </c>
      <c r="J101" s="1">
        <v>10000000</v>
      </c>
      <c r="K101" s="1">
        <f t="shared" si="10"/>
        <v>-4416000</v>
      </c>
      <c r="L101" s="1">
        <f t="shared" si="8"/>
        <v>1313000</v>
      </c>
      <c r="N101" s="9" cm="1">
        <f t="array" ref="N10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45427</v>
      </c>
    </row>
    <row r="102" spans="1:17">
      <c r="A102" s="6">
        <v>45408</v>
      </c>
      <c r="B102" t="s">
        <v>24</v>
      </c>
      <c r="C102" t="s">
        <v>70</v>
      </c>
      <c r="D102" s="6">
        <v>45378</v>
      </c>
      <c r="E102" s="8">
        <v>45406</v>
      </c>
      <c r="F102" s="1">
        <v>841000</v>
      </c>
      <c r="G102" s="1">
        <v>841000</v>
      </c>
      <c r="H102" s="1" cm="1">
        <f t="array" ref="H102">IFERROR(LOOKUP(2,1/(($B$2:B101=B102)*($C$2:C101=C102)), $L$2:L101), 0)</f>
        <v>0</v>
      </c>
      <c r="I102" s="1">
        <f t="shared" si="9"/>
        <v>0</v>
      </c>
      <c r="J102" s="1">
        <v>700000</v>
      </c>
      <c r="K102" s="1">
        <f t="shared" ref="K102:K126" si="11">G102-J102</f>
        <v>141000</v>
      </c>
      <c r="L102" s="1">
        <f t="shared" ref="L102:L126" si="12">G102-J102+H102</f>
        <v>141000</v>
      </c>
      <c r="N102" s="9" cm="1">
        <f t="array" ref="N10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45470</v>
      </c>
    </row>
    <row r="103" spans="1:17">
      <c r="A103" s="6">
        <v>45409</v>
      </c>
      <c r="B103" t="s">
        <v>53</v>
      </c>
      <c r="D103" s="6">
        <v>45384</v>
      </c>
      <c r="E103" s="8">
        <v>45384</v>
      </c>
      <c r="F103" s="1">
        <v>0</v>
      </c>
      <c r="G103" s="1">
        <v>0</v>
      </c>
      <c r="H103" s="1" cm="1">
        <f t="array" ref="H103">IFERROR(LOOKUP(2,1/(($B$2:B102=B103)*($C$2:C102=C103)), $L$2:L102), 0)</f>
        <v>7678000</v>
      </c>
      <c r="I103" s="1">
        <f t="shared" si="9"/>
        <v>0</v>
      </c>
      <c r="J103" s="1">
        <v>7678000</v>
      </c>
      <c r="K103" s="1">
        <f t="shared" si="11"/>
        <v>-7678000</v>
      </c>
      <c r="L103" s="1">
        <f t="shared" si="12"/>
        <v>0</v>
      </c>
      <c r="N103" s="9" t="str" cm="1">
        <f t="array" ref="N10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4" spans="1:17">
      <c r="A104" s="6">
        <v>45410</v>
      </c>
      <c r="B104" t="s">
        <v>26</v>
      </c>
      <c r="D104" s="6">
        <v>45401</v>
      </c>
      <c r="E104" s="8">
        <v>45409</v>
      </c>
      <c r="F104" s="1">
        <v>6440000</v>
      </c>
      <c r="G104" s="1">
        <v>6440000</v>
      </c>
      <c r="H104" s="1" cm="1">
        <f t="array" ref="H104">IFERROR(LOOKUP(2,1/(($B$2:B103=B104)*($C$2:C103=C104)), $L$2:L103), 0)</f>
        <v>0</v>
      </c>
      <c r="I104" s="1">
        <f t="shared" si="9"/>
        <v>0</v>
      </c>
      <c r="J104" s="1">
        <v>6440000</v>
      </c>
      <c r="K104" s="1">
        <f t="shared" si="11"/>
        <v>0</v>
      </c>
      <c r="L104" s="1">
        <f t="shared" si="12"/>
        <v>0</v>
      </c>
      <c r="N104" s="9" t="str" cm="1">
        <f t="array" ref="N10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5" spans="1:17">
      <c r="A105" s="6">
        <v>45412</v>
      </c>
      <c r="B105" t="s">
        <v>71</v>
      </c>
      <c r="D105" s="6">
        <v>45403</v>
      </c>
      <c r="E105" s="8">
        <v>45411</v>
      </c>
      <c r="F105" s="1">
        <v>3641000</v>
      </c>
      <c r="G105" s="1">
        <v>3641000</v>
      </c>
      <c r="H105" s="1" cm="1">
        <f t="array" ref="H105">IFERROR(LOOKUP(2,1/(($B$2:B104=B105)*($C$2:C104=C105)), $L$2:L104), 0)</f>
        <v>0</v>
      </c>
      <c r="I105" s="1">
        <f t="shared" si="9"/>
        <v>0</v>
      </c>
      <c r="J105" s="1">
        <v>3641000</v>
      </c>
      <c r="K105" s="1">
        <f t="shared" si="11"/>
        <v>0</v>
      </c>
      <c r="L105" s="1">
        <f t="shared" si="12"/>
        <v>0</v>
      </c>
      <c r="N105" s="9" t="str" cm="1">
        <f t="array" ref="N10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6" spans="1:17">
      <c r="A106" s="6">
        <v>45413</v>
      </c>
      <c r="B106" t="s">
        <v>31</v>
      </c>
      <c r="C106" t="s">
        <v>56</v>
      </c>
      <c r="D106" s="6">
        <v>45383</v>
      </c>
      <c r="E106" s="8">
        <v>45411</v>
      </c>
      <c r="F106" s="1">
        <v>829000</v>
      </c>
      <c r="G106" s="1">
        <v>829000</v>
      </c>
      <c r="H106" s="1" cm="1">
        <f t="array" ref="H106">IFERROR(LOOKUP(2,1/(($B$2:B105=B106)*($C$2:C105=C106)), $L$2:L105), 0)</f>
        <v>0</v>
      </c>
      <c r="I106" s="1">
        <f t="shared" si="9"/>
        <v>0</v>
      </c>
      <c r="J106" s="1">
        <v>829000</v>
      </c>
      <c r="K106" s="1">
        <f t="shared" si="11"/>
        <v>0</v>
      </c>
      <c r="L106" s="1">
        <f t="shared" si="12"/>
        <v>0</v>
      </c>
      <c r="N106" s="9" t="str" cm="1">
        <f t="array" ref="N10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06" t="s">
        <v>72</v>
      </c>
      <c r="Q106" s="1">
        <f>SUM(J106:J124)</f>
        <v>118948000</v>
      </c>
    </row>
    <row r="107" spans="1:17">
      <c r="A107" s="6">
        <v>45413</v>
      </c>
      <c r="B107" t="s">
        <v>31</v>
      </c>
      <c r="C107" t="s">
        <v>58</v>
      </c>
      <c r="D107" s="6">
        <v>45383</v>
      </c>
      <c r="E107" s="8">
        <v>45411</v>
      </c>
      <c r="F107" s="1">
        <v>739000</v>
      </c>
      <c r="G107" s="1">
        <v>739000</v>
      </c>
      <c r="H107" s="1" cm="1">
        <f t="array" ref="H107">IFERROR(LOOKUP(2,1/(($B$2:B106=B107)*($C$2:C106=C107)), $L$2:L106), 0)</f>
        <v>0</v>
      </c>
      <c r="I107" s="1">
        <f t="shared" si="9"/>
        <v>0</v>
      </c>
      <c r="J107" s="1">
        <v>739000</v>
      </c>
      <c r="K107" s="1">
        <f t="shared" si="11"/>
        <v>0</v>
      </c>
      <c r="L107" s="1">
        <f t="shared" si="12"/>
        <v>0</v>
      </c>
      <c r="N107" s="9" t="str" cm="1">
        <f t="array" ref="N10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07" t="s">
        <v>12</v>
      </c>
      <c r="Q107" s="1">
        <f>SUM(M106:M124)</f>
        <v>1100000</v>
      </c>
    </row>
    <row r="108" spans="1:17">
      <c r="A108" s="6">
        <v>45413</v>
      </c>
      <c r="B108" t="s">
        <v>31</v>
      </c>
      <c r="C108" t="s">
        <v>59</v>
      </c>
      <c r="D108" s="6">
        <v>45383</v>
      </c>
      <c r="E108" s="8">
        <v>45411</v>
      </c>
      <c r="F108" s="1">
        <v>641000</v>
      </c>
      <c r="G108" s="1">
        <v>641000</v>
      </c>
      <c r="H108" s="1" cm="1">
        <f t="array" ref="H108">IFERROR(LOOKUP(2,1/(($B$2:B107=B108)*($C$2:C107=C108)), $L$2:L107), 0)</f>
        <v>0</v>
      </c>
      <c r="I108" s="1">
        <f t="shared" si="9"/>
        <v>0</v>
      </c>
      <c r="J108" s="1">
        <v>641000</v>
      </c>
      <c r="K108" s="1">
        <f t="shared" si="11"/>
        <v>0</v>
      </c>
      <c r="L108" s="1">
        <f t="shared" si="12"/>
        <v>0</v>
      </c>
      <c r="N108" s="9" t="str" cm="1">
        <f t="array" ref="N10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09" spans="1:17">
      <c r="A109" s="6">
        <v>45414</v>
      </c>
      <c r="B109" t="s">
        <v>28</v>
      </c>
      <c r="C109" t="s">
        <v>54</v>
      </c>
      <c r="D109" s="6">
        <v>45380</v>
      </c>
      <c r="E109" s="8">
        <v>45411</v>
      </c>
      <c r="F109" s="1">
        <v>790000</v>
      </c>
      <c r="G109" s="1">
        <v>790000</v>
      </c>
      <c r="H109" s="1" cm="1">
        <f t="array" ref="H109">IFERROR(LOOKUP(2,1/(($B$2:B108=B109)*($C$2:C108=C109)), $L$2:L108), 0)</f>
        <v>11000</v>
      </c>
      <c r="I109" s="1">
        <f t="shared" si="9"/>
        <v>0</v>
      </c>
      <c r="J109" s="1">
        <v>700000</v>
      </c>
      <c r="K109" s="1">
        <f t="shared" si="11"/>
        <v>90000</v>
      </c>
      <c r="L109" s="1">
        <f t="shared" si="12"/>
        <v>101000</v>
      </c>
      <c r="N109" s="9" cm="1">
        <f t="array" ref="N10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</row>
    <row r="110" spans="1:17">
      <c r="A110" s="6">
        <v>45416</v>
      </c>
      <c r="B110" t="s">
        <v>16</v>
      </c>
      <c r="D110" s="6">
        <v>45385</v>
      </c>
      <c r="E110" s="8">
        <v>45412</v>
      </c>
      <c r="F110" s="1">
        <v>28729000</v>
      </c>
      <c r="G110" s="1">
        <v>28729000</v>
      </c>
      <c r="H110" s="1" cm="1">
        <f t="array" ref="H110">IFERROR(LOOKUP(2,1/(($B$2:B109=B110)*($C$2:C109=C110)), $L$2:L109), 0)</f>
        <v>24692000</v>
      </c>
      <c r="I110" s="1">
        <f t="shared" si="9"/>
        <v>0</v>
      </c>
      <c r="J110" s="1">
        <v>24000000</v>
      </c>
      <c r="K110" s="1">
        <f t="shared" si="11"/>
        <v>4729000</v>
      </c>
      <c r="L110" s="1">
        <f t="shared" si="12"/>
        <v>29421000</v>
      </c>
      <c r="M110" s="1">
        <v>200000</v>
      </c>
      <c r="N110" s="9" cm="1">
        <f t="array" ref="N1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45430</v>
      </c>
    </row>
    <row r="111" spans="1:17">
      <c r="A111" s="6">
        <v>45416</v>
      </c>
      <c r="B111" t="s">
        <v>51</v>
      </c>
      <c r="D111" s="6">
        <v>45387</v>
      </c>
      <c r="E111" s="8">
        <v>45414</v>
      </c>
      <c r="F111" s="1">
        <v>10042000</v>
      </c>
      <c r="G111" s="1">
        <v>10042000</v>
      </c>
      <c r="H111" s="1" cm="1">
        <f t="array" ref="H111">IFERROR(LOOKUP(2,1/(($B$2:B110=B111)*($C$2:C110=C111)), $L$2:L110), 0)</f>
        <v>61000</v>
      </c>
      <c r="I111" s="1">
        <f t="shared" si="9"/>
        <v>0</v>
      </c>
      <c r="J111" s="1">
        <v>10103000</v>
      </c>
      <c r="K111" s="1">
        <f t="shared" si="11"/>
        <v>-61000</v>
      </c>
      <c r="L111" s="1">
        <f t="shared" si="12"/>
        <v>0</v>
      </c>
      <c r="M111" s="1">
        <v>100000</v>
      </c>
      <c r="N111" s="9" t="str" cm="1">
        <f t="array" ref="N1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2" spans="1:17">
      <c r="A112" s="6">
        <v>45417</v>
      </c>
      <c r="B112" t="s">
        <v>24</v>
      </c>
      <c r="C112" t="s">
        <v>26</v>
      </c>
      <c r="D112" s="6">
        <v>45381</v>
      </c>
      <c r="E112" s="8">
        <v>45411</v>
      </c>
      <c r="F112" s="1">
        <v>436000</v>
      </c>
      <c r="G112" s="1">
        <v>436000</v>
      </c>
      <c r="H112" s="1" cm="1">
        <f t="array" ref="H112">IFERROR(LOOKUP(2,1/(($B$2:B111=B112)*($C$2:C111=C112)), $L$2:L111), 0)</f>
        <v>0</v>
      </c>
      <c r="I112" s="1">
        <f t="shared" si="9"/>
        <v>0</v>
      </c>
      <c r="J112" s="1">
        <v>436000</v>
      </c>
      <c r="K112" s="1">
        <f t="shared" si="11"/>
        <v>0</v>
      </c>
      <c r="L112" s="1">
        <f t="shared" si="12"/>
        <v>0</v>
      </c>
      <c r="N112" s="9" t="str" cm="1">
        <f t="array" ref="N1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3" spans="1:17">
      <c r="A113" s="6">
        <v>45420</v>
      </c>
      <c r="B113" t="s">
        <v>73</v>
      </c>
      <c r="D113" s="6">
        <v>45399</v>
      </c>
      <c r="E113" s="8">
        <v>45407</v>
      </c>
      <c r="F113" s="1">
        <v>5355000</v>
      </c>
      <c r="G113" s="1">
        <v>5355000</v>
      </c>
      <c r="H113" s="1" cm="1">
        <f t="array" ref="H113">IFERROR(LOOKUP(2,1/(($B$2:B112=B113)*($C$2:C112=C113)), $L$2:L112), 0)</f>
        <v>0</v>
      </c>
      <c r="I113" s="1">
        <f t="shared" si="9"/>
        <v>0</v>
      </c>
      <c r="J113" s="1">
        <v>5355000</v>
      </c>
      <c r="K113" s="1">
        <f t="shared" si="11"/>
        <v>0</v>
      </c>
      <c r="L113" s="1">
        <f t="shared" si="12"/>
        <v>0</v>
      </c>
      <c r="M113" s="1">
        <v>100000</v>
      </c>
      <c r="N113" s="9" t="str" cm="1">
        <f t="array" ref="N1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4" spans="1:17">
      <c r="A114" s="6">
        <v>45424</v>
      </c>
      <c r="B114" t="s">
        <v>74</v>
      </c>
      <c r="D114" s="6">
        <v>45404</v>
      </c>
      <c r="E114" s="8">
        <v>45418</v>
      </c>
      <c r="F114" s="1">
        <v>4243000</v>
      </c>
      <c r="G114" s="1">
        <v>4243000</v>
      </c>
      <c r="H114" s="1" cm="1">
        <f t="array" ref="H114">IFERROR(LOOKUP(2,1/(($B$2:B113=B114)*($C$2:C113=C114)), $L$2:L113), 0)</f>
        <v>0</v>
      </c>
      <c r="I114" s="1">
        <f t="shared" si="9"/>
        <v>0</v>
      </c>
      <c r="J114" s="1">
        <v>4243000</v>
      </c>
      <c r="K114" s="1">
        <f t="shared" si="11"/>
        <v>0</v>
      </c>
      <c r="L114" s="1">
        <f t="shared" si="12"/>
        <v>0</v>
      </c>
      <c r="N114" s="9" t="str" cm="1">
        <f t="array" ref="N1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5" spans="1:17">
      <c r="A115" s="6">
        <v>45427</v>
      </c>
      <c r="B115" t="s">
        <v>71</v>
      </c>
      <c r="D115" s="6">
        <v>45412</v>
      </c>
      <c r="E115" s="8">
        <v>45422</v>
      </c>
      <c r="F115" s="1">
        <v>4482000</v>
      </c>
      <c r="G115" s="1">
        <v>4482000</v>
      </c>
      <c r="H115" s="1" cm="1">
        <f t="array" ref="H115">IFERROR(LOOKUP(2,1/(($B$2:B114=B115)*($C$2:C114=C115)), $L$2:L114), 0)</f>
        <v>0</v>
      </c>
      <c r="I115" s="1">
        <f t="shared" si="9"/>
        <v>0</v>
      </c>
      <c r="J115" s="1">
        <v>4482000</v>
      </c>
      <c r="K115" s="1">
        <f t="shared" si="11"/>
        <v>0</v>
      </c>
      <c r="L115" s="1">
        <f t="shared" si="12"/>
        <v>0</v>
      </c>
      <c r="M115" s="1">
        <v>100000</v>
      </c>
      <c r="N115" s="9" t="str" cm="1">
        <f t="array" ref="N1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6" spans="1:17">
      <c r="A116" s="6">
        <v>45427</v>
      </c>
      <c r="B116" t="s">
        <v>68</v>
      </c>
      <c r="D116" s="6">
        <v>45387</v>
      </c>
      <c r="E116" s="8">
        <v>45423</v>
      </c>
      <c r="F116" s="1">
        <v>11539000</v>
      </c>
      <c r="G116" s="1">
        <v>11539000</v>
      </c>
      <c r="H116" s="1" cm="1">
        <f t="array" ref="H116">IFERROR(LOOKUP(2,1/(($B$2:B115=B116)*($C$2:C115=C116)), $L$2:L115), 0)</f>
        <v>1313000</v>
      </c>
      <c r="I116" s="1">
        <f t="shared" si="9"/>
        <v>0</v>
      </c>
      <c r="J116" s="1">
        <v>7852000</v>
      </c>
      <c r="K116" s="1">
        <f t="shared" si="11"/>
        <v>3687000</v>
      </c>
      <c r="L116" s="1">
        <f t="shared" si="12"/>
        <v>5000000</v>
      </c>
      <c r="M116" s="1">
        <v>100000</v>
      </c>
      <c r="N116" s="9" cm="1">
        <f t="array" ref="N1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45444</v>
      </c>
    </row>
    <row r="117" spans="1:17">
      <c r="A117" s="6">
        <v>45430</v>
      </c>
      <c r="B117" t="s">
        <v>51</v>
      </c>
      <c r="D117" s="6">
        <v>45415</v>
      </c>
      <c r="E117" s="8">
        <v>45428</v>
      </c>
      <c r="F117" s="1">
        <v>6951000</v>
      </c>
      <c r="G117" s="1">
        <v>6951000</v>
      </c>
      <c r="H117" s="1" cm="1">
        <f t="array" ref="H117">IFERROR(LOOKUP(2,1/(($B$2:B116=B117)*($C$2:C116=C117)), $L$2:L116), 0)</f>
        <v>0</v>
      </c>
      <c r="I117" s="1">
        <f t="shared" si="9"/>
        <v>0</v>
      </c>
      <c r="J117" s="1">
        <v>6951000</v>
      </c>
      <c r="K117" s="1">
        <f t="shared" si="11"/>
        <v>0</v>
      </c>
      <c r="L117" s="1">
        <f t="shared" si="12"/>
        <v>0</v>
      </c>
      <c r="M117" s="1">
        <v>100000</v>
      </c>
      <c r="N117" s="9" t="str" cm="1">
        <f t="array" ref="N1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18" spans="1:17">
      <c r="A118" s="6">
        <v>45430</v>
      </c>
      <c r="B118" t="s">
        <v>75</v>
      </c>
      <c r="D118" s="6">
        <v>45412</v>
      </c>
      <c r="E118" s="8">
        <v>45421</v>
      </c>
      <c r="F118" s="1">
        <v>9523000</v>
      </c>
      <c r="G118" s="1">
        <v>9523000</v>
      </c>
      <c r="H118" s="1" cm="1">
        <f t="array" ref="H118">IFERROR(LOOKUP(2,1/(($B$2:B117=B118)*($C$2:C117=C118)), $L$2:L117), 0)</f>
        <v>0</v>
      </c>
      <c r="I118" s="1">
        <f t="shared" si="9"/>
        <v>0</v>
      </c>
      <c r="J118" s="1">
        <v>6000000</v>
      </c>
      <c r="K118" s="1">
        <f t="shared" si="11"/>
        <v>3523000</v>
      </c>
      <c r="L118" s="1">
        <f t="shared" si="12"/>
        <v>3523000</v>
      </c>
      <c r="N118" s="9" cm="1">
        <f t="array" ref="N1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45450</v>
      </c>
    </row>
    <row r="119" spans="1:17">
      <c r="A119" s="6">
        <v>45430</v>
      </c>
      <c r="B119" t="s">
        <v>16</v>
      </c>
      <c r="D119" s="6">
        <v>45413</v>
      </c>
      <c r="E119" s="8">
        <v>45428</v>
      </c>
      <c r="F119" s="1">
        <v>26820000</v>
      </c>
      <c r="G119" s="1">
        <v>26820000</v>
      </c>
      <c r="H119" s="1" cm="1">
        <f t="array" ref="H119">IFERROR(LOOKUP(2,1/(($B$2:B118=B119)*($C$2:C118=C119)), $L$2:L118), 0)</f>
        <v>29421000</v>
      </c>
      <c r="I119" s="1">
        <f t="shared" si="9"/>
        <v>0</v>
      </c>
      <c r="J119" s="1">
        <v>21000000</v>
      </c>
      <c r="K119" s="1">
        <f t="shared" si="11"/>
        <v>5820000</v>
      </c>
      <c r="L119" s="1">
        <f t="shared" si="12"/>
        <v>35241000</v>
      </c>
      <c r="M119" s="1">
        <v>100000</v>
      </c>
      <c r="N119" s="9" cm="1">
        <f t="array" ref="N1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45468</v>
      </c>
    </row>
    <row r="120" spans="1:17">
      <c r="A120" s="6">
        <v>45434</v>
      </c>
      <c r="B120" t="s">
        <v>74</v>
      </c>
      <c r="D120" s="6">
        <v>45419</v>
      </c>
      <c r="E120" s="8">
        <v>45430</v>
      </c>
      <c r="F120" s="1">
        <v>4529000</v>
      </c>
      <c r="G120" s="1">
        <v>4529000</v>
      </c>
      <c r="H120" s="1" cm="1">
        <f t="array" ref="H120">IFERROR(LOOKUP(2,1/(($B$2:B119=B120)*($C$2:C119=C120)), $L$2:L119), 0)</f>
        <v>0</v>
      </c>
      <c r="I120" s="1">
        <f t="shared" si="9"/>
        <v>0</v>
      </c>
      <c r="J120" s="1">
        <v>4529000</v>
      </c>
      <c r="K120" s="1">
        <f t="shared" si="11"/>
        <v>0</v>
      </c>
      <c r="L120" s="1">
        <f t="shared" si="12"/>
        <v>0</v>
      </c>
      <c r="M120" s="1">
        <v>100000</v>
      </c>
      <c r="N120" s="9" t="str" cm="1">
        <f t="array" ref="N1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1" spans="1:17">
      <c r="A121" s="6">
        <v>45434</v>
      </c>
      <c r="B121" t="s">
        <v>73</v>
      </c>
      <c r="D121" s="6">
        <v>45408</v>
      </c>
      <c r="E121" s="8">
        <v>45422</v>
      </c>
      <c r="F121" s="1">
        <v>6107000</v>
      </c>
      <c r="G121" s="1">
        <v>6107000</v>
      </c>
      <c r="H121" s="1" cm="1">
        <f t="array" ref="H121">IFERROR(LOOKUP(2,1/(($B$2:B120=B121)*($C$2:C120=C121)), $L$2:L120), 0)</f>
        <v>0</v>
      </c>
      <c r="I121" s="1">
        <f t="shared" si="9"/>
        <v>0</v>
      </c>
      <c r="J121" s="1">
        <v>6107000</v>
      </c>
      <c r="K121" s="1">
        <f t="shared" si="11"/>
        <v>0</v>
      </c>
      <c r="L121" s="1">
        <f t="shared" si="12"/>
        <v>0</v>
      </c>
      <c r="M121" s="1">
        <v>100000</v>
      </c>
      <c r="N121" s="9" t="str" cm="1">
        <f t="array" ref="N1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2" spans="1:17">
      <c r="A122" s="6">
        <v>45434</v>
      </c>
      <c r="B122" t="s">
        <v>26</v>
      </c>
      <c r="D122" s="6">
        <v>45410</v>
      </c>
      <c r="E122" s="8">
        <v>45423</v>
      </c>
      <c r="F122" s="1">
        <v>6673000</v>
      </c>
      <c r="G122" s="1">
        <v>6673000</v>
      </c>
      <c r="H122" s="1" cm="1">
        <f t="array" ref="H122">IFERROR(LOOKUP(2,1/(($B$2:B121=B122)*($C$2:C121=C122)), $L$2:L121), 0)</f>
        <v>0</v>
      </c>
      <c r="I122" s="1">
        <f t="shared" si="9"/>
        <v>0</v>
      </c>
      <c r="J122" s="1">
        <v>6673000</v>
      </c>
      <c r="K122" s="1">
        <f t="shared" si="11"/>
        <v>0</v>
      </c>
      <c r="L122" s="1">
        <f t="shared" si="12"/>
        <v>0</v>
      </c>
      <c r="M122" s="1">
        <v>100000</v>
      </c>
      <c r="N122" s="9" t="str" cm="1">
        <f t="array" ref="N1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3" spans="1:17">
      <c r="A123" s="6">
        <v>45437</v>
      </c>
      <c r="B123" t="s">
        <v>76</v>
      </c>
      <c r="D123" s="6">
        <v>45418</v>
      </c>
      <c r="E123" s="8">
        <v>45430</v>
      </c>
      <c r="F123" s="1">
        <v>1108000</v>
      </c>
      <c r="G123" s="1">
        <v>1108000</v>
      </c>
      <c r="H123" s="1" cm="1">
        <f t="array" ref="H123">IFERROR(LOOKUP(2,1/(($B$2:B122=B123)*($C$2:C122=C123)), $L$2:L122), 0)</f>
        <v>0</v>
      </c>
      <c r="I123" s="1">
        <f>G123-F123</f>
        <v>0</v>
      </c>
      <c r="J123" s="1">
        <v>1108000</v>
      </c>
      <c r="K123" s="1">
        <f t="shared" si="11"/>
        <v>0</v>
      </c>
      <c r="L123" s="1">
        <f t="shared" si="12"/>
        <v>0</v>
      </c>
      <c r="N123" s="9" t="str" cm="1">
        <f t="array" ref="N1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4" spans="1:17">
      <c r="A124" s="6">
        <v>45443</v>
      </c>
      <c r="B124" t="s">
        <v>71</v>
      </c>
      <c r="D124" s="6">
        <v>45423</v>
      </c>
      <c r="E124" s="8">
        <v>45436</v>
      </c>
      <c r="F124" s="1">
        <v>7200000</v>
      </c>
      <c r="G124" s="1">
        <v>7200000</v>
      </c>
      <c r="H124" s="1" cm="1">
        <f t="array" ref="H124">IFERROR(LOOKUP(2,1/(($B$2:B123=B124)*($C$2:C123=C124)), $L$2:L123), 0)</f>
        <v>0</v>
      </c>
      <c r="I124" s="1">
        <f>G124-F124</f>
        <v>0</v>
      </c>
      <c r="J124" s="1">
        <v>7200000</v>
      </c>
      <c r="K124" s="1">
        <f t="shared" si="11"/>
        <v>0</v>
      </c>
      <c r="L124" s="1">
        <f t="shared" si="12"/>
        <v>0</v>
      </c>
      <c r="N124" s="9" t="str" cm="1">
        <f t="array" ref="N1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5" spans="1:17">
      <c r="A125" s="6">
        <v>45444</v>
      </c>
      <c r="B125" t="s">
        <v>51</v>
      </c>
      <c r="D125" s="6">
        <v>45429</v>
      </c>
      <c r="E125" s="8">
        <v>45442</v>
      </c>
      <c r="F125" s="1">
        <v>2804000</v>
      </c>
      <c r="G125" s="1">
        <v>2804000</v>
      </c>
      <c r="H125" s="1" cm="1">
        <f t="array" ref="H125">IFERROR(LOOKUP(2,1/(($B$2:B124=B125)*($C$2:C124=C125)), $L$2:L124), 0)</f>
        <v>0</v>
      </c>
      <c r="I125" s="1">
        <f>G125-F125</f>
        <v>0</v>
      </c>
      <c r="J125" s="1">
        <v>2804000</v>
      </c>
      <c r="K125" s="1">
        <f t="shared" si="11"/>
        <v>0</v>
      </c>
      <c r="L125" s="1">
        <f t="shared" si="12"/>
        <v>0</v>
      </c>
      <c r="M125" s="1">
        <v>100000</v>
      </c>
      <c r="N125" s="9" t="str" cm="1">
        <f t="array" ref="N1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25" t="s">
        <v>77</v>
      </c>
      <c r="Q125" s="1">
        <f>SUM(J125:J154)</f>
        <v>158777000</v>
      </c>
    </row>
    <row r="126" spans="1:17">
      <c r="A126" s="6">
        <v>45444</v>
      </c>
      <c r="B126" t="s">
        <v>24</v>
      </c>
      <c r="C126" t="s">
        <v>26</v>
      </c>
      <c r="D126" s="6">
        <v>45412</v>
      </c>
      <c r="E126" s="8">
        <v>45442</v>
      </c>
      <c r="F126" s="1">
        <v>363000</v>
      </c>
      <c r="G126" s="1">
        <v>363000</v>
      </c>
      <c r="H126" s="1" cm="1">
        <f t="array" ref="H126">IFERROR(LOOKUP(2,1/(($B$2:B125=B126)*($C$2:C125=C126)), $L$2:L125), 0)</f>
        <v>0</v>
      </c>
      <c r="I126" s="1">
        <f>G126-F126</f>
        <v>0</v>
      </c>
      <c r="J126" s="1">
        <v>363000</v>
      </c>
      <c r="K126" s="1">
        <f t="shared" si="11"/>
        <v>0</v>
      </c>
      <c r="L126" s="1">
        <f t="shared" si="12"/>
        <v>0</v>
      </c>
      <c r="N126" s="9" t="str" cm="1">
        <f t="array" ref="N1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26" t="s">
        <v>12</v>
      </c>
      <c r="Q126" s="1">
        <f>SUM(M125:M154)</f>
        <v>1764000</v>
      </c>
    </row>
    <row r="127" spans="1:17">
      <c r="A127" s="6">
        <v>45444</v>
      </c>
      <c r="B127" t="s">
        <v>31</v>
      </c>
      <c r="C127" t="s">
        <v>58</v>
      </c>
      <c r="D127" s="6">
        <v>191509</v>
      </c>
      <c r="E127" s="8">
        <v>45442</v>
      </c>
      <c r="F127" s="1">
        <v>1473000</v>
      </c>
      <c r="G127" s="1">
        <v>1473000</v>
      </c>
      <c r="H127" s="1" cm="1">
        <f t="array" ref="H127">IFERROR(LOOKUP(2,1/(($B$2:B126=B127)*($C$2:C126=C127)), $L$2:L126), 0)</f>
        <v>0</v>
      </c>
      <c r="I127" s="1">
        <f>G127-F127</f>
        <v>0</v>
      </c>
      <c r="J127" s="1">
        <v>1473000</v>
      </c>
      <c r="K127" s="1">
        <f>G127-J127</f>
        <v>0</v>
      </c>
      <c r="L127" s="1">
        <f>G127-J127+H127</f>
        <v>0</v>
      </c>
      <c r="N127" s="9" t="str" cm="1">
        <f t="array" ref="N1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8" spans="1:17">
      <c r="A128" s="6">
        <v>45444</v>
      </c>
      <c r="B128" t="s">
        <v>31</v>
      </c>
      <c r="C128" t="s">
        <v>56</v>
      </c>
      <c r="D128" s="6" t="s">
        <v>78</v>
      </c>
      <c r="E128" s="8" t="s">
        <v>79</v>
      </c>
      <c r="F128" s="1">
        <v>2441000</v>
      </c>
      <c r="G128" s="1">
        <v>2441000</v>
      </c>
      <c r="H128" s="1" cm="1">
        <f t="array" ref="H128">IFERROR(LOOKUP(2,1/(($B$2:B127=B128)*($C$2:C127=C128)), $L$2:L127), 0)</f>
        <v>0</v>
      </c>
      <c r="I128" s="1">
        <f t="shared" ref="I128:I132" si="13">G128-F128</f>
        <v>0</v>
      </c>
      <c r="J128" s="1">
        <v>2441000</v>
      </c>
      <c r="K128" s="1">
        <f t="shared" ref="K128:K132" si="14">G128-J128</f>
        <v>0</v>
      </c>
      <c r="L128" s="1">
        <f t="shared" ref="L128:L132" si="15">G128-J128+H128</f>
        <v>0</v>
      </c>
      <c r="N128" s="9" t="str" cm="1">
        <f t="array" ref="N1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29" spans="1:14">
      <c r="A129" s="6">
        <v>45444</v>
      </c>
      <c r="B129" t="s">
        <v>68</v>
      </c>
      <c r="D129" s="6">
        <v>45424</v>
      </c>
      <c r="E129" s="8">
        <v>45442</v>
      </c>
      <c r="F129" s="1">
        <v>8763000</v>
      </c>
      <c r="G129" s="1">
        <v>8763000</v>
      </c>
      <c r="H129" s="1" cm="1">
        <f t="array" ref="H129">IFERROR(LOOKUP(2,1/(($B$2:B128=B129)*($C$2:C128=C129)), $L$2:L128), 0)</f>
        <v>5000000</v>
      </c>
      <c r="I129" s="1">
        <f t="shared" si="13"/>
        <v>0</v>
      </c>
      <c r="J129" s="1">
        <v>10000000</v>
      </c>
      <c r="K129" s="1">
        <f t="shared" si="14"/>
        <v>-1237000</v>
      </c>
      <c r="L129" s="1">
        <f t="shared" si="15"/>
        <v>3763000</v>
      </c>
      <c r="M129" s="1">
        <v>100000</v>
      </c>
      <c r="N129" s="9" cm="1">
        <f t="array" ref="N1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45459</v>
      </c>
    </row>
    <row r="130" spans="1:14">
      <c r="A130" s="6">
        <v>45444</v>
      </c>
      <c r="B130" t="s">
        <v>53</v>
      </c>
      <c r="D130" s="6">
        <v>45401</v>
      </c>
      <c r="E130" s="8">
        <v>45415</v>
      </c>
      <c r="F130" s="1">
        <v>8265000</v>
      </c>
      <c r="G130" s="1">
        <v>8265000</v>
      </c>
      <c r="H130" s="1" cm="1">
        <f t="array" ref="H130">IFERROR(LOOKUP(2,1/(($B$2:B129=B130)*($C$2:C129=C130)), $L$2:L129), 0)</f>
        <v>0</v>
      </c>
      <c r="I130" s="1">
        <f t="shared" si="13"/>
        <v>0</v>
      </c>
      <c r="J130" s="1">
        <v>8265000</v>
      </c>
      <c r="K130" s="1">
        <f t="shared" si="14"/>
        <v>0</v>
      </c>
      <c r="L130" s="1">
        <f t="shared" si="15"/>
        <v>0</v>
      </c>
      <c r="N130" s="9" t="str" cm="1">
        <f t="array" ref="N1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1" spans="1:14">
      <c r="A131" s="6">
        <v>45444</v>
      </c>
      <c r="B131" t="s">
        <v>31</v>
      </c>
      <c r="C131" t="s">
        <v>59</v>
      </c>
      <c r="D131" s="6">
        <v>45412</v>
      </c>
      <c r="E131" s="8">
        <v>45442</v>
      </c>
      <c r="F131" s="1">
        <v>1929000</v>
      </c>
      <c r="G131" s="1">
        <v>1929000</v>
      </c>
      <c r="H131" s="1" cm="1">
        <f t="array" ref="H131">IFERROR(LOOKUP(2,1/(($B$2:B130=B131)*($C$2:C130=C131)), $L$2:L130), 0)</f>
        <v>0</v>
      </c>
      <c r="I131" s="1">
        <f t="shared" si="13"/>
        <v>0</v>
      </c>
      <c r="J131" s="1">
        <v>1500000</v>
      </c>
      <c r="K131" s="1">
        <f t="shared" si="14"/>
        <v>429000</v>
      </c>
      <c r="L131" s="1">
        <f t="shared" si="15"/>
        <v>429000</v>
      </c>
      <c r="N131" s="9" cm="1">
        <f t="array" ref="N1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45474</v>
      </c>
    </row>
    <row r="132" spans="1:14">
      <c r="A132" s="6">
        <v>45444</v>
      </c>
      <c r="B132" t="s">
        <v>76</v>
      </c>
      <c r="D132" s="6">
        <v>45431</v>
      </c>
      <c r="E132" s="8">
        <v>45442</v>
      </c>
      <c r="F132" s="1">
        <v>883000</v>
      </c>
      <c r="G132" s="1">
        <v>883000</v>
      </c>
      <c r="H132" s="1" cm="1">
        <f t="array" ref="H132">IFERROR(LOOKUP(2,1/(($B$2:B131=B132)*($C$2:C131=C132)), $L$2:L131), 0)</f>
        <v>0</v>
      </c>
      <c r="I132" s="1">
        <f t="shared" si="13"/>
        <v>0</v>
      </c>
      <c r="J132" s="1">
        <v>883000</v>
      </c>
      <c r="K132" s="1">
        <f t="shared" si="14"/>
        <v>0</v>
      </c>
      <c r="L132" s="1">
        <f t="shared" si="15"/>
        <v>0</v>
      </c>
      <c r="N132" s="9" t="str" cm="1">
        <f t="array" ref="N1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3" spans="1:14">
      <c r="A133" s="6">
        <v>45450</v>
      </c>
      <c r="B133" t="s">
        <v>73</v>
      </c>
      <c r="D133" s="6">
        <v>45423</v>
      </c>
      <c r="E133" s="8">
        <v>45436</v>
      </c>
      <c r="F133" s="1">
        <v>5049000</v>
      </c>
      <c r="G133" s="1">
        <v>3448000</v>
      </c>
      <c r="H133" s="1" cm="1">
        <f t="array" ref="H133">IFERROR(LOOKUP(2,1/(($B$2:B132=B133)*($C$2:C132=C133)), $L$2:L132), 0)</f>
        <v>0</v>
      </c>
      <c r="I133" s="1">
        <f>G133-F133</f>
        <v>-1601000</v>
      </c>
      <c r="J133" s="1">
        <v>3448000</v>
      </c>
      <c r="K133" s="1">
        <f>G133-J133</f>
        <v>0</v>
      </c>
      <c r="L133" s="1">
        <f>G133-J133+H133</f>
        <v>0</v>
      </c>
      <c r="M133" s="1">
        <v>100000</v>
      </c>
      <c r="N133" s="9" t="str" cm="1">
        <f t="array" ref="N1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4" spans="1:14">
      <c r="A134" s="6">
        <v>45450</v>
      </c>
      <c r="B134" t="s">
        <v>75</v>
      </c>
      <c r="D134" s="6">
        <v>45422</v>
      </c>
      <c r="E134" s="8">
        <v>45435</v>
      </c>
      <c r="F134" s="1">
        <v>16778000</v>
      </c>
      <c r="G134" s="1">
        <v>16778000</v>
      </c>
      <c r="H134" s="1" cm="1">
        <f t="array" ref="H134">IFERROR(LOOKUP(2,1/(($B$2:B133=B134)*($C$2:C133=C134)), $L$2:L133), 0)</f>
        <v>3523000</v>
      </c>
      <c r="I134" s="1">
        <f>G134-F134</f>
        <v>0</v>
      </c>
      <c r="J134" s="1">
        <v>18000000</v>
      </c>
      <c r="K134" s="1">
        <f>G134-J134</f>
        <v>-1222000</v>
      </c>
      <c r="L134" s="1">
        <f>G134-J134+H134</f>
        <v>2301000</v>
      </c>
      <c r="M134" s="1">
        <v>100000</v>
      </c>
      <c r="N134" s="9" cm="1">
        <f t="array" ref="N1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35" spans="1:14">
      <c r="A135" s="6">
        <v>45453</v>
      </c>
      <c r="B135" t="s">
        <v>26</v>
      </c>
      <c r="D135" s="6">
        <v>45424</v>
      </c>
      <c r="E135" s="8">
        <v>45437</v>
      </c>
      <c r="F135" s="1">
        <v>5539000</v>
      </c>
      <c r="G135" s="1">
        <v>5539000</v>
      </c>
      <c r="H135" s="1" cm="1">
        <f t="array" ref="H135">IFERROR(LOOKUP(2,1/(($B$2:B134=B135)*($C$2:C134=C135)), $L$2:L134), 0)</f>
        <v>0</v>
      </c>
      <c r="I135" s="1">
        <f>G135-F135</f>
        <v>0</v>
      </c>
      <c r="J135" s="1">
        <v>5539000</v>
      </c>
      <c r="K135" s="1">
        <f>G135-J135</f>
        <v>0</v>
      </c>
      <c r="L135" s="1">
        <f>G135-J135+H135</f>
        <v>0</v>
      </c>
      <c r="M135" s="1">
        <v>100000</v>
      </c>
      <c r="N135" s="9" t="str" cm="1">
        <f t="array" ref="N1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6" spans="1:14">
      <c r="A136" s="6">
        <v>45456</v>
      </c>
      <c r="B136" t="s">
        <v>74</v>
      </c>
      <c r="D136" s="6">
        <v>45431</v>
      </c>
      <c r="E136" s="8">
        <v>45444</v>
      </c>
      <c r="F136" s="1">
        <v>5367000</v>
      </c>
      <c r="G136" s="1">
        <v>5367000</v>
      </c>
      <c r="H136" s="1" cm="1">
        <f t="array" ref="H136">IFERROR(LOOKUP(2,1/(($B$2:B135=B136)*($C$2:C135=C136)), $L$2:L135), 0)</f>
        <v>0</v>
      </c>
      <c r="I136" s="1">
        <f t="shared" ref="I136:I144" si="16">G136-F136</f>
        <v>0</v>
      </c>
      <c r="J136" s="1">
        <v>5367000</v>
      </c>
      <c r="K136" s="1">
        <f t="shared" ref="K136:K144" si="17">G136-J136</f>
        <v>0</v>
      </c>
      <c r="L136" s="1">
        <f t="shared" ref="L136:L144" si="18">G136-J136+H136</f>
        <v>0</v>
      </c>
      <c r="M136" s="1">
        <v>100000</v>
      </c>
      <c r="N136" s="9" t="str" cm="1">
        <f t="array" ref="N1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7" spans="1:14">
      <c r="A137" s="6">
        <v>45456</v>
      </c>
      <c r="B137" t="s">
        <v>71</v>
      </c>
      <c r="D137" s="6">
        <v>45437</v>
      </c>
      <c r="E137" s="8">
        <v>45452</v>
      </c>
      <c r="F137" s="1">
        <v>7273000</v>
      </c>
      <c r="G137" s="1">
        <v>7273000</v>
      </c>
      <c r="H137" s="1" cm="1">
        <f t="array" ref="H137">IFERROR(LOOKUP(2,1/(($B$2:B136=B137)*($C$2:C136=C137)), $L$2:L136), 0)</f>
        <v>0</v>
      </c>
      <c r="I137" s="1">
        <f t="shared" si="16"/>
        <v>0</v>
      </c>
      <c r="J137" s="1">
        <v>7080000</v>
      </c>
      <c r="K137" s="1">
        <f t="shared" si="17"/>
        <v>193000</v>
      </c>
      <c r="L137" s="1">
        <f t="shared" si="18"/>
        <v>193000</v>
      </c>
      <c r="M137" s="1">
        <v>100000</v>
      </c>
      <c r="N137" s="9" cm="1">
        <f t="array" ref="N1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45481</v>
      </c>
    </row>
    <row r="138" spans="1:14">
      <c r="A138" s="6">
        <v>45457</v>
      </c>
      <c r="B138" t="s">
        <v>51</v>
      </c>
      <c r="D138" s="6">
        <v>45443</v>
      </c>
      <c r="E138" s="8">
        <v>45456</v>
      </c>
      <c r="F138" s="1">
        <v>1692000</v>
      </c>
      <c r="G138" s="1">
        <v>1692000</v>
      </c>
      <c r="H138" s="1" cm="1">
        <f t="array" ref="H138">IFERROR(LOOKUP(2,1/(($B$2:B137=B138)*($C$2:C137=C138)), $L$2:L137), 0)</f>
        <v>0</v>
      </c>
      <c r="I138" s="1">
        <f t="shared" si="16"/>
        <v>0</v>
      </c>
      <c r="J138" s="1">
        <v>1692000</v>
      </c>
      <c r="K138" s="1">
        <f t="shared" si="17"/>
        <v>0</v>
      </c>
      <c r="L138" s="1">
        <f t="shared" si="18"/>
        <v>0</v>
      </c>
      <c r="M138" s="1">
        <v>50000</v>
      </c>
      <c r="N138" s="9" t="str" cm="1">
        <f t="array" ref="N1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39" spans="1:14">
      <c r="A139" s="6">
        <v>45457</v>
      </c>
      <c r="B139" t="s">
        <v>28</v>
      </c>
      <c r="C139" t="s">
        <v>80</v>
      </c>
      <c r="D139" s="6">
        <v>45231</v>
      </c>
      <c r="E139" s="8">
        <v>45373</v>
      </c>
      <c r="F139" s="1">
        <v>2514000</v>
      </c>
      <c r="G139" s="1">
        <v>2514000</v>
      </c>
      <c r="H139" s="1" cm="1">
        <f t="array" ref="H139">IFERROR(LOOKUP(2,1/(($B$2:B138=B139)*($C$2:C138=C139)), $L$2:L138), 0)</f>
        <v>0</v>
      </c>
      <c r="I139" s="1">
        <f>G139-F139</f>
        <v>0</v>
      </c>
      <c r="J139" s="1">
        <v>1500000</v>
      </c>
      <c r="K139" s="1">
        <f>G139-J139</f>
        <v>1014000</v>
      </c>
      <c r="L139" s="1">
        <f>G139-J139+H139</f>
        <v>1014000</v>
      </c>
      <c r="N139" s="9" cm="1">
        <f t="array" ref="N1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45471</v>
      </c>
    </row>
    <row r="140" spans="1:14">
      <c r="A140" s="6">
        <v>45458</v>
      </c>
      <c r="B140" t="s">
        <v>53</v>
      </c>
      <c r="D140" s="6">
        <v>45416</v>
      </c>
      <c r="E140" s="8">
        <v>45447</v>
      </c>
      <c r="F140" s="1">
        <v>36606000</v>
      </c>
      <c r="G140" s="1">
        <v>36606000</v>
      </c>
      <c r="H140" s="1" cm="1">
        <f t="array" ref="H140">IFERROR(LOOKUP(2,1/(($B$2:B139=B140)*($C$2:C139=C140)), $L$2:L139), 0)</f>
        <v>0</v>
      </c>
      <c r="I140" s="1">
        <f t="shared" si="16"/>
        <v>0</v>
      </c>
      <c r="J140" s="1">
        <v>30000000</v>
      </c>
      <c r="K140" s="1">
        <f t="shared" si="17"/>
        <v>6606000</v>
      </c>
      <c r="L140" s="1">
        <f t="shared" si="18"/>
        <v>6606000</v>
      </c>
      <c r="M140" s="1">
        <v>200000</v>
      </c>
      <c r="N140" s="9" cm="1">
        <f t="array" ref="N1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45475</v>
      </c>
    </row>
    <row r="141" spans="1:14">
      <c r="A141" s="6">
        <v>45459</v>
      </c>
      <c r="B141" t="s">
        <v>68</v>
      </c>
      <c r="D141" s="6">
        <v>45443</v>
      </c>
      <c r="E141" s="8">
        <v>45456</v>
      </c>
      <c r="F141" s="1">
        <v>6131000</v>
      </c>
      <c r="G141" s="1">
        <v>6131000</v>
      </c>
      <c r="H141" s="1" cm="1">
        <f t="array" ref="H141">IFERROR(LOOKUP(2,1/(($B$2:B140=B141)*($C$2:C140=C141)), $L$2:L140), 0)</f>
        <v>3763000</v>
      </c>
      <c r="I141" s="1">
        <f t="shared" si="16"/>
        <v>0</v>
      </c>
      <c r="J141" s="1">
        <v>6000000</v>
      </c>
      <c r="K141" s="1">
        <f t="shared" si="17"/>
        <v>131000</v>
      </c>
      <c r="L141" s="1">
        <f t="shared" si="18"/>
        <v>3894000</v>
      </c>
      <c r="M141" s="1">
        <v>100000</v>
      </c>
      <c r="N141" s="9" cm="1">
        <f t="array" ref="N1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45474</v>
      </c>
    </row>
    <row r="142" spans="1:14">
      <c r="A142" s="6">
        <v>45463</v>
      </c>
      <c r="B142" t="s">
        <v>74</v>
      </c>
      <c r="D142" s="6">
        <v>45445</v>
      </c>
      <c r="E142" s="8">
        <v>45458</v>
      </c>
      <c r="F142" s="1">
        <v>5481000</v>
      </c>
      <c r="G142" s="1">
        <v>5481000</v>
      </c>
      <c r="H142" s="1" cm="1">
        <f t="array" ref="H142">IFERROR(LOOKUP(2,1/(($B$2:B141=B142)*($C$2:C141=C142)), $L$2:L141), 0)</f>
        <v>0</v>
      </c>
      <c r="I142" s="1">
        <f t="shared" si="16"/>
        <v>0</v>
      </c>
      <c r="J142" s="1">
        <v>5481000</v>
      </c>
      <c r="K142" s="1">
        <f t="shared" si="17"/>
        <v>0</v>
      </c>
      <c r="L142" s="1">
        <f t="shared" si="18"/>
        <v>0</v>
      </c>
      <c r="M142" s="1">
        <v>100000</v>
      </c>
      <c r="N142" s="9" t="str" cm="1">
        <f t="array" ref="N1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3" spans="1:14">
      <c r="A143" s="6">
        <v>45466</v>
      </c>
      <c r="B143" t="s">
        <v>73</v>
      </c>
      <c r="D143" s="6">
        <v>45437</v>
      </c>
      <c r="E143" s="8">
        <v>45451</v>
      </c>
      <c r="F143" s="1">
        <v>4103000</v>
      </c>
      <c r="G143" s="1">
        <v>5704000</v>
      </c>
      <c r="H143" s="1" cm="1">
        <f t="array" ref="H143">IFERROR(LOOKUP(2,1/(($B$2:B142=B143)*($C$2:C142=C143)), $L$2:L142), 0)</f>
        <v>0</v>
      </c>
      <c r="I143" s="1">
        <f t="shared" si="16"/>
        <v>1601000</v>
      </c>
      <c r="J143" s="1">
        <v>2000000</v>
      </c>
      <c r="K143" s="1">
        <f t="shared" si="17"/>
        <v>3704000</v>
      </c>
      <c r="L143" s="1">
        <f t="shared" si="18"/>
        <v>3704000</v>
      </c>
      <c r="M143" s="1">
        <v>50000</v>
      </c>
      <c r="N143" s="9" cm="1">
        <f t="array" ref="N1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44" spans="1:14">
      <c r="A144" s="6">
        <v>45466</v>
      </c>
      <c r="B144" t="s">
        <v>19</v>
      </c>
      <c r="D144" s="6">
        <v>45447</v>
      </c>
      <c r="E144" s="8">
        <v>45464</v>
      </c>
      <c r="F144" s="1">
        <v>2043000</v>
      </c>
      <c r="G144" s="1">
        <v>2043000</v>
      </c>
      <c r="H144" s="1" cm="1">
        <f t="array" ref="H144">IFERROR(LOOKUP(2,1/(($B$2:B143=B144)*($C$2:C143=C144)), $L$2:L143), 0)</f>
        <v>0</v>
      </c>
      <c r="I144" s="1">
        <f t="shared" si="16"/>
        <v>0</v>
      </c>
      <c r="J144" s="1">
        <v>1823000</v>
      </c>
      <c r="K144" s="1">
        <f t="shared" si="17"/>
        <v>220000</v>
      </c>
      <c r="L144" s="1">
        <f t="shared" si="18"/>
        <v>220000</v>
      </c>
      <c r="N144" s="9" cm="1">
        <f t="array" ref="N1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45479</v>
      </c>
    </row>
    <row r="145" spans="1:17">
      <c r="A145" s="6">
        <v>45466</v>
      </c>
      <c r="B145" t="s">
        <v>26</v>
      </c>
      <c r="D145" s="6">
        <v>45438</v>
      </c>
      <c r="E145" s="8">
        <v>45450</v>
      </c>
      <c r="F145" s="1">
        <v>3086000</v>
      </c>
      <c r="G145" s="1">
        <v>3086000</v>
      </c>
      <c r="H145" s="1" cm="1">
        <f t="array" ref="H145">IFERROR(LOOKUP(2,1/(($B$2:B144=B145)*($C$2:C144=C145)), $L$2:L144), 0)</f>
        <v>0</v>
      </c>
      <c r="I145" s="1">
        <f t="shared" ref="I145:I181" si="19">G145-F145</f>
        <v>0</v>
      </c>
      <c r="J145" s="1">
        <v>3086000</v>
      </c>
      <c r="K145" s="1">
        <f t="shared" ref="K145:K181" si="20">G145-J145</f>
        <v>0</v>
      </c>
      <c r="L145" s="1">
        <f t="shared" ref="L145:L181" si="21">G145-J145+H145</f>
        <v>0</v>
      </c>
      <c r="M145" s="1">
        <v>100000</v>
      </c>
      <c r="N145" s="9" t="str" cm="1">
        <f t="array" ref="N1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46" spans="1:17">
      <c r="A146" s="6">
        <v>45468</v>
      </c>
      <c r="B146" t="s">
        <v>16</v>
      </c>
      <c r="D146" s="6">
        <v>45429</v>
      </c>
      <c r="E146" s="8">
        <v>45442</v>
      </c>
      <c r="F146" s="1">
        <v>4202000</v>
      </c>
      <c r="G146" s="1">
        <v>4202000</v>
      </c>
      <c r="H146" s="1" cm="1">
        <f t="array" ref="H146">IFERROR(LOOKUP(2,1/(($B$2:B145=B146)*($C$2:C145=C146)), $L$2:L145), 0)</f>
        <v>35241000</v>
      </c>
      <c r="I146" s="1">
        <f t="shared" si="19"/>
        <v>0</v>
      </c>
      <c r="J146" s="1">
        <v>4202000</v>
      </c>
      <c r="K146" s="1">
        <f t="shared" si="20"/>
        <v>0</v>
      </c>
      <c r="L146" s="1">
        <f t="shared" si="21"/>
        <v>35241000</v>
      </c>
      <c r="M146" s="1">
        <v>50000</v>
      </c>
      <c r="N146" s="9" cm="1">
        <f t="array" ref="N1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45469</v>
      </c>
    </row>
    <row r="147" spans="1:17">
      <c r="A147" s="6">
        <v>45469</v>
      </c>
      <c r="B147" t="s">
        <v>16</v>
      </c>
      <c r="D147" s="6">
        <v>45443</v>
      </c>
      <c r="E147" s="8">
        <v>45467</v>
      </c>
      <c r="F147" s="1">
        <v>15635000</v>
      </c>
      <c r="G147" s="1">
        <v>15635000</v>
      </c>
      <c r="H147" s="1" cm="1">
        <f t="array" ref="H147">IFERROR(LOOKUP(2,1/(($B$2:B146=B147)*($C$2:C146=C147)), $L$2:L146), 0)</f>
        <v>35241000</v>
      </c>
      <c r="I147" s="1">
        <f t="shared" si="19"/>
        <v>0</v>
      </c>
      <c r="J147" s="1">
        <v>14676000</v>
      </c>
      <c r="K147" s="1">
        <f t="shared" si="20"/>
        <v>959000</v>
      </c>
      <c r="L147" s="1">
        <f t="shared" si="21"/>
        <v>36200000</v>
      </c>
      <c r="M147" s="1">
        <v>150000</v>
      </c>
      <c r="N147" s="9" cm="1">
        <f t="array" ref="N1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45481</v>
      </c>
    </row>
    <row r="148" spans="1:17">
      <c r="A148" s="6">
        <v>45469</v>
      </c>
      <c r="B148" t="s">
        <v>75</v>
      </c>
      <c r="D148" s="6">
        <v>45436</v>
      </c>
      <c r="E148" s="8">
        <v>45449</v>
      </c>
      <c r="F148" s="1">
        <v>13492000</v>
      </c>
      <c r="G148" s="1">
        <v>13492000</v>
      </c>
      <c r="H148" s="1" cm="1">
        <f t="array" ref="H148">IFERROR(LOOKUP(2,1/(($B$2:B147=B148)*($C$2:C147=C148)), $L$2:L147), 0)</f>
        <v>2301000</v>
      </c>
      <c r="I148" s="1">
        <f t="shared" si="19"/>
        <v>0</v>
      </c>
      <c r="J148" s="1">
        <v>14293000</v>
      </c>
      <c r="K148" s="1">
        <f t="shared" si="20"/>
        <v>-801000</v>
      </c>
      <c r="L148" s="1">
        <f t="shared" si="21"/>
        <v>1500000</v>
      </c>
      <c r="M148" s="1">
        <v>150000</v>
      </c>
      <c r="N148" s="9" cm="1">
        <f t="array" ref="N1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45503</v>
      </c>
    </row>
    <row r="149" spans="1:17">
      <c r="A149" s="6">
        <v>45469</v>
      </c>
      <c r="B149" t="s">
        <v>73</v>
      </c>
      <c r="D149" s="6">
        <v>45451</v>
      </c>
      <c r="E149" s="8">
        <v>45451</v>
      </c>
      <c r="F149" s="1">
        <v>0</v>
      </c>
      <c r="G149" s="1">
        <v>0</v>
      </c>
      <c r="H149" s="1" cm="1">
        <f t="array" ref="H149">IFERROR(LOOKUP(2,1/(($B$2:B148=B149)*($C$2:C148=C149)), $L$2:L148), 0)</f>
        <v>3704000</v>
      </c>
      <c r="I149" s="1">
        <f t="shared" si="19"/>
        <v>0</v>
      </c>
      <c r="J149" s="1">
        <v>3704000</v>
      </c>
      <c r="K149" s="1">
        <f t="shared" si="20"/>
        <v>-3704000</v>
      </c>
      <c r="L149" s="1">
        <f t="shared" si="21"/>
        <v>0</v>
      </c>
      <c r="M149" s="1">
        <v>50000</v>
      </c>
      <c r="N149" s="9" t="str" cm="1">
        <f t="array" ref="N1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0" spans="1:17">
      <c r="A150" s="6">
        <v>45470</v>
      </c>
      <c r="B150" t="s">
        <v>24</v>
      </c>
      <c r="C150" t="s">
        <v>70</v>
      </c>
      <c r="D150" s="6">
        <v>45407</v>
      </c>
      <c r="E150" s="8">
        <v>45470</v>
      </c>
      <c r="F150" s="1">
        <v>1134000</v>
      </c>
      <c r="G150" s="1">
        <v>1134000</v>
      </c>
      <c r="H150" s="1" cm="1">
        <f t="array" ref="H150">IFERROR(LOOKUP(2,1/(($B$2:B149=B150)*($C$2:C149=C150)), $L$2:L149), 0)</f>
        <v>141000</v>
      </c>
      <c r="I150" s="1">
        <f t="shared" si="19"/>
        <v>0</v>
      </c>
      <c r="J150" s="1">
        <v>200000</v>
      </c>
      <c r="K150" s="1">
        <f t="shared" si="20"/>
        <v>934000</v>
      </c>
      <c r="L150" s="1">
        <f t="shared" si="21"/>
        <v>1075000</v>
      </c>
      <c r="N150" s="9" cm="1">
        <f t="array" ref="N1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45499</v>
      </c>
    </row>
    <row r="151" spans="1:17">
      <c r="A151" s="6">
        <v>45471</v>
      </c>
      <c r="B151" t="s">
        <v>28</v>
      </c>
      <c r="C151" t="s">
        <v>81</v>
      </c>
      <c r="D151" s="6">
        <v>45463</v>
      </c>
      <c r="E151" s="8">
        <v>45472</v>
      </c>
      <c r="F151" s="1">
        <v>314000</v>
      </c>
      <c r="G151" s="1">
        <v>314000</v>
      </c>
      <c r="H151" s="1" cm="1">
        <f t="array" ref="H151">IFERROR(LOOKUP(2,1/(($B$2:B150=B151)*($C$2:C150=C151)), $L$2:L150), 0)</f>
        <v>0</v>
      </c>
      <c r="I151" s="1">
        <f t="shared" si="19"/>
        <v>0</v>
      </c>
      <c r="J151" s="1">
        <v>314000</v>
      </c>
      <c r="K151" s="1">
        <f t="shared" si="20"/>
        <v>0</v>
      </c>
      <c r="L151" s="1">
        <f t="shared" si="21"/>
        <v>0</v>
      </c>
      <c r="N151" s="9" t="str" cm="1">
        <f t="array" ref="N1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2" spans="1:17">
      <c r="A152" s="6">
        <v>45471</v>
      </c>
      <c r="B152" t="s">
        <v>28</v>
      </c>
      <c r="C152" t="s">
        <v>80</v>
      </c>
      <c r="D152" s="6">
        <v>45231</v>
      </c>
      <c r="E152" s="8">
        <v>45373</v>
      </c>
      <c r="F152" s="1">
        <v>0</v>
      </c>
      <c r="G152" s="1">
        <v>0</v>
      </c>
      <c r="H152" s="1" cm="1">
        <f t="array" ref="H152">IFERROR(LOOKUP(2,1/(($B$2:B151=B152)*($C$2:C151=C152)), $L$2:L151), 0)</f>
        <v>1014000</v>
      </c>
      <c r="I152" s="1">
        <f t="shared" si="19"/>
        <v>0</v>
      </c>
      <c r="J152" s="1">
        <v>1014000</v>
      </c>
      <c r="K152" s="1">
        <f t="shared" si="20"/>
        <v>-1014000</v>
      </c>
      <c r="L152" s="1">
        <f t="shared" si="21"/>
        <v>0</v>
      </c>
      <c r="M152" s="1">
        <v>14000</v>
      </c>
      <c r="N152" s="9" t="str" cm="1">
        <f t="array" ref="N1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3" spans="1:17">
      <c r="A153" s="6">
        <v>45471</v>
      </c>
      <c r="B153" t="s">
        <v>24</v>
      </c>
      <c r="C153" t="s">
        <v>25</v>
      </c>
      <c r="D153" s="6">
        <v>45385</v>
      </c>
      <c r="E153" s="8">
        <v>45471</v>
      </c>
      <c r="F153" s="1">
        <v>554000</v>
      </c>
      <c r="G153" s="1">
        <v>554000</v>
      </c>
      <c r="H153" s="1" cm="1">
        <f t="array" ref="H153">IFERROR(LOOKUP(2,1/(($B$2:B152=B153)*($C$2:C152=C153)), $L$2:L152), 0)</f>
        <v>582000</v>
      </c>
      <c r="I153" s="1">
        <f t="shared" si="19"/>
        <v>0</v>
      </c>
      <c r="J153" s="1">
        <v>500000</v>
      </c>
      <c r="K153" s="1">
        <f t="shared" si="20"/>
        <v>54000</v>
      </c>
      <c r="L153" s="1">
        <f t="shared" si="21"/>
        <v>636000</v>
      </c>
      <c r="N153" s="9" cm="1">
        <f t="array" ref="N1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45476</v>
      </c>
    </row>
    <row r="154" spans="1:17">
      <c r="A154" s="6">
        <v>45473</v>
      </c>
      <c r="B154" t="s">
        <v>51</v>
      </c>
      <c r="D154" s="6">
        <v>45457</v>
      </c>
      <c r="E154" s="8">
        <v>45471</v>
      </c>
      <c r="F154" s="1">
        <v>1129000</v>
      </c>
      <c r="G154" s="1">
        <v>1129000</v>
      </c>
      <c r="H154" s="1" cm="1">
        <f t="array" ref="H154">IFERROR(LOOKUP(2,1/(($B$2:B153=B154)*($C$2:C153=C154)), $L$2:L153), 0)</f>
        <v>0</v>
      </c>
      <c r="I154" s="1">
        <f t="shared" si="19"/>
        <v>0</v>
      </c>
      <c r="J154" s="1">
        <v>1129000</v>
      </c>
      <c r="K154" s="1">
        <f t="shared" si="20"/>
        <v>0</v>
      </c>
      <c r="L154" s="1">
        <f t="shared" si="21"/>
        <v>0</v>
      </c>
      <c r="M154" s="1">
        <v>50000</v>
      </c>
      <c r="N154" s="9" t="str" cm="1">
        <f t="array" ref="N1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5" spans="1:17">
      <c r="A155" s="6">
        <v>45474</v>
      </c>
      <c r="B155" t="s">
        <v>74</v>
      </c>
      <c r="D155" s="6">
        <v>45459</v>
      </c>
      <c r="E155" s="8">
        <v>45472</v>
      </c>
      <c r="F155" s="1">
        <v>5896000</v>
      </c>
      <c r="G155" s="1">
        <v>5896000</v>
      </c>
      <c r="H155" s="1" cm="1">
        <f t="array" ref="H155">IFERROR(LOOKUP(2,1/(($B$2:B154=B155)*($C$2:C154=C155)), $L$2:L154), 0)</f>
        <v>0</v>
      </c>
      <c r="I155" s="1">
        <f t="shared" si="19"/>
        <v>0</v>
      </c>
      <c r="J155" s="1">
        <v>5896000</v>
      </c>
      <c r="K155" s="1">
        <f t="shared" si="20"/>
        <v>0</v>
      </c>
      <c r="L155" s="1">
        <f t="shared" si="21"/>
        <v>0</v>
      </c>
      <c r="M155" s="1">
        <v>100000</v>
      </c>
      <c r="N155" s="9" t="str" cm="1">
        <f t="array" ref="N1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5" t="s">
        <v>82</v>
      </c>
      <c r="Q155" s="1">
        <f>SUM(J155:J155)</f>
        <v>5896000</v>
      </c>
    </row>
    <row r="156" spans="1:17">
      <c r="A156" s="6">
        <v>45474</v>
      </c>
      <c r="B156" t="s">
        <v>31</v>
      </c>
      <c r="C156" t="s">
        <v>58</v>
      </c>
      <c r="D156" s="6">
        <v>45443</v>
      </c>
      <c r="E156" s="8">
        <v>45473</v>
      </c>
      <c r="F156" s="1">
        <v>2196000</v>
      </c>
      <c r="G156" s="1">
        <v>2212000</v>
      </c>
      <c r="H156" s="1" cm="1">
        <f t="array" ref="H156">IFERROR(LOOKUP(2,1/(($B$2:B155=B156)*($C$2:C155=C156)), $L$2:L155), 0)</f>
        <v>0</v>
      </c>
      <c r="I156" s="1">
        <f t="shared" si="19"/>
        <v>16000</v>
      </c>
      <c r="J156" s="1">
        <v>2212000</v>
      </c>
      <c r="K156" s="1">
        <f t="shared" si="20"/>
        <v>0</v>
      </c>
      <c r="L156" s="1">
        <f t="shared" si="21"/>
        <v>0</v>
      </c>
      <c r="M156" s="1">
        <v>50000</v>
      </c>
      <c r="N156" s="9" t="str" cm="1">
        <f t="array" ref="N15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  <c r="P156" t="s">
        <v>12</v>
      </c>
      <c r="Q156" s="1">
        <f>SUM(M155:M155)</f>
        <v>100000</v>
      </c>
    </row>
    <row r="157" spans="1:17">
      <c r="A157" s="6">
        <v>45474</v>
      </c>
      <c r="B157" t="s">
        <v>31</v>
      </c>
      <c r="C157" t="s">
        <v>56</v>
      </c>
      <c r="D157" s="6">
        <v>45443</v>
      </c>
      <c r="E157" s="8">
        <v>45473</v>
      </c>
      <c r="F157" s="1">
        <v>2105000</v>
      </c>
      <c r="G157" s="1">
        <v>2113000</v>
      </c>
      <c r="H157" s="1" cm="1">
        <f t="array" ref="H157">IFERROR(LOOKUP(2,1/(($B$2:B156=B157)*($C$2:C156=C157)), $L$2:L156), 0)</f>
        <v>0</v>
      </c>
      <c r="I157" s="1">
        <f t="shared" si="19"/>
        <v>8000</v>
      </c>
      <c r="J157" s="1">
        <v>2113000</v>
      </c>
      <c r="K157" s="1">
        <f t="shared" si="20"/>
        <v>0</v>
      </c>
      <c r="L157" s="1">
        <f t="shared" si="21"/>
        <v>0</v>
      </c>
      <c r="M157" s="1">
        <v>50000</v>
      </c>
      <c r="N157" s="9" t="str" cm="1">
        <f t="array" ref="N15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8" spans="1:17">
      <c r="A158" s="6">
        <v>45474</v>
      </c>
      <c r="B158" t="s">
        <v>31</v>
      </c>
      <c r="C158" t="s">
        <v>59</v>
      </c>
      <c r="D158" s="6">
        <v>45443</v>
      </c>
      <c r="E158" s="8">
        <v>45473</v>
      </c>
      <c r="F158" s="1">
        <v>1611000</v>
      </c>
      <c r="G158" s="1">
        <v>1611000</v>
      </c>
      <c r="H158" s="1" cm="1">
        <f t="array" ref="H158">IFERROR(LOOKUP(2,1/(($B$2:B157=B158)*($C$2:C157=C158)), $L$2:L157), 0)</f>
        <v>429000</v>
      </c>
      <c r="I158" s="1">
        <f t="shared" si="19"/>
        <v>0</v>
      </c>
      <c r="J158" s="1">
        <v>2040000</v>
      </c>
      <c r="K158" s="1">
        <f t="shared" si="20"/>
        <v>-429000</v>
      </c>
      <c r="L158" s="1">
        <f t="shared" si="21"/>
        <v>0</v>
      </c>
      <c r="M158" s="1">
        <v>50000</v>
      </c>
      <c r="N158" s="9" t="str" cm="1">
        <f t="array" ref="N15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59" spans="1:17">
      <c r="A159" s="6">
        <v>45474</v>
      </c>
      <c r="B159" t="s">
        <v>68</v>
      </c>
      <c r="D159" s="6">
        <v>45457</v>
      </c>
      <c r="E159" s="8">
        <v>45473</v>
      </c>
      <c r="F159" s="1">
        <v>6839000</v>
      </c>
      <c r="G159" s="1">
        <v>6839000</v>
      </c>
      <c r="H159" s="1" cm="1">
        <f t="array" ref="H159">IFERROR(LOOKUP(2,1/(($B$2:B158=B159)*($C$2:C158=C159)), $L$2:L158), 0)</f>
        <v>3894000</v>
      </c>
      <c r="I159" s="1">
        <f t="shared" si="19"/>
        <v>0</v>
      </c>
      <c r="J159" s="1">
        <v>9000000</v>
      </c>
      <c r="K159" s="1">
        <f t="shared" si="20"/>
        <v>-2161000</v>
      </c>
      <c r="L159" s="1">
        <f t="shared" si="21"/>
        <v>1733000</v>
      </c>
      <c r="M159" s="1">
        <v>100000</v>
      </c>
      <c r="N159" s="9" cm="1">
        <f t="array" ref="N15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45489</v>
      </c>
    </row>
    <row r="160" spans="1:17">
      <c r="A160" s="6">
        <v>45475</v>
      </c>
      <c r="B160" t="s">
        <v>53</v>
      </c>
      <c r="D160" s="6">
        <v>45448</v>
      </c>
      <c r="E160" s="8">
        <v>45465</v>
      </c>
      <c r="F160" s="1">
        <v>15148000</v>
      </c>
      <c r="G160" s="1">
        <v>15148000</v>
      </c>
      <c r="H160" s="1" cm="1">
        <f t="array" ref="H160">IFERROR(LOOKUP(2,1/(($B$2:B159=B160)*($C$2:C159=C160)), $L$2:L159), 0)</f>
        <v>6606000</v>
      </c>
      <c r="I160" s="1">
        <f t="shared" si="19"/>
        <v>0</v>
      </c>
      <c r="J160" s="1">
        <v>20000000</v>
      </c>
      <c r="K160" s="1">
        <f t="shared" si="20"/>
        <v>-4852000</v>
      </c>
      <c r="L160" s="1">
        <f t="shared" si="21"/>
        <v>1754000</v>
      </c>
      <c r="M160" s="1">
        <v>150000</v>
      </c>
      <c r="N160" s="9" cm="1">
        <f t="array" ref="N16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45489</v>
      </c>
    </row>
    <row r="161" spans="1:14">
      <c r="A161" s="6">
        <v>45476</v>
      </c>
      <c r="B161" t="s">
        <v>24</v>
      </c>
      <c r="C161" t="s">
        <v>27</v>
      </c>
      <c r="D161" s="6">
        <v>45311</v>
      </c>
      <c r="E161" s="8">
        <v>45471</v>
      </c>
      <c r="F161" s="1">
        <v>3039000</v>
      </c>
      <c r="G161" s="1">
        <v>3039000</v>
      </c>
      <c r="H161" s="1" cm="1">
        <f t="array" ref="H161">IFERROR(LOOKUP(2,1/(($B$2:B160=B161)*($C$2:C160=C161)), $L$2:L160), 0)</f>
        <v>251000</v>
      </c>
      <c r="I161" s="1">
        <f t="shared" si="19"/>
        <v>0</v>
      </c>
      <c r="J161" s="1">
        <v>200000</v>
      </c>
      <c r="K161" s="1">
        <f t="shared" si="20"/>
        <v>2839000</v>
      </c>
      <c r="L161" s="1">
        <f t="shared" si="21"/>
        <v>3090000</v>
      </c>
      <c r="M161" s="1">
        <v>0</v>
      </c>
      <c r="N161" s="9" cm="1">
        <f t="array" ref="N16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62" spans="1:14">
      <c r="A162" s="6">
        <v>45476</v>
      </c>
      <c r="B162" t="s">
        <v>24</v>
      </c>
      <c r="C162" t="s">
        <v>25</v>
      </c>
      <c r="D162" s="6">
        <v>45471</v>
      </c>
      <c r="E162" s="8">
        <v>45471</v>
      </c>
      <c r="F162" s="1">
        <v>0</v>
      </c>
      <c r="G162" s="1">
        <v>0</v>
      </c>
      <c r="H162" s="1" cm="1">
        <f t="array" ref="H162">IFERROR(LOOKUP(2,1/(($B$2:B161=B162)*($C$2:C161=C162)), $L$2:L161), 0)</f>
        <v>636000</v>
      </c>
      <c r="I162" s="1">
        <f t="shared" si="19"/>
        <v>0</v>
      </c>
      <c r="J162" s="1">
        <v>200000</v>
      </c>
      <c r="K162" s="1">
        <f t="shared" si="20"/>
        <v>-200000</v>
      </c>
      <c r="L162" s="1">
        <f t="shared" si="21"/>
        <v>436000</v>
      </c>
      <c r="M162" s="1">
        <v>0</v>
      </c>
      <c r="N162" s="9" cm="1">
        <f t="array" ref="N16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45499</v>
      </c>
    </row>
    <row r="163" spans="1:14">
      <c r="A163" s="6">
        <v>45476</v>
      </c>
      <c r="B163" t="s">
        <v>24</v>
      </c>
      <c r="C163" t="s">
        <v>26</v>
      </c>
      <c r="D163" s="6">
        <v>45443</v>
      </c>
      <c r="E163" s="8">
        <v>45471</v>
      </c>
      <c r="F163" s="1">
        <v>572000</v>
      </c>
      <c r="G163" s="1">
        <v>572000</v>
      </c>
      <c r="H163" s="1" cm="1">
        <f t="array" ref="H163">IFERROR(LOOKUP(2,1/(($B$2:B162=B163)*($C$2:C162=C163)), $L$2:L162), 0)</f>
        <v>0</v>
      </c>
      <c r="I163" s="1">
        <f t="shared" si="19"/>
        <v>0</v>
      </c>
      <c r="J163" s="1">
        <v>572000</v>
      </c>
      <c r="K163" s="1">
        <f t="shared" si="20"/>
        <v>0</v>
      </c>
      <c r="L163" s="1">
        <f t="shared" si="21"/>
        <v>0</v>
      </c>
      <c r="M163" s="1">
        <v>0</v>
      </c>
      <c r="N163" s="9" t="str" cm="1">
        <f t="array" ref="N16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4" spans="1:14">
      <c r="A164" s="6">
        <v>45476</v>
      </c>
      <c r="B164" t="s">
        <v>24</v>
      </c>
      <c r="C164" t="s">
        <v>65</v>
      </c>
      <c r="D164" s="6">
        <v>45381</v>
      </c>
      <c r="E164" s="8">
        <v>45471</v>
      </c>
      <c r="F164" s="1">
        <v>810000</v>
      </c>
      <c r="G164" s="1">
        <v>810000</v>
      </c>
      <c r="H164" s="1" cm="1">
        <f t="array" ref="H164">IFERROR(LOOKUP(2,1/(($B$2:B163=B164)*($C$2:C163=C164)), $L$2:L163), 0)</f>
        <v>0</v>
      </c>
      <c r="I164" s="1">
        <f t="shared" si="19"/>
        <v>0</v>
      </c>
      <c r="J164" s="1">
        <v>810000</v>
      </c>
      <c r="K164" s="1">
        <f t="shared" si="20"/>
        <v>0</v>
      </c>
      <c r="L164" s="1">
        <f t="shared" si="21"/>
        <v>0</v>
      </c>
      <c r="M164" s="1">
        <v>0</v>
      </c>
      <c r="N164" s="9" t="str" cm="1">
        <f t="array" ref="N16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5" spans="1:14">
      <c r="A165" s="6">
        <v>45476</v>
      </c>
      <c r="B165" t="s">
        <v>28</v>
      </c>
      <c r="C165" t="s">
        <v>54</v>
      </c>
      <c r="D165" s="6">
        <v>45412</v>
      </c>
      <c r="E165" s="8">
        <v>45472</v>
      </c>
      <c r="F165" s="1">
        <v>1180000</v>
      </c>
      <c r="G165" s="1">
        <v>1180000</v>
      </c>
      <c r="H165" s="1" cm="1">
        <f t="array" ref="H165">IFERROR(LOOKUP(2,1/(($B$2:B164=B165)*($C$2:C164=C165)), $L$2:L164), 0)</f>
        <v>101000</v>
      </c>
      <c r="I165" s="1">
        <f t="shared" si="19"/>
        <v>0</v>
      </c>
      <c r="J165" s="1">
        <v>1081000</v>
      </c>
      <c r="K165" s="1">
        <f t="shared" si="20"/>
        <v>99000</v>
      </c>
      <c r="L165" s="1">
        <f t="shared" si="21"/>
        <v>200000</v>
      </c>
      <c r="M165" s="1">
        <v>50000</v>
      </c>
      <c r="N165" s="9" cm="1">
        <f t="array" ref="N16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66" spans="1:14">
      <c r="A166" s="6">
        <v>45478</v>
      </c>
      <c r="B166" t="s">
        <v>26</v>
      </c>
      <c r="C166" t="s">
        <v>83</v>
      </c>
      <c r="D166" s="6">
        <v>45465</v>
      </c>
      <c r="E166" s="8">
        <v>45472</v>
      </c>
      <c r="F166" s="1">
        <v>132000</v>
      </c>
      <c r="G166" s="1">
        <v>132000</v>
      </c>
      <c r="H166" s="1" cm="1">
        <f t="array" ref="H166">IFERROR(LOOKUP(2,1/(($B$2:B165=B166)*($C$2:C165=C166)), $L$2:L165), 0)</f>
        <v>0</v>
      </c>
      <c r="I166" s="1">
        <f t="shared" si="19"/>
        <v>0</v>
      </c>
      <c r="J166" s="1">
        <v>132000</v>
      </c>
      <c r="K166" s="1">
        <f t="shared" si="20"/>
        <v>0</v>
      </c>
      <c r="L166" s="1">
        <f t="shared" si="21"/>
        <v>0</v>
      </c>
      <c r="M166" s="1">
        <v>0</v>
      </c>
      <c r="N166" s="9" t="str" cm="1">
        <f t="array" ref="N16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7" spans="1:14">
      <c r="A167" s="6">
        <v>45478</v>
      </c>
      <c r="B167" t="s">
        <v>26</v>
      </c>
      <c r="C167" t="s">
        <v>84</v>
      </c>
      <c r="D167" s="6">
        <v>45465</v>
      </c>
      <c r="E167" s="8">
        <v>45472</v>
      </c>
      <c r="F167" s="1">
        <v>136000</v>
      </c>
      <c r="G167" s="1">
        <v>136000</v>
      </c>
      <c r="H167" s="1" cm="1">
        <f t="array" ref="H167">IFERROR(LOOKUP(2,1/(($B$2:B166=B167)*($C$2:C166=C167)), $L$2:L166), 0)</f>
        <v>0</v>
      </c>
      <c r="I167" s="1">
        <f t="shared" si="19"/>
        <v>0</v>
      </c>
      <c r="J167" s="1">
        <v>136000</v>
      </c>
      <c r="K167" s="1">
        <f t="shared" si="20"/>
        <v>0</v>
      </c>
      <c r="L167" s="1">
        <f t="shared" si="21"/>
        <v>0</v>
      </c>
      <c r="M167" s="1">
        <v>0</v>
      </c>
      <c r="N167" s="9" t="str" cm="1">
        <f t="array" ref="N16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68" spans="1:14">
      <c r="A168" s="6">
        <v>45479</v>
      </c>
      <c r="B168" t="s">
        <v>19</v>
      </c>
      <c r="D168" s="6">
        <v>45465</v>
      </c>
      <c r="E168" s="8">
        <v>45477</v>
      </c>
      <c r="F168" s="1">
        <v>1256000</v>
      </c>
      <c r="G168" s="1">
        <v>1256000</v>
      </c>
      <c r="H168" s="1" cm="1">
        <f t="array" ref="H168">IFERROR(LOOKUP(2,1/(($B$2:B167=B168)*($C$2:C167=C168)), $L$2:L167), 0)</f>
        <v>220000</v>
      </c>
      <c r="I168" s="1">
        <f t="shared" si="19"/>
        <v>0</v>
      </c>
      <c r="J168" s="1">
        <v>1256000</v>
      </c>
      <c r="K168" s="1">
        <f t="shared" si="20"/>
        <v>0</v>
      </c>
      <c r="L168" s="1">
        <f t="shared" si="21"/>
        <v>220000</v>
      </c>
      <c r="M168" s="1">
        <v>0</v>
      </c>
      <c r="N168" s="9" cm="1">
        <f t="array" ref="N16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45494</v>
      </c>
    </row>
    <row r="169" spans="1:14">
      <c r="A169" s="6">
        <v>45481</v>
      </c>
      <c r="B169" t="s">
        <v>16</v>
      </c>
      <c r="D169" s="6">
        <v>45467</v>
      </c>
      <c r="E169" s="8">
        <v>45467</v>
      </c>
      <c r="F169" s="1">
        <v>0</v>
      </c>
      <c r="G169" s="1">
        <v>0</v>
      </c>
      <c r="H169" s="1" cm="1">
        <f t="array" ref="H169">IFERROR(LOOKUP(2,1/(($B$2:B168=B169)*($C$2:C168=C169)), $L$2:L168), 0)</f>
        <v>36200000</v>
      </c>
      <c r="I169" s="1">
        <f t="shared" si="19"/>
        <v>0</v>
      </c>
      <c r="J169" s="1">
        <v>10000000</v>
      </c>
      <c r="K169" s="1">
        <f t="shared" si="20"/>
        <v>-10000000</v>
      </c>
      <c r="L169" s="1">
        <f t="shared" si="21"/>
        <v>26200000</v>
      </c>
      <c r="M169" s="1">
        <v>0</v>
      </c>
      <c r="N169" s="9" cm="1">
        <f t="array" ref="N16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45486</v>
      </c>
    </row>
    <row r="170" spans="1:14">
      <c r="A170" s="6">
        <v>45481</v>
      </c>
      <c r="B170" t="s">
        <v>71</v>
      </c>
      <c r="D170" s="6">
        <v>45453</v>
      </c>
      <c r="E170" s="8">
        <v>45479</v>
      </c>
      <c r="F170" s="1">
        <v>18755000</v>
      </c>
      <c r="G170" s="1">
        <v>18755000</v>
      </c>
      <c r="H170" s="1" cm="1">
        <f t="array" ref="H170">IFERROR(LOOKUP(2,1/(($B$2:B169=B170)*($C$2:C169=C170)), $L$2:L169), 0)</f>
        <v>193000</v>
      </c>
      <c r="I170" s="1">
        <f t="shared" si="19"/>
        <v>0</v>
      </c>
      <c r="J170" s="1">
        <v>18880000</v>
      </c>
      <c r="K170" s="1">
        <f t="shared" si="20"/>
        <v>-125000</v>
      </c>
      <c r="L170" s="1">
        <f t="shared" si="21"/>
        <v>68000</v>
      </c>
      <c r="M170" s="1">
        <v>200000</v>
      </c>
      <c r="N170" s="9" cm="1">
        <f t="array" ref="N17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45494</v>
      </c>
    </row>
    <row r="171" spans="1:14">
      <c r="A171" s="6">
        <v>45482</v>
      </c>
      <c r="B171" t="s">
        <v>26</v>
      </c>
      <c r="D171" s="6">
        <v>45451</v>
      </c>
      <c r="E171" s="8">
        <v>45479</v>
      </c>
      <c r="F171" s="1">
        <v>5074000</v>
      </c>
      <c r="G171" s="1">
        <v>5074000</v>
      </c>
      <c r="H171" s="1" cm="1">
        <f t="array" ref="H171">IFERROR(LOOKUP(2,1/(($B$2:B170=B171)*($C$2:C170=C171)), $L$2:L170), 0)</f>
        <v>0</v>
      </c>
      <c r="I171" s="1">
        <f t="shared" si="19"/>
        <v>0</v>
      </c>
      <c r="J171" s="1">
        <v>5074000</v>
      </c>
      <c r="K171" s="1">
        <f t="shared" si="20"/>
        <v>0</v>
      </c>
      <c r="L171" s="1">
        <f t="shared" si="21"/>
        <v>0</v>
      </c>
      <c r="M171" s="1">
        <v>100000</v>
      </c>
      <c r="N171" s="9" t="str" cm="1">
        <f t="array" ref="N17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72" spans="1:14">
      <c r="A172" s="6">
        <v>45482</v>
      </c>
      <c r="B172" t="s">
        <v>73</v>
      </c>
      <c r="D172" s="6">
        <v>45452</v>
      </c>
      <c r="E172" s="8">
        <v>45465</v>
      </c>
      <c r="F172" s="1">
        <v>1093000</v>
      </c>
      <c r="G172" s="1">
        <v>1093000</v>
      </c>
      <c r="H172" s="1" cm="1">
        <f t="array" ref="H172">IFERROR(LOOKUP(2,1/(($B$2:B171=B172)*($C$2:C171=C172)), $L$2:L171), 0)</f>
        <v>0</v>
      </c>
      <c r="I172" s="1">
        <f t="shared" si="19"/>
        <v>0</v>
      </c>
      <c r="J172" s="1">
        <v>1093000</v>
      </c>
      <c r="K172" s="1">
        <f t="shared" si="20"/>
        <v>0</v>
      </c>
      <c r="L172" s="1">
        <f t="shared" si="21"/>
        <v>0</v>
      </c>
      <c r="M172" s="1">
        <v>50000</v>
      </c>
      <c r="N172" s="9" t="str" cm="1">
        <f t="array" ref="N17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73" spans="1:14">
      <c r="A173" s="6">
        <v>45482</v>
      </c>
      <c r="B173" t="s">
        <v>76</v>
      </c>
      <c r="D173" s="6">
        <v>45457</v>
      </c>
      <c r="E173" s="8">
        <v>45466</v>
      </c>
      <c r="F173" s="1">
        <v>3065000</v>
      </c>
      <c r="G173" s="1">
        <v>3065000</v>
      </c>
      <c r="H173" s="1" cm="1">
        <f t="array" ref="H173">IFERROR(LOOKUP(2,1/(($B$2:B172=B173)*($C$2:C172=C173)), $L$2:L172), 0)</f>
        <v>0</v>
      </c>
      <c r="I173" s="1">
        <f t="shared" si="19"/>
        <v>0</v>
      </c>
      <c r="J173" s="1">
        <v>2500000</v>
      </c>
      <c r="K173" s="1">
        <f t="shared" si="20"/>
        <v>565000</v>
      </c>
      <c r="L173" s="1">
        <f t="shared" si="21"/>
        <v>565000</v>
      </c>
      <c r="M173" s="1">
        <v>0</v>
      </c>
      <c r="N173" s="9" cm="1">
        <f t="array" ref="N17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45486</v>
      </c>
    </row>
    <row r="174" spans="1:14">
      <c r="A174" s="6">
        <v>45486</v>
      </c>
      <c r="B174" t="s">
        <v>16</v>
      </c>
      <c r="D174" s="6">
        <v>45467</v>
      </c>
      <c r="E174" s="8">
        <v>45467</v>
      </c>
      <c r="F174" s="1">
        <v>0</v>
      </c>
      <c r="G174" s="1">
        <v>0</v>
      </c>
      <c r="H174" s="1" cm="1">
        <f t="array" ref="H174">IFERROR(LOOKUP(2,1/(($B$2:B173=B174)*($C$2:C173=C174)), $L$2:L173), 0)</f>
        <v>26200000</v>
      </c>
      <c r="I174" s="1">
        <f t="shared" si="19"/>
        <v>0</v>
      </c>
      <c r="J174" s="1">
        <v>10000000</v>
      </c>
      <c r="K174" s="1">
        <f t="shared" si="20"/>
        <v>-10000000</v>
      </c>
      <c r="L174" s="1">
        <f t="shared" si="21"/>
        <v>16200000</v>
      </c>
      <c r="M174" s="1">
        <v>0</v>
      </c>
      <c r="N174" s="9" cm="1">
        <f t="array" ref="N17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45488</v>
      </c>
    </row>
    <row r="175" spans="1:14">
      <c r="A175" s="6">
        <v>45486</v>
      </c>
      <c r="B175" t="s">
        <v>76</v>
      </c>
      <c r="D175" s="6">
        <v>45443</v>
      </c>
      <c r="E175" s="8">
        <v>45456</v>
      </c>
      <c r="F175" s="1">
        <v>2675000</v>
      </c>
      <c r="G175" s="1">
        <v>2675000</v>
      </c>
      <c r="H175" s="1" cm="1">
        <f t="array" ref="H175">IFERROR(LOOKUP(2,1/(($B$2:B174=B175)*($C$2:C174=C175)), $L$2:L174), 0)</f>
        <v>565000</v>
      </c>
      <c r="I175" s="1">
        <f t="shared" si="19"/>
        <v>0</v>
      </c>
      <c r="J175" s="1">
        <v>2675000</v>
      </c>
      <c r="K175" s="1">
        <f t="shared" si="20"/>
        <v>0</v>
      </c>
      <c r="L175" s="1">
        <f t="shared" si="21"/>
        <v>565000</v>
      </c>
      <c r="M175" s="1">
        <v>100000</v>
      </c>
      <c r="N175" s="9" cm="1">
        <f t="array" ref="N17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45503</v>
      </c>
    </row>
    <row r="176" spans="1:14">
      <c r="A176" s="6">
        <v>45488</v>
      </c>
      <c r="B176" t="s">
        <v>16</v>
      </c>
      <c r="D176" s="6">
        <v>45468</v>
      </c>
      <c r="E176" s="8">
        <v>45485</v>
      </c>
      <c r="F176" s="1">
        <v>2992000</v>
      </c>
      <c r="G176" s="1">
        <v>2992000</v>
      </c>
      <c r="H176" s="1" cm="1">
        <f t="array" ref="H176">IFERROR(LOOKUP(2,1/(($B$2:B175=B176)*($C$2:C175=C176)), $L$2:L175), 0)</f>
        <v>16200000</v>
      </c>
      <c r="I176" s="1">
        <f t="shared" si="19"/>
        <v>0</v>
      </c>
      <c r="J176" s="1">
        <v>2565000</v>
      </c>
      <c r="K176" s="1">
        <f t="shared" si="20"/>
        <v>427000</v>
      </c>
      <c r="L176" s="1">
        <f t="shared" si="21"/>
        <v>16627000</v>
      </c>
      <c r="M176" s="1">
        <v>45000</v>
      </c>
      <c r="N176" s="9" cm="1">
        <f t="array" ref="N17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45510</v>
      </c>
    </row>
    <row r="177" spans="1:14">
      <c r="A177" s="6">
        <v>45488</v>
      </c>
      <c r="B177" t="s">
        <v>74</v>
      </c>
      <c r="D177" s="6">
        <v>45473</v>
      </c>
      <c r="E177" s="8">
        <v>45486</v>
      </c>
      <c r="F177" s="1">
        <v>6732000</v>
      </c>
      <c r="G177" s="1">
        <v>6732000</v>
      </c>
      <c r="H177" s="1" cm="1">
        <f t="array" ref="H177">IFERROR(LOOKUP(2,1/(($B$2:B176=B177)*($C$2:C176=C177)), $L$2:L176), 0)</f>
        <v>0</v>
      </c>
      <c r="I177" s="1">
        <f t="shared" si="19"/>
        <v>0</v>
      </c>
      <c r="J177" s="1">
        <v>6031000</v>
      </c>
      <c r="K177" s="1">
        <f t="shared" si="20"/>
        <v>701000</v>
      </c>
      <c r="L177" s="1">
        <f t="shared" si="21"/>
        <v>701000</v>
      </c>
      <c r="M177" s="1">
        <v>100000</v>
      </c>
      <c r="N177" s="9" cm="1">
        <f t="array" ref="N17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45506</v>
      </c>
    </row>
    <row r="178" spans="1:14">
      <c r="A178" s="6">
        <v>45489</v>
      </c>
      <c r="B178" t="s">
        <v>68</v>
      </c>
      <c r="D178" s="6">
        <v>45474</v>
      </c>
      <c r="E178" s="8">
        <v>45487</v>
      </c>
      <c r="F178" s="1">
        <v>5359000</v>
      </c>
      <c r="G178" s="1">
        <v>5359000</v>
      </c>
      <c r="H178" s="1" cm="1">
        <f t="array" ref="H178">IFERROR(LOOKUP(2,1/(($B$2:B177=B178)*($C$2:C177=C178)), $L$2:L177), 0)</f>
        <v>1733000</v>
      </c>
      <c r="I178" s="1">
        <f t="shared" si="19"/>
        <v>0</v>
      </c>
      <c r="J178" s="1">
        <v>6500000</v>
      </c>
      <c r="K178" s="1">
        <f t="shared" si="20"/>
        <v>-1141000</v>
      </c>
      <c r="L178" s="1">
        <f t="shared" si="21"/>
        <v>592000</v>
      </c>
      <c r="M178" s="1">
        <v>100000</v>
      </c>
      <c r="N178" s="9" cm="1">
        <f t="array" ref="N17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45548</v>
      </c>
    </row>
    <row r="179" spans="1:14">
      <c r="A179" s="6">
        <v>45489</v>
      </c>
      <c r="B179" t="s">
        <v>53</v>
      </c>
      <c r="D179" s="6">
        <v>45466</v>
      </c>
      <c r="E179" s="8">
        <v>45478</v>
      </c>
      <c r="F179" s="1">
        <v>13163000</v>
      </c>
      <c r="G179" s="1">
        <v>13163000</v>
      </c>
      <c r="H179" s="1" cm="1">
        <f t="array" ref="H179">IFERROR(LOOKUP(2,1/(($B$2:B178=B179)*($C$2:C178=C179)), $L$2:L178), 0)</f>
        <v>1754000</v>
      </c>
      <c r="I179" s="1">
        <f t="shared" si="19"/>
        <v>0</v>
      </c>
      <c r="J179" s="1">
        <v>14917000</v>
      </c>
      <c r="K179" s="1">
        <f t="shared" si="20"/>
        <v>-1754000</v>
      </c>
      <c r="L179" s="1">
        <f t="shared" si="21"/>
        <v>0</v>
      </c>
      <c r="M179" s="1">
        <v>100000</v>
      </c>
      <c r="N179" s="9" t="str" cm="1">
        <f t="array" ref="N17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0" spans="1:14">
      <c r="A180" s="6">
        <v>45494</v>
      </c>
      <c r="B180" t="s">
        <v>71</v>
      </c>
      <c r="D180" s="6">
        <v>45480</v>
      </c>
      <c r="E180" s="8">
        <v>45492</v>
      </c>
      <c r="F180" s="1">
        <v>12105000</v>
      </c>
      <c r="G180" s="1">
        <v>12105000</v>
      </c>
      <c r="H180" s="1" cm="1">
        <f t="array" ref="H180">IFERROR(LOOKUP(2,1/(($B$2:B179=B180)*($C$2:C179=C180)), $L$2:L179), 0)</f>
        <v>68000</v>
      </c>
      <c r="I180" s="1">
        <f t="shared" si="19"/>
        <v>0</v>
      </c>
      <c r="J180" s="1">
        <v>12105000</v>
      </c>
      <c r="K180" s="1">
        <f t="shared" si="20"/>
        <v>0</v>
      </c>
      <c r="L180" s="1">
        <f t="shared" si="21"/>
        <v>68000</v>
      </c>
      <c r="M180" s="1">
        <v>100000</v>
      </c>
      <c r="N180" s="9" cm="1">
        <f t="array" ref="N18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45511</v>
      </c>
    </row>
    <row r="181" spans="1:14">
      <c r="A181" s="6">
        <v>45494</v>
      </c>
      <c r="B181" t="s">
        <v>19</v>
      </c>
      <c r="D181" s="6">
        <v>45478</v>
      </c>
      <c r="E181" s="8">
        <v>45492</v>
      </c>
      <c r="F181" s="1">
        <v>2916000</v>
      </c>
      <c r="G181" s="1">
        <v>2916000</v>
      </c>
      <c r="H181" s="1" cm="1">
        <f t="array" ref="H181">IFERROR(LOOKUP(2,1/(($B$2:B180=B181)*($C$2:C180=C181)), $L$2:L180), 0)</f>
        <v>220000</v>
      </c>
      <c r="I181" s="1">
        <f t="shared" si="19"/>
        <v>0</v>
      </c>
      <c r="J181" s="1">
        <v>2916000</v>
      </c>
      <c r="K181" s="1">
        <f t="shared" si="20"/>
        <v>0</v>
      </c>
      <c r="L181" s="1">
        <f t="shared" si="21"/>
        <v>220000</v>
      </c>
      <c r="M181" s="1">
        <v>100000</v>
      </c>
      <c r="N181" s="9" t="str" cm="1">
        <f t="array" ref="N18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182" spans="1:14">
      <c r="A182" s="6">
        <v>45499</v>
      </c>
      <c r="B182" t="s">
        <v>24</v>
      </c>
      <c r="C182" t="s">
        <v>70</v>
      </c>
      <c r="D182" s="6">
        <v>45471</v>
      </c>
      <c r="E182" s="8">
        <v>45498</v>
      </c>
      <c r="F182" s="1">
        <v>0</v>
      </c>
      <c r="G182" s="1">
        <v>0</v>
      </c>
      <c r="H182" s="1" cm="1">
        <f t="array" ref="H182">IFERROR(LOOKUP(2,1/(($B$2:B181=B182)*($C$2:C181=C182)), $L$2:L181), 0)</f>
        <v>1075000</v>
      </c>
      <c r="I182" s="1">
        <f t="shared" ref="I182:I219" si="22">G182-F182</f>
        <v>0</v>
      </c>
      <c r="J182" s="1">
        <v>250000</v>
      </c>
      <c r="K182" s="1">
        <f t="shared" ref="K182:K219" si="23">G182-J182</f>
        <v>-250000</v>
      </c>
      <c r="L182" s="1">
        <f t="shared" ref="L182:L219" si="24">G182-J182+H182</f>
        <v>825000</v>
      </c>
      <c r="N182" s="9" cm="1">
        <f t="array" ref="N18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45527</v>
      </c>
    </row>
    <row r="183" spans="1:14">
      <c r="A183" s="6">
        <v>45499</v>
      </c>
      <c r="B183" t="s">
        <v>24</v>
      </c>
      <c r="C183" t="s">
        <v>25</v>
      </c>
      <c r="D183" s="6">
        <v>45471</v>
      </c>
      <c r="E183" s="8">
        <v>45498</v>
      </c>
      <c r="F183" s="1">
        <v>0</v>
      </c>
      <c r="G183" s="1">
        <v>0</v>
      </c>
      <c r="H183" s="1" cm="1">
        <f t="array" ref="H183">IFERROR(LOOKUP(2,1/(($B$2:B182=B183)*($C$2:C182=C183)), $L$2:L182), 0)</f>
        <v>436000</v>
      </c>
      <c r="I183" s="1">
        <f t="shared" si="22"/>
        <v>0</v>
      </c>
      <c r="J183" s="1">
        <v>436000</v>
      </c>
      <c r="K183" s="1">
        <f t="shared" si="23"/>
        <v>-436000</v>
      </c>
      <c r="L183" s="1">
        <f t="shared" si="24"/>
        <v>0</v>
      </c>
      <c r="N183" s="9" t="str" cm="1">
        <f t="array" ref="N18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4" spans="1:14">
      <c r="A184" s="6">
        <v>45499</v>
      </c>
      <c r="B184" t="s">
        <v>28</v>
      </c>
      <c r="C184" t="s">
        <v>85</v>
      </c>
      <c r="D184" s="6">
        <v>45471</v>
      </c>
      <c r="E184" s="8">
        <v>45498</v>
      </c>
      <c r="F184" s="1">
        <v>586000</v>
      </c>
      <c r="G184" s="1">
        <v>586000</v>
      </c>
      <c r="H184" s="1" cm="1">
        <f t="array" ref="H184">IFERROR(LOOKUP(2,1/(($B$2:B183=B184)*($C$2:C183=C184)), $L$2:L183), 0)</f>
        <v>0</v>
      </c>
      <c r="I184" s="1">
        <f t="shared" si="22"/>
        <v>0</v>
      </c>
      <c r="J184" s="1">
        <v>586000</v>
      </c>
      <c r="K184" s="1">
        <f t="shared" si="23"/>
        <v>0</v>
      </c>
      <c r="L184" s="1">
        <f t="shared" si="24"/>
        <v>0</v>
      </c>
      <c r="N184" s="9" t="str" cm="1">
        <f t="array" ref="N18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5" spans="1:14">
      <c r="A185" s="6">
        <v>45499</v>
      </c>
      <c r="B185" t="s">
        <v>51</v>
      </c>
      <c r="D185" s="6">
        <v>45472</v>
      </c>
      <c r="E185" s="8">
        <v>45496</v>
      </c>
      <c r="F185" s="1">
        <v>164000</v>
      </c>
      <c r="G185" s="1">
        <v>164000</v>
      </c>
      <c r="H185" s="1" cm="1">
        <f t="array" ref="H185">IFERROR(LOOKUP(2,1/(($B$2:B184=B185)*($C$2:C184=C185)), $L$2:L184), 0)</f>
        <v>0</v>
      </c>
      <c r="I185" s="1">
        <f t="shared" si="22"/>
        <v>0</v>
      </c>
      <c r="J185" s="1">
        <v>164000</v>
      </c>
      <c r="K185" s="1">
        <f t="shared" si="23"/>
        <v>0</v>
      </c>
      <c r="L185" s="1">
        <f t="shared" si="24"/>
        <v>0</v>
      </c>
      <c r="M185" s="1">
        <v>6000</v>
      </c>
      <c r="N185" s="9" t="str" cm="1">
        <f t="array" ref="N18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6" spans="1:14">
      <c r="A186" s="6">
        <v>45500</v>
      </c>
      <c r="B186" t="s">
        <v>53</v>
      </c>
      <c r="D186" s="6">
        <v>45479</v>
      </c>
      <c r="E186" s="8">
        <v>45492</v>
      </c>
      <c r="F186" s="1">
        <v>30121000</v>
      </c>
      <c r="G186" s="1">
        <v>30121000</v>
      </c>
      <c r="H186" s="1" cm="1">
        <f t="array" ref="H186">IFERROR(LOOKUP(2,1/(($B$2:B185=B186)*($C$2:C185=C186)), $L$2:L185), 0)</f>
        <v>0</v>
      </c>
      <c r="I186" s="1">
        <f t="shared" si="22"/>
        <v>0</v>
      </c>
      <c r="J186" s="1">
        <v>30093000</v>
      </c>
      <c r="K186" s="1">
        <f t="shared" si="23"/>
        <v>28000</v>
      </c>
      <c r="L186" s="1">
        <f t="shared" si="24"/>
        <v>28000</v>
      </c>
      <c r="M186" s="1">
        <v>200000</v>
      </c>
      <c r="N186" s="9" cm="1">
        <f t="array" ref="N18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187" spans="1:14">
      <c r="A187" s="6">
        <v>45500</v>
      </c>
      <c r="B187" t="s">
        <v>24</v>
      </c>
      <c r="C187" t="s">
        <v>65</v>
      </c>
      <c r="D187" s="6">
        <v>45472</v>
      </c>
      <c r="E187" s="8">
        <v>45496</v>
      </c>
      <c r="F187" s="1">
        <v>419000</v>
      </c>
      <c r="G187" s="1">
        <v>419000</v>
      </c>
      <c r="H187" s="1" cm="1">
        <f t="array" ref="H187">IFERROR(LOOKUP(2,1/(($B$2:B186=B187)*($C$2:C186=C187)), $L$2:L186), 0)</f>
        <v>0</v>
      </c>
      <c r="I187" s="1">
        <f t="shared" si="22"/>
        <v>0</v>
      </c>
      <c r="J187" s="1">
        <v>400000</v>
      </c>
      <c r="K187" s="1">
        <f t="shared" si="23"/>
        <v>19000</v>
      </c>
      <c r="L187" s="1">
        <f t="shared" si="24"/>
        <v>19000</v>
      </c>
      <c r="N187" s="9" cm="1">
        <f t="array" ref="N18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45517</v>
      </c>
    </row>
    <row r="188" spans="1:14">
      <c r="A188" s="6">
        <v>45501</v>
      </c>
      <c r="B188" t="s">
        <v>73</v>
      </c>
      <c r="D188" s="6">
        <v>45466</v>
      </c>
      <c r="E188" s="8">
        <v>45479</v>
      </c>
      <c r="F188" s="1">
        <v>2029000</v>
      </c>
      <c r="G188" s="1">
        <v>2029000</v>
      </c>
      <c r="H188" s="1" cm="1">
        <f t="array" ref="H188">IFERROR(LOOKUP(2,1/(($B$2:B187=B188)*($C$2:C187=C188)), $L$2:L187), 0)</f>
        <v>0</v>
      </c>
      <c r="I188" s="1">
        <f t="shared" si="22"/>
        <v>0</v>
      </c>
      <c r="J188" s="1">
        <v>2029000</v>
      </c>
      <c r="K188" s="1">
        <f t="shared" si="23"/>
        <v>0</v>
      </c>
      <c r="L188" s="1">
        <f t="shared" si="24"/>
        <v>0</v>
      </c>
      <c r="M188" s="1">
        <v>50000</v>
      </c>
      <c r="N188" s="9" t="str" cm="1">
        <f t="array" ref="N18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89" spans="1:14">
      <c r="A189" s="6">
        <v>45501</v>
      </c>
      <c r="B189" t="s">
        <v>24</v>
      </c>
      <c r="C189" t="s">
        <v>26</v>
      </c>
      <c r="D189" s="6">
        <v>45472</v>
      </c>
      <c r="E189" s="8">
        <v>45497</v>
      </c>
      <c r="F189" s="1">
        <v>472000</v>
      </c>
      <c r="G189" s="1">
        <v>472000</v>
      </c>
      <c r="H189" s="1" cm="1">
        <f t="array" ref="H189">IFERROR(LOOKUP(2,1/(($B$2:B188=B189)*($C$2:C188=C189)), $L$2:L188), 0)</f>
        <v>0</v>
      </c>
      <c r="I189" s="1">
        <f t="shared" si="22"/>
        <v>0</v>
      </c>
      <c r="J189" s="1">
        <v>379000</v>
      </c>
      <c r="K189" s="1">
        <f t="shared" si="23"/>
        <v>93000</v>
      </c>
      <c r="L189" s="1">
        <f t="shared" si="24"/>
        <v>93000</v>
      </c>
      <c r="N189" s="9" cm="1">
        <f t="array" ref="N18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45543</v>
      </c>
    </row>
    <row r="190" spans="1:14">
      <c r="A190" s="6">
        <v>45503</v>
      </c>
      <c r="B190" t="s">
        <v>76</v>
      </c>
      <c r="D190" s="6">
        <v>45467</v>
      </c>
      <c r="E190" s="8">
        <v>45479</v>
      </c>
      <c r="F190" s="1">
        <v>3657000</v>
      </c>
      <c r="G190" s="1">
        <v>3657000</v>
      </c>
      <c r="H190" s="1" cm="1">
        <f t="array" ref="H190">IFERROR(LOOKUP(2,1/(($B$2:B189=B190)*($C$2:C189=C190)), $L$2:L189), 0)</f>
        <v>565000</v>
      </c>
      <c r="I190" s="1">
        <f t="shared" si="22"/>
        <v>0</v>
      </c>
      <c r="J190" s="1">
        <v>4000000</v>
      </c>
      <c r="K190" s="1">
        <f t="shared" si="23"/>
        <v>-343000</v>
      </c>
      <c r="L190" s="1">
        <f t="shared" si="24"/>
        <v>222000</v>
      </c>
      <c r="N190" s="9" cm="1">
        <f t="array" ref="N19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45516</v>
      </c>
    </row>
    <row r="191" spans="1:14">
      <c r="A191" s="6">
        <v>45503</v>
      </c>
      <c r="B191" t="s">
        <v>75</v>
      </c>
      <c r="D191" s="6">
        <v>45450</v>
      </c>
      <c r="E191" s="8">
        <v>45477</v>
      </c>
      <c r="F191" s="1">
        <f>SUM(13065000,21031000)</f>
        <v>34096000</v>
      </c>
      <c r="G191" s="1">
        <v>34096000</v>
      </c>
      <c r="H191" s="1" cm="1">
        <f t="array" ref="H191">IFERROR(LOOKUP(2,1/(($B$2:B190=B191)*($C$2:C190=C191)), $L$2:L190), 0)</f>
        <v>1500000</v>
      </c>
      <c r="I191" s="1">
        <f t="shared" si="22"/>
        <v>0</v>
      </c>
      <c r="J191" s="1">
        <v>24096000</v>
      </c>
      <c r="K191" s="1">
        <f t="shared" si="23"/>
        <v>10000000</v>
      </c>
      <c r="L191" s="1">
        <f t="shared" si="24"/>
        <v>11500000</v>
      </c>
      <c r="M191" s="1">
        <v>200000</v>
      </c>
      <c r="N191" s="9" cm="1">
        <f t="array" ref="N19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45516</v>
      </c>
    </row>
    <row r="192" spans="1:14">
      <c r="A192" s="6">
        <v>45506</v>
      </c>
      <c r="B192" t="s">
        <v>74</v>
      </c>
      <c r="D192" s="6">
        <v>45487</v>
      </c>
      <c r="E192" s="8">
        <v>45500</v>
      </c>
      <c r="F192" s="1">
        <f>SUM(7540000,1624000)</f>
        <v>9164000</v>
      </c>
      <c r="G192" s="1">
        <v>9164000</v>
      </c>
      <c r="H192" s="1" cm="1">
        <f t="array" ref="H192">IFERROR(LOOKUP(2,1/(($B$2:B191=B192)*($C$2:C191=C192)), $L$2:L191), 0)</f>
        <v>701000</v>
      </c>
      <c r="I192" s="1">
        <f t="shared" si="22"/>
        <v>0</v>
      </c>
      <c r="J192" s="1">
        <v>9865000</v>
      </c>
      <c r="K192" s="1">
        <f t="shared" si="23"/>
        <v>-701000</v>
      </c>
      <c r="L192" s="1">
        <f t="shared" si="24"/>
        <v>0</v>
      </c>
      <c r="M192" s="1">
        <v>100000</v>
      </c>
      <c r="N192" s="9" t="str" cm="1">
        <f t="array" ref="N19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3" spans="1:14">
      <c r="A193" s="6">
        <v>45510</v>
      </c>
      <c r="B193" t="s">
        <v>86</v>
      </c>
      <c r="D193" s="6">
        <v>45493</v>
      </c>
      <c r="E193" s="8">
        <v>45506</v>
      </c>
      <c r="F193" s="1">
        <v>3909000</v>
      </c>
      <c r="G193" s="1">
        <v>3909000</v>
      </c>
      <c r="H193" s="1" cm="1">
        <f t="array" ref="H193">IFERROR(LOOKUP(2,1/(($B$2:B192=B193)*($C$2:C192=C193)), $L$2:L192), 0)</f>
        <v>0</v>
      </c>
      <c r="I193" s="1">
        <f t="shared" si="22"/>
        <v>0</v>
      </c>
      <c r="J193" s="1">
        <v>3909000</v>
      </c>
      <c r="K193" s="1">
        <f t="shared" si="23"/>
        <v>0</v>
      </c>
      <c r="L193" s="1">
        <f t="shared" si="24"/>
        <v>0</v>
      </c>
      <c r="M193" s="1">
        <v>100000</v>
      </c>
      <c r="N193" s="9" t="str" cm="1">
        <f t="array" ref="N19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4" spans="1:14">
      <c r="A194" s="6">
        <v>45510</v>
      </c>
      <c r="B194" t="s">
        <v>16</v>
      </c>
      <c r="D194" s="6">
        <v>45486</v>
      </c>
      <c r="E194" s="8">
        <v>45505</v>
      </c>
      <c r="F194" s="1">
        <v>3325000</v>
      </c>
      <c r="G194" s="1">
        <v>3325000</v>
      </c>
      <c r="H194" s="1" cm="1">
        <f t="array" ref="H194">IFERROR(LOOKUP(2,1/(($B$2:B193=B194)*($C$2:C193=C194)), $L$2:L193), 0)</f>
        <v>16627000</v>
      </c>
      <c r="I194" s="1">
        <f t="shared" si="22"/>
        <v>0</v>
      </c>
      <c r="J194" s="1">
        <v>3325000</v>
      </c>
      <c r="K194" s="1">
        <f t="shared" si="23"/>
        <v>0</v>
      </c>
      <c r="L194" s="1">
        <f t="shared" si="24"/>
        <v>16627000</v>
      </c>
      <c r="M194" s="1">
        <v>100000</v>
      </c>
      <c r="N194" s="9" cm="1">
        <f t="array" ref="N19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45527</v>
      </c>
    </row>
    <row r="195" spans="1:14">
      <c r="A195" s="6">
        <v>45511</v>
      </c>
      <c r="B195" t="s">
        <v>71</v>
      </c>
      <c r="D195" s="6">
        <v>45493</v>
      </c>
      <c r="E195" s="8">
        <v>45506</v>
      </c>
      <c r="F195" s="1">
        <v>11736000</v>
      </c>
      <c r="G195" s="1">
        <v>11736000</v>
      </c>
      <c r="H195" s="1" cm="1">
        <f t="array" ref="H195">IFERROR(LOOKUP(2,1/(($B$2:B194=B195)*($C$2:C194=C195)), $L$2:L194), 0)</f>
        <v>68000</v>
      </c>
      <c r="I195" s="1">
        <f t="shared" si="22"/>
        <v>0</v>
      </c>
      <c r="J195" s="1">
        <v>11804000</v>
      </c>
      <c r="K195" s="1">
        <f t="shared" si="23"/>
        <v>-68000</v>
      </c>
      <c r="L195" s="1">
        <f t="shared" si="24"/>
        <v>0</v>
      </c>
      <c r="M195" s="1">
        <v>100000</v>
      </c>
      <c r="N195" s="9" t="str" cm="1">
        <f t="array" ref="N19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6" spans="1:14">
      <c r="A196" s="6">
        <v>45516</v>
      </c>
      <c r="B196" t="s">
        <v>76</v>
      </c>
      <c r="D196" s="6">
        <v>45480</v>
      </c>
      <c r="E196" s="8">
        <v>45506</v>
      </c>
      <c r="F196" s="1">
        <v>10101000</v>
      </c>
      <c r="G196" s="1">
        <v>10101000</v>
      </c>
      <c r="H196" s="1" cm="1">
        <f t="array" ref="H196">IFERROR(LOOKUP(2,1/(($B$2:B195=B196)*($C$2:C195=C196)), $L$2:L195), 0)</f>
        <v>222000</v>
      </c>
      <c r="I196" s="1">
        <f t="shared" si="22"/>
        <v>0</v>
      </c>
      <c r="J196" s="1">
        <v>5000000</v>
      </c>
      <c r="K196" s="1">
        <f t="shared" si="23"/>
        <v>5101000</v>
      </c>
      <c r="L196" s="1">
        <f t="shared" si="24"/>
        <v>5323000</v>
      </c>
      <c r="M196" s="1">
        <v>50000</v>
      </c>
      <c r="N196" s="9" cm="1">
        <f t="array" ref="N19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45525</v>
      </c>
    </row>
    <row r="197" spans="1:14">
      <c r="A197" s="6">
        <v>45516</v>
      </c>
      <c r="B197" t="s">
        <v>75</v>
      </c>
      <c r="D197" s="6">
        <v>45478</v>
      </c>
      <c r="E197" s="8">
        <v>45491</v>
      </c>
      <c r="F197" s="1">
        <v>16993000</v>
      </c>
      <c r="G197" s="1">
        <v>16993000</v>
      </c>
      <c r="H197" s="1" cm="1">
        <f t="array" ref="H197">IFERROR(LOOKUP(2,1/(($B$2:B196=B197)*($C$2:C196=C197)), $L$2:L196), 0)</f>
        <v>11500000</v>
      </c>
      <c r="I197" s="1">
        <f t="shared" si="22"/>
        <v>0</v>
      </c>
      <c r="J197" s="1">
        <v>20993000</v>
      </c>
      <c r="K197" s="1">
        <f t="shared" si="23"/>
        <v>-4000000</v>
      </c>
      <c r="L197" s="1">
        <f t="shared" si="24"/>
        <v>7500000</v>
      </c>
      <c r="M197" s="1">
        <v>100000</v>
      </c>
      <c r="N197" s="9" cm="1">
        <f t="array" ref="N19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45532</v>
      </c>
    </row>
    <row r="198" spans="1:14">
      <c r="A198" s="6">
        <v>45517</v>
      </c>
      <c r="B198" t="s">
        <v>73</v>
      </c>
      <c r="D198" s="6">
        <v>45480</v>
      </c>
      <c r="E198" s="8">
        <v>45498</v>
      </c>
      <c r="F198" s="1">
        <v>4204000</v>
      </c>
      <c r="G198" s="1">
        <v>4204000</v>
      </c>
      <c r="H198" s="1" cm="1">
        <f t="array" ref="H198">IFERROR(LOOKUP(2,1/(($B$2:B197=B198)*($C$2:C197=C198)), $L$2:L197), 0)</f>
        <v>0</v>
      </c>
      <c r="I198" s="1">
        <f t="shared" si="22"/>
        <v>0</v>
      </c>
      <c r="J198" s="1">
        <v>4204000</v>
      </c>
      <c r="K198" s="1">
        <f t="shared" si="23"/>
        <v>0</v>
      </c>
      <c r="L198" s="1">
        <f t="shared" si="24"/>
        <v>0</v>
      </c>
      <c r="M198" s="1">
        <v>100000</v>
      </c>
      <c r="N198" s="9" t="str" cm="1">
        <f t="array" ref="N19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199" spans="1:14">
      <c r="A199" s="6">
        <v>45517</v>
      </c>
      <c r="B199" t="s">
        <v>26</v>
      </c>
      <c r="D199" s="6">
        <v>45501</v>
      </c>
      <c r="E199" s="8">
        <v>45509</v>
      </c>
      <c r="F199" s="1">
        <v>651000</v>
      </c>
      <c r="G199" s="1">
        <v>651000</v>
      </c>
      <c r="H199" s="1" cm="1">
        <f t="array" ref="H199">IFERROR(LOOKUP(2,1/(($B$2:B198=B199)*($C$2:C198=C199)), $L$2:L198), 0)</f>
        <v>0</v>
      </c>
      <c r="I199" s="1">
        <f t="shared" si="22"/>
        <v>0</v>
      </c>
      <c r="J199" s="1">
        <v>651000</v>
      </c>
      <c r="K199" s="1">
        <f t="shared" si="23"/>
        <v>0</v>
      </c>
      <c r="L199" s="1">
        <f t="shared" si="24"/>
        <v>0</v>
      </c>
      <c r="N199" s="9" t="str" cm="1">
        <f t="array" ref="N19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00" spans="1:14">
      <c r="A200" s="6">
        <v>45517</v>
      </c>
      <c r="B200" t="s">
        <v>87</v>
      </c>
      <c r="D200" s="6">
        <v>45423</v>
      </c>
      <c r="E200" s="8">
        <v>45465</v>
      </c>
      <c r="F200" s="1">
        <v>2232000</v>
      </c>
      <c r="G200" s="1">
        <v>2291000</v>
      </c>
      <c r="H200" s="1" cm="1">
        <f t="array" ref="H200">IFERROR(LOOKUP(2,1/(($B$2:B199=B200)*($C$2:C199=C200)), $L$2:L199), 0)</f>
        <v>0</v>
      </c>
      <c r="I200" s="1">
        <f t="shared" si="22"/>
        <v>59000</v>
      </c>
      <c r="J200" s="1">
        <v>1280000</v>
      </c>
      <c r="K200" s="1">
        <f t="shared" si="23"/>
        <v>1011000</v>
      </c>
      <c r="L200" s="1">
        <f t="shared" si="24"/>
        <v>1011000</v>
      </c>
      <c r="M200" s="1">
        <v>50000</v>
      </c>
      <c r="N200" s="9" cm="1">
        <f t="array" ref="N20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1" spans="1:14">
      <c r="A201" s="6">
        <v>45517</v>
      </c>
      <c r="B201" t="s">
        <v>24</v>
      </c>
      <c r="C201" t="s">
        <v>65</v>
      </c>
      <c r="D201" s="6">
        <v>45497</v>
      </c>
      <c r="E201" s="8">
        <v>45516</v>
      </c>
      <c r="F201" s="1">
        <v>297000</v>
      </c>
      <c r="G201" s="1">
        <v>297000</v>
      </c>
      <c r="H201" s="1" cm="1">
        <f t="array" ref="H201">IFERROR(LOOKUP(2,1/(($B$2:B200=B201)*($C$2:C200=C201)), $L$2:L200), 0)</f>
        <v>19000</v>
      </c>
      <c r="I201" s="1">
        <f t="shared" si="22"/>
        <v>0</v>
      </c>
      <c r="J201" s="1">
        <v>300000</v>
      </c>
      <c r="K201" s="1">
        <f t="shared" si="23"/>
        <v>-3000</v>
      </c>
      <c r="L201" s="1">
        <f t="shared" si="24"/>
        <v>16000</v>
      </c>
      <c r="N201" s="9" cm="1">
        <f t="array" ref="N20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2" spans="1:14">
      <c r="A202" s="6">
        <v>45517</v>
      </c>
      <c r="B202" t="s">
        <v>24</v>
      </c>
      <c r="C202" t="s">
        <v>27</v>
      </c>
      <c r="D202" s="6">
        <v>45471</v>
      </c>
      <c r="E202" s="8">
        <v>45471</v>
      </c>
      <c r="F202" s="1">
        <v>0</v>
      </c>
      <c r="G202" s="1">
        <v>0</v>
      </c>
      <c r="H202" s="1" cm="1">
        <f t="array" ref="H202">IFERROR(LOOKUP(2,1/(($B$2:B201=B202)*($C$2:C201=C202)), $L$2:L201), 0)</f>
        <v>3090000</v>
      </c>
      <c r="I202" s="1">
        <f t="shared" si="22"/>
        <v>0</v>
      </c>
      <c r="J202" s="1">
        <v>570000</v>
      </c>
      <c r="K202" s="1">
        <f t="shared" si="23"/>
        <v>-570000</v>
      </c>
      <c r="L202" s="1">
        <f t="shared" si="24"/>
        <v>2520000</v>
      </c>
      <c r="N202" s="9" t="str" cm="1">
        <f t="array" ref="N20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03" spans="1:14">
      <c r="A203" s="6">
        <v>45517</v>
      </c>
      <c r="B203" t="s">
        <v>28</v>
      </c>
      <c r="C203" t="s">
        <v>54</v>
      </c>
      <c r="D203" s="6">
        <v>45473</v>
      </c>
      <c r="E203" s="8">
        <v>45510</v>
      </c>
      <c r="F203" s="1">
        <v>371000</v>
      </c>
      <c r="G203" s="1">
        <v>371000</v>
      </c>
      <c r="H203" s="1" cm="1">
        <f t="array" ref="H203">IFERROR(LOOKUP(2,1/(($B$2:B202=B203)*($C$2:C202=C203)), $L$2:L202), 0)</f>
        <v>200000</v>
      </c>
      <c r="I203" s="1">
        <f t="shared" si="22"/>
        <v>0</v>
      </c>
      <c r="J203" s="1">
        <v>551000</v>
      </c>
      <c r="K203" s="1">
        <f t="shared" si="23"/>
        <v>-180000</v>
      </c>
      <c r="L203" s="1">
        <f t="shared" si="24"/>
        <v>20000</v>
      </c>
      <c r="N203" s="9" cm="1">
        <f t="array" ref="N20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4" spans="1:14">
      <c r="A204" s="6">
        <v>45521</v>
      </c>
      <c r="B204" t="s">
        <v>88</v>
      </c>
      <c r="D204" s="6">
        <v>45467</v>
      </c>
      <c r="E204" s="8">
        <v>45499</v>
      </c>
      <c r="F204" s="1">
        <v>33942000</v>
      </c>
      <c r="G204" s="1">
        <v>33942000</v>
      </c>
      <c r="H204" s="1" cm="1">
        <f t="array" ref="H204">IFERROR(LOOKUP(2,1/(($B$2:B203=B204)*($C$2:C203=C204)), $L$2:L203), 0)</f>
        <v>0</v>
      </c>
      <c r="I204" s="1">
        <f t="shared" si="22"/>
        <v>0</v>
      </c>
      <c r="J204" s="1">
        <v>10000000</v>
      </c>
      <c r="K204" s="1">
        <f t="shared" si="23"/>
        <v>23942000</v>
      </c>
      <c r="L204" s="1">
        <f t="shared" si="24"/>
        <v>23942000</v>
      </c>
      <c r="M204" s="1">
        <v>100000</v>
      </c>
      <c r="N204" s="9" cm="1">
        <f t="array" ref="N20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45532</v>
      </c>
    </row>
    <row r="205" spans="1:14">
      <c r="A205" s="6">
        <v>45523</v>
      </c>
      <c r="B205" t="s">
        <v>86</v>
      </c>
      <c r="D205" s="6">
        <v>45507</v>
      </c>
      <c r="E205" s="8">
        <v>45519</v>
      </c>
      <c r="F205" s="1">
        <v>4782000</v>
      </c>
      <c r="G205" s="1">
        <v>4782000</v>
      </c>
      <c r="H205" s="1" cm="1">
        <f t="array" ref="H205">IFERROR(LOOKUP(2,1/(($B$2:B204=B205)*($C$2:C204=C205)), $L$2:L204), 0)</f>
        <v>0</v>
      </c>
      <c r="I205" s="1">
        <f t="shared" si="22"/>
        <v>0</v>
      </c>
      <c r="J205" s="1">
        <v>4782000</v>
      </c>
      <c r="K205" s="1">
        <f t="shared" si="23"/>
        <v>0</v>
      </c>
      <c r="L205" s="1">
        <f t="shared" si="24"/>
        <v>0</v>
      </c>
      <c r="M205" s="1">
        <v>100000</v>
      </c>
      <c r="N205" s="9" t="str" cm="1">
        <f t="array" ref="N20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06" spans="1:14">
      <c r="A206" s="6">
        <v>45525</v>
      </c>
      <c r="B206" t="s">
        <v>76</v>
      </c>
      <c r="D206" s="6">
        <v>45480</v>
      </c>
      <c r="E206" s="8">
        <v>45506</v>
      </c>
      <c r="F206" s="1">
        <v>0</v>
      </c>
      <c r="G206" s="1">
        <v>0</v>
      </c>
      <c r="H206" s="1" cm="1">
        <f t="array" ref="H206">IFERROR(LOOKUP(2,1/(($B$2:B205=B206)*($C$2:C205=C206)), $L$2:L205), 0)</f>
        <v>5323000</v>
      </c>
      <c r="I206" s="1">
        <f t="shared" si="22"/>
        <v>0</v>
      </c>
      <c r="J206" s="1">
        <v>5000000</v>
      </c>
      <c r="K206" s="1">
        <f t="shared" si="23"/>
        <v>-5000000</v>
      </c>
      <c r="L206" s="1">
        <f t="shared" si="24"/>
        <v>323000</v>
      </c>
      <c r="M206" s="1">
        <v>100000</v>
      </c>
      <c r="N206" s="9" cm="1">
        <f t="array" ref="N20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45547</v>
      </c>
    </row>
    <row r="207" spans="1:14">
      <c r="A207" s="6">
        <v>45526</v>
      </c>
      <c r="B207" t="s">
        <v>71</v>
      </c>
      <c r="D207" s="6">
        <v>45507</v>
      </c>
      <c r="E207" s="8">
        <v>45520</v>
      </c>
      <c r="F207" s="1">
        <v>9335000</v>
      </c>
      <c r="G207" s="1">
        <v>9335000</v>
      </c>
      <c r="H207" s="1" cm="1">
        <f t="array" ref="H207">IFERROR(LOOKUP(2,1/(($B$2:B206=B207)*($C$2:C206=C207)), $L$2:L206), 0)</f>
        <v>0</v>
      </c>
      <c r="I207" s="1">
        <f t="shared" si="22"/>
        <v>0</v>
      </c>
      <c r="J207" s="1">
        <v>9085000</v>
      </c>
      <c r="K207" s="1">
        <f t="shared" si="23"/>
        <v>250000</v>
      </c>
      <c r="L207" s="1">
        <f t="shared" si="24"/>
        <v>250000</v>
      </c>
      <c r="M207" s="1">
        <v>100000</v>
      </c>
      <c r="N207" s="9" cm="1">
        <f t="array" ref="N20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45536</v>
      </c>
    </row>
    <row r="208" spans="1:14">
      <c r="A208" s="6">
        <v>45527</v>
      </c>
      <c r="B208" t="s">
        <v>16</v>
      </c>
      <c r="D208" s="6">
        <v>45486</v>
      </c>
      <c r="E208" s="8">
        <v>45505</v>
      </c>
      <c r="F208" s="1">
        <v>0</v>
      </c>
      <c r="G208" s="1">
        <v>0</v>
      </c>
      <c r="H208" s="1" cm="1">
        <f t="array" ref="H208">IFERROR(LOOKUP(2,1/(($B$2:B207=B208)*($C$2:C207=C208)), $L$2:L207), 0)</f>
        <v>16627000</v>
      </c>
      <c r="I208" s="1">
        <f t="shared" si="22"/>
        <v>0</v>
      </c>
      <c r="J208" s="1">
        <v>10000000</v>
      </c>
      <c r="K208" s="1">
        <f t="shared" si="23"/>
        <v>-10000000</v>
      </c>
      <c r="L208" s="1">
        <f t="shared" si="24"/>
        <v>6627000</v>
      </c>
      <c r="N208" s="9" cm="1">
        <f t="array" ref="N20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45566</v>
      </c>
    </row>
    <row r="209" spans="1:14">
      <c r="A209" s="6">
        <v>45527</v>
      </c>
      <c r="B209" t="s">
        <v>74</v>
      </c>
      <c r="D209" s="6" cm="1">
        <f t="array" ref="D209">IFERROR(LOOKUP(2,1/(($B$2:B208=B209)*($C$2:C208=C209)), $E$2:E208)+1, 0)</f>
        <v>45501</v>
      </c>
      <c r="E209" s="8">
        <v>45519</v>
      </c>
      <c r="F209" s="1">
        <v>10977000</v>
      </c>
      <c r="G209" s="1">
        <v>10977000</v>
      </c>
      <c r="H209" s="1" cm="1">
        <f t="array" ref="H209">IFERROR(LOOKUP(2,1/(($B$2:B208=B209)*($C$2:C208=C209)), $L$2:L208), 0)</f>
        <v>0</v>
      </c>
      <c r="I209" s="1">
        <f t="shared" si="22"/>
        <v>0</v>
      </c>
      <c r="J209" s="1">
        <v>10977000</v>
      </c>
      <c r="K209" s="1">
        <f t="shared" si="23"/>
        <v>0</v>
      </c>
      <c r="L209" s="1">
        <f t="shared" si="24"/>
        <v>0</v>
      </c>
      <c r="M209" s="1">
        <v>100000</v>
      </c>
      <c r="N209" s="9" t="str" cm="1">
        <f t="array" ref="N20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0" spans="1:14">
      <c r="A210" s="6">
        <v>45527</v>
      </c>
      <c r="B210" t="s">
        <v>24</v>
      </c>
      <c r="C210" t="s">
        <v>89</v>
      </c>
      <c r="D210" s="6">
        <v>45514</v>
      </c>
      <c r="E210" s="8">
        <v>45527</v>
      </c>
      <c r="F210" s="1">
        <v>279000</v>
      </c>
      <c r="G210" s="1">
        <v>279000</v>
      </c>
      <c r="H210" s="1" cm="1">
        <f t="array" ref="H210">IFERROR(LOOKUP(2,1/(($B$2:B209=B210)*($C$2:C209=C210)), $L$2:L209), 0)</f>
        <v>0</v>
      </c>
      <c r="I210" s="1">
        <f>G210-F210</f>
        <v>0</v>
      </c>
      <c r="J210" s="1">
        <v>279000</v>
      </c>
      <c r="K210" s="1">
        <f>G210-J210</f>
        <v>0</v>
      </c>
      <c r="L210" s="1">
        <f>G210-J210+H210</f>
        <v>0</v>
      </c>
      <c r="N210" s="9" t="str" cm="1">
        <f t="array" ref="N21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1" spans="1:14">
      <c r="A211" s="6">
        <v>45527</v>
      </c>
      <c r="B211" t="s">
        <v>24</v>
      </c>
      <c r="C211" t="s">
        <v>70</v>
      </c>
      <c r="D211" s="6">
        <v>45498</v>
      </c>
      <c r="E211" s="8">
        <v>45498</v>
      </c>
      <c r="F211" s="1">
        <v>0</v>
      </c>
      <c r="G211" s="1">
        <v>0</v>
      </c>
      <c r="H211" s="1" cm="1">
        <f t="array" ref="H211">IFERROR(LOOKUP(2,1/(($B$2:B210=B211)*($C$2:C210=C211)), $L$2:L210), 0)</f>
        <v>825000</v>
      </c>
      <c r="I211" s="1">
        <f>G211-F211</f>
        <v>0</v>
      </c>
      <c r="J211" s="1">
        <v>625000</v>
      </c>
      <c r="K211" s="1">
        <f>G211-J211</f>
        <v>-625000</v>
      </c>
      <c r="L211" s="1">
        <f>G211-J211+H211</f>
        <v>200000</v>
      </c>
      <c r="N211" s="9" cm="1">
        <f t="array" ref="N21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12" spans="1:14">
      <c r="A212" s="6">
        <v>45528</v>
      </c>
      <c r="B212" t="s">
        <v>28</v>
      </c>
      <c r="C212" t="s">
        <v>90</v>
      </c>
      <c r="D212" s="10">
        <v>45509</v>
      </c>
      <c r="E212" s="8">
        <v>45514</v>
      </c>
      <c r="F212" s="1">
        <v>72000</v>
      </c>
      <c r="G212" s="1">
        <v>72000</v>
      </c>
      <c r="H212" s="1" cm="1">
        <f t="array" ref="H212">IFERROR(LOOKUP(2,1/(($B$2:B209=B212)*($C$2:C209=C212)), $L$2:L209), 0)</f>
        <v>0</v>
      </c>
      <c r="I212" s="1">
        <f t="shared" si="22"/>
        <v>0</v>
      </c>
      <c r="J212" s="1">
        <v>72000</v>
      </c>
      <c r="K212" s="1">
        <f t="shared" si="23"/>
        <v>0</v>
      </c>
      <c r="L212" s="1">
        <f t="shared" si="24"/>
        <v>0</v>
      </c>
      <c r="N212" s="9" t="str" cm="1">
        <f t="array" ref="N21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3" spans="1:14">
      <c r="A213" s="6">
        <v>45529</v>
      </c>
      <c r="B213" t="s">
        <v>91</v>
      </c>
      <c r="D213" s="10">
        <v>45509</v>
      </c>
      <c r="E213" s="8">
        <v>45524</v>
      </c>
      <c r="F213" s="1">
        <v>4863000</v>
      </c>
      <c r="G213" s="1">
        <v>4863000</v>
      </c>
      <c r="H213" s="1" cm="1">
        <f t="array" ref="H213">IFERROR(LOOKUP(2,1/(($B$2:B212=B213)*($C$2:C212=C213)), $L$2:L212), 0)</f>
        <v>0</v>
      </c>
      <c r="I213" s="1">
        <f t="shared" si="22"/>
        <v>0</v>
      </c>
      <c r="J213" s="1">
        <v>3615000</v>
      </c>
      <c r="K213" s="1">
        <f t="shared" si="23"/>
        <v>1248000</v>
      </c>
      <c r="L213" s="1">
        <f t="shared" si="24"/>
        <v>1248000</v>
      </c>
      <c r="M213" s="1">
        <v>100000</v>
      </c>
      <c r="N213" s="9" cm="1">
        <f t="array" ref="N21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45531</v>
      </c>
    </row>
    <row r="214" spans="1:14">
      <c r="A214" s="6">
        <v>45530</v>
      </c>
      <c r="B214" t="s">
        <v>92</v>
      </c>
      <c r="D214" s="10">
        <v>45506</v>
      </c>
      <c r="E214" s="8">
        <v>45525</v>
      </c>
      <c r="F214" s="1">
        <v>880000</v>
      </c>
      <c r="G214" s="1">
        <v>880000</v>
      </c>
      <c r="H214" s="1" cm="1">
        <f t="array" ref="H214">IFERROR(LOOKUP(2,1/(($B$2:B213=B214)*($C$2:C213=C214)), $L$2:L213), 0)</f>
        <v>0</v>
      </c>
      <c r="I214" s="1">
        <f t="shared" si="22"/>
        <v>0</v>
      </c>
      <c r="J214" s="1">
        <v>475000</v>
      </c>
      <c r="K214" s="1">
        <f t="shared" si="23"/>
        <v>405000</v>
      </c>
      <c r="L214" s="1">
        <f t="shared" si="24"/>
        <v>405000</v>
      </c>
      <c r="N214" s="9" cm="1">
        <f t="array" ref="N21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45543</v>
      </c>
    </row>
    <row r="215" spans="1:14">
      <c r="A215" s="6">
        <v>45531</v>
      </c>
      <c r="B215" t="s">
        <v>91</v>
      </c>
      <c r="D215" s="6">
        <v>45524</v>
      </c>
      <c r="E215" s="8">
        <v>45524</v>
      </c>
      <c r="F215" s="1">
        <v>0</v>
      </c>
      <c r="G215" s="1">
        <v>0</v>
      </c>
      <c r="H215" s="1" cm="1">
        <f t="array" ref="H215">IFERROR(LOOKUP(2,1/(($B$2:B214=B215)*($C$2:C214=C215)), $L$2:L214), 0)</f>
        <v>1248000</v>
      </c>
      <c r="I215" s="1">
        <f t="shared" si="22"/>
        <v>0</v>
      </c>
      <c r="J215" s="1">
        <v>1248000</v>
      </c>
      <c r="K215" s="1">
        <f t="shared" si="23"/>
        <v>-1248000</v>
      </c>
      <c r="L215" s="1">
        <f t="shared" si="24"/>
        <v>0</v>
      </c>
      <c r="N215" s="9" t="str" cm="1">
        <f t="array" ref="N21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6" spans="1:14">
      <c r="A216" s="6">
        <v>45532</v>
      </c>
      <c r="B216" t="s">
        <v>75</v>
      </c>
      <c r="D216" s="6" cm="1">
        <f t="array" ref="D216">IFERROR(LOOKUP(2,1/(($B$2:B215=B216)*($C$2:C215=C216)), $E$2:E215)+1, 0)</f>
        <v>45492</v>
      </c>
      <c r="E216" s="8">
        <v>45505</v>
      </c>
      <c r="F216" s="1">
        <v>10890000</v>
      </c>
      <c r="G216" s="1">
        <v>12924000</v>
      </c>
      <c r="H216" s="1" cm="1">
        <f t="array" ref="H216">IFERROR(LOOKUP(2,1/(($B$2:B215=B216)*($C$2:C215=C216)), $L$2:L215), 0)</f>
        <v>7500000</v>
      </c>
      <c r="I216" s="1">
        <f t="shared" si="22"/>
        <v>2034000</v>
      </c>
      <c r="J216" s="1">
        <v>15000000</v>
      </c>
      <c r="K216" s="1">
        <f t="shared" si="23"/>
        <v>-2076000</v>
      </c>
      <c r="L216" s="1">
        <f t="shared" si="24"/>
        <v>5424000</v>
      </c>
      <c r="M216" s="1">
        <v>150000</v>
      </c>
      <c r="N216" s="9" cm="1">
        <f t="array" ref="N21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45552</v>
      </c>
    </row>
    <row r="217" spans="1:14">
      <c r="A217" s="6">
        <v>45532</v>
      </c>
      <c r="B217" t="s">
        <v>88</v>
      </c>
      <c r="D217" s="6" cm="1">
        <f t="array" ref="D217">IFERROR(LOOKUP(2,1/(($B$2:B216=B217)*($C$2:C216=C217)), $E$2:E216)+1, 0)</f>
        <v>45500</v>
      </c>
      <c r="E217" s="8">
        <v>45530</v>
      </c>
      <c r="F217" s="1">
        <v>6207000</v>
      </c>
      <c r="G217" s="1">
        <v>6207000</v>
      </c>
      <c r="H217" s="1" cm="1">
        <f t="array" ref="H217">IFERROR(LOOKUP(2,1/(($B$2:B216=B217)*($C$2:C216=C217)), $L$2:L216), 0)</f>
        <v>23942000</v>
      </c>
      <c r="I217" s="1">
        <f t="shared" si="22"/>
        <v>0</v>
      </c>
      <c r="J217" s="1">
        <v>10000000</v>
      </c>
      <c r="K217" s="1">
        <f t="shared" si="23"/>
        <v>-3793000</v>
      </c>
      <c r="L217" s="1">
        <f t="shared" si="24"/>
        <v>20149000</v>
      </c>
      <c r="M217" s="1">
        <v>100000</v>
      </c>
      <c r="N217" s="9" cm="1">
        <f t="array" ref="N21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18" spans="1:14">
      <c r="A218" s="6">
        <v>45532</v>
      </c>
      <c r="B218" t="s">
        <v>24</v>
      </c>
      <c r="C218" t="s">
        <v>25</v>
      </c>
      <c r="D218" s="6" cm="1">
        <f t="array" ref="D218">IFERROR(LOOKUP(2,1/(($B$2:B217=B218)*($C$2:C217=C218)), $E$2:E217)+1, 0)</f>
        <v>45499</v>
      </c>
      <c r="E218" s="8">
        <v>45523</v>
      </c>
      <c r="F218" s="1">
        <v>36000</v>
      </c>
      <c r="G218" s="1">
        <v>36000</v>
      </c>
      <c r="H218" s="1" cm="1">
        <f t="array" ref="H218">IFERROR(LOOKUP(2,1/(($B$2:B217=B218)*($C$2:C217=C218)), $L$2:L217), 0)</f>
        <v>0</v>
      </c>
      <c r="I218" s="1">
        <f t="shared" si="22"/>
        <v>0</v>
      </c>
      <c r="J218" s="1">
        <v>36000</v>
      </c>
      <c r="K218" s="1">
        <f t="shared" si="23"/>
        <v>0</v>
      </c>
      <c r="L218" s="1">
        <f t="shared" si="24"/>
        <v>0</v>
      </c>
      <c r="N218" s="9" t="str" cm="1">
        <f t="array" ref="N21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19" spans="1:14">
      <c r="A219" s="6">
        <v>45532</v>
      </c>
      <c r="B219" t="s">
        <v>73</v>
      </c>
      <c r="D219" s="6" cm="1">
        <f t="array" ref="D219">IFERROR(LOOKUP(2,1/(($B$2:B218=B219)*($C$2:C218=C219)), $E$2:E218)+1, 0)</f>
        <v>45499</v>
      </c>
      <c r="E219" s="8">
        <v>45507</v>
      </c>
      <c r="F219" s="1">
        <v>2178000</v>
      </c>
      <c r="G219" s="1">
        <v>2178000</v>
      </c>
      <c r="H219" s="1" cm="1">
        <f t="array" ref="H219">IFERROR(LOOKUP(2,1/(($B$2:B218=B219)*($C$2:C218=C219)), $L$2:L218), 0)</f>
        <v>0</v>
      </c>
      <c r="I219" s="1">
        <f t="shared" si="22"/>
        <v>0</v>
      </c>
      <c r="J219" s="1">
        <v>2178000</v>
      </c>
      <c r="K219" s="1">
        <f t="shared" si="23"/>
        <v>0</v>
      </c>
      <c r="L219" s="1">
        <f t="shared" si="24"/>
        <v>0</v>
      </c>
      <c r="M219" s="1">
        <v>50000</v>
      </c>
      <c r="N219" s="9" t="str" cm="1">
        <f t="array" ref="N21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20" spans="1:14">
      <c r="A220" s="6">
        <v>45533</v>
      </c>
      <c r="B220" t="s">
        <v>26</v>
      </c>
      <c r="D220" s="6" cm="1">
        <f t="array" ref="D220">IFERROR(LOOKUP(2,1/(($B$2:B219=B220)*($C$2:C219=C220)), $E$2:E219)+1, 0)</f>
        <v>45510</v>
      </c>
      <c r="E220" s="8">
        <v>45530</v>
      </c>
      <c r="F220" s="1">
        <v>946000</v>
      </c>
      <c r="G220" s="1">
        <v>946000</v>
      </c>
      <c r="H220" s="1" cm="1">
        <f t="array" ref="H220">IFERROR(LOOKUP(2,1/(($B$2:B219=B220)*($C$2:C219=C220)), $L$2:L219), 0)</f>
        <v>0</v>
      </c>
      <c r="I220" s="1">
        <f>G220-F220</f>
        <v>0</v>
      </c>
      <c r="J220" s="1">
        <v>946000</v>
      </c>
      <c r="K220" s="1">
        <f>G220-J220</f>
        <v>0</v>
      </c>
      <c r="L220" s="1">
        <f>G220-J220+H220</f>
        <v>0</v>
      </c>
      <c r="M220" s="1">
        <v>50000</v>
      </c>
      <c r="N220" s="9" t="str" cm="1">
        <f t="array" ref="N22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21" spans="1:14">
      <c r="A221" s="6">
        <v>45536</v>
      </c>
      <c r="B221" t="s">
        <v>71</v>
      </c>
      <c r="D221" s="6" cm="1">
        <f t="array" ref="D221">IFERROR(LOOKUP(2,1/(($B$2:B220=B221)*($C$2:C220=C221)), $E$2:E220)+1, 0)</f>
        <v>45521</v>
      </c>
      <c r="E221" s="8">
        <v>45534</v>
      </c>
      <c r="F221" s="1">
        <v>7301000</v>
      </c>
      <c r="G221" s="1">
        <v>7301000</v>
      </c>
      <c r="H221" s="1" cm="1">
        <f t="array" ref="H221">IFERROR(LOOKUP(2,1/(($B$2:B220=B221)*($C$2:C220=C221)), $L$2:L220), 0)</f>
        <v>250000</v>
      </c>
      <c r="I221" s="1">
        <f>G221-F221</f>
        <v>0</v>
      </c>
      <c r="J221" s="1">
        <v>7301000</v>
      </c>
      <c r="K221" s="1">
        <f>G221-J221</f>
        <v>0</v>
      </c>
      <c r="L221" s="1">
        <f>G221-J221+H221</f>
        <v>250000</v>
      </c>
      <c r="M221" s="1">
        <v>100000</v>
      </c>
      <c r="N221" s="9" cm="1">
        <f t="array" ref="N22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45559</v>
      </c>
    </row>
    <row r="222" spans="1:14">
      <c r="A222" s="6">
        <v>45536</v>
      </c>
      <c r="B222" t="s">
        <v>86</v>
      </c>
      <c r="D222" s="6" cm="1">
        <f t="array" ref="D222">IFERROR(LOOKUP(2,1/(($B$2:B221=B222)*($C$2:C221=C222)), $E$2:E221)+1, 0)</f>
        <v>45520</v>
      </c>
      <c r="E222" s="8">
        <v>45535</v>
      </c>
      <c r="F222" s="1">
        <v>2774000</v>
      </c>
      <c r="G222" s="1">
        <v>2774000</v>
      </c>
      <c r="H222" s="1" cm="1">
        <f t="array" ref="H222">IFERROR(LOOKUP(2,1/(($B$2:B221=B222)*($C$2:C221=C222)), $L$2:L221), 0)</f>
        <v>0</v>
      </c>
      <c r="I222" s="1">
        <f>G222-F222</f>
        <v>0</v>
      </c>
      <c r="J222" s="1">
        <v>2774000</v>
      </c>
      <c r="K222" s="1">
        <f>G222-J222</f>
        <v>0</v>
      </c>
      <c r="L222" s="1">
        <f>G222-J222+H222</f>
        <v>0</v>
      </c>
      <c r="M222" s="1">
        <v>50000</v>
      </c>
      <c r="N222" s="9" t="str" cm="1">
        <f t="array" ref="N22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23" spans="1:14">
      <c r="A223" s="6">
        <v>45543</v>
      </c>
      <c r="B223" t="s">
        <v>92</v>
      </c>
      <c r="D223" s="6" cm="1">
        <f t="array" ref="D223">IFERROR(LOOKUP(2,1/(($B$2:B222=B223)*($C$2:C222=C223)), $E$2:E222)+1, 0)</f>
        <v>45526</v>
      </c>
      <c r="E223" s="8">
        <v>45540</v>
      </c>
      <c r="F223" s="1">
        <v>750000</v>
      </c>
      <c r="G223" s="1">
        <v>750000</v>
      </c>
      <c r="H223" s="1" cm="1">
        <f t="array" ref="H223">IFERROR(LOOKUP(2,1/(($B$2:B222=B223)*($C$2:C222=C223)), $L$2:L222), 0)</f>
        <v>405000</v>
      </c>
      <c r="I223" s="1">
        <f>G223-F223</f>
        <v>0</v>
      </c>
      <c r="J223" s="1">
        <v>672000</v>
      </c>
      <c r="K223" s="1">
        <f>G223-J223</f>
        <v>78000</v>
      </c>
      <c r="L223" s="1">
        <f>G223-J223+H223</f>
        <v>483000</v>
      </c>
      <c r="N223" s="9" cm="1">
        <f t="array" ref="N22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24" spans="1:14">
      <c r="A224" s="6">
        <v>45543</v>
      </c>
      <c r="B224" t="s">
        <v>74</v>
      </c>
      <c r="D224" s="6" cm="1">
        <f t="array" ref="D224">IFERROR(LOOKUP(2,1/(($B$2:B223=B224)*($C$2:C223=C224)), $E$2:E223)+1, 0)</f>
        <v>45520</v>
      </c>
      <c r="E224" s="8">
        <v>45534</v>
      </c>
      <c r="F224" s="1">
        <v>3424000</v>
      </c>
      <c r="G224" s="1">
        <v>3424000</v>
      </c>
      <c r="H224" s="1" cm="1">
        <f t="array" ref="H224">IFERROR(LOOKUP(2,1/(($B$2:B223=B224)*($C$2:C223=C224)), $L$2:L223), 0)</f>
        <v>0</v>
      </c>
      <c r="I224" s="1">
        <f>G224-F224</f>
        <v>0</v>
      </c>
      <c r="J224" s="1">
        <v>3181000</v>
      </c>
      <c r="K224" s="1">
        <f>G224-J224</f>
        <v>243000</v>
      </c>
      <c r="L224" s="1">
        <f>G224-J224+H224</f>
        <v>243000</v>
      </c>
      <c r="M224" s="1">
        <v>100000</v>
      </c>
      <c r="N224" s="9" t="str" cm="1">
        <f t="array" ref="N22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25" spans="1:14">
      <c r="A225" s="6">
        <v>45543</v>
      </c>
      <c r="B225" t="s">
        <v>24</v>
      </c>
      <c r="C225" t="s">
        <v>26</v>
      </c>
      <c r="D225" s="6" cm="1">
        <f t="array" ref="D225">IFERROR(LOOKUP(2,1/(($B$2:B224=B225)*($C$2:C224=C225)), $E$2:E224)+1, 0)</f>
        <v>45498</v>
      </c>
      <c r="E225" s="8">
        <v>45530</v>
      </c>
      <c r="F225" s="1">
        <v>408000</v>
      </c>
      <c r="G225" s="1">
        <v>408000</v>
      </c>
      <c r="H225" s="1" cm="1">
        <f t="array" ref="H225">IFERROR(LOOKUP(2,1/(($B$2:B224=B225)*($C$2:C224=C225)), $L$2:L224), 0)</f>
        <v>93000</v>
      </c>
      <c r="I225" s="1">
        <f>G225-F225</f>
        <v>0</v>
      </c>
      <c r="J225" s="1">
        <v>408000</v>
      </c>
      <c r="K225" s="1">
        <f>G225-J225</f>
        <v>0</v>
      </c>
      <c r="L225" s="1">
        <f>G225-J225+H225</f>
        <v>93000</v>
      </c>
      <c r="N225" s="9" cm="1">
        <f t="array" ref="N22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45561</v>
      </c>
    </row>
    <row r="226" spans="1:14">
      <c r="A226" s="6">
        <v>45547</v>
      </c>
      <c r="B226" t="s">
        <v>76</v>
      </c>
      <c r="D226" s="6" cm="1">
        <f t="array" ref="D226">IFERROR(LOOKUP(2,1/(($B$2:B225=B226)*($C$2:C225=C226)), $E$2:E225)+1, 0)</f>
        <v>45507</v>
      </c>
      <c r="E226" s="8">
        <v>45532</v>
      </c>
      <c r="F226" s="1">
        <v>9650000</v>
      </c>
      <c r="G226" s="1">
        <v>9650000</v>
      </c>
      <c r="H226" s="1" cm="1">
        <f t="array" ref="H226">IFERROR(LOOKUP(2,1/(($B$2:B225=B226)*($C$2:C225=C226)), $L$2:L225), 0)</f>
        <v>323000</v>
      </c>
      <c r="I226" s="1">
        <f>G226-F226</f>
        <v>0</v>
      </c>
      <c r="J226" s="1">
        <v>5000000</v>
      </c>
      <c r="K226" s="1">
        <f>G226-J226</f>
        <v>4650000</v>
      </c>
      <c r="L226" s="1">
        <f>G226-J226+H226</f>
        <v>4973000</v>
      </c>
      <c r="M226" s="1">
        <v>100000</v>
      </c>
      <c r="N226" s="9" t="str" cm="1">
        <f t="array" ref="N22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27" spans="1:14">
      <c r="A227" s="6">
        <v>45547</v>
      </c>
      <c r="B227" t="s">
        <v>28</v>
      </c>
      <c r="C227" t="s">
        <v>54</v>
      </c>
      <c r="D227" s="6" cm="1">
        <f t="array" ref="D227">IFERROR(LOOKUP(2,1/(($B$2:B226=B227)*($C$2:C226=C227)), $E$2:E226)+1, 0)</f>
        <v>45511</v>
      </c>
      <c r="E227" s="8">
        <v>45543</v>
      </c>
      <c r="F227" s="1">
        <v>649000</v>
      </c>
      <c r="G227" s="1">
        <v>649000</v>
      </c>
      <c r="H227" s="1" cm="1">
        <f t="array" ref="H227">IFERROR(LOOKUP(2,1/(($B$2:B226=B227)*($C$2:C226=C227)), $L$2:L226), 0)</f>
        <v>20000</v>
      </c>
      <c r="I227" s="1">
        <f>G227-F227</f>
        <v>0</v>
      </c>
      <c r="J227" s="1">
        <v>600000</v>
      </c>
      <c r="K227" s="1">
        <f>G227-J227</f>
        <v>49000</v>
      </c>
      <c r="L227" s="1">
        <f>G227-J227+H227</f>
        <v>69000</v>
      </c>
      <c r="N227" s="9" t="str" cm="1">
        <f t="array" ref="N22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28" spans="1:14">
      <c r="A228" s="6">
        <v>45547</v>
      </c>
      <c r="B228" t="s">
        <v>28</v>
      </c>
      <c r="C228" t="s">
        <v>60</v>
      </c>
      <c r="D228" s="6" cm="1">
        <f t="array" ref="D228">IFERROR(LOOKUP(2,1/(($B$2:B227=B228)*($C$2:C227=C228)), $E$2:E227)+1, 0)</f>
        <v>45352</v>
      </c>
      <c r="E228" s="8">
        <v>45543</v>
      </c>
      <c r="F228" s="1">
        <v>625000</v>
      </c>
      <c r="G228" s="1">
        <v>625000</v>
      </c>
      <c r="H228" s="1" cm="1">
        <f t="array" ref="H228">IFERROR(LOOKUP(2,1/(($B$2:B227=B228)*($C$2:C227=C228)), $L$2:L227), 0)</f>
        <v>35000</v>
      </c>
      <c r="I228" s="1">
        <f>G228-F228</f>
        <v>0</v>
      </c>
      <c r="J228" s="1">
        <v>635000</v>
      </c>
      <c r="K228" s="1">
        <f>G228-J228</f>
        <v>-10000</v>
      </c>
      <c r="L228" s="1">
        <f>G228-J228+H228</f>
        <v>25000</v>
      </c>
      <c r="M228" s="1">
        <v>35000</v>
      </c>
      <c r="N228" s="9" t="str" cm="1">
        <f t="array" ref="N22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29" spans="1:14">
      <c r="A229" s="6">
        <v>45547</v>
      </c>
      <c r="B229" t="s">
        <v>24</v>
      </c>
      <c r="C229" t="s">
        <v>65</v>
      </c>
      <c r="D229" s="6" cm="1">
        <f t="array" ref="D229">IFERROR(LOOKUP(2,1/(($B$2:B228=B229)*($C$2:C228=C229)), $E$2:E228)+1, 0)</f>
        <v>45517</v>
      </c>
      <c r="E229" s="8">
        <v>45545</v>
      </c>
      <c r="F229" s="1">
        <v>562000</v>
      </c>
      <c r="G229" s="1">
        <v>562000</v>
      </c>
      <c r="H229" s="1" cm="1">
        <f t="array" ref="H229">IFERROR(LOOKUP(2,1/(($B$2:B228=B229)*($C$2:C228=C229)), $L$2:L228), 0)</f>
        <v>16000</v>
      </c>
      <c r="I229" s="1">
        <f t="shared" ref="I229:I237" si="25">G229-F229</f>
        <v>0</v>
      </c>
      <c r="J229" s="1">
        <v>545000</v>
      </c>
      <c r="K229" s="1">
        <f>G229-J229</f>
        <v>17000</v>
      </c>
      <c r="L229" s="1">
        <f>G229-J229+H229</f>
        <v>33000</v>
      </c>
      <c r="N229" s="9" t="str" cm="1">
        <f t="array" ref="N22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0" spans="1:14">
      <c r="A230" s="6">
        <v>45547</v>
      </c>
      <c r="B230" t="s">
        <v>87</v>
      </c>
      <c r="D230" s="6" cm="1">
        <f t="array" ref="D230">IFERROR(LOOKUP(2,1/(($B$2:B229=B230)*($C$2:C229=C230)), $E$2:E229)+1, 0)</f>
        <v>45466</v>
      </c>
      <c r="E230" s="8">
        <v>45503</v>
      </c>
      <c r="F230" s="1">
        <v>4659000</v>
      </c>
      <c r="G230" s="1">
        <v>4659000</v>
      </c>
      <c r="H230" s="1" cm="1">
        <f t="array" ref="H230">IFERROR(LOOKUP(2,1/(($B$2:B229=B230)*($C$2:C229=C230)), $L$2:L229), 0)</f>
        <v>1011000</v>
      </c>
      <c r="I230" s="1">
        <f t="shared" si="25"/>
        <v>0</v>
      </c>
      <c r="J230" s="1">
        <v>500000</v>
      </c>
      <c r="K230" s="1">
        <f t="shared" ref="K230:K237" si="26">G230-J230</f>
        <v>4159000</v>
      </c>
      <c r="L230" s="1">
        <f t="shared" ref="L230:L237" si="27">G230-J230+H230</f>
        <v>5170000</v>
      </c>
      <c r="N230" s="9" t="str" cm="1">
        <f t="array" ref="N23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1" spans="1:14">
      <c r="A231" s="6">
        <v>45547</v>
      </c>
      <c r="B231" t="s">
        <v>53</v>
      </c>
      <c r="D231" s="6">
        <v>45493</v>
      </c>
      <c r="E231" s="8">
        <v>45513</v>
      </c>
      <c r="F231" s="1">
        <v>50525000</v>
      </c>
      <c r="G231" s="1">
        <v>50525000</v>
      </c>
      <c r="H231" s="1">
        <v>28000</v>
      </c>
      <c r="I231" s="1">
        <f t="shared" si="25"/>
        <v>0</v>
      </c>
      <c r="J231" s="1">
        <v>50525000</v>
      </c>
      <c r="K231" s="1">
        <f t="shared" si="26"/>
        <v>0</v>
      </c>
      <c r="L231" s="1">
        <f t="shared" si="27"/>
        <v>28000</v>
      </c>
      <c r="M231" s="1">
        <v>200000</v>
      </c>
      <c r="N231" s="9" cm="1">
        <f t="array" ref="N23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45548</v>
      </c>
    </row>
    <row r="232" spans="1:14">
      <c r="A232" s="6">
        <v>45548</v>
      </c>
      <c r="B232" t="s">
        <v>68</v>
      </c>
      <c r="D232" s="6" cm="1">
        <f t="array" ref="D232">IFERROR(LOOKUP(2,1/(($B$2:B231=B232)*($C$2:C231=C232)), $E$2:E231)+1, 0)</f>
        <v>45488</v>
      </c>
      <c r="E232" s="8">
        <v>45510</v>
      </c>
      <c r="F232" s="1">
        <v>6589000</v>
      </c>
      <c r="G232" s="1">
        <v>6589000</v>
      </c>
      <c r="H232" s="1" cm="1">
        <f t="array" ref="H232">IFERROR(LOOKUP(2,1/(($B$2:B231=B232)*($C$2:C231=C232)), $L$2:L231), 0)</f>
        <v>592000</v>
      </c>
      <c r="I232" s="1">
        <f t="shared" si="25"/>
        <v>0</v>
      </c>
      <c r="J232" s="1">
        <v>7181000</v>
      </c>
      <c r="K232" s="1">
        <f t="shared" si="26"/>
        <v>-592000</v>
      </c>
      <c r="L232" s="1">
        <f t="shared" si="27"/>
        <v>0</v>
      </c>
      <c r="N232" s="9" t="str" cm="1">
        <f t="array" ref="N23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3" spans="1:14">
      <c r="A233" s="6">
        <v>45548</v>
      </c>
      <c r="B233" t="s">
        <v>53</v>
      </c>
      <c r="D233" s="6" cm="1">
        <f t="array" ref="D233">IFERROR(LOOKUP(2,1/(($B$2:B232=B233)*($C$2:C232=C233)), $E$2:E232)+1, 0)</f>
        <v>45514</v>
      </c>
      <c r="E233" s="8">
        <v>45533</v>
      </c>
      <c r="F233" s="1">
        <v>48412000</v>
      </c>
      <c r="G233" s="1">
        <v>48412000</v>
      </c>
      <c r="H233" s="1" cm="1">
        <f t="array" ref="H233">IFERROR(LOOKUP(2,1/(($B$2:B232=B233)*($C$2:C232=C233)), $L$2:L232), 0)</f>
        <v>28000</v>
      </c>
      <c r="I233" s="1">
        <f t="shared" si="25"/>
        <v>0</v>
      </c>
      <c r="J233" s="1">
        <v>48412000</v>
      </c>
      <c r="K233" s="1">
        <f t="shared" si="26"/>
        <v>0</v>
      </c>
      <c r="L233" s="1">
        <f t="shared" si="27"/>
        <v>28000</v>
      </c>
      <c r="M233" s="1">
        <v>100000</v>
      </c>
      <c r="N233" s="9" cm="1">
        <f t="array" ref="N23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45568</v>
      </c>
    </row>
    <row r="234" spans="1:14">
      <c r="A234" s="6">
        <v>45548</v>
      </c>
      <c r="B234" t="s">
        <v>73</v>
      </c>
      <c r="D234" s="6" cm="1">
        <f t="array" ref="D234">IFERROR(LOOKUP(2,1/(($B$2:B233=B234)*($C$2:C233=C234)), $E$2:E233)+1, 0)</f>
        <v>45508</v>
      </c>
      <c r="E234" s="8">
        <v>45521</v>
      </c>
      <c r="F234" s="1">
        <v>4982000</v>
      </c>
      <c r="G234" s="1">
        <v>4982000</v>
      </c>
      <c r="H234" s="1" cm="1">
        <f t="array" ref="H234">IFERROR(LOOKUP(2,1/(($B$2:B233=B234)*($C$2:C233=C234)), $L$2:L233), 0)</f>
        <v>0</v>
      </c>
      <c r="I234" s="1">
        <f t="shared" si="25"/>
        <v>0</v>
      </c>
      <c r="J234" s="1">
        <v>4982000</v>
      </c>
      <c r="K234" s="1">
        <f t="shared" si="26"/>
        <v>0</v>
      </c>
      <c r="L234" s="1">
        <f t="shared" si="27"/>
        <v>0</v>
      </c>
      <c r="M234" s="1">
        <v>50000</v>
      </c>
      <c r="N234" s="9" t="str" cm="1">
        <f t="array" ref="N23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5" spans="1:14">
      <c r="A235" s="6">
        <v>45550</v>
      </c>
      <c r="B235" t="s">
        <v>86</v>
      </c>
      <c r="D235" s="6" cm="1">
        <f t="array" ref="D235">IFERROR(LOOKUP(2,1/(($B$2:B234=B235)*($C$2:C234=C235)), $E$2:E234)+1, 0)</f>
        <v>45536</v>
      </c>
      <c r="E235" s="8">
        <v>45548</v>
      </c>
      <c r="F235" s="1">
        <v>2802000</v>
      </c>
      <c r="G235" s="1">
        <v>2802000</v>
      </c>
      <c r="H235" s="1" cm="1">
        <f t="array" ref="H235">IFERROR(LOOKUP(2,1/(($B$2:B234=B235)*($C$2:C234=C235)), $L$2:L234), 0)</f>
        <v>0</v>
      </c>
      <c r="I235" s="1">
        <f t="shared" si="25"/>
        <v>0</v>
      </c>
      <c r="J235" s="1">
        <v>2802000</v>
      </c>
      <c r="K235" s="1">
        <f t="shared" si="26"/>
        <v>0</v>
      </c>
      <c r="L235" s="1">
        <f t="shared" si="27"/>
        <v>0</v>
      </c>
      <c r="M235" s="1">
        <v>50000</v>
      </c>
      <c r="N235" s="9" t="str" cm="1">
        <f t="array" ref="N23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6" spans="1:14">
      <c r="A236" s="6">
        <v>45550</v>
      </c>
      <c r="B236" t="s">
        <v>28</v>
      </c>
      <c r="C236" t="s">
        <v>93</v>
      </c>
      <c r="D236" s="6">
        <v>45527</v>
      </c>
      <c r="E236" s="8">
        <v>45547</v>
      </c>
      <c r="F236" s="1">
        <v>550000</v>
      </c>
      <c r="G236" s="1">
        <v>550000</v>
      </c>
      <c r="H236" s="1" cm="1">
        <f t="array" ref="H236">IFERROR(LOOKUP(2,1/(($B$2:B235=B236)*($C$2:C235=C236)), $L$2:L235), 0)</f>
        <v>0</v>
      </c>
      <c r="I236" s="1">
        <f t="shared" si="25"/>
        <v>0</v>
      </c>
      <c r="J236" s="1">
        <v>300000</v>
      </c>
      <c r="K236" s="1">
        <f t="shared" si="26"/>
        <v>250000</v>
      </c>
      <c r="L236" s="1">
        <f t="shared" si="27"/>
        <v>250000</v>
      </c>
      <c r="N236" s="9" t="str" cm="1">
        <f t="array" ref="N23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7" spans="1:14">
      <c r="A237" s="6">
        <v>45552</v>
      </c>
      <c r="B237" t="s">
        <v>75</v>
      </c>
      <c r="D237" s="6" cm="1">
        <f t="array" ref="D237">IFERROR(LOOKUP(2,1/(($B$2:B236=B237)*($C$2:C236=C237)), $E$2:E236)+1, 0)</f>
        <v>45506</v>
      </c>
      <c r="E237" s="8">
        <v>45533</v>
      </c>
      <c r="F237" s="1">
        <v>27063000</v>
      </c>
      <c r="G237" s="1">
        <v>27063000</v>
      </c>
      <c r="H237" s="1" cm="1">
        <f t="array" ref="H237">IFERROR(LOOKUP(2,1/(($B$2:B236=B237)*($C$2:C236=C237)), $L$2:L236), 0)</f>
        <v>5424000</v>
      </c>
      <c r="I237" s="1">
        <f t="shared" si="25"/>
        <v>0</v>
      </c>
      <c r="J237" s="1">
        <v>19063000</v>
      </c>
      <c r="K237" s="1">
        <f t="shared" si="26"/>
        <v>8000000</v>
      </c>
      <c r="L237" s="1">
        <f t="shared" si="27"/>
        <v>13424000</v>
      </c>
      <c r="N237" s="9" t="str" cm="1">
        <f t="array" ref="N23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38" spans="1:14">
      <c r="A238" s="6">
        <v>45552</v>
      </c>
      <c r="B238" t="s">
        <v>24</v>
      </c>
      <c r="C238" t="s">
        <v>94</v>
      </c>
      <c r="D238" s="6" cm="1">
        <f t="array" ref="D238">IFERROR(LOOKUP(2,1/(($B$2:B237=B238)*($C$2:C237=C238)), $E$2:E237)+1, 0)</f>
        <v>0</v>
      </c>
      <c r="E238" s="8">
        <v>45552</v>
      </c>
      <c r="F238" s="1">
        <v>127000</v>
      </c>
      <c r="G238" s="1">
        <v>127000</v>
      </c>
      <c r="H238" s="1" cm="1">
        <f t="array" ref="H238">IFERROR(LOOKUP(2,1/(($B$2:B237=B238)*($C$2:C237=C238)), $L$2:L237), 0)</f>
        <v>0</v>
      </c>
      <c r="I238" s="1">
        <f>G238-F238</f>
        <v>0</v>
      </c>
      <c r="J238" s="1">
        <v>127000</v>
      </c>
      <c r="K238" s="1">
        <f>G238-J238</f>
        <v>0</v>
      </c>
      <c r="L238" s="1">
        <f>G238-J238+H238</f>
        <v>0</v>
      </c>
      <c r="N238" s="9" t="str" cm="1">
        <f t="array" ref="N23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39" spans="1:14">
      <c r="A239" s="6">
        <v>45559</v>
      </c>
      <c r="B239" t="s">
        <v>71</v>
      </c>
      <c r="D239" s="6" cm="1">
        <f t="array" ref="D239">IFERROR(LOOKUP(2,1/(($B$2:B238=B239)*($C$2:C238=C239)), $E$2:E238)+1, 0)</f>
        <v>45535</v>
      </c>
      <c r="E239" s="8">
        <v>45548</v>
      </c>
      <c r="F239" s="1">
        <v>8697000</v>
      </c>
      <c r="G239" s="1">
        <v>8697000</v>
      </c>
      <c r="H239" s="1" cm="1">
        <f t="array" ref="H239">IFERROR(LOOKUP(2,1/(($B$2:B238=B239)*($C$2:C238=C239)), $L$2:L238), 0)</f>
        <v>250000</v>
      </c>
      <c r="I239" s="1">
        <f>G239-F239</f>
        <v>0</v>
      </c>
      <c r="J239" s="1">
        <v>8697000</v>
      </c>
      <c r="K239" s="1">
        <f>G239-J239</f>
        <v>0</v>
      </c>
      <c r="L239" s="1">
        <f>G239-J239+H239</f>
        <v>250000</v>
      </c>
      <c r="N239" s="9" t="str" cm="1">
        <f t="array" ref="N23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0" spans="1:14">
      <c r="A240" s="6">
        <v>45561</v>
      </c>
      <c r="B240" t="s">
        <v>88</v>
      </c>
      <c r="D240" s="6" cm="1">
        <f t="array" ref="D240">IFERROR(LOOKUP(2,1/(($B$2:B239=B240)*($C$2:C239=C240)), $E$2:E239)+1, 0)</f>
        <v>45531</v>
      </c>
      <c r="E240" s="8">
        <v>45561</v>
      </c>
      <c r="F240" s="1">
        <v>7170000</v>
      </c>
      <c r="G240" s="1">
        <v>7170000</v>
      </c>
      <c r="H240" s="1" cm="1">
        <f t="array" ref="H240">IFERROR(LOOKUP(2,1/(($B$2:B239=B240)*($C$2:C239=C240)), $L$2:L239), 0)</f>
        <v>20149000</v>
      </c>
      <c r="I240" s="1">
        <f>G240-F240</f>
        <v>0</v>
      </c>
      <c r="J240" s="1">
        <v>10376000</v>
      </c>
      <c r="K240" s="1">
        <f>G240-J240</f>
        <v>-3206000</v>
      </c>
      <c r="L240" s="1">
        <f>G240-J240+H240</f>
        <v>16943000</v>
      </c>
      <c r="M240" s="1">
        <v>100000</v>
      </c>
      <c r="N240" s="9" t="str" cm="1">
        <f t="array" ref="N24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1" spans="1:14">
      <c r="A241" s="6">
        <v>45561</v>
      </c>
      <c r="B241" t="s">
        <v>24</v>
      </c>
      <c r="C241" t="s">
        <v>26</v>
      </c>
      <c r="D241" s="6" cm="1">
        <f t="array" ref="D241">IFERROR(LOOKUP(2,1/(($B$2:B240=B241)*($C$2:C240=C241)), $E$2:E240)+1, 0)</f>
        <v>45531</v>
      </c>
      <c r="E241" s="8">
        <v>45559</v>
      </c>
      <c r="F241" s="1">
        <v>467000</v>
      </c>
      <c r="G241" s="1">
        <v>467000</v>
      </c>
      <c r="H241" s="1" cm="1">
        <f t="array" ref="H241">IFERROR(LOOKUP(2,1/(($B$2:B240=B241)*($C$2:C240=C241)), $L$2:L240), 0)</f>
        <v>93000</v>
      </c>
      <c r="I241" s="1">
        <f>G241-F241</f>
        <v>0</v>
      </c>
      <c r="J241" s="1">
        <v>560000</v>
      </c>
      <c r="K241" s="1">
        <f>G241-J241</f>
        <v>-93000</v>
      </c>
      <c r="L241" s="1">
        <f>G241-J241+H241</f>
        <v>0</v>
      </c>
      <c r="M241" s="1">
        <v>30000</v>
      </c>
      <c r="N241" s="9" t="str" cm="1">
        <f t="array" ref="N24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2" spans="1:14">
      <c r="A242" s="6">
        <v>45561</v>
      </c>
      <c r="B242" t="s">
        <v>24</v>
      </c>
      <c r="C242" t="s">
        <v>25</v>
      </c>
      <c r="D242" s="6" cm="1">
        <f t="array" ref="D242">IFERROR(LOOKUP(2,1/(($B$2:B241=B242)*($C$2:C241=C242)), $E$2:E241)+1, 0)</f>
        <v>45524</v>
      </c>
      <c r="E242" s="8">
        <v>45559</v>
      </c>
      <c r="F242" s="1">
        <v>172000</v>
      </c>
      <c r="G242" s="1">
        <v>172000</v>
      </c>
      <c r="H242" s="1" cm="1">
        <f t="array" ref="H242">IFERROR(LOOKUP(2,1/(($B$2:B241=B242)*($C$2:C241=C242)), $L$2:L241), 0)</f>
        <v>0</v>
      </c>
      <c r="I242" s="1">
        <f>G242-F242</f>
        <v>0</v>
      </c>
      <c r="J242" s="1">
        <v>150000</v>
      </c>
      <c r="K242" s="1">
        <f>G242-J242</f>
        <v>22000</v>
      </c>
      <c r="L242" s="1">
        <f>G242-J242+H242</f>
        <v>22000</v>
      </c>
      <c r="N242" s="9" t="str" cm="1">
        <f t="array" ref="N24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3" spans="1:14">
      <c r="A243" s="6">
        <v>45561</v>
      </c>
      <c r="B243" t="s">
        <v>24</v>
      </c>
      <c r="C243" t="s">
        <v>70</v>
      </c>
      <c r="D243" s="6">
        <v>45498</v>
      </c>
      <c r="E243" s="8">
        <v>45498</v>
      </c>
      <c r="F243" s="1">
        <v>0</v>
      </c>
      <c r="G243" s="1">
        <v>0</v>
      </c>
      <c r="H243" s="1" cm="1">
        <f t="array" ref="H243">IFERROR(LOOKUP(2,1/(($B$2:B242=B243)*($C$2:C242=C243)), $L$2:L242), 0)</f>
        <v>200000</v>
      </c>
      <c r="I243" s="1">
        <f t="shared" ref="I243:I245" si="28">G243-F243</f>
        <v>0</v>
      </c>
      <c r="J243" s="1">
        <v>200000</v>
      </c>
      <c r="K243" s="1">
        <f t="shared" ref="K243:K245" si="29">G243-J243</f>
        <v>-200000</v>
      </c>
      <c r="L243" s="1">
        <f t="shared" ref="L243:L245" si="30">G243-J243+H243</f>
        <v>0</v>
      </c>
      <c r="N243" s="9" t="str" cm="1">
        <f t="array" ref="N24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4" spans="1:14">
      <c r="A244" s="6">
        <v>45561</v>
      </c>
      <c r="B244" t="s">
        <v>51</v>
      </c>
      <c r="D244" s="6" cm="1">
        <f t="array" ref="D244">IFERROR(LOOKUP(2,1/(($B$2:B243=B244)*($C$2:C243=C244)), $E$2:E243)+1, 0)</f>
        <v>45497</v>
      </c>
      <c r="E244" s="8">
        <v>45518</v>
      </c>
      <c r="F244" s="1">
        <v>651000</v>
      </c>
      <c r="G244" s="1">
        <v>651000</v>
      </c>
      <c r="H244" s="1" cm="1">
        <f t="array" ref="H244">IFERROR(LOOKUP(2,1/(($B$2:B243=B244)*($C$2:C243=C244)), $L$2:L243), 0)</f>
        <v>0</v>
      </c>
      <c r="I244" s="1">
        <f t="shared" si="28"/>
        <v>0</v>
      </c>
      <c r="J244" s="1">
        <v>651000</v>
      </c>
      <c r="K244" s="1">
        <f t="shared" si="29"/>
        <v>0</v>
      </c>
      <c r="L244" s="1">
        <f t="shared" si="30"/>
        <v>0</v>
      </c>
      <c r="M244" s="1">
        <v>50000</v>
      </c>
      <c r="N244" s="9" t="str" cm="1">
        <f t="array" ref="N24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5" spans="1:14">
      <c r="A245" s="6">
        <v>45561</v>
      </c>
      <c r="B245" t="s">
        <v>92</v>
      </c>
      <c r="D245" s="6">
        <v>45540</v>
      </c>
      <c r="E245" s="8">
        <v>45540</v>
      </c>
      <c r="F245" s="1">
        <v>0</v>
      </c>
      <c r="G245" s="1">
        <v>0</v>
      </c>
      <c r="H245" s="1" cm="1">
        <f t="array" ref="H245">IFERROR(LOOKUP(2,1/(($B$2:B244=B245)*($C$2:C244=C245)), $L$2:L244), 0)</f>
        <v>483000</v>
      </c>
      <c r="I245" s="1">
        <f t="shared" si="28"/>
        <v>0</v>
      </c>
      <c r="J245" s="1">
        <v>483000</v>
      </c>
      <c r="K245" s="1">
        <f t="shared" si="29"/>
        <v>-483000</v>
      </c>
      <c r="L245" s="1">
        <f t="shared" si="30"/>
        <v>0</v>
      </c>
      <c r="M245" s="1">
        <v>50000</v>
      </c>
      <c r="N245" s="9" t="str" cm="1">
        <f t="array" ref="N24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6" spans="1:14">
      <c r="A246" s="6">
        <v>45564</v>
      </c>
      <c r="B246" t="s">
        <v>73</v>
      </c>
      <c r="D246" s="6" cm="1">
        <f t="array" ref="D246">IFERROR(LOOKUP(2,1/(($B$2:B245=B246)*($C$2:C245=C246)), $E$2:E245)+1, 0)</f>
        <v>45522</v>
      </c>
      <c r="E246" s="8">
        <v>45536</v>
      </c>
      <c r="F246" s="1">
        <v>6074000</v>
      </c>
      <c r="G246" s="1">
        <v>6074000</v>
      </c>
      <c r="H246" s="1" cm="1">
        <f t="array" ref="H246">IFERROR(LOOKUP(2,1/(($B$2:B245=B246)*($C$2:C245=C246)), $L$2:L245), 0)</f>
        <v>0</v>
      </c>
      <c r="I246" s="1">
        <f>G246-F246</f>
        <v>0</v>
      </c>
      <c r="J246" s="1">
        <v>5074000</v>
      </c>
      <c r="K246" s="1">
        <f>G246-J246</f>
        <v>1000000</v>
      </c>
      <c r="L246" s="1">
        <f>G246-J246+H246</f>
        <v>1000000</v>
      </c>
      <c r="M246" s="1">
        <v>100000</v>
      </c>
      <c r="N246" s="9" t="str" cm="1">
        <f t="array" ref="N246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7" spans="1:14">
      <c r="A247" s="6">
        <v>45564</v>
      </c>
      <c r="B247" t="s">
        <v>24</v>
      </c>
      <c r="C247" t="s">
        <v>89</v>
      </c>
      <c r="D247" s="6" cm="1">
        <f t="array" ref="D247">IFERROR(LOOKUP(2,1/(($B$2:B246=B247)*($C$2:C246=C247)), $E$2:E246)+1, 0)</f>
        <v>45528</v>
      </c>
      <c r="E247" s="8">
        <v>45559</v>
      </c>
      <c r="F247" s="1">
        <v>887000</v>
      </c>
      <c r="G247" s="1">
        <v>887000</v>
      </c>
      <c r="H247" s="1" cm="1">
        <f t="array" ref="H247">IFERROR(LOOKUP(2,1/(($B$2:B246=B247)*($C$2:C246=C247)), $L$2:L246), 0)</f>
        <v>0</v>
      </c>
      <c r="I247" s="1">
        <f>G247-F247</f>
        <v>0</v>
      </c>
      <c r="J247" s="1">
        <v>500000</v>
      </c>
      <c r="K247" s="1">
        <f>G247-J247</f>
        <v>387000</v>
      </c>
      <c r="L247" s="1">
        <f>G247-J247+H247</f>
        <v>387000</v>
      </c>
      <c r="N247" s="9" t="str" cm="1">
        <f t="array" ref="N247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48" spans="1:14">
      <c r="A248" s="6">
        <v>45564</v>
      </c>
      <c r="B248" t="s">
        <v>86</v>
      </c>
      <c r="D248" s="6" cm="1">
        <f t="array" ref="D248">IFERROR(LOOKUP(2,1/(($B$2:B247=B248)*($C$2:C247=C248)), $E$2:E247)+1, 0)</f>
        <v>45549</v>
      </c>
      <c r="E248" s="8">
        <v>45562</v>
      </c>
      <c r="F248" s="1">
        <v>676000</v>
      </c>
      <c r="G248" s="1">
        <v>676000</v>
      </c>
      <c r="H248" s="1" cm="1">
        <f t="array" ref="H248">IFERROR(LOOKUP(2,1/(($B$2:B247=B248)*($C$2:C247=C248)), $L$2:L247), 0)</f>
        <v>0</v>
      </c>
      <c r="I248" s="1">
        <f>G248-F248</f>
        <v>0</v>
      </c>
      <c r="J248" s="1">
        <v>676000</v>
      </c>
      <c r="K248" s="1">
        <f>G248-J248</f>
        <v>0</v>
      </c>
      <c r="L248" s="1">
        <f>G248-J248+H248</f>
        <v>0</v>
      </c>
      <c r="M248" s="1">
        <v>50000</v>
      </c>
      <c r="N248" s="9" t="str" cm="1">
        <f t="array" ref="N248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  <row r="249" spans="1:14">
      <c r="A249" s="6">
        <v>45564</v>
      </c>
      <c r="B249" t="s">
        <v>91</v>
      </c>
      <c r="C249" t="s">
        <v>95</v>
      </c>
      <c r="D249" s="10">
        <v>45525</v>
      </c>
      <c r="E249" s="8">
        <v>45557</v>
      </c>
      <c r="F249" s="1">
        <v>1586000</v>
      </c>
      <c r="G249" s="1">
        <v>1586000</v>
      </c>
      <c r="H249" s="1" cm="1">
        <f t="array" ref="H249">IFERROR(LOOKUP(2,1/(($B$2:B248=B249)*($C$2:C248=C249)), $L$2:L248), 0)</f>
        <v>0</v>
      </c>
      <c r="I249" s="1">
        <f>G249-F249</f>
        <v>0</v>
      </c>
      <c r="J249" s="1">
        <v>1000000</v>
      </c>
      <c r="K249" s="1">
        <f>G249-J249</f>
        <v>586000</v>
      </c>
      <c r="L249" s="1">
        <f>G249-J249+H249</f>
        <v>586000</v>
      </c>
      <c r="M249" s="1">
        <v>20000</v>
      </c>
      <c r="N249" s="9" t="str" cm="1">
        <f t="array" ref="N249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0" spans="1:14">
      <c r="A250" s="6">
        <v>45564</v>
      </c>
      <c r="B250" t="s">
        <v>91</v>
      </c>
      <c r="C250" t="s">
        <v>96</v>
      </c>
      <c r="D250" s="10">
        <v>45525</v>
      </c>
      <c r="E250" s="8">
        <v>45557</v>
      </c>
      <c r="F250" s="1">
        <v>1040000</v>
      </c>
      <c r="G250" s="1">
        <v>1040000</v>
      </c>
      <c r="H250" s="1" cm="1">
        <f t="array" ref="H250">IFERROR(LOOKUP(2,1/(($B$2:B249=B250)*($C$2:C249=C250)), $L$2:L249), 0)</f>
        <v>0</v>
      </c>
      <c r="I250" s="1">
        <f>G250-F250</f>
        <v>0</v>
      </c>
      <c r="J250" s="1">
        <v>1000000</v>
      </c>
      <c r="K250" s="1">
        <f>G250-J250</f>
        <v>40000</v>
      </c>
      <c r="L250" s="1">
        <f>G250-J250+H250</f>
        <v>40000</v>
      </c>
      <c r="M250" s="1">
        <v>20000</v>
      </c>
      <c r="N250" s="9" t="str" cm="1">
        <f t="array" ref="N250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1" spans="1:14">
      <c r="A251" s="6">
        <v>45565</v>
      </c>
      <c r="B251" t="s">
        <v>51</v>
      </c>
      <c r="D251" s="6" cm="1">
        <f t="array" ref="D251">IFERROR(LOOKUP(2,1/(($B$2:B250=B251)*($C$2:C250=C251)), $E$2:E250)+1, 0)</f>
        <v>45519</v>
      </c>
      <c r="E251" s="8">
        <v>45562</v>
      </c>
      <c r="F251" s="1">
        <v>1547000</v>
      </c>
      <c r="G251" s="1">
        <v>1547000</v>
      </c>
      <c r="H251" s="1" cm="1">
        <f t="array" ref="H251">IFERROR(LOOKUP(2,1/(($B$2:B250=B251)*($C$2:C250=C251)), $L$2:L250), 0)</f>
        <v>0</v>
      </c>
      <c r="I251" s="1">
        <f t="shared" ref="I251:I255" si="31">G251-F251</f>
        <v>0</v>
      </c>
      <c r="J251" s="1">
        <v>1322000</v>
      </c>
      <c r="K251" s="1">
        <f t="shared" ref="K251:K255" si="32">G251-J251</f>
        <v>225000</v>
      </c>
      <c r="L251" s="1">
        <f t="shared" ref="L251:L255" si="33">G251-J251+H251</f>
        <v>225000</v>
      </c>
      <c r="N251" s="9" t="str" cm="1">
        <f t="array" ref="N251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2" spans="1:14">
      <c r="A252" s="6">
        <v>45566</v>
      </c>
      <c r="B252" t="s">
        <v>16</v>
      </c>
      <c r="D252" s="6">
        <v>45505</v>
      </c>
      <c r="E252" s="8">
        <v>45505</v>
      </c>
      <c r="F252" s="1">
        <v>0</v>
      </c>
      <c r="G252" s="1">
        <v>0</v>
      </c>
      <c r="H252" s="1" cm="1">
        <f t="array" ref="H252">IFERROR(LOOKUP(2,1/(($B$2:B251=B252)*($C$2:C251=C252)), $L$2:L251), 0)</f>
        <v>6627000</v>
      </c>
      <c r="I252" s="1">
        <f t="shared" si="31"/>
        <v>0</v>
      </c>
      <c r="J252" s="1">
        <v>6000000</v>
      </c>
      <c r="K252" s="1">
        <f t="shared" si="32"/>
        <v>-6000000</v>
      </c>
      <c r="L252" s="1">
        <f t="shared" si="33"/>
        <v>627000</v>
      </c>
      <c r="N252" s="9" t="str" cm="1">
        <f t="array" ref="N252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3" spans="1:14">
      <c r="A253" s="6">
        <v>45566</v>
      </c>
      <c r="B253" t="s">
        <v>92</v>
      </c>
      <c r="D253" s="6" cm="1">
        <f t="array" ref="D253">IFERROR(LOOKUP(2,1/(($B$2:B252=B253)*($C$2:C252=C253)), $E$2:E252)+1, 0)</f>
        <v>45541</v>
      </c>
      <c r="E253" s="8">
        <v>45559</v>
      </c>
      <c r="F253" s="1">
        <v>1099000</v>
      </c>
      <c r="G253" s="1">
        <v>1099000</v>
      </c>
      <c r="H253" s="1" cm="1">
        <f t="array" ref="H253">IFERROR(LOOKUP(2,1/(($B$2:B252=B253)*($C$2:C252=C253)), $L$2:L252), 0)</f>
        <v>0</v>
      </c>
      <c r="I253" s="1">
        <f t="shared" si="31"/>
        <v>0</v>
      </c>
      <c r="J253" s="1">
        <v>1009000</v>
      </c>
      <c r="K253" s="1">
        <f t="shared" si="32"/>
        <v>90000</v>
      </c>
      <c r="L253" s="1">
        <f t="shared" si="33"/>
        <v>90000</v>
      </c>
      <c r="M253" s="1">
        <v>50000</v>
      </c>
      <c r="N253" s="9" t="str" cm="1">
        <f t="array" ref="N253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4" spans="1:14">
      <c r="A254" s="6">
        <v>45568</v>
      </c>
      <c r="B254" t="s">
        <v>53</v>
      </c>
      <c r="D254" s="6" cm="1">
        <f t="array" ref="D254">IFERROR(LOOKUP(2,1/(($B$2:B253=B254)*($C$2:C253=C254)), $E$2:E253)+1, 0)</f>
        <v>45534</v>
      </c>
      <c r="E254" s="8">
        <v>45548</v>
      </c>
      <c r="F254" s="1">
        <v>28283000</v>
      </c>
      <c r="G254" s="1">
        <v>28283000</v>
      </c>
      <c r="H254" s="1" cm="1">
        <f t="array" ref="H254">IFERROR(LOOKUP(2,1/(($B$2:B253=B254)*($C$2:C253=C254)), $L$2:L253), 0)</f>
        <v>28000</v>
      </c>
      <c r="I254" s="1">
        <f t="shared" si="31"/>
        <v>0</v>
      </c>
      <c r="J254" s="1">
        <v>26673000</v>
      </c>
      <c r="K254" s="1">
        <f t="shared" si="32"/>
        <v>1610000</v>
      </c>
      <c r="L254" s="1">
        <f t="shared" si="33"/>
        <v>1638000</v>
      </c>
      <c r="M254" s="1">
        <v>20000</v>
      </c>
      <c r="N254" s="9" t="str" cm="1">
        <f t="array" ref="N254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>No Next Payment</v>
      </c>
    </row>
    <row r="255" spans="1:14">
      <c r="D255" s="6" cm="1">
        <f t="array" ref="D255">IFERROR(LOOKUP(2,1/(($B$2:B254=B255)*($C$2:C254=C255)), $E$2:E254)+1, 0)</f>
        <v>0</v>
      </c>
      <c r="H255" s="1" cm="1">
        <f t="array" ref="H255">IFERROR(LOOKUP(2,1/(($B$2:B254=B255)*($C$2:C254=C255)), $L$2:L254), 0)</f>
        <v>0</v>
      </c>
      <c r="I255" s="1">
        <f t="shared" si="31"/>
        <v>0</v>
      </c>
      <c r="K255" s="1">
        <f t="shared" si="32"/>
        <v>0</v>
      </c>
      <c r="L255" s="1">
        <f t="shared" si="33"/>
        <v>0</v>
      </c>
      <c r="N255" s="9" t="str" cm="1">
        <f t="array" ref="N255">IF(Table1[[#This Row],[Total Kurang Bayar]] &lt;&gt; 0,
   IFERROR(INDEX(Table1[Tanggal Pembayaran], MATCH(1,
   (Table1[[#This Row],[Nama Mandor]] = Table1[Nama Mandor]) * (Table1[[#This Row],[Nama Pekerja]] = Table1[Nama Pekerja]) * (Table1[[#This Row],[Tanggal Pembayaran]] &lt; Table1[Tanggal Pembayaran]), 0)), "No Next Payment"),
   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Bimo Prasetyo</dc:creator>
  <cp:keywords/>
  <dc:description/>
  <cp:lastModifiedBy>Bimo Prasetyo</cp:lastModifiedBy>
  <cp:revision/>
  <dcterms:created xsi:type="dcterms:W3CDTF">2024-03-29T09:40:34Z</dcterms:created>
  <dcterms:modified xsi:type="dcterms:W3CDTF">2024-10-06T12:24:09Z</dcterms:modified>
  <cp:category/>
  <cp:contentStatus/>
</cp:coreProperties>
</file>