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264" documentId="13_ncr:1_{9A698A35-11EF-477C-882B-3C655332DD57}" xr6:coauthVersionLast="47" xr6:coauthVersionMax="47" xr10:uidLastSave="{8929FB94-87A8-494C-BAA5-AA63F398D028}"/>
  <bookViews>
    <workbookView xWindow="-120" yWindow="-120" windowWidth="20730" windowHeight="11040" firstSheet="1" activeTab="2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<sst xmlns="http://schemas.openxmlformats.org/spreadsheetml/2006/main" count="29" uniqueCount="11">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</sst>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227" activePane="bottomRight" state="frozen"/>
      <selection pane="topRight"/>
      <selection pane="bottomLeft"/>
      <selection pane="bottomRight" activeCell="D241" sqref="D24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7992000</v>
      </c>
      <c r="I215" s="2" cm="1">
        <f t="array" ref="I215">_xlfn.XLOOKUP(TRUE,Tunai[BULAN]=G215,Tunai[TOTAL],,,-1)</f>
        <v>76620000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7992000</v>
      </c>
      <c r="I216" s="2" cm="1">
        <f t="array" ref="I216">_xlfn.XLOOKUP(TRUE,Tunai[BULAN]=G216,Tunai[TOTAL],,,-1)</f>
        <v>76620000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7992000</v>
      </c>
      <c r="I217" s="2" cm="1">
        <f t="array" ref="I217">_xlfn.XLOOKUP(TRUE,Tunai[BULAN]=G217,Tunai[TOTAL],,,-1)</f>
        <v>76620000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7992000</v>
      </c>
      <c r="I218" s="2" cm="1">
        <f t="array" ref="I218">_xlfn.XLOOKUP(TRUE,Tunai[BULAN]=G218,Tunai[TOTAL],,,-1)</f>
        <v>76620000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7992000</v>
      </c>
      <c r="I219" s="2" cm="1">
        <f t="array" ref="I219">_xlfn.XLOOKUP(TRUE,Tunai[BULAN]=G219,Tunai[TOTAL],,,-1)</f>
        <v>76620000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7992000</v>
      </c>
      <c r="I220" s="2" cm="1">
        <f t="array" ref="I220">_xlfn.XLOOKUP(TRUE,Tunai[BULAN]=G220,Tunai[TOTAL],,,-1)</f>
        <v>76620000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>
        <v>320000</v>
      </c>
      <c r="E221" s="2">
        <f>SUM($D$2:$D221)</f>
        <v>71729000</v>
      </c>
      <c r="G221" s="1" t="str">
        <f t="shared" si="11"/>
        <v>Agustus</v>
      </c>
      <c r="H221" s="2">
        <f>SUMIFS(Tunai[TUNAI],Tunai[BULAN],G221)</f>
        <v>7992000</v>
      </c>
      <c r="I221" s="2" cm="1">
        <f t="array" ref="I221">_xlfn.XLOOKUP(TRUE,Tunai[BULAN]=G221,Tunai[TOTAL],,,-1)</f>
        <v>76620000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>
        <v>262000</v>
      </c>
      <c r="E222" s="2">
        <f>SUM($D$2:$D222)</f>
        <v>71991000</v>
      </c>
      <c r="G222" s="1" t="str">
        <f t="shared" si="11"/>
        <v>Agustus</v>
      </c>
      <c r="H222" s="2">
        <f>SUMIFS(Tunai[TUNAI],Tunai[BULAN],G222)</f>
        <v>7992000</v>
      </c>
      <c r="I222" s="2" cm="1">
        <f t="array" ref="I222">_xlfn.XLOOKUP(TRUE,Tunai[BULAN]=G222,Tunai[TOTAL],,,-1)</f>
        <v>76620000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>
        <v>324000</v>
      </c>
      <c r="E223" s="2">
        <f>SUM($D$2:$D223)</f>
        <v>72315000</v>
      </c>
      <c r="G223" s="1" t="str">
        <f t="shared" si="11"/>
        <v>Agustus</v>
      </c>
      <c r="H223" s="2">
        <f>SUMIFS(Tunai[TUNAI],Tunai[BULAN],G223)</f>
        <v>7992000</v>
      </c>
      <c r="I223" s="2" cm="1">
        <f t="array" ref="I223">_xlfn.XLOOKUP(TRUE,Tunai[BULAN]=G223,Tunai[TOTAL],,,-1)</f>
        <v>76620000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>
        <v>223000</v>
      </c>
      <c r="E224" s="2">
        <f>SUM($D$2:$D224)</f>
        <v>72538000</v>
      </c>
      <c r="G224" s="1" t="str">
        <f t="shared" si="11"/>
        <v>Agustus</v>
      </c>
      <c r="H224" s="2">
        <f>SUMIFS(Tunai[TUNAI],Tunai[BULAN],G224)</f>
        <v>7992000</v>
      </c>
      <c r="I224" s="2" cm="1">
        <f t="array" ref="I224">_xlfn.XLOOKUP(TRUE,Tunai[BULAN]=G224,Tunai[TOTAL],,,-1)</f>
        <v>76620000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>
        <v>320000</v>
      </c>
      <c r="E225" s="2">
        <f>SUM($D$2:$D225)</f>
        <v>72858000</v>
      </c>
      <c r="G225" s="1" t="str">
        <f t="shared" si="11"/>
        <v>Agustus</v>
      </c>
      <c r="H225" s="2">
        <f>SUMIFS(Tunai[TUNAI],Tunai[BULAN],G225)</f>
        <v>7992000</v>
      </c>
      <c r="I225" s="2" cm="1">
        <f t="array" ref="I225">_xlfn.XLOOKUP(TRUE,Tunai[BULAN]=G225,Tunai[TOTAL],,,-1)</f>
        <v>76620000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>
        <v>233000</v>
      </c>
      <c r="E226" s="2">
        <f>SUM($D$2:$D226)</f>
        <v>73091000</v>
      </c>
      <c r="G226" s="1" t="str">
        <f t="shared" si="11"/>
        <v>Agustus</v>
      </c>
      <c r="H226" s="2">
        <f>SUMIFS(Tunai[TUNAI],Tunai[BULAN],G226)</f>
        <v>7992000</v>
      </c>
      <c r="I226" s="2" cm="1">
        <f t="array" ref="I226">_xlfn.XLOOKUP(TRUE,Tunai[BULAN]=G226,Tunai[TOTAL],,,-1)</f>
        <v>76620000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>
        <v>425000</v>
      </c>
      <c r="E227" s="2">
        <f>SUM($D$2:$D227)</f>
        <v>73516000</v>
      </c>
      <c r="G227" s="1" t="str">
        <f t="shared" si="11"/>
        <v>Agustus</v>
      </c>
      <c r="H227" s="2">
        <f>SUMIFS(Tunai[TUNAI],Tunai[BULAN],G227)</f>
        <v>7992000</v>
      </c>
      <c r="I227" s="2" cm="1">
        <f t="array" ref="I227">_xlfn.XLOOKUP(TRUE,Tunai[BULAN]=G227,Tunai[TOTAL],,,-1)</f>
        <v>76620000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>
        <v>196000</v>
      </c>
      <c r="E228" s="2">
        <f>SUM($D$2:$D228)</f>
        <v>73712000</v>
      </c>
      <c r="G228" s="1" t="str">
        <f t="shared" si="11"/>
        <v>Agustus</v>
      </c>
      <c r="H228" s="2">
        <f>SUMIFS(Tunai[TUNAI],Tunai[BULAN],G228)</f>
        <v>7992000</v>
      </c>
      <c r="I228" s="2" cm="1">
        <f t="array" ref="I228">_xlfn.XLOOKUP(TRUE,Tunai[BULAN]=G228,Tunai[TOTAL],,,-1)</f>
        <v>76620000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>
        <v>190000</v>
      </c>
      <c r="E229" s="2">
        <f>SUM($D$2:$D229)</f>
        <v>73902000</v>
      </c>
      <c r="G229" s="1" t="str">
        <f t="shared" si="11"/>
        <v>Agustus</v>
      </c>
      <c r="H229" s="2">
        <f>SUMIFS(Tunai[TUNAI],Tunai[BULAN],G229)</f>
        <v>7992000</v>
      </c>
      <c r="I229" s="2" cm="1">
        <f t="array" ref="I229">_xlfn.XLOOKUP(TRUE,Tunai[BULAN]=G229,Tunai[TOTAL],,,-1)</f>
        <v>76620000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>
        <v>194000</v>
      </c>
      <c r="E230" s="2">
        <f>SUM($D$2:$D230)</f>
        <v>74096000</v>
      </c>
      <c r="G230" s="1" t="str">
        <f t="shared" si="11"/>
        <v>Agustus</v>
      </c>
      <c r="H230" s="2">
        <f>SUMIFS(Tunai[TUNAI],Tunai[BULAN],G230)</f>
        <v>7992000</v>
      </c>
      <c r="I230" s="2" cm="1">
        <f t="array" ref="I230">_xlfn.XLOOKUP(TRUE,Tunai[BULAN]=G230,Tunai[TOTAL],,,-1)</f>
        <v>76620000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>
        <v>249000</v>
      </c>
      <c r="E231" s="2">
        <f>SUM($D$2:$D231)</f>
        <v>74345000</v>
      </c>
      <c r="G231" s="1" t="str">
        <f t="shared" si="11"/>
        <v>Agustus</v>
      </c>
      <c r="H231" s="2">
        <f>SUMIFS(Tunai[TUNAI],Tunai[BULAN],G231)</f>
        <v>7992000</v>
      </c>
      <c r="I231" s="2" cm="1">
        <f t="array" ref="I231">_xlfn.XLOOKUP(TRUE,Tunai[BULAN]=G231,Tunai[TOTAL],,,-1)</f>
        <v>76620000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>
        <v>201000</v>
      </c>
      <c r="E232" s="2">
        <f>SUM($D$2:$D232)</f>
        <v>74546000</v>
      </c>
      <c r="G232" s="1" t="str">
        <f t="shared" si="11"/>
        <v>Agustus</v>
      </c>
      <c r="H232" s="2">
        <f>SUMIFS(Tunai[TUNAI],Tunai[BULAN],G232)</f>
        <v>7992000</v>
      </c>
      <c r="I232" s="2" cm="1">
        <f t="array" ref="I232">_xlfn.XLOOKUP(TRUE,Tunai[BULAN]=G232,Tunai[TOTAL],,,-1)</f>
        <v>76620000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>
        <v>145000</v>
      </c>
      <c r="E233" s="2">
        <f>SUM($D$2:$D233)</f>
        <v>74691000</v>
      </c>
      <c r="G233" s="1" t="str">
        <f t="shared" si="11"/>
        <v>Agustus</v>
      </c>
      <c r="H233" s="2">
        <f>SUMIFS(Tunai[TUNAI],Tunai[BULAN],G233)</f>
        <v>7992000</v>
      </c>
      <c r="I233" s="2" cm="1">
        <f t="array" ref="I233">_xlfn.XLOOKUP(TRUE,Tunai[BULAN]=G233,Tunai[TOTAL],,,-1)</f>
        <v>76620000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>
        <v>336000</v>
      </c>
      <c r="E234" s="2">
        <f>SUM($D$2:$D234)</f>
        <v>75027000</v>
      </c>
      <c r="G234" s="1" t="str">
        <f t="shared" si="11"/>
        <v>Agustus</v>
      </c>
      <c r="H234" s="2">
        <f>SUMIFS(Tunai[TUNAI],Tunai[BULAN],G234)</f>
        <v>7992000</v>
      </c>
      <c r="I234" s="2" cm="1">
        <f t="array" ref="I234">_xlfn.XLOOKUP(TRUE,Tunai[BULAN]=G234,Tunai[TOTAL],,,-1)</f>
        <v>76620000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>
        <v>205000</v>
      </c>
      <c r="E235" s="2">
        <f>SUM($D$2:$D235)</f>
        <v>75232000</v>
      </c>
      <c r="G235" s="1" t="str">
        <f t="shared" si="11"/>
        <v>Agustus</v>
      </c>
      <c r="H235" s="2">
        <f>SUMIFS(Tunai[TUNAI],Tunai[BULAN],G235)</f>
        <v>7992000</v>
      </c>
      <c r="I235" s="2" cm="1">
        <f t="array" ref="I235">_xlfn.XLOOKUP(TRUE,Tunai[BULAN]=G235,Tunai[TOTAL],,,-1)</f>
        <v>76620000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>
        <v>258000</v>
      </c>
      <c r="E236" s="2">
        <f>SUM($D$2:$D236)</f>
        <v>75490000</v>
      </c>
      <c r="G236" s="1" t="str">
        <f t="shared" si="11"/>
        <v>Agustus</v>
      </c>
      <c r="H236" s="2">
        <f>SUMIFS(Tunai[TUNAI],Tunai[BULAN],G236)</f>
        <v>7992000</v>
      </c>
      <c r="I236" s="2" cm="1">
        <f t="array" ref="I236">_xlfn.XLOOKUP(TRUE,Tunai[BULAN]=G236,Tunai[TOTAL],,,-1)</f>
        <v>76620000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>
        <v>158000</v>
      </c>
      <c r="E237" s="2">
        <f>SUM($D$2:$D237)</f>
        <v>75648000</v>
      </c>
      <c r="G237" s="1" t="str">
        <f t="shared" si="11"/>
        <v>Agustus</v>
      </c>
      <c r="H237" s="2">
        <f>SUMIFS(Tunai[TUNAI],Tunai[BULAN],G237)</f>
        <v>7992000</v>
      </c>
      <c r="I237" s="2" cm="1">
        <f t="array" ref="I237">_xlfn.XLOOKUP(TRUE,Tunai[BULAN]=G237,Tunai[TOTAL],,,-1)</f>
        <v>76620000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>
        <v>357000</v>
      </c>
      <c r="E238" s="2">
        <f>SUM($D$2:$D238)</f>
        <v>76005000</v>
      </c>
      <c r="G238" s="1" t="str">
        <f t="shared" si="11"/>
        <v>Agustus</v>
      </c>
      <c r="H238" s="2">
        <f>SUMIFS(Tunai[TUNAI],Tunai[BULAN],G238)</f>
        <v>7992000</v>
      </c>
      <c r="I238" s="2" cm="1">
        <f t="array" ref="I238">_xlfn.XLOOKUP(TRUE,Tunai[BULAN]=G238,Tunai[TOTAL],,,-1)</f>
        <v>76620000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>
        <v>401000</v>
      </c>
      <c r="E239" s="2">
        <f>SUM($D$2:$D239)</f>
        <v>76406000</v>
      </c>
      <c r="G239" s="1" t="str">
        <f t="shared" si="11"/>
        <v>Agustus</v>
      </c>
      <c r="H239" s="2">
        <f>SUMIFS(Tunai[TUNAI],Tunai[BULAN],G239)</f>
        <v>7992000</v>
      </c>
      <c r="I239" s="2" cm="1">
        <f t="array" ref="I239">_xlfn.XLOOKUP(TRUE,Tunai[BULAN]=G239,Tunai[TOTAL],,,-1)</f>
        <v>76620000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>
        <v>214000</v>
      </c>
      <c r="E240" s="2">
        <f>SUM($D$2:$D240)</f>
        <v>76620000</v>
      </c>
      <c r="G240" s="1" t="str">
        <f t="shared" si="11"/>
        <v>Agustus</v>
      </c>
      <c r="H240" s="2">
        <f>SUMIFS(Tunai[TUNAI],Tunai[BULAN],G240)</f>
        <v>7992000</v>
      </c>
      <c r="I240" s="2" cm="1">
        <f t="array" ref="I240">_xlfn.XLOOKUP(TRUE,Tunai[BULAN]=G240,Tunai[TOTAL],,,-1)</f>
        <v>76620000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76620000</v>
      </c>
      <c r="G241" s="1" t="str">
        <f t="shared" si="11"/>
        <v>Agustus</v>
      </c>
      <c r="H241" s="2">
        <f>SUMIFS(Tunai[TUNAI],Tunai[BULAN],G241)</f>
        <v>7992000</v>
      </c>
      <c r="I241" s="2" cm="1">
        <f t="array" ref="I241">_xlfn.XLOOKUP(TRUE,Tunai[BULAN]=G241,Tunai[TOTAL],,,-1)</f>
        <v>76620000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76620000</v>
      </c>
      <c r="G242" s="1" t="str">
        <f t="shared" si="11"/>
        <v>Agustus</v>
      </c>
      <c r="H242" s="2">
        <f>SUMIFS(Tunai[TUNAI],Tunai[BULAN],G242)</f>
        <v>7992000</v>
      </c>
      <c r="I242" s="2" cm="1">
        <f t="array" ref="I242">_xlfn.XLOOKUP(TRUE,Tunai[BULAN]=G242,Tunai[TOTAL],,,-1)</f>
        <v>76620000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76620000</v>
      </c>
      <c r="G243" s="1" t="str">
        <f t="shared" si="11"/>
        <v>Agustus</v>
      </c>
      <c r="H243" s="2">
        <f>SUMIFS(Tunai[TUNAI],Tunai[BULAN],G243)</f>
        <v>7992000</v>
      </c>
      <c r="I243" s="2" cm="1">
        <f t="array" ref="I243">_xlfn.XLOOKUP(TRUE,Tunai[BULAN]=G243,Tunai[TOTAL],,,-1)</f>
        <v>76620000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76620000</v>
      </c>
      <c r="G244" s="1" t="str">
        <f t="shared" si="11"/>
        <v>Agustus</v>
      </c>
      <c r="H244" s="2">
        <f>SUMIFS(Tunai[TUNAI],Tunai[BULAN],G244)</f>
        <v>7992000</v>
      </c>
      <c r="I244" s="2" cm="1">
        <f t="array" ref="I244">_xlfn.XLOOKUP(TRUE,Tunai[BULAN]=G244,Tunai[TOTAL],,,-1)</f>
        <v>76620000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76620000</v>
      </c>
      <c r="G245" s="1" t="str">
        <f t="shared" si="11"/>
        <v>Agustus</v>
      </c>
      <c r="H245" s="2">
        <f>SUMIFS(Tunai[TUNAI],Tunai[BULAN],G245)</f>
        <v>7992000</v>
      </c>
      <c r="I245" s="2" cm="1">
        <f t="array" ref="I245">_xlfn.XLOOKUP(TRUE,Tunai[BULAN]=G245,Tunai[TOTAL],,,-1)</f>
        <v>76620000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76620000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76620000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76620000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76620000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76620000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76620000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76620000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76620000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76620000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76620000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76620000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76620000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76620000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76620000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76620000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76620000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76620000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76620000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76620000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76620000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76620000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76620000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76620000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76620000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76620000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76620000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76620000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76620000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76620000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76620000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76620000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76620000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76620000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76620000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76620000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76620000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76620000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76620000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76620000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76620000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76620000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76620000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76620000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76620000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76620000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76620000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76620000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76620000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76620000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76620000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76620000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76620000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76620000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76620000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76620000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76620000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76620000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76620000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76620000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76620000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76620000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76620000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76620000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76620000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76620000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76620000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76620000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76620000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76620000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76620000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76620000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76620000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76620000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76620000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76620000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76620000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76620000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76620000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76620000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76620000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76620000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76620000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76620000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76620000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76620000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76620000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76620000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76620000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76620000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76620000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76620000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76620000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76620000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76620000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76620000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76620000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76620000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76620000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76620000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76620000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76620000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76620000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76620000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76620000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76620000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76620000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76620000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76620000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76620000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76620000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76620000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76620000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76620000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76620000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76620000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76620000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76620000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76620000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76620000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76620000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76620000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76620000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76620000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76620000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76620000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76620000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76620000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76620000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76620000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76620000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76620000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76620000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76620000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76620000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76620000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76620000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76620000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76620000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76620000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76620000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76620000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76620000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76620000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76620000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76620000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76620000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76620000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76620000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76620000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76620000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76620000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76620000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76620000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76620000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76620000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76620000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76620000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76620000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76620000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76620000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76620000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76620000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76620000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76620000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76620000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76620000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76620000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76620000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76620000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76620000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76620000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76620000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76620000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76620000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76620000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76620000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76620000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76620000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76620000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76620000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76620000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76620000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76620000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76620000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76620000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76620000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76620000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76620000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76620000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76620000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76620000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76620000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76620000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76620000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76620000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76620000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76620000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76620000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76620000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76620000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76620000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76620000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76620000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76620000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76620000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76620000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76620000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76620000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76620000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76620000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76620000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76620000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76620000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76620000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76620000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76620000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76620000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76620000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76620000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76620000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76620000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76620000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76620000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76620000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76620000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76620000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76620000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76620000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76620000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76620000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76620000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76620000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76620000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76620000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76620000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76620000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76620000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76620000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76620000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76620000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76620000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76620000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76620000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76620000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tabSelected="1" workbookViewId="0">
      <pane xSplit="3" ySplit="1" topLeftCell="D230" activePane="bottomRight" state="frozen"/>
      <selection pane="topRight"/>
      <selection pane="bottomLeft"/>
      <selection pane="bottomRight" activeCell="D241" sqref="D241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0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0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0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0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0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0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0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0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0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0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0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0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0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0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0"/>
        <v>Agustus</v>
      </c>
      <c r="I215" s="2">
        <f>SUMIFS(Belanja[Pasar],Belanja[BULAN],H215)</f>
        <v>52079000</v>
      </c>
      <c r="J215" s="2" cm="1">
        <f t="array" ref="J215">_xlfn.XLOOKUP(TRUE,Belanja[BULAN]=H215,Belanja[TOTAL],,,-1)</f>
        <v>547260000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0"/>
        <v>Agustus</v>
      </c>
      <c r="I216" s="2">
        <f>SUMIFS(Belanja[Pasar],Belanja[BULAN],H216)</f>
        <v>52079000</v>
      </c>
      <c r="J216" s="2" cm="1">
        <f t="array" ref="J216">_xlfn.XLOOKUP(TRUE,Belanja[BULAN]=H216,Belanja[TOTAL],,,-1)</f>
        <v>547260000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0"/>
        <v>Agustus</v>
      </c>
      <c r="I217" s="2">
        <f>SUMIFS(Belanja[Pasar],Belanja[BULAN],H217)</f>
        <v>52079000</v>
      </c>
      <c r="J217" s="2" cm="1">
        <f t="array" ref="J217">_xlfn.XLOOKUP(TRUE,Belanja[BULAN]=H217,Belanja[TOTAL],,,-1)</f>
        <v>547260000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0"/>
        <v>Agustus</v>
      </c>
      <c r="I218" s="2">
        <f>SUMIFS(Belanja[Pasar],Belanja[BULAN],H218)</f>
        <v>52079000</v>
      </c>
      <c r="J218" s="2" cm="1">
        <f t="array" ref="J218">_xlfn.XLOOKUP(TRUE,Belanja[BULAN]=H218,Belanja[TOTAL],,,-1)</f>
        <v>547260000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0"/>
        <v>Agustus</v>
      </c>
      <c r="I219" s="2">
        <f>SUMIFS(Belanja[Pasar],Belanja[BULAN],H219)</f>
        <v>52079000</v>
      </c>
      <c r="J219" s="2" cm="1">
        <f t="array" ref="J219">_xlfn.XLOOKUP(TRUE,Belanja[BULAN]=H219,Belanja[TOTAL],,,-1)</f>
        <v>547260000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0"/>
        <v>Agustus</v>
      </c>
      <c r="I220" s="2">
        <f>SUMIFS(Belanja[Pasar],Belanja[BULAN],H220)</f>
        <v>52079000</v>
      </c>
      <c r="J220" s="2" cm="1">
        <f t="array" ref="J220">_xlfn.XLOOKUP(TRUE,Belanja[BULAN]=H220,Belanja[TOTAL],,,-1)</f>
        <v>547260000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v>3123000</v>
      </c>
      <c r="F221" s="2">
        <f>SUM($D$2:$D221)</f>
        <v>510652000</v>
      </c>
      <c r="H221" s="1" t="str">
        <f t="shared" si="10"/>
        <v>Agustus</v>
      </c>
      <c r="I221" s="2">
        <f>SUMIFS(Belanja[Pasar],Belanja[BULAN],H221)</f>
        <v>52079000</v>
      </c>
      <c r="J221" s="2" cm="1">
        <f t="array" ref="J221">_xlfn.XLOOKUP(TRUE,Belanja[BULAN]=H221,Belanja[TOTAL],,,-1)</f>
        <v>547260000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6">
        <v>2737000</v>
      </c>
      <c r="F222" s="2">
        <f>SUM($D$2:$D222)</f>
        <v>512569000</v>
      </c>
      <c r="H222" s="1" t="str">
        <f t="shared" si="10"/>
        <v>Agustus</v>
      </c>
      <c r="I222" s="2">
        <f>SUMIFS(Belanja[Pasar],Belanja[BULAN],H222)</f>
        <v>52079000</v>
      </c>
      <c r="J222" s="2" cm="1">
        <f t="array" ref="J222">_xlfn.XLOOKUP(TRUE,Belanja[BULAN]=H222,Belanja[TOTAL],,,-1)</f>
        <v>547260000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v>3285000</v>
      </c>
      <c r="F223" s="2">
        <f>SUM($D$2:$D223)</f>
        <v>514767000</v>
      </c>
      <c r="H223" s="1" t="str">
        <f t="shared" si="10"/>
        <v>Agustus</v>
      </c>
      <c r="I223" s="2">
        <f>SUMIFS(Belanja[Pasar],Belanja[BULAN],H223)</f>
        <v>52079000</v>
      </c>
      <c r="J223" s="2" cm="1">
        <f t="array" ref="J223">_xlfn.XLOOKUP(TRUE,Belanja[BULAN]=H223,Belanja[TOTAL],,,-1)</f>
        <v>547260000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2160000</v>
      </c>
      <c r="E224" s="6">
        <v>2635000</v>
      </c>
      <c r="F224" s="2">
        <f>SUM($D$2:$D224)</f>
        <v>516927000</v>
      </c>
      <c r="H224" s="1" t="str">
        <f t="shared" si="10"/>
        <v>Agustus</v>
      </c>
      <c r="I224" s="2">
        <f>SUMIFS(Belanja[Pasar],Belanja[BULAN],H224)</f>
        <v>52079000</v>
      </c>
      <c r="J224" s="2" cm="1">
        <f t="array" ref="J224">_xlfn.XLOOKUP(TRUE,Belanja[BULAN]=H224,Belanja[TOTAL],,,-1)</f>
        <v>547260000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v>1873000</v>
      </c>
      <c r="F225" s="2">
        <f>SUM($D$2:$D225)</f>
        <v>519309000</v>
      </c>
      <c r="H225" s="1" t="str">
        <f t="shared" si="10"/>
        <v>Agustus</v>
      </c>
      <c r="I225" s="2">
        <f>SUMIFS(Belanja[Pasar],Belanja[BULAN],H225)</f>
        <v>52079000</v>
      </c>
      <c r="J225" s="2" cm="1">
        <f t="array" ref="J225">_xlfn.XLOOKUP(TRUE,Belanja[BULAN]=H225,Belanja[TOTAL],,,-1)</f>
        <v>547260000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6">
        <v>2666000</v>
      </c>
      <c r="F226" s="2">
        <f>SUM($D$2:$D226)</f>
        <v>521491000</v>
      </c>
      <c r="H226" s="1" t="str">
        <f t="shared" si="10"/>
        <v>Agustus</v>
      </c>
      <c r="I226" s="2">
        <f>SUMIFS(Belanja[Pasar],Belanja[BULAN],H226)</f>
        <v>52079000</v>
      </c>
      <c r="J226" s="2" cm="1">
        <f t="array" ref="J226">_xlfn.XLOOKUP(TRUE,Belanja[BULAN]=H226,Belanja[TOTAL],,,-1)</f>
        <v>547260000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v>3401000</v>
      </c>
      <c r="F227" s="2">
        <f>SUM($D$2:$D227)</f>
        <v>523477000</v>
      </c>
      <c r="H227" s="1" t="str">
        <f t="shared" si="10"/>
        <v>Agustus</v>
      </c>
      <c r="I227" s="2">
        <f>SUMIFS(Belanja[Pasar],Belanja[BULAN],H227)</f>
        <v>52079000</v>
      </c>
      <c r="J227" s="2" cm="1">
        <f t="array" ref="J227">_xlfn.XLOOKUP(TRUE,Belanja[BULAN]=H227,Belanja[TOTAL],,,-1)</f>
        <v>547260000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6">
        <v>3360000</v>
      </c>
      <c r="F228" s="2">
        <f>SUM($D$2:$D228)</f>
        <v>525459000</v>
      </c>
      <c r="H228" s="1" t="str">
        <f t="shared" si="10"/>
        <v>Agustus</v>
      </c>
      <c r="I228" s="2">
        <f>SUMIFS(Belanja[Pasar],Belanja[BULAN],H228)</f>
        <v>52079000</v>
      </c>
      <c r="J228" s="2" cm="1">
        <f t="array" ref="J228">_xlfn.XLOOKUP(TRUE,Belanja[BULAN]=H228,Belanja[TOTAL],,,-1)</f>
        <v>547260000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v>2737000</v>
      </c>
      <c r="F229" s="2">
        <f>SUM($D$2:$D229)</f>
        <v>527240000</v>
      </c>
      <c r="H229" s="1" t="str">
        <f t="shared" si="10"/>
        <v>Agustus</v>
      </c>
      <c r="I229" s="2">
        <f>SUMIFS(Belanja[Pasar],Belanja[BULAN],H229)</f>
        <v>52079000</v>
      </c>
      <c r="J229" s="2" cm="1">
        <f t="array" ref="J229">_xlfn.XLOOKUP(TRUE,Belanja[BULAN]=H229,Belanja[TOTAL],,,-1)</f>
        <v>547260000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6">
        <v>2560000</v>
      </c>
      <c r="F230" s="2">
        <f>SUM($D$2:$D230)</f>
        <v>528934000</v>
      </c>
      <c r="H230" s="1" t="str">
        <f t="shared" si="10"/>
        <v>Agustus</v>
      </c>
      <c r="I230" s="2">
        <f>SUMIFS(Belanja[Pasar],Belanja[BULAN],H230)</f>
        <v>52079000</v>
      </c>
      <c r="J230" s="2" cm="1">
        <f t="array" ref="J230">_xlfn.XLOOKUP(TRUE,Belanja[BULAN]=H230,Belanja[TOTAL],,,-1)</f>
        <v>547260000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v>1200000</v>
      </c>
      <c r="F231" s="2">
        <f>SUM($D$2:$D231)</f>
        <v>530882000</v>
      </c>
      <c r="H231" s="1" t="str">
        <f t="shared" si="10"/>
        <v>Agustus</v>
      </c>
      <c r="I231" s="2">
        <f>SUMIFS(Belanja[Pasar],Belanja[BULAN],H231)</f>
        <v>52079000</v>
      </c>
      <c r="J231" s="2" cm="1">
        <f t="array" ref="J231">_xlfn.XLOOKUP(TRUE,Belanja[BULAN]=H231,Belanja[TOTAL],,,-1)</f>
        <v>547260000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6">
        <v>2094000</v>
      </c>
      <c r="F232" s="2">
        <f>SUM($D$2:$D232)</f>
        <v>532192000</v>
      </c>
      <c r="H232" s="1" t="str">
        <f t="shared" si="10"/>
        <v>Agustus</v>
      </c>
      <c r="I232" s="2">
        <f>SUMIFS(Belanja[Pasar],Belanja[BULAN],H232)</f>
        <v>52079000</v>
      </c>
      <c r="J232" s="2" cm="1">
        <f t="array" ref="J232">_xlfn.XLOOKUP(TRUE,Belanja[BULAN]=H232,Belanja[TOTAL],,,-1)</f>
        <v>547260000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v>2324000</v>
      </c>
      <c r="F233" s="2">
        <f>SUM($D$2:$D233)</f>
        <v>533933000</v>
      </c>
      <c r="H233" s="1" t="str">
        <f t="shared" si="10"/>
        <v>Agustus</v>
      </c>
      <c r="I233" s="2">
        <f>SUMIFS(Belanja[Pasar],Belanja[BULAN],H233)</f>
        <v>52079000</v>
      </c>
      <c r="J233" s="2" cm="1">
        <f t="array" ref="J233">_xlfn.XLOOKUP(TRUE,Belanja[BULAN]=H233,Belanja[TOTAL],,,-1)</f>
        <v>547260000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6">
        <v>1328000</v>
      </c>
      <c r="F234" s="2">
        <f>SUM($D$2:$D234)</f>
        <v>536020000</v>
      </c>
      <c r="H234" s="1" t="str">
        <f t="shared" si="10"/>
        <v>Agustus</v>
      </c>
      <c r="I234" s="2">
        <f>SUMIFS(Belanja[Pasar],Belanja[BULAN],H234)</f>
        <v>52079000</v>
      </c>
      <c r="J234" s="2" cm="1">
        <f t="array" ref="J234">_xlfn.XLOOKUP(TRUE,Belanja[BULAN]=H234,Belanja[TOTAL],,,-1)</f>
        <v>547260000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v>2272000</v>
      </c>
      <c r="F235" s="2">
        <f>SUM($D$2:$D235)</f>
        <v>537619000</v>
      </c>
      <c r="H235" s="1" t="str">
        <f t="shared" si="10"/>
        <v>Agustus</v>
      </c>
      <c r="I235" s="2">
        <f>SUMIFS(Belanja[Pasar],Belanja[BULAN],H235)</f>
        <v>52079000</v>
      </c>
      <c r="J235" s="2" cm="1">
        <f t="array" ref="J235">_xlfn.XLOOKUP(TRUE,Belanja[BULAN]=H235,Belanja[TOTAL],,,-1)</f>
        <v>547260000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6">
        <v>2151000</v>
      </c>
      <c r="F236" s="2">
        <f>SUM($D$2:$D236)</f>
        <v>539543000</v>
      </c>
      <c r="H236" s="1" t="str">
        <f t="shared" si="10"/>
        <v>Agustus</v>
      </c>
      <c r="I236" s="2">
        <f>SUMIFS(Belanja[Pasar],Belanja[BULAN],H236)</f>
        <v>52079000</v>
      </c>
      <c r="J236" s="2" cm="1">
        <f t="array" ref="J236">_xlfn.XLOOKUP(TRUE,Belanja[BULAN]=H236,Belanja[TOTAL],,,-1)</f>
        <v>547260000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v>2027000</v>
      </c>
      <c r="F237" s="2">
        <f>SUM($D$2:$D237)</f>
        <v>541573000</v>
      </c>
      <c r="H237" s="1" t="str">
        <f t="shared" si="10"/>
        <v>Agustus</v>
      </c>
      <c r="I237" s="2">
        <f>SUMIFS(Belanja[Pasar],Belanja[BULAN],H237)</f>
        <v>52079000</v>
      </c>
      <c r="J237" s="2" cm="1">
        <f t="array" ref="J237">_xlfn.XLOOKUP(TRUE,Belanja[BULAN]=H237,Belanja[TOTAL],,,-1)</f>
        <v>547260000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6">
        <v>2078000</v>
      </c>
      <c r="F238" s="2">
        <f>SUM($D$2:$D238)</f>
        <v>543669000</v>
      </c>
      <c r="H238" s="1" t="str">
        <f t="shared" si="10"/>
        <v>Agustus</v>
      </c>
      <c r="I238" s="2">
        <f>SUMIFS(Belanja[Pasar],Belanja[BULAN],H238)</f>
        <v>52079000</v>
      </c>
      <c r="J238" s="2" cm="1">
        <f t="array" ref="J238">_xlfn.XLOOKUP(TRUE,Belanja[BULAN]=H238,Belanja[TOTAL],,,-1)</f>
        <v>547260000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v>1576000</v>
      </c>
      <c r="F239" s="2">
        <f>SUM($D$2:$D239)</f>
        <v>545643000</v>
      </c>
      <c r="H239" s="1" t="str">
        <f t="shared" si="10"/>
        <v>Agustus</v>
      </c>
      <c r="I239" s="2">
        <f>SUMIFS(Belanja[Pasar],Belanja[BULAN],H239)</f>
        <v>52079000</v>
      </c>
      <c r="J239" s="2" cm="1">
        <f t="array" ref="J239">_xlfn.XLOOKUP(TRUE,Belanja[BULAN]=H239,Belanja[TOTAL],,,-1)</f>
        <v>547260000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6">
        <v>2165000</v>
      </c>
      <c r="F240" s="2">
        <f>SUM($D$2:$D240)</f>
        <v>547260000</v>
      </c>
      <c r="H240" s="1" t="str">
        <f t="shared" si="10"/>
        <v>Agustus</v>
      </c>
      <c r="I240" s="2">
        <f>SUMIFS(Belanja[Pasar],Belanja[BULAN],H240)</f>
        <v>52079000</v>
      </c>
      <c r="J240" s="2" cm="1">
        <f t="array" ref="J240">_xlfn.XLOOKUP(TRUE,Belanja[BULAN]=H240,Belanja[TOTAL],,,-1)</f>
        <v>547260000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/>
      <c r="F241" s="2">
        <f>SUM($D$2:$D241)</f>
        <v>547260000</v>
      </c>
      <c r="H241" s="1" t="str">
        <f t="shared" si="10"/>
        <v>Agustus</v>
      </c>
      <c r="I241" s="2">
        <f>SUMIFS(Belanja[Pasar],Belanja[BULAN],H241)</f>
        <v>52079000</v>
      </c>
      <c r="J241" s="2" cm="1">
        <f t="array" ref="J241">_xlfn.XLOOKUP(TRUE,Belanja[BULAN]=H241,Belanja[TOTAL],,,-1)</f>
        <v>547260000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6"/>
      <c r="F242" s="2">
        <f>SUM($D$2:$D242)</f>
        <v>547260000</v>
      </c>
      <c r="H242" s="1" t="str">
        <f t="shared" si="10"/>
        <v>Agustus</v>
      </c>
      <c r="I242" s="2">
        <f>SUMIFS(Belanja[Pasar],Belanja[BULAN],H242)</f>
        <v>52079000</v>
      </c>
      <c r="J242" s="2" cm="1">
        <f t="array" ref="J242">_xlfn.XLOOKUP(TRUE,Belanja[BULAN]=H242,Belanja[TOTAL],,,-1)</f>
        <v>547260000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/>
      <c r="F243" s="2">
        <f>SUM($D$2:$D243)</f>
        <v>547260000</v>
      </c>
      <c r="H243" s="1" t="str">
        <f t="shared" si="10"/>
        <v>Agustus</v>
      </c>
      <c r="I243" s="2">
        <f>SUMIFS(Belanja[Pasar],Belanja[BULAN],H243)</f>
        <v>52079000</v>
      </c>
      <c r="J243" s="2" cm="1">
        <f t="array" ref="J243">_xlfn.XLOOKUP(TRUE,Belanja[BULAN]=H243,Belanja[TOTAL],,,-1)</f>
        <v>547260000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6"/>
      <c r="F244" s="2">
        <f>SUM($D$2:$D244)</f>
        <v>547260000</v>
      </c>
      <c r="H244" s="1" t="str">
        <f t="shared" si="10"/>
        <v>Agustus</v>
      </c>
      <c r="I244" s="2">
        <f>SUMIFS(Belanja[Pasar],Belanja[BULAN],H244)</f>
        <v>52079000</v>
      </c>
      <c r="J244" s="2" cm="1">
        <f t="array" ref="J244">_xlfn.XLOOKUP(TRUE,Belanja[BULAN]=H244,Belanja[TOTAL],,,-1)</f>
        <v>547260000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/>
      <c r="F245" s="2">
        <f>SUM($D$2:$D245)</f>
        <v>547260000</v>
      </c>
      <c r="H245" s="1" t="str">
        <f t="shared" si="10"/>
        <v>Agustus</v>
      </c>
      <c r="I245" s="2">
        <f>SUMIFS(Belanja[Pasar],Belanja[BULAN],H245)</f>
        <v>52079000</v>
      </c>
      <c r="J245" s="2" cm="1">
        <f t="array" ref="J245">_xlfn.XLOOKUP(TRUE,Belanja[BULAN]=H245,Belanja[TOTAL],,,-1)</f>
        <v>547260000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6"/>
      <c r="F246" s="2">
        <f>SUM($D$2:$D246)</f>
        <v>547260000</v>
      </c>
      <c r="H246" s="1" t="str">
        <f t="shared" si="10"/>
        <v>September</v>
      </c>
      <c r="I246" s="2">
        <f>SUMIFS(Belanja[Pasar],Belanja[BULAN],H246)</f>
        <v>0</v>
      </c>
      <c r="J246" s="2" cm="1">
        <f t="array" ref="J246">_xlfn.XLOOKUP(TRUE,Belanja[BULAN]=H246,Belanja[TOTAL],,,-1)</f>
        <v>547260000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/>
      <c r="F247" s="2">
        <f>SUM($D$2:$D247)</f>
        <v>547260000</v>
      </c>
      <c r="H247" s="1" t="str">
        <f t="shared" si="10"/>
        <v>September</v>
      </c>
      <c r="I247" s="2">
        <f>SUMIFS(Belanja[Pasar],Belanja[BULAN],H247)</f>
        <v>0</v>
      </c>
      <c r="J247" s="2" cm="1">
        <f t="array" ref="J247">_xlfn.XLOOKUP(TRUE,Belanja[BULAN]=H247,Belanja[TOTAL],,,-1)</f>
        <v>547260000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6"/>
      <c r="F248" s="2">
        <f>SUM($D$2:$D248)</f>
        <v>547260000</v>
      </c>
      <c r="H248" s="1" t="str">
        <f t="shared" si="10"/>
        <v>September</v>
      </c>
      <c r="I248" s="2">
        <f>SUMIFS(Belanja[Pasar],Belanja[BULAN],H248)</f>
        <v>0</v>
      </c>
      <c r="J248" s="2" cm="1">
        <f t="array" ref="J248">_xlfn.XLOOKUP(TRUE,Belanja[BULAN]=H248,Belanja[TOTAL],,,-1)</f>
        <v>547260000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/>
      <c r="F249" s="2">
        <f>SUM($D$2:$D249)</f>
        <v>547260000</v>
      </c>
      <c r="H249" s="1" t="str">
        <f t="shared" si="10"/>
        <v>September</v>
      </c>
      <c r="I249" s="2">
        <f>SUMIFS(Belanja[Pasar],Belanja[BULAN],H249)</f>
        <v>0</v>
      </c>
      <c r="J249" s="2" cm="1">
        <f t="array" ref="J249">_xlfn.XLOOKUP(TRUE,Belanja[BULAN]=H249,Belanja[TOTAL],,,-1)</f>
        <v>547260000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6"/>
      <c r="F250" s="2">
        <f>SUM($D$2:$D250)</f>
        <v>547260000</v>
      </c>
      <c r="H250" s="1" t="str">
        <f t="shared" si="10"/>
        <v>September</v>
      </c>
      <c r="I250" s="2">
        <f>SUMIFS(Belanja[Pasar],Belanja[BULAN],H250)</f>
        <v>0</v>
      </c>
      <c r="J250" s="2" cm="1">
        <f t="array" ref="J250">_xlfn.XLOOKUP(TRUE,Belanja[BULAN]=H250,Belanja[TOTAL],,,-1)</f>
        <v>547260000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/>
      <c r="F251" s="2">
        <f>SUM($D$2:$D251)</f>
        <v>547260000</v>
      </c>
      <c r="H251" s="1" t="str">
        <f t="shared" si="10"/>
        <v>September</v>
      </c>
      <c r="I251" s="2">
        <f>SUMIFS(Belanja[Pasar],Belanja[BULAN],H251)</f>
        <v>0</v>
      </c>
      <c r="J251" s="2" cm="1">
        <f t="array" ref="J251">_xlfn.XLOOKUP(TRUE,Belanja[BULAN]=H251,Belanja[TOTAL],,,-1)</f>
        <v>547260000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6"/>
      <c r="F252" s="2">
        <f>SUM($D$2:$D252)</f>
        <v>547260000</v>
      </c>
      <c r="H252" s="1" t="str">
        <f t="shared" si="10"/>
        <v>September</v>
      </c>
      <c r="I252" s="2">
        <f>SUMIFS(Belanja[Pasar],Belanja[BULAN],H252)</f>
        <v>0</v>
      </c>
      <c r="J252" s="2" cm="1">
        <f t="array" ref="J252">_xlfn.XLOOKUP(TRUE,Belanja[BULAN]=H252,Belanja[TOTAL],,,-1)</f>
        <v>547260000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/>
      <c r="F253" s="2">
        <f>SUM($D$2:$D253)</f>
        <v>547260000</v>
      </c>
      <c r="H253" s="1" t="str">
        <f t="shared" si="10"/>
        <v>September</v>
      </c>
      <c r="I253" s="2">
        <f>SUMIFS(Belanja[Pasar],Belanja[BULAN],H253)</f>
        <v>0</v>
      </c>
      <c r="J253" s="2" cm="1">
        <f t="array" ref="J253">_xlfn.XLOOKUP(TRUE,Belanja[BULAN]=H253,Belanja[TOTAL],,,-1)</f>
        <v>547260000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6"/>
      <c r="F254" s="2">
        <f>SUM($D$2:$D254)</f>
        <v>547260000</v>
      </c>
      <c r="H254" s="1" t="str">
        <f t="shared" si="10"/>
        <v>September</v>
      </c>
      <c r="I254" s="2">
        <f>SUMIFS(Belanja[Pasar],Belanja[BULAN],H254)</f>
        <v>0</v>
      </c>
      <c r="J254" s="2" cm="1">
        <f t="array" ref="J254">_xlfn.XLOOKUP(TRUE,Belanja[BULAN]=H254,Belanja[TOTAL],,,-1)</f>
        <v>547260000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/>
      <c r="F255" s="2">
        <f>SUM($D$2:$D255)</f>
        <v>547260000</v>
      </c>
      <c r="H255" s="1" t="str">
        <f t="shared" si="10"/>
        <v>September</v>
      </c>
      <c r="I255" s="2">
        <f>SUMIFS(Belanja[Pasar],Belanja[BULAN],H255)</f>
        <v>0</v>
      </c>
      <c r="J255" s="2" cm="1">
        <f t="array" ref="J255">_xlfn.XLOOKUP(TRUE,Belanja[BULAN]=H255,Belanja[TOTAL],,,-1)</f>
        <v>547260000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6"/>
      <c r="F256" s="2">
        <f>SUM($D$2:$D256)</f>
        <v>547260000</v>
      </c>
      <c r="H256" s="1" t="str">
        <f t="shared" si="10"/>
        <v>September</v>
      </c>
      <c r="I256" s="2">
        <f>SUMIFS(Belanja[Pasar],Belanja[BULAN],H256)</f>
        <v>0</v>
      </c>
      <c r="J256" s="2" cm="1">
        <f t="array" ref="J256">_xlfn.XLOOKUP(TRUE,Belanja[BULAN]=H256,Belanja[TOTAL],,,-1)</f>
        <v>547260000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/>
      <c r="F257" s="2">
        <f>SUM($D$2:$D257)</f>
        <v>547260000</v>
      </c>
      <c r="H257" s="1" t="str">
        <f t="shared" si="10"/>
        <v>September</v>
      </c>
      <c r="I257" s="2">
        <f>SUMIFS(Belanja[Pasar],Belanja[BULAN],H257)</f>
        <v>0</v>
      </c>
      <c r="J257" s="2" cm="1">
        <f t="array" ref="J257">_xlfn.XLOOKUP(TRUE,Belanja[BULAN]=H257,Belanja[TOTAL],,,-1)</f>
        <v>547260000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6"/>
      <c r="F258" s="2">
        <f>SUM($D$2:$D258)</f>
        <v>547260000</v>
      </c>
      <c r="H258" s="1" t="str">
        <f t="shared" si="10"/>
        <v>September</v>
      </c>
      <c r="I258" s="2">
        <f>SUMIFS(Belanja[Pasar],Belanja[BULAN],H258)</f>
        <v>0</v>
      </c>
      <c r="J258" s="2" cm="1">
        <f t="array" ref="J258">_xlfn.XLOOKUP(TRUE,Belanja[BULAN]=H258,Belanja[TOTAL],,,-1)</f>
        <v>547260000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/>
      <c r="F259" s="2">
        <f>SUM($D$2:$D259)</f>
        <v>547260000</v>
      </c>
      <c r="H259" s="1" t="str">
        <f t="shared" ref="H259:H322" si="13">B259</f>
        <v>September</v>
      </c>
      <c r="I259" s="2">
        <f>SUMIFS(Belanja[Pasar],Belanja[BULAN],H259)</f>
        <v>0</v>
      </c>
      <c r="J259" s="2" cm="1">
        <f t="array" ref="J259">_xlfn.XLOOKUP(TRUE,Belanja[BULAN]=H259,Belanja[TOTAL],,,-1)</f>
        <v>547260000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6"/>
      <c r="F260" s="2">
        <f>SUM($D$2:$D260)</f>
        <v>547260000</v>
      </c>
      <c r="H260" s="1" t="str">
        <f t="shared" si="13"/>
        <v>September</v>
      </c>
      <c r="I260" s="2">
        <f>SUMIFS(Belanja[Pasar],Belanja[BULAN],H260)</f>
        <v>0</v>
      </c>
      <c r="J260" s="2" cm="1">
        <f t="array" ref="J260">_xlfn.XLOOKUP(TRUE,Belanja[BULAN]=H260,Belanja[TOTAL],,,-1)</f>
        <v>547260000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/>
      <c r="F261" s="2">
        <f>SUM($D$2:$D261)</f>
        <v>547260000</v>
      </c>
      <c r="H261" s="1" t="str">
        <f t="shared" si="13"/>
        <v>September</v>
      </c>
      <c r="I261" s="2">
        <f>SUMIFS(Belanja[Pasar],Belanja[BULAN],H261)</f>
        <v>0</v>
      </c>
      <c r="J261" s="2" cm="1">
        <f t="array" ref="J261">_xlfn.XLOOKUP(TRUE,Belanja[BULAN]=H261,Belanja[TOTAL],,,-1)</f>
        <v>547260000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6"/>
      <c r="F262" s="2">
        <f>SUM($D$2:$D262)</f>
        <v>547260000</v>
      </c>
      <c r="H262" s="1" t="str">
        <f t="shared" si="13"/>
        <v>September</v>
      </c>
      <c r="I262" s="2">
        <f>SUMIFS(Belanja[Pasar],Belanja[BULAN],H262)</f>
        <v>0</v>
      </c>
      <c r="J262" s="2" cm="1">
        <f t="array" ref="J262">_xlfn.XLOOKUP(TRUE,Belanja[BULAN]=H262,Belanja[TOTAL],,,-1)</f>
        <v>547260000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547260000</v>
      </c>
      <c r="H263" s="1" t="str">
        <f t="shared" si="13"/>
        <v>September</v>
      </c>
      <c r="I263" s="2">
        <f>SUMIFS(Belanja[Pasar],Belanja[BULAN],H263)</f>
        <v>0</v>
      </c>
      <c r="J263" s="2" cm="1">
        <f t="array" ref="J263">_xlfn.XLOOKUP(TRUE,Belanja[BULAN]=H263,Belanja[TOTAL],,,-1)</f>
        <v>547260000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547260000</v>
      </c>
      <c r="H264" s="1" t="str">
        <f t="shared" si="13"/>
        <v>September</v>
      </c>
      <c r="I264" s="2">
        <f>SUMIFS(Belanja[Pasar],Belanja[BULAN],H264)</f>
        <v>0</v>
      </c>
      <c r="J264" s="2" cm="1">
        <f t="array" ref="J264">_xlfn.XLOOKUP(TRUE,Belanja[BULAN]=H264,Belanja[TOTAL],,,-1)</f>
        <v>547260000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547260000</v>
      </c>
      <c r="H265" s="1" t="str">
        <f t="shared" si="13"/>
        <v>September</v>
      </c>
      <c r="I265" s="2">
        <f>SUMIFS(Belanja[Pasar],Belanja[BULAN],H265)</f>
        <v>0</v>
      </c>
      <c r="J265" s="2" cm="1">
        <f t="array" ref="J265">_xlfn.XLOOKUP(TRUE,Belanja[BULAN]=H265,Belanja[TOTAL],,,-1)</f>
        <v>547260000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547260000</v>
      </c>
      <c r="H266" s="1" t="str">
        <f t="shared" si="13"/>
        <v>September</v>
      </c>
      <c r="I266" s="2">
        <f>SUMIFS(Belanja[Pasar],Belanja[BULAN],H266)</f>
        <v>0</v>
      </c>
      <c r="J266" s="2" cm="1">
        <f t="array" ref="J266">_xlfn.XLOOKUP(TRUE,Belanja[BULAN]=H266,Belanja[TOTAL],,,-1)</f>
        <v>547260000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547260000</v>
      </c>
      <c r="H267" s="1" t="str">
        <f t="shared" si="13"/>
        <v>September</v>
      </c>
      <c r="I267" s="2">
        <f>SUMIFS(Belanja[Pasar],Belanja[BULAN],H267)</f>
        <v>0</v>
      </c>
      <c r="J267" s="2" cm="1">
        <f t="array" ref="J267">_xlfn.XLOOKUP(TRUE,Belanja[BULAN]=H267,Belanja[TOTAL],,,-1)</f>
        <v>547260000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547260000</v>
      </c>
      <c r="H268" s="1" t="str">
        <f t="shared" si="13"/>
        <v>September</v>
      </c>
      <c r="I268" s="2">
        <f>SUMIFS(Belanja[Pasar],Belanja[BULAN],H268)</f>
        <v>0</v>
      </c>
      <c r="J268" s="2" cm="1">
        <f t="array" ref="J268">_xlfn.XLOOKUP(TRUE,Belanja[BULAN]=H268,Belanja[TOTAL],,,-1)</f>
        <v>547260000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547260000</v>
      </c>
      <c r="H269" s="1" t="str">
        <f t="shared" si="13"/>
        <v>September</v>
      </c>
      <c r="I269" s="2">
        <f>SUMIFS(Belanja[Pasar],Belanja[BULAN],H269)</f>
        <v>0</v>
      </c>
      <c r="J269" s="2" cm="1">
        <f t="array" ref="J269">_xlfn.XLOOKUP(TRUE,Belanja[BULAN]=H269,Belanja[TOTAL],,,-1)</f>
        <v>547260000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547260000</v>
      </c>
      <c r="H270" s="1" t="str">
        <f t="shared" si="13"/>
        <v>September</v>
      </c>
      <c r="I270" s="2">
        <f>SUMIFS(Belanja[Pasar],Belanja[BULAN],H270)</f>
        <v>0</v>
      </c>
      <c r="J270" s="2" cm="1">
        <f t="array" ref="J270">_xlfn.XLOOKUP(TRUE,Belanja[BULAN]=H270,Belanja[TOTAL],,,-1)</f>
        <v>547260000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547260000</v>
      </c>
      <c r="H271" s="1" t="str">
        <f t="shared" si="13"/>
        <v>September</v>
      </c>
      <c r="I271" s="2">
        <f>SUMIFS(Belanja[Pasar],Belanja[BULAN],H271)</f>
        <v>0</v>
      </c>
      <c r="J271" s="2" cm="1">
        <f t="array" ref="J271">_xlfn.XLOOKUP(TRUE,Belanja[BULAN]=H271,Belanja[TOTAL],,,-1)</f>
        <v>547260000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547260000</v>
      </c>
      <c r="H272" s="1" t="str">
        <f t="shared" si="13"/>
        <v>September</v>
      </c>
      <c r="I272" s="2">
        <f>SUMIFS(Belanja[Pasar],Belanja[BULAN],H272)</f>
        <v>0</v>
      </c>
      <c r="J272" s="2" cm="1">
        <f t="array" ref="J272">_xlfn.XLOOKUP(TRUE,Belanja[BULAN]=H272,Belanja[TOTAL],,,-1)</f>
        <v>547260000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547260000</v>
      </c>
      <c r="H273" s="1" t="str">
        <f t="shared" si="13"/>
        <v>September</v>
      </c>
      <c r="I273" s="2">
        <f>SUMIFS(Belanja[Pasar],Belanja[BULAN],H273)</f>
        <v>0</v>
      </c>
      <c r="J273" s="2" cm="1">
        <f t="array" ref="J273">_xlfn.XLOOKUP(TRUE,Belanja[BULAN]=H273,Belanja[TOTAL],,,-1)</f>
        <v>547260000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547260000</v>
      </c>
      <c r="H274" s="1" t="str">
        <f t="shared" si="13"/>
        <v>September</v>
      </c>
      <c r="I274" s="2">
        <f>SUMIFS(Belanja[Pasar],Belanja[BULAN],H274)</f>
        <v>0</v>
      </c>
      <c r="J274" s="2" cm="1">
        <f t="array" ref="J274">_xlfn.XLOOKUP(TRUE,Belanja[BULAN]=H274,Belanja[TOTAL],,,-1)</f>
        <v>547260000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547260000</v>
      </c>
      <c r="H275" s="1" t="str">
        <f t="shared" si="13"/>
        <v>September</v>
      </c>
      <c r="I275" s="2">
        <f>SUMIFS(Belanja[Pasar],Belanja[BULAN],H275)</f>
        <v>0</v>
      </c>
      <c r="J275" s="2" cm="1">
        <f t="array" ref="J275">_xlfn.XLOOKUP(TRUE,Belanja[BULAN]=H275,Belanja[TOTAL],,,-1)</f>
        <v>547260000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547260000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547260000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547260000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547260000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547260000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547260000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547260000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547260000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547260000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547260000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547260000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547260000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547260000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547260000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547260000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547260000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547260000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547260000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547260000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547260000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547260000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547260000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547260000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547260000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547260000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547260000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547260000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547260000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547260000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547260000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547260000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547260000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547260000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547260000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547260000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547260000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547260000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547260000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547260000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547260000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547260000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547260000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547260000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547260000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547260000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547260000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547260000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547260000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547260000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547260000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547260000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547260000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547260000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547260000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547260000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547260000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547260000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547260000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547260000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547260000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547260000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547260000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547260000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547260000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547260000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547260000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547260000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547260000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547260000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547260000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547260000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547260000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547260000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547260000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547260000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547260000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547260000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547260000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547260000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547260000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547260000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547260000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547260000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547260000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547260000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547260000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547260000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547260000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547260000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547260000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547260000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547260000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547260000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547260000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547260000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547260000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547260000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547260000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547260000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547260000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547260000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547260000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547260000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547260000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547260000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547260000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547260000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547260000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547260000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547260000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547260000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547260000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547260000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547260000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547260000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547260000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547260000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547260000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547260000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547260000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547260000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547260000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547260000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547260000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547260000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547260000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547260000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547260000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547260000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547260000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547260000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547260000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547260000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547260000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547260000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547260000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547260000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547260000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547260000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547260000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547260000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547260000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547260000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547260000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547260000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547260000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547260000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547260000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547260000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547260000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547260000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547260000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547260000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547260000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547260000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547260000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547260000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547260000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547260000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547260000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547260000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547260000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547260000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547260000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547260000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547260000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547260000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547260000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547260000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547260000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547260000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547260000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547260000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547260000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547260000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547260000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547260000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547260000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547260000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547260000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547260000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547260000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547260000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547260000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234" activePane="bottomRight" state="frozen"/>
      <selection pane="topRight"/>
      <selection pane="bottomLeft"/>
      <selection pane="bottomRight" activeCell="D241" sqref="D24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52081000</v>
      </c>
      <c r="I215" s="2" cm="1">
        <f t="array" ref="I215">_xlfn.XLOOKUP(TRUE,Transferan[BULAN]=G215,Transferan[TOTAL],,,-1)</f>
        <v>418152000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52081000</v>
      </c>
      <c r="I216" s="2" cm="1">
        <f t="array" ref="I216">_xlfn.XLOOKUP(TRUE,Transferan[BULAN]=G216,Transferan[TOTAL],,,-1)</f>
        <v>418152000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52081000</v>
      </c>
      <c r="I217" s="2" cm="1">
        <f t="array" ref="I217">_xlfn.XLOOKUP(TRUE,Transferan[BULAN]=G217,Transferan[TOTAL],,,-1)</f>
        <v>418152000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52081000</v>
      </c>
      <c r="I218" s="2" cm="1">
        <f t="array" ref="I218">_xlfn.XLOOKUP(TRUE,Transferan[BULAN]=G218,Transferan[TOTAL],,,-1)</f>
        <v>418152000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52081000</v>
      </c>
      <c r="I219" s="2" cm="1">
        <f t="array" ref="I219">_xlfn.XLOOKUP(TRUE,Transferan[BULAN]=G219,Transferan[TOTAL],,,-1)</f>
        <v>418152000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52081000</v>
      </c>
      <c r="I220" s="2" cm="1">
        <f t="array" ref="I220">_xlfn.XLOOKUP(TRUE,Transferan[BULAN]=G220,Transferan[TOTAL],,,-1)</f>
        <v>418152000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f>SUM($D$2:$D221)</f>
        <v>381542000</v>
      </c>
      <c r="G221" s="1" t="str">
        <f t="shared" si="10"/>
        <v>Agustus</v>
      </c>
      <c r="H221" s="2">
        <f>SUMIFS(Transferan[Transferan],Transferan[BULAN],G221)</f>
        <v>52081000</v>
      </c>
      <c r="I221" s="2" cm="1">
        <f t="array" ref="I221">_xlfn.XLOOKUP(TRUE,Transferan[BULAN]=G221,Transferan[TOTAL],,,-1)</f>
        <v>418152000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2">
        <f>SUM($D$2:$D222)</f>
        <v>383459000</v>
      </c>
      <c r="G222" s="1" t="str">
        <f t="shared" si="10"/>
        <v>Agustus</v>
      </c>
      <c r="H222" s="2">
        <f>SUMIFS(Transferan[Transferan],Transferan[BULAN],G222)</f>
        <v>52081000</v>
      </c>
      <c r="I222" s="2" cm="1">
        <f t="array" ref="I222">_xlfn.XLOOKUP(TRUE,Transferan[BULAN]=G222,Transferan[TOTAL],,,-1)</f>
        <v>418152000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f>SUM($D$2:$D223)</f>
        <v>385657000</v>
      </c>
      <c r="G223" s="1" t="str">
        <f t="shared" si="10"/>
        <v>Agustus</v>
      </c>
      <c r="H223" s="2">
        <f>SUMIFS(Transferan[Transferan],Transferan[BULAN],G223)</f>
        <v>52081000</v>
      </c>
      <c r="I223" s="2" cm="1">
        <f t="array" ref="I223">_xlfn.XLOOKUP(TRUE,Transferan[BULAN]=G223,Transferan[TOTAL],,,-1)</f>
        <v>418152000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2162000</v>
      </c>
      <c r="E224" s="2">
        <f>SUM($D$2:$D224)</f>
        <v>387819000</v>
      </c>
      <c r="G224" s="1" t="str">
        <f t="shared" si="10"/>
        <v>Agustus</v>
      </c>
      <c r="H224" s="2">
        <f>SUMIFS(Transferan[Transferan],Transferan[BULAN],G224)</f>
        <v>52081000</v>
      </c>
      <c r="I224" s="2" cm="1">
        <f t="array" ref="I224">_xlfn.XLOOKUP(TRUE,Transferan[BULAN]=G224,Transferan[TOTAL],,,-1)</f>
        <v>418152000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f>SUM($D$2:$D225)</f>
        <v>390201000</v>
      </c>
      <c r="G225" s="1" t="str">
        <f t="shared" si="10"/>
        <v>Agustus</v>
      </c>
      <c r="H225" s="2">
        <f>SUMIFS(Transferan[Transferan],Transferan[BULAN],G225)</f>
        <v>52081000</v>
      </c>
      <c r="I225" s="2" cm="1">
        <f t="array" ref="I225">_xlfn.XLOOKUP(TRUE,Transferan[BULAN]=G225,Transferan[TOTAL],,,-1)</f>
        <v>418152000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2">
        <f>SUM($D$2:$D226)</f>
        <v>392383000</v>
      </c>
      <c r="G226" s="1" t="str">
        <f t="shared" si="10"/>
        <v>Agustus</v>
      </c>
      <c r="H226" s="2">
        <f>SUMIFS(Transferan[Transferan],Transferan[BULAN],G226)</f>
        <v>52081000</v>
      </c>
      <c r="I226" s="2" cm="1">
        <f t="array" ref="I226">_xlfn.XLOOKUP(TRUE,Transferan[BULAN]=G226,Transferan[TOTAL],,,-1)</f>
        <v>418152000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f>SUM($D$2:$D227)</f>
        <v>394369000</v>
      </c>
      <c r="G227" s="1" t="str">
        <f t="shared" si="10"/>
        <v>Agustus</v>
      </c>
      <c r="H227" s="2">
        <f>SUMIFS(Transferan[Transferan],Transferan[BULAN],G227)</f>
        <v>52081000</v>
      </c>
      <c r="I227" s="2" cm="1">
        <f t="array" ref="I227">_xlfn.XLOOKUP(TRUE,Transferan[BULAN]=G227,Transferan[TOTAL],,,-1)</f>
        <v>418152000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2">
        <f>SUM($D$2:$D228)</f>
        <v>396351000</v>
      </c>
      <c r="G228" s="1" t="str">
        <f t="shared" si="10"/>
        <v>Agustus</v>
      </c>
      <c r="H228" s="2">
        <f>SUMIFS(Transferan[Transferan],Transferan[BULAN],G228)</f>
        <v>52081000</v>
      </c>
      <c r="I228" s="2" cm="1">
        <f t="array" ref="I228">_xlfn.XLOOKUP(TRUE,Transferan[BULAN]=G228,Transferan[TOTAL],,,-1)</f>
        <v>418152000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f>SUM($D$2:$D229)</f>
        <v>398132000</v>
      </c>
      <c r="G229" s="1" t="str">
        <f t="shared" si="10"/>
        <v>Agustus</v>
      </c>
      <c r="H229" s="2">
        <f>SUMIFS(Transferan[Transferan],Transferan[BULAN],G229)</f>
        <v>52081000</v>
      </c>
      <c r="I229" s="2" cm="1">
        <f t="array" ref="I229">_xlfn.XLOOKUP(TRUE,Transferan[BULAN]=G229,Transferan[TOTAL],,,-1)</f>
        <v>418152000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2">
        <f>SUM($D$2:$D230)</f>
        <v>399826000</v>
      </c>
      <c r="G230" s="1" t="str">
        <f t="shared" si="10"/>
        <v>Agustus</v>
      </c>
      <c r="H230" s="2">
        <f>SUMIFS(Transferan[Transferan],Transferan[BULAN],G230)</f>
        <v>52081000</v>
      </c>
      <c r="I230" s="2" cm="1">
        <f t="array" ref="I230">_xlfn.XLOOKUP(TRUE,Transferan[BULAN]=G230,Transferan[TOTAL],,,-1)</f>
        <v>418152000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f>SUM($D$2:$D231)</f>
        <v>401774000</v>
      </c>
      <c r="G231" s="1" t="str">
        <f t="shared" si="10"/>
        <v>Agustus</v>
      </c>
      <c r="H231" s="2">
        <f>SUMIFS(Transferan[Transferan],Transferan[BULAN],G231)</f>
        <v>52081000</v>
      </c>
      <c r="I231" s="2" cm="1">
        <f t="array" ref="I231">_xlfn.XLOOKUP(TRUE,Transferan[BULAN]=G231,Transferan[TOTAL],,,-1)</f>
        <v>418152000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2">
        <f>SUM($D$2:$D232)</f>
        <v>403084000</v>
      </c>
      <c r="G232" s="1" t="str">
        <f t="shared" si="10"/>
        <v>Agustus</v>
      </c>
      <c r="H232" s="2">
        <f>SUMIFS(Transferan[Transferan],Transferan[BULAN],G232)</f>
        <v>52081000</v>
      </c>
      <c r="I232" s="2" cm="1">
        <f t="array" ref="I232">_xlfn.XLOOKUP(TRUE,Transferan[BULAN]=G232,Transferan[TOTAL],,,-1)</f>
        <v>418152000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f>SUM($D$2:$D233)</f>
        <v>404825000</v>
      </c>
      <c r="G233" s="1" t="str">
        <f t="shared" si="10"/>
        <v>Agustus</v>
      </c>
      <c r="H233" s="2">
        <f>SUMIFS(Transferan[Transferan],Transferan[BULAN],G233)</f>
        <v>52081000</v>
      </c>
      <c r="I233" s="2" cm="1">
        <f t="array" ref="I233">_xlfn.XLOOKUP(TRUE,Transferan[BULAN]=G233,Transferan[TOTAL],,,-1)</f>
        <v>418152000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2">
        <f>SUM($D$2:$D234)</f>
        <v>406912000</v>
      </c>
      <c r="G234" s="1" t="str">
        <f t="shared" si="10"/>
        <v>Agustus</v>
      </c>
      <c r="H234" s="2">
        <f>SUMIFS(Transferan[Transferan],Transferan[BULAN],G234)</f>
        <v>52081000</v>
      </c>
      <c r="I234" s="2" cm="1">
        <f t="array" ref="I234">_xlfn.XLOOKUP(TRUE,Transferan[BULAN]=G234,Transferan[TOTAL],,,-1)</f>
        <v>418152000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f>SUM($D$2:$D235)</f>
        <v>408511000</v>
      </c>
      <c r="G235" s="1" t="str">
        <f t="shared" si="10"/>
        <v>Agustus</v>
      </c>
      <c r="H235" s="2">
        <f>SUMIFS(Transferan[Transferan],Transferan[BULAN],G235)</f>
        <v>52081000</v>
      </c>
      <c r="I235" s="2" cm="1">
        <f t="array" ref="I235">_xlfn.XLOOKUP(TRUE,Transferan[BULAN]=G235,Transferan[TOTAL],,,-1)</f>
        <v>418152000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2">
        <f>SUM($D$2:$D236)</f>
        <v>410435000</v>
      </c>
      <c r="G236" s="1" t="str">
        <f t="shared" si="10"/>
        <v>Agustus</v>
      </c>
      <c r="H236" s="2">
        <f>SUMIFS(Transferan[Transferan],Transferan[BULAN],G236)</f>
        <v>52081000</v>
      </c>
      <c r="I236" s="2" cm="1">
        <f t="array" ref="I236">_xlfn.XLOOKUP(TRUE,Transferan[BULAN]=G236,Transferan[TOTAL],,,-1)</f>
        <v>418152000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f>SUM($D$2:$D237)</f>
        <v>412465000</v>
      </c>
      <c r="G237" s="1" t="str">
        <f t="shared" si="10"/>
        <v>Agustus</v>
      </c>
      <c r="H237" s="2">
        <f>SUMIFS(Transferan[Transferan],Transferan[BULAN],G237)</f>
        <v>52081000</v>
      </c>
      <c r="I237" s="2" cm="1">
        <f t="array" ref="I237">_xlfn.XLOOKUP(TRUE,Transferan[BULAN]=G237,Transferan[TOTAL],,,-1)</f>
        <v>418152000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2">
        <f>SUM($D$2:$D238)</f>
        <v>414561000</v>
      </c>
      <c r="G238" s="1" t="str">
        <f t="shared" si="10"/>
        <v>Agustus</v>
      </c>
      <c r="H238" s="2">
        <f>SUMIFS(Transferan[Transferan],Transferan[BULAN],G238)</f>
        <v>52081000</v>
      </c>
      <c r="I238" s="2" cm="1">
        <f t="array" ref="I238">_xlfn.XLOOKUP(TRUE,Transferan[BULAN]=G238,Transferan[TOTAL],,,-1)</f>
        <v>418152000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f>SUM($D$2:$D239)</f>
        <v>416535000</v>
      </c>
      <c r="G239" s="1" t="str">
        <f t="shared" si="10"/>
        <v>Agustus</v>
      </c>
      <c r="H239" s="2">
        <f>SUMIFS(Transferan[Transferan],Transferan[BULAN],G239)</f>
        <v>52081000</v>
      </c>
      <c r="I239" s="2" cm="1">
        <f t="array" ref="I239">_xlfn.XLOOKUP(TRUE,Transferan[BULAN]=G239,Transferan[TOTAL],,,-1)</f>
        <v>418152000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2">
        <f>SUM($D$2:$D240)</f>
        <v>418152000</v>
      </c>
      <c r="G240" s="1" t="str">
        <f t="shared" si="10"/>
        <v>Agustus</v>
      </c>
      <c r="H240" s="2">
        <f>SUMIFS(Transferan[Transferan],Transferan[BULAN],G240)</f>
        <v>52081000</v>
      </c>
      <c r="I240" s="2" cm="1">
        <f t="array" ref="I240">_xlfn.XLOOKUP(TRUE,Transferan[BULAN]=G240,Transferan[TOTAL],,,-1)</f>
        <v>418152000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418152000</v>
      </c>
      <c r="G241" s="1" t="str">
        <f t="shared" si="10"/>
        <v>Agustus</v>
      </c>
      <c r="H241" s="2">
        <f>SUMIFS(Transferan[Transferan],Transferan[BULAN],G241)</f>
        <v>52081000</v>
      </c>
      <c r="I241" s="2" cm="1">
        <f t="array" ref="I241">_xlfn.XLOOKUP(TRUE,Transferan[BULAN]=G241,Transferan[TOTAL],,,-1)</f>
        <v>418152000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418152000</v>
      </c>
      <c r="G242" s="1" t="str">
        <f t="shared" si="10"/>
        <v>Agustus</v>
      </c>
      <c r="H242" s="2">
        <f>SUMIFS(Transferan[Transferan],Transferan[BULAN],G242)</f>
        <v>52081000</v>
      </c>
      <c r="I242" s="2" cm="1">
        <f t="array" ref="I242">_xlfn.XLOOKUP(TRUE,Transferan[BULAN]=G242,Transferan[TOTAL],,,-1)</f>
        <v>418152000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418152000</v>
      </c>
      <c r="G243" s="1" t="str">
        <f t="shared" si="10"/>
        <v>Agustus</v>
      </c>
      <c r="H243" s="2">
        <f>SUMIFS(Transferan[Transferan],Transferan[BULAN],G243)</f>
        <v>52081000</v>
      </c>
      <c r="I243" s="2" cm="1">
        <f t="array" ref="I243">_xlfn.XLOOKUP(TRUE,Transferan[BULAN]=G243,Transferan[TOTAL],,,-1)</f>
        <v>418152000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418152000</v>
      </c>
      <c r="G244" s="1" t="str">
        <f t="shared" si="10"/>
        <v>Agustus</v>
      </c>
      <c r="H244" s="2">
        <f>SUMIFS(Transferan[Transferan],Transferan[BULAN],G244)</f>
        <v>52081000</v>
      </c>
      <c r="I244" s="2" cm="1">
        <f t="array" ref="I244">_xlfn.XLOOKUP(TRUE,Transferan[BULAN]=G244,Transferan[TOTAL],,,-1)</f>
        <v>418152000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418152000</v>
      </c>
      <c r="G245" s="1" t="str">
        <f t="shared" si="10"/>
        <v>Agustus</v>
      </c>
      <c r="H245" s="2">
        <f>SUMIFS(Transferan[Transferan],Transferan[BULAN],G245)</f>
        <v>52081000</v>
      </c>
      <c r="I245" s="2" cm="1">
        <f t="array" ref="I245">_xlfn.XLOOKUP(TRUE,Transferan[BULAN]=G245,Transferan[TOTAL],,,-1)</f>
        <v>418152000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418152000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418152000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418152000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418152000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418152000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418152000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418152000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418152000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418152000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418152000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418152000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418152000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418152000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418152000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418152000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418152000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418152000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418152000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418152000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418152000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418152000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418152000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418152000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418152000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418152000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418152000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418152000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418152000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418152000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418152000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418152000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418152000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418152000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418152000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418152000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418152000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418152000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418152000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418152000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418152000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418152000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418152000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418152000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418152000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418152000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418152000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418152000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418152000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418152000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418152000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418152000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418152000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418152000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418152000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418152000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418152000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418152000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418152000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418152000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418152000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418152000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418152000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418152000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418152000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418152000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418152000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418152000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418152000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418152000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418152000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418152000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418152000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418152000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418152000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418152000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418152000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418152000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418152000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418152000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418152000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418152000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418152000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418152000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418152000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418152000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418152000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418152000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418152000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418152000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418152000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418152000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418152000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418152000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418152000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418152000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418152000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418152000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418152000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418152000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418152000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418152000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418152000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418152000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418152000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418152000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418152000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418152000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418152000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418152000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418152000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418152000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418152000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418152000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418152000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418152000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418152000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418152000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418152000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418152000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418152000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418152000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418152000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418152000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418152000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418152000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418152000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418152000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418152000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418152000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418152000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418152000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418152000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418152000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418152000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418152000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418152000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418152000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418152000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418152000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418152000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418152000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418152000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418152000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418152000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418152000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418152000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418152000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418152000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418152000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418152000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418152000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418152000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418152000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418152000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418152000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418152000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418152000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418152000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418152000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418152000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418152000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418152000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418152000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418152000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418152000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418152000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418152000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418152000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418152000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418152000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418152000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418152000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418152000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418152000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418152000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418152000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418152000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418152000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418152000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418152000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418152000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418152000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418152000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418152000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418152000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418152000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418152000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418152000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418152000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418152000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418152000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418152000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418152000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418152000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418152000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418152000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418152000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418152000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418152000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418152000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418152000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418152000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418152000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418152000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418152000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418152000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418152000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418152000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418152000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418152000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418152000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418152000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418152000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418152000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418152000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418152000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418152000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418152000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418152000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418152000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418152000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418152000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418152000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418152000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418152000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418152000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418152000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418152000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418152000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418152000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418152000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418152000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418152000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418152000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418152000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418152000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418152000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418152000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418152000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418152000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418152000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418152000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418152000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418152000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2024-08-27T09:50:39Z</dcterms:modified>
  <cp:category/>
  <cp:contentStatus/>
</cp:coreProperties>
</file>