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i\Documents\eagle\ESP32_WiFi\"/>
    </mc:Choice>
  </mc:AlternateContent>
  <bookViews>
    <workbookView xWindow="0" yWindow="0" windowWidth="15345" windowHeight="1590"/>
  </bookViews>
  <sheets>
    <sheet name="Power Supp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2" i="1"/>
  <c r="E12" i="1"/>
  <c r="G46" i="1"/>
  <c r="E44" i="1"/>
  <c r="G44" i="1" s="1"/>
  <c r="E43" i="1"/>
  <c r="G43" i="1" s="1"/>
  <c r="E42" i="1"/>
  <c r="G41" i="1"/>
  <c r="E41" i="1"/>
  <c r="G40" i="1"/>
  <c r="E40" i="1"/>
  <c r="G39" i="1"/>
  <c r="E39" i="1"/>
  <c r="E38" i="1"/>
  <c r="G38" i="1" s="1"/>
  <c r="B38" i="1"/>
  <c r="E37" i="1"/>
  <c r="G36" i="1"/>
  <c r="E26" i="1"/>
  <c r="G26" i="1" s="1"/>
  <c r="G25" i="1"/>
  <c r="E25" i="1"/>
  <c r="E24" i="1"/>
  <c r="G24" i="1" s="1"/>
  <c r="G23" i="1"/>
  <c r="E23" i="1"/>
  <c r="E22" i="1"/>
  <c r="G22" i="1" s="1"/>
  <c r="G21" i="1"/>
  <c r="E21" i="1"/>
  <c r="G10" i="1"/>
  <c r="E10" i="1"/>
  <c r="G11" i="1"/>
  <c r="E11" i="1"/>
  <c r="E9" i="1"/>
  <c r="G8" i="1"/>
  <c r="E8" i="1"/>
  <c r="G7" i="1"/>
  <c r="E7" i="1"/>
  <c r="G6" i="1"/>
  <c r="E6" i="1"/>
  <c r="B5" i="1"/>
  <c r="G5" i="1"/>
  <c r="E5" i="1"/>
  <c r="E4" i="1"/>
  <c r="G3" i="1"/>
  <c r="E3" i="1"/>
  <c r="G28" i="1" l="1"/>
</calcChain>
</file>

<file path=xl/sharedStrings.xml><?xml version="1.0" encoding="utf-8"?>
<sst xmlns="http://schemas.openxmlformats.org/spreadsheetml/2006/main" count="103" uniqueCount="45">
  <si>
    <t>ID</t>
  </si>
  <si>
    <t>Description</t>
  </si>
  <si>
    <t>Link</t>
  </si>
  <si>
    <t>Qty</t>
  </si>
  <si>
    <t>Cost/ea</t>
  </si>
  <si>
    <t>Cost total</t>
  </si>
  <si>
    <t>CapBridge7803_240V</t>
  </si>
  <si>
    <t>C1, C3</t>
  </si>
  <si>
    <t>CAP 1u X2</t>
  </si>
  <si>
    <t>1uF</t>
  </si>
  <si>
    <t>D1,D2,D3,D4</t>
  </si>
  <si>
    <t>Bridge rectifier</t>
  </si>
  <si>
    <t>Bridge</t>
  </si>
  <si>
    <t>Ref</t>
  </si>
  <si>
    <t>MOQ</t>
  </si>
  <si>
    <t>100 Bridge</t>
  </si>
  <si>
    <t>D5</t>
  </si>
  <si>
    <t>Zener 6V2 1W</t>
  </si>
  <si>
    <t>Zener</t>
  </si>
  <si>
    <t>C2, C4</t>
  </si>
  <si>
    <t>Cap 470u 16V</t>
  </si>
  <si>
    <t>470U</t>
  </si>
  <si>
    <t>U1</t>
  </si>
  <si>
    <t>3V3</t>
  </si>
  <si>
    <t>F1</t>
  </si>
  <si>
    <t>Polyfuse 0.5A 1206</t>
  </si>
  <si>
    <t>Polyfuse</t>
  </si>
  <si>
    <t>Reg 3v3</t>
  </si>
  <si>
    <t>V1</t>
  </si>
  <si>
    <t>Varistor</t>
  </si>
  <si>
    <t>Fuse 0.5A 1206</t>
  </si>
  <si>
    <t>Fuse</t>
  </si>
  <si>
    <t>Rectifier 5V 2W</t>
  </si>
  <si>
    <t>Rectifier</t>
  </si>
  <si>
    <t>Transformer</t>
  </si>
  <si>
    <t>Transformer 12V 5W</t>
  </si>
  <si>
    <t>Ua</t>
  </si>
  <si>
    <t>Transformer 6V 5VA</t>
  </si>
  <si>
    <t>RS Transformer</t>
  </si>
  <si>
    <t>Integrated Rectifier - Replaces Diodes - Fixed 5V out</t>
  </si>
  <si>
    <t>R3</t>
  </si>
  <si>
    <t>Res 47R</t>
  </si>
  <si>
    <t>47R</t>
  </si>
  <si>
    <t>Transformer - Replaces C1, C3, R1, &amp; R3</t>
  </si>
  <si>
    <t>470u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</si>
</sst>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2"/>
    <xf numFmtId="0" fontId="0" fillId="0" borderId="0" xfId="1" applyNumberFormat="1" applyFont="1"/>
    <xf numFmtId="44" fontId="3" fillId="0" borderId="0" xfId="0" applyNumberFormat="1" applyFont="1"/>
    <xf numFmtId="0" fontId="0" fillId="0" borderId="0" xfId="0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400050</xdr:colOff>
      <xdr:row>0</xdr:row>
      <xdr:rowOff>142875</xdr:rowOff>
    </xdr:from>
    <xdr:to>
      <xdr:col>21</xdr:col>
      <xdr:colOff>579482</xdr:colOff>
      <xdr:row>13</xdr:row>
      <xdr:rowOff>17603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23C0DF-4325-44BA-8BBE-03C574F3B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2175" y="142875"/>
          <a:ext cx="8104232" cy="2351228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16</xdr:row>
      <xdr:rowOff>104775</xdr:rowOff>
    </xdr:from>
    <xdr:to>
      <xdr:col>17</xdr:col>
      <xdr:colOff>276225</xdr:colOff>
      <xdr:row>29</xdr:row>
      <xdr:rowOff>16598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14C2D7-7807-437C-8278-87E0F0925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3181350"/>
          <a:ext cx="4848225" cy="24168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50pcs-lot-Varistor-Resistor-Voltage-Dependent-Resistor-14D561K-14D-561K/32460788025.html?ws_ab_test=searchweb0_0,searchweb201602_4_5570020_10152_10065_10151_10130_5490020_10068_5550020_10307_10137_10060_10131_10155_10132_10" TargetMode="External"/><Relationship Id="rId13" Type="http://schemas.openxmlformats.org/officeDocument/2006/relationships/hyperlink" Target="https://www.aliexpress.com/item/1LOT-20PCS-Aluminum-Capacitors-470uF-477-20-8-14mm-25V-470000nF-470000000pF-Diameter8mm/32709807005.html?ws_ab_test=searchweb0_0,searchweb201602_4_5570020_10152_10065_10151_10130_5490020_10068_5550020_10307_10137_10060_1013" TargetMode="External"/><Relationship Id="rId18" Type="http://schemas.openxmlformats.org/officeDocument/2006/relationships/hyperlink" Target="https://www.aliexpress.com/item/20pcs-MB10F-MB10-SOP4-1A-1000V-SMD-ultra-thin-bridge-rectifier-bridge-pile-high-quality/32553323900.html?ws_ab_test=searchweb0_0,searchweb201602_4_5570020_10152_10065_10151_10130_5490020_10068_5550020_10307_10137_10060_1013" TargetMode="External"/><Relationship Id="rId26" Type="http://schemas.openxmlformats.org/officeDocument/2006/relationships/hyperlink" Target="https://www.aliexpress.com/item/Free-shipping-50pcs-1-ohm-1-2W-Metal-film-resistor/32328677208.html?ws_ab_test=searchweb0_0,searchweb201602_4_5570020_10152_10065_10151_10130_5490020_10068_5550020_10307_10137_10060_10131_10155_10132_10133_10154_10056_10055" TargetMode="External"/><Relationship Id="rId3" Type="http://schemas.openxmlformats.org/officeDocument/2006/relationships/hyperlink" Target="https://www.aliexpress.com/item/100pcs-MB10F-MB10-SOP4-1A-1000V-SMD-ultra-thin-bridge-rectifier-bridge-pile-high-quality/32553068350.html?spm=2114.10010108.0.0.4b24ae2b7K4Gb1&amp;traffic_analysisId=recommend_2049_1_83259_iswiall&amp;scm=1007.12908.83259.0&amp;pvid=c0" TargetMode="External"/><Relationship Id="rId21" Type="http://schemas.openxmlformats.org/officeDocument/2006/relationships/hyperlink" Target="https://www.aliexpress.com/item/1LOT-20PCS-Aluminum-Capacitors-470uF-477-20-8-14mm-25V-470000nF-470000000pF-Diameter8mm/32709807005.html?ws_ab_test=searchweb0_0,searchweb201602_4_5570020_10152_10065_10151_10130_5490020_10068_5550020_10307_10137_10060_1013" TargetMode="External"/><Relationship Id="rId7" Type="http://schemas.openxmlformats.org/officeDocument/2006/relationships/hyperlink" Target="https://www.aliexpress.com/item/50PCS-1206-0-5A-0-5-Amp-500mA-PolySwitch-SMT-SMD-Resettable-Fuse/32705064645.html?ws_ab_test=searchweb0_0,searchweb201602_4_5570020_10152_10065_10151_10130_5490020_10068_5550020_10307_10137_10060_10131_10155_10132_10133_101" TargetMode="External"/><Relationship Id="rId12" Type="http://schemas.openxmlformats.org/officeDocument/2006/relationships/hyperlink" Target="https://www.aliexpress.com/item/50PCS-Lot-1206-0-5A-2A-0-1A-0-2A-0-5A-0-75A-1-1A/32812178091.html?ws_ab_test=searchweb0_0,searchweb201602_4_5570020_10152_10065_10151_10130_5490020_10068_5550020_10307_10137_10060_10131_10155_10132_10133_10154_10056_10055_1" TargetMode="External"/><Relationship Id="rId17" Type="http://schemas.openxmlformats.org/officeDocument/2006/relationships/hyperlink" Target="http://au.rs-online.com/web/p/pcb-transformers/1739923/" TargetMode="External"/><Relationship Id="rId25" Type="http://schemas.openxmlformats.org/officeDocument/2006/relationships/hyperlink" Target="https://www.aliexpress.com/item/50PCS-Lot-1206-0-5A-2A-0-1A-0-2A-0-5A-0-75A-1-1A/32812178091.html?ws_ab_test=searchweb0_0,searchweb201602_4_5570020_10152_10065_10151_10130_5490020_10068_5550020_10307_10137_10060_10131_10155_10132_10133_10154_10056_10055_1" TargetMode="External"/><Relationship Id="rId2" Type="http://schemas.openxmlformats.org/officeDocument/2006/relationships/hyperlink" Target="https://www.aliexpress.com/item/20pcs-MB10F-MB10-SOP4-1A-1000V-SMD-ultra-thin-bridge-rectifier-bridge-pile-high-quality/32553323900.html?ws_ab_test=searchweb0_0,searchweb201602_4_5570020_10152_10065_10151_10130_5490020_10068_5550020_10307_10137_10060_1013" TargetMode="External"/><Relationship Id="rId16" Type="http://schemas.openxmlformats.org/officeDocument/2006/relationships/hyperlink" Target="https://www.aliexpress.com/item/5W-double-12V-5W2-12V-transformer-power-transformer-Input-220V-50Hz-Output-Double-12v/32356521490.html?spm=2114.10010108.1000014.1.4b24ae2b0lPQad&amp;traffic_analysisId=recommend_3035_null_null_null&amp;scm=1007.13338.80878.0000000" TargetMode="External"/><Relationship Id="rId20" Type="http://schemas.openxmlformats.org/officeDocument/2006/relationships/hyperlink" Target="https://www.aliexpress.com/item/Free-shipping-10pcs-ZM4735A-1W-6-2V-LL41-6V2-Zener-diode/32379898135.html" TargetMode="External"/><Relationship Id="rId1" Type="http://schemas.openxmlformats.org/officeDocument/2006/relationships/hyperlink" Target="https://www.aliexpress.com/item/F011-1-1uF-10pcs-capacitor-X2-capacitor-275VAC-Pitch-22mm-X2-Polypropylene-film-capacitor-1uF/32714339342.html?ws_ab_test=searchweb0_0,searchweb201602_4_5570020_10152_10065_10151_10130_5490020_10068_5550020_10307_10137_1006" TargetMode="External"/><Relationship Id="rId6" Type="http://schemas.openxmlformats.org/officeDocument/2006/relationships/hyperlink" Target="https://www.aliexpress.com/item/Free-Shipping-100PCS-LOT-Original-AMS1117-3-3-AMS1117-3-3V-AMS1117-LM1117-1117-Voltage-Regulator/32517690677.html?ws_ab_test=searchweb0_0,searchweb201602_4_5570020_10152_10065_10151_10130_5490020_10068_5550020_10307_10137_1" TargetMode="External"/><Relationship Id="rId11" Type="http://schemas.openxmlformats.org/officeDocument/2006/relationships/hyperlink" Target="https://www.aliexpress.com/item/50pcs-lot-Varistor-Resistor-Voltage-Dependent-Resistor-14D561K-14D-561K/32460788025.html?ws_ab_test=searchweb0_0,searchweb201602_4_5570020_10152_10065_10151_10130_5490020_10068_5550020_10307_10137_10060_10131_10155_10132_10" TargetMode="External"/><Relationship Id="rId24" Type="http://schemas.openxmlformats.org/officeDocument/2006/relationships/hyperlink" Target="https://www.aliexpress.com/item/50pcs-lot-Varistor-Resistor-Voltage-Dependent-Resistor-14D561K-14D-561K/32460788025.html?ws_ab_test=searchweb0_0,searchweb201602_4_5570020_10152_10065_10151_10130_5490020_10068_5550020_10307_10137_10060_10131_10155_10132_10" TargetMode="External"/><Relationship Id="rId5" Type="http://schemas.openxmlformats.org/officeDocument/2006/relationships/hyperlink" Target="https://www.aliexpress.com/item/1LOT-20PCS-Aluminum-Capacitors-470uF-477-20-8-14mm-25V-470000nF-470000000pF-Diameter8mm/32709807005.html?ws_ab_test=searchweb0_0,searchweb201602_4_5570020_10152_10065_10151_10130_5490020_10068_5550020_10307_10137_10060_1013" TargetMode="External"/><Relationship Id="rId15" Type="http://schemas.openxmlformats.org/officeDocument/2006/relationships/hyperlink" Target="https://www.aliexpress.com/item/F011-1-1uF-10pcs-capacitor-X2-capacitor-275VAC-Pitch-22mm-X2-Polypropylene-film-capacitor-1uF/32714339342.html?ws_ab_test=searchweb0_0,searchweb201602_4_5570020_10152_10065_10151_10130_5490020_10068_5550020_10307_10137_1006" TargetMode="External"/><Relationship Id="rId23" Type="http://schemas.openxmlformats.org/officeDocument/2006/relationships/hyperlink" Target="https://www.aliexpress.com/item/50PCS-1206-0-5A-0-5-Amp-500mA-PolySwitch-SMT-SMD-Resettable-Fuse/32705064645.html?ws_ab_test=searchweb0_0,searchweb201602_4_5570020_10152_10065_10151_10130_5490020_10068_5550020_10307_10137_10060_10131_10155_10132_10133_101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https://www.aliexpress.com/item/1pcs-2016-new-small-size-ac-dc-power-supply-220v-to-5v-2w-intelligent-household-isolated/32709066044.html" TargetMode="External"/><Relationship Id="rId19" Type="http://schemas.openxmlformats.org/officeDocument/2006/relationships/hyperlink" Target="https://www.aliexpress.com/item/100pcs-MB10F-MB10-SOP4-1A-1000V-SMD-ultra-thin-bridge-rectifier-bridge-pile-high-quality/32553068350.html?spm=2114.10010108.0.0.4b24ae2b7K4Gb1&amp;traffic_analysisId=recommend_2049_1_83259_iswiall&amp;scm=1007.12908.83259.0&amp;pvid=c0" TargetMode="External"/><Relationship Id="rId4" Type="http://schemas.openxmlformats.org/officeDocument/2006/relationships/hyperlink" Target="https://www.aliexpress.com/item/Free-shipping-10pcs-ZM4735A-1W-6-2V-LL41-6V2-Zener-diode/32379898135.html" TargetMode="External"/><Relationship Id="rId9" Type="http://schemas.openxmlformats.org/officeDocument/2006/relationships/hyperlink" Target="https://www.aliexpress.com/item/50PCS-Lot-1206-0-5A-2A-0-1A-0-2A-0-5A-0-75A-1-1A/32812178091.html?ws_ab_test=searchweb0_0,searchweb201602_4_5570020_10152_10065_10151_10130_5490020_10068_5550020_10307_10137_10060_10131_10155_10132_10133_10154_10056_10055_1" TargetMode="External"/><Relationship Id="rId14" Type="http://schemas.openxmlformats.org/officeDocument/2006/relationships/hyperlink" Target="https://www.aliexpress.com/item/Free-shipping-10pcs-ZM4735A-1W-6-2V-LL41-6V2-Zener-diode/32379898135.html" TargetMode="External"/><Relationship Id="rId22" Type="http://schemas.openxmlformats.org/officeDocument/2006/relationships/hyperlink" Target="https://www.aliexpress.com/item/Free-Shipping-100PCS-LOT-Original-AMS1117-3-3-AMS1117-3-3V-AMS1117-LM1117-1117-Voltage-Regulator/32517690677.html?ws_ab_test=searchweb0_0,searchweb201602_4_5570020_10152_10065_10151_10130_5490020_10068_5550020_10307_10137_1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K15" sqref="K15"/>
    </sheetView>
  </sheetViews>
  <sheetFormatPr defaultRowHeight="15" x14ac:dyDescent="0.25"/>
  <cols>
    <col min="2" max="2" width="11.85546875" bestFit="1" customWidth="1"/>
    <col min="3" max="3" width="17.7109375" bestFit="1" customWidth="1"/>
    <col min="4" max="4" width="8.42578125" bestFit="1" customWidth="1"/>
    <col min="5" max="5" width="7.85546875" bestFit="1" customWidth="1"/>
    <col min="6" max="6" width="9" bestFit="1" customWidth="1"/>
    <col min="7" max="7" width="9.42578125" bestFit="1" customWidth="1"/>
    <col min="8" max="8" width="10.140625" bestFit="1" customWidth="1"/>
  </cols>
  <sheetData>
    <row r="1" spans="1:8" x14ac:dyDescent="0.25">
      <c r="A1" s="6" t="s">
        <v>6</v>
      </c>
      <c r="B1" s="6"/>
      <c r="C1" s="6"/>
      <c r="D1" s="6"/>
      <c r="E1" s="6"/>
      <c r="F1" s="6"/>
      <c r="G1" s="6"/>
      <c r="H1" s="6"/>
    </row>
    <row r="2" spans="1:8" x14ac:dyDescent="0.25">
      <c r="A2" t="s">
        <v>0</v>
      </c>
      <c r="B2" t="s">
        <v>13</v>
      </c>
      <c r="C2" t="s">
        <v>1</v>
      </c>
      <c r="D2" t="s">
        <v>3</v>
      </c>
      <c r="E2" t="s">
        <v>4</v>
      </c>
      <c r="F2" t="s">
        <v>14</v>
      </c>
      <c r="G2" t="s">
        <v>5</v>
      </c>
      <c r="H2" t="s">
        <v>2</v>
      </c>
    </row>
    <row r="3" spans="1:8" x14ac:dyDescent="0.25">
      <c r="A3">
        <v>1</v>
      </c>
      <c r="B3" t="s">
        <v>7</v>
      </c>
      <c r="C3" t="s">
        <v>8</v>
      </c>
      <c r="D3">
        <v>2</v>
      </c>
      <c r="E3" s="1">
        <f>2.84/10</f>
        <v>0.28399999999999997</v>
      </c>
      <c r="F3" s="4">
        <v>10</v>
      </c>
      <c r="G3" s="2">
        <f>E3*D3</f>
        <v>0.56799999999999995</v>
      </c>
      <c r="H3" s="3" t="s">
        <v>9</v>
      </c>
    </row>
    <row r="4" spans="1:8" x14ac:dyDescent="0.25">
      <c r="A4">
        <v>2</v>
      </c>
      <c r="B4" t="s">
        <v>10</v>
      </c>
      <c r="C4" t="s">
        <v>11</v>
      </c>
      <c r="D4">
        <v>1</v>
      </c>
      <c r="E4" s="1">
        <f>1.14/20</f>
        <v>5.6999999999999995E-2</v>
      </c>
      <c r="F4" s="4">
        <v>10</v>
      </c>
      <c r="G4" s="2"/>
      <c r="H4" s="3" t="s">
        <v>12</v>
      </c>
    </row>
    <row r="5" spans="1:8" x14ac:dyDescent="0.25">
      <c r="A5">
        <v>2.1</v>
      </c>
      <c r="B5" t="str">
        <f>B4</f>
        <v>D1,D2,D3,D4</v>
      </c>
      <c r="C5" t="s">
        <v>11</v>
      </c>
      <c r="D5">
        <v>1</v>
      </c>
      <c r="E5" s="1">
        <f>3.15/100</f>
        <v>3.15E-2</v>
      </c>
      <c r="F5" s="4">
        <v>100</v>
      </c>
      <c r="G5" s="2">
        <f>E5*D5</f>
        <v>3.15E-2</v>
      </c>
      <c r="H5" s="3" t="s">
        <v>15</v>
      </c>
    </row>
    <row r="6" spans="1:8" x14ac:dyDescent="0.25">
      <c r="A6">
        <v>3</v>
      </c>
      <c r="B6" t="s">
        <v>16</v>
      </c>
      <c r="C6" t="s">
        <v>17</v>
      </c>
      <c r="D6">
        <v>1</v>
      </c>
      <c r="E6" s="1">
        <f>2.5/50</f>
        <v>0.05</v>
      </c>
      <c r="F6" s="4">
        <v>50</v>
      </c>
      <c r="G6" s="2">
        <f>E6*D6</f>
        <v>0.05</v>
      </c>
      <c r="H6" s="3" t="s">
        <v>18</v>
      </c>
    </row>
    <row r="7" spans="1:8" x14ac:dyDescent="0.25">
      <c r="A7">
        <v>4</v>
      </c>
      <c r="B7" t="s">
        <v>19</v>
      </c>
      <c r="C7" t="s">
        <v>20</v>
      </c>
      <c r="D7">
        <v>2</v>
      </c>
      <c r="E7" s="1">
        <f>1.08/20</f>
        <v>5.4000000000000006E-2</v>
      </c>
      <c r="F7" s="4">
        <v>20</v>
      </c>
      <c r="G7" s="2">
        <f>E7*D7</f>
        <v>0.10800000000000001</v>
      </c>
      <c r="H7" s="3" t="s">
        <v>44</v>
      </c>
    </row>
    <row r="8" spans="1:8" x14ac:dyDescent="0.25">
      <c r="A8">
        <v>5</v>
      </c>
      <c r="B8" t="s">
        <v>22</v>
      </c>
      <c r="C8" t="s">
        <v>27</v>
      </c>
      <c r="D8">
        <v>1</v>
      </c>
      <c r="E8" s="1">
        <f>3.22/100</f>
        <v>3.2199999999999999E-2</v>
      </c>
      <c r="F8" s="4">
        <v>100</v>
      </c>
      <c r="G8" s="2">
        <f>E8*D8</f>
        <v>3.2199999999999999E-2</v>
      </c>
      <c r="H8" s="3" t="s">
        <v>23</v>
      </c>
    </row>
    <row r="9" spans="1:8" x14ac:dyDescent="0.25">
      <c r="A9">
        <v>6</v>
      </c>
      <c r="B9" t="s">
        <v>24</v>
      </c>
      <c r="C9" t="s">
        <v>25</v>
      </c>
      <c r="D9">
        <v>1</v>
      </c>
      <c r="E9" s="1">
        <f>2.36/50</f>
        <v>4.7199999999999999E-2</v>
      </c>
      <c r="F9" s="4">
        <v>50</v>
      </c>
      <c r="G9" s="2"/>
      <c r="H9" s="3" t="s">
        <v>26</v>
      </c>
    </row>
    <row r="10" spans="1:8" x14ac:dyDescent="0.25">
      <c r="A10">
        <v>6</v>
      </c>
      <c r="B10" t="s">
        <v>24</v>
      </c>
      <c r="C10" t="s">
        <v>30</v>
      </c>
      <c r="D10">
        <v>1</v>
      </c>
      <c r="E10" s="1">
        <f>1.98/50</f>
        <v>3.9599999999999996E-2</v>
      </c>
      <c r="F10" s="4">
        <v>50</v>
      </c>
      <c r="G10" s="2">
        <f>E10*D10</f>
        <v>3.9599999999999996E-2</v>
      </c>
      <c r="H10" s="3" t="s">
        <v>31</v>
      </c>
    </row>
    <row r="11" spans="1:8" x14ac:dyDescent="0.25">
      <c r="A11">
        <v>7</v>
      </c>
      <c r="B11" t="s">
        <v>28</v>
      </c>
      <c r="C11" t="s">
        <v>29</v>
      </c>
      <c r="D11">
        <v>1</v>
      </c>
      <c r="E11" s="1">
        <f>7.06/100</f>
        <v>7.0599999999999996E-2</v>
      </c>
      <c r="F11" s="4">
        <v>100</v>
      </c>
      <c r="G11" s="2">
        <f>E11*D11</f>
        <v>7.0599999999999996E-2</v>
      </c>
      <c r="H11" s="3" t="s">
        <v>29</v>
      </c>
    </row>
    <row r="12" spans="1:8" x14ac:dyDescent="0.25">
      <c r="A12">
        <v>8</v>
      </c>
      <c r="B12" t="s">
        <v>40</v>
      </c>
      <c r="C12" t="s">
        <v>41</v>
      </c>
      <c r="D12">
        <v>1</v>
      </c>
      <c r="E12" s="1">
        <f>1.45/100</f>
        <v>1.4499999999999999E-2</v>
      </c>
      <c r="F12" s="4">
        <v>100</v>
      </c>
      <c r="G12" s="2">
        <f>E12*D12</f>
        <v>1.4499999999999999E-2</v>
      </c>
      <c r="H12" s="3" t="s">
        <v>42</v>
      </c>
    </row>
    <row r="13" spans="1:8" x14ac:dyDescent="0.25">
      <c r="E13" s="1"/>
    </row>
    <row r="15" spans="1:8" ht="17.25" x14ac:dyDescent="0.4">
      <c r="G15" s="5">
        <f>SUM(G3:G13)</f>
        <v>0.91439999999999988</v>
      </c>
    </row>
    <row r="19" spans="1:8" x14ac:dyDescent="0.25">
      <c r="A19" s="6" t="s">
        <v>39</v>
      </c>
      <c r="B19" s="6"/>
      <c r="C19" s="6"/>
      <c r="D19" s="6"/>
      <c r="E19" s="6"/>
      <c r="F19" s="6"/>
      <c r="G19" s="6"/>
      <c r="H19" s="6"/>
    </row>
    <row r="20" spans="1:8" x14ac:dyDescent="0.25">
      <c r="A20" t="s">
        <v>0</v>
      </c>
      <c r="B20" t="s">
        <v>13</v>
      </c>
      <c r="C20" t="s">
        <v>1</v>
      </c>
      <c r="D20" t="s">
        <v>3</v>
      </c>
      <c r="E20" t="s">
        <v>4</v>
      </c>
      <c r="F20" t="s">
        <v>14</v>
      </c>
      <c r="G20" t="s">
        <v>5</v>
      </c>
      <c r="H20" t="s">
        <v>2</v>
      </c>
    </row>
    <row r="21" spans="1:8" x14ac:dyDescent="0.25">
      <c r="A21">
        <v>1</v>
      </c>
      <c r="B21" t="s">
        <v>22</v>
      </c>
      <c r="C21" t="s">
        <v>32</v>
      </c>
      <c r="D21">
        <v>1</v>
      </c>
      <c r="E21">
        <f>32.75/10</f>
        <v>3.2749999999999999</v>
      </c>
      <c r="F21">
        <v>10</v>
      </c>
      <c r="G21">
        <f t="shared" ref="G21:G26" si="0">E21*D21</f>
        <v>3.2749999999999999</v>
      </c>
      <c r="H21" s="3" t="s">
        <v>33</v>
      </c>
    </row>
    <row r="22" spans="1:8" x14ac:dyDescent="0.25">
      <c r="A22">
        <v>2</v>
      </c>
      <c r="B22" t="s">
        <v>24</v>
      </c>
      <c r="C22" t="s">
        <v>30</v>
      </c>
      <c r="D22">
        <v>1</v>
      </c>
      <c r="E22" s="1">
        <f>1.98/50</f>
        <v>3.9599999999999996E-2</v>
      </c>
      <c r="F22" s="4">
        <v>50</v>
      </c>
      <c r="G22" s="2">
        <f t="shared" si="0"/>
        <v>3.9599999999999996E-2</v>
      </c>
      <c r="H22" s="3" t="s">
        <v>31</v>
      </c>
    </row>
    <row r="23" spans="1:8" x14ac:dyDescent="0.25">
      <c r="A23">
        <v>3</v>
      </c>
      <c r="B23" t="s">
        <v>28</v>
      </c>
      <c r="C23" t="s">
        <v>29</v>
      </c>
      <c r="D23">
        <v>1</v>
      </c>
      <c r="E23" s="1">
        <f>7.06/100</f>
        <v>7.0599999999999996E-2</v>
      </c>
      <c r="F23" s="4">
        <v>100</v>
      </c>
      <c r="G23" s="2">
        <f t="shared" si="0"/>
        <v>7.0599999999999996E-2</v>
      </c>
      <c r="H23" s="3" t="s">
        <v>29</v>
      </c>
    </row>
    <row r="24" spans="1:8" x14ac:dyDescent="0.25">
      <c r="A24">
        <v>4</v>
      </c>
      <c r="B24" t="s">
        <v>19</v>
      </c>
      <c r="C24" t="s">
        <v>20</v>
      </c>
      <c r="D24">
        <v>2</v>
      </c>
      <c r="E24" s="1">
        <f>1.08/20</f>
        <v>5.4000000000000006E-2</v>
      </c>
      <c r="F24" s="4">
        <v>20</v>
      </c>
      <c r="G24" s="2">
        <f t="shared" si="0"/>
        <v>0.10800000000000001</v>
      </c>
      <c r="H24" s="3" t="s">
        <v>21</v>
      </c>
    </row>
    <row r="25" spans="1:8" x14ac:dyDescent="0.25">
      <c r="A25">
        <v>5</v>
      </c>
      <c r="B25" t="s">
        <v>16</v>
      </c>
      <c r="C25" t="s">
        <v>17</v>
      </c>
      <c r="D25">
        <v>1</v>
      </c>
      <c r="E25" s="1">
        <f>2.5/50</f>
        <v>0.05</v>
      </c>
      <c r="F25" s="4">
        <v>50</v>
      </c>
      <c r="G25" s="2">
        <f t="shared" si="0"/>
        <v>0.05</v>
      </c>
      <c r="H25" s="3" t="s">
        <v>18</v>
      </c>
    </row>
    <row r="26" spans="1:8" x14ac:dyDescent="0.25">
      <c r="A26">
        <v>6</v>
      </c>
      <c r="B26" t="s">
        <v>7</v>
      </c>
      <c r="C26" t="s">
        <v>8</v>
      </c>
      <c r="D26">
        <v>2</v>
      </c>
      <c r="E26" s="1">
        <f>2.84/10</f>
        <v>0.28399999999999997</v>
      </c>
      <c r="F26" s="4">
        <v>10</v>
      </c>
      <c r="G26" s="2">
        <f t="shared" si="0"/>
        <v>0.56799999999999995</v>
      </c>
      <c r="H26" s="3" t="s">
        <v>9</v>
      </c>
    </row>
    <row r="28" spans="1:8" ht="17.25" x14ac:dyDescent="0.4">
      <c r="G28" s="5">
        <f>SUM(G21:G27)</f>
        <v>4.1112000000000002</v>
      </c>
    </row>
    <row r="33" spans="1:8" x14ac:dyDescent="0.25">
      <c r="A33" s="6" t="s">
        <v>43</v>
      </c>
      <c r="B33" s="6"/>
      <c r="C33" s="6"/>
      <c r="D33" s="6"/>
      <c r="E33" s="6"/>
      <c r="F33" s="6"/>
      <c r="G33" s="6"/>
      <c r="H33" s="6"/>
    </row>
    <row r="34" spans="1:8" x14ac:dyDescent="0.25">
      <c r="A34" t="s">
        <v>0</v>
      </c>
      <c r="B34" t="s">
        <v>13</v>
      </c>
      <c r="C34" t="s">
        <v>1</v>
      </c>
      <c r="D34" t="s">
        <v>3</v>
      </c>
      <c r="E34" t="s">
        <v>4</v>
      </c>
      <c r="F34" t="s">
        <v>14</v>
      </c>
      <c r="G34" t="s">
        <v>5</v>
      </c>
      <c r="H34" t="s">
        <v>2</v>
      </c>
    </row>
    <row r="35" spans="1:8" x14ac:dyDescent="0.25">
      <c r="A35">
        <v>1</v>
      </c>
      <c r="B35" t="s">
        <v>22</v>
      </c>
      <c r="C35" t="s">
        <v>35</v>
      </c>
      <c r="D35">
        <v>1</v>
      </c>
      <c r="E35">
        <v>23.46</v>
      </c>
      <c r="F35">
        <v>1</v>
      </c>
      <c r="H35" s="3" t="s">
        <v>34</v>
      </c>
    </row>
    <row r="36" spans="1:8" x14ac:dyDescent="0.25">
      <c r="A36">
        <v>1.1000000000000001</v>
      </c>
      <c r="B36" t="s">
        <v>36</v>
      </c>
      <c r="C36" t="s">
        <v>37</v>
      </c>
      <c r="D36">
        <v>1</v>
      </c>
      <c r="E36" s="1">
        <v>6.84</v>
      </c>
      <c r="F36" s="4">
        <v>1</v>
      </c>
      <c r="G36">
        <f>E36*D36</f>
        <v>6.84</v>
      </c>
      <c r="H36" s="3" t="s">
        <v>38</v>
      </c>
    </row>
    <row r="37" spans="1:8" x14ac:dyDescent="0.25">
      <c r="A37">
        <v>2</v>
      </c>
      <c r="B37" t="s">
        <v>10</v>
      </c>
      <c r="C37" t="s">
        <v>11</v>
      </c>
      <c r="D37">
        <v>1</v>
      </c>
      <c r="E37" s="1">
        <f>1.14/20</f>
        <v>5.6999999999999995E-2</v>
      </c>
      <c r="F37" s="4">
        <v>10</v>
      </c>
      <c r="G37" s="2"/>
      <c r="H37" s="3" t="s">
        <v>12</v>
      </c>
    </row>
    <row r="38" spans="1:8" x14ac:dyDescent="0.25">
      <c r="A38">
        <v>2.1</v>
      </c>
      <c r="B38" t="str">
        <f>B37</f>
        <v>D1,D2,D3,D4</v>
      </c>
      <c r="C38" t="s">
        <v>11</v>
      </c>
      <c r="D38">
        <v>1</v>
      </c>
      <c r="E38" s="1">
        <f>3.15/100</f>
        <v>3.15E-2</v>
      </c>
      <c r="F38" s="4">
        <v>100</v>
      </c>
      <c r="G38" s="2">
        <f>E38*D38</f>
        <v>3.15E-2</v>
      </c>
      <c r="H38" s="3" t="s">
        <v>15</v>
      </c>
    </row>
    <row r="39" spans="1:8" x14ac:dyDescent="0.25">
      <c r="A39">
        <v>3</v>
      </c>
      <c r="B39" t="s">
        <v>16</v>
      </c>
      <c r="C39" t="s">
        <v>17</v>
      </c>
      <c r="D39">
        <v>1</v>
      </c>
      <c r="E39" s="1">
        <f>2.5/50</f>
        <v>0.05</v>
      </c>
      <c r="F39" s="4">
        <v>50</v>
      </c>
      <c r="G39" s="2">
        <f>E39*D39</f>
        <v>0.05</v>
      </c>
      <c r="H39" s="3" t="s">
        <v>18</v>
      </c>
    </row>
    <row r="40" spans="1:8" x14ac:dyDescent="0.25">
      <c r="A40">
        <v>4</v>
      </c>
      <c r="B40" t="s">
        <v>19</v>
      </c>
      <c r="C40" t="s">
        <v>20</v>
      </c>
      <c r="D40">
        <v>2</v>
      </c>
      <c r="E40" s="1">
        <f>1.08/20</f>
        <v>5.4000000000000006E-2</v>
      </c>
      <c r="F40" s="4">
        <v>20</v>
      </c>
      <c r="G40" s="2">
        <f>E40*D40</f>
        <v>0.10800000000000001</v>
      </c>
      <c r="H40" s="3" t="s">
        <v>21</v>
      </c>
    </row>
    <row r="41" spans="1:8" x14ac:dyDescent="0.25">
      <c r="A41">
        <v>5</v>
      </c>
      <c r="B41" t="s">
        <v>22</v>
      </c>
      <c r="C41" t="s">
        <v>27</v>
      </c>
      <c r="D41">
        <v>1</v>
      </c>
      <c r="E41" s="1">
        <f>3.22/100</f>
        <v>3.2199999999999999E-2</v>
      </c>
      <c r="F41" s="4">
        <v>100</v>
      </c>
      <c r="G41" s="2">
        <f>E41*D41</f>
        <v>3.2199999999999999E-2</v>
      </c>
      <c r="H41" s="3" t="s">
        <v>23</v>
      </c>
    </row>
    <row r="42" spans="1:8" x14ac:dyDescent="0.25">
      <c r="A42">
        <v>6</v>
      </c>
      <c r="B42" t="s">
        <v>24</v>
      </c>
      <c r="C42" t="s">
        <v>25</v>
      </c>
      <c r="D42">
        <v>1</v>
      </c>
      <c r="E42" s="1">
        <f>2.36/50</f>
        <v>4.7199999999999999E-2</v>
      </c>
      <c r="F42" s="4">
        <v>50</v>
      </c>
      <c r="G42" s="2"/>
      <c r="H42" s="3" t="s">
        <v>26</v>
      </c>
    </row>
    <row r="43" spans="1:8" x14ac:dyDescent="0.25">
      <c r="A43">
        <v>6</v>
      </c>
      <c r="B43" t="s">
        <v>24</v>
      </c>
      <c r="C43" t="s">
        <v>30</v>
      </c>
      <c r="D43">
        <v>1</v>
      </c>
      <c r="E43" s="1">
        <f>1.98/50</f>
        <v>3.9599999999999996E-2</v>
      </c>
      <c r="F43" s="4">
        <v>50</v>
      </c>
      <c r="G43" s="2">
        <f>E43*D43</f>
        <v>3.9599999999999996E-2</v>
      </c>
      <c r="H43" s="3" t="s">
        <v>31</v>
      </c>
    </row>
    <row r="44" spans="1:8" x14ac:dyDescent="0.25">
      <c r="A44">
        <v>7</v>
      </c>
      <c r="B44" t="s">
        <v>28</v>
      </c>
      <c r="C44" t="s">
        <v>29</v>
      </c>
      <c r="D44">
        <v>1</v>
      </c>
      <c r="E44" s="1">
        <f>7.06/100</f>
        <v>7.0599999999999996E-2</v>
      </c>
      <c r="F44" s="4">
        <v>100</v>
      </c>
      <c r="G44" s="2">
        <f>E44*D44</f>
        <v>7.0599999999999996E-2</v>
      </c>
      <c r="H44" s="3" t="s">
        <v>29</v>
      </c>
    </row>
    <row r="46" spans="1:8" ht="17.25" x14ac:dyDescent="0.4">
      <c r="G46" s="5">
        <f>SUM(G35:G45)</f>
        <v>7.1718999999999991</v>
      </c>
    </row>
  </sheetData>
  <mergeCells count="3">
    <mergeCell ref="A1:H1"/>
    <mergeCell ref="A19:H19"/>
    <mergeCell ref="A33:H33"/>
  </mergeCells>
  <hyperlinks>
    <hyperlink ref="H3" r:id="rId1"/>
    <hyperlink ref="H4" r:id="rId2"/>
    <hyperlink ref="H5" r:id="rId3"/>
    <hyperlink ref="H6" r:id="rId4"/>
    <hyperlink ref="H7" r:id="rId5"/>
    <hyperlink ref="H8" r:id="rId6"/>
    <hyperlink ref="H9" r:id="rId7"/>
    <hyperlink ref="H11" r:id="rId8"/>
    <hyperlink ref="H10" r:id="rId9"/>
    <hyperlink ref="H21" r:id="rId10"/>
    <hyperlink ref="H23" r:id="rId11"/>
    <hyperlink ref="H22" r:id="rId12"/>
    <hyperlink ref="H24" r:id="rId13"/>
    <hyperlink ref="H25" r:id="rId14"/>
    <hyperlink ref="H26" r:id="rId15"/>
    <hyperlink ref="H35" r:id="rId16"/>
    <hyperlink ref="H36" r:id="rId17"/>
    <hyperlink ref="H37" r:id="rId18"/>
    <hyperlink ref="H38" r:id="rId19"/>
    <hyperlink ref="H39" r:id="rId20"/>
    <hyperlink ref="H40" r:id="rId21"/>
    <hyperlink ref="H41" r:id="rId22"/>
    <hyperlink ref="H42" r:id="rId23"/>
    <hyperlink ref="H44" r:id="rId24"/>
    <hyperlink ref="H43" r:id="rId25"/>
    <hyperlink ref="H12" r:id="rId26"/>
  </hyperlinks>
  <pageMargins left="0.7" right="0.7" top="0.75" bottom="0.75" header="0.3" footer="0.3"/>
  <pageSetup orientation="portrait" r:id="rId27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Evans</dc:creator>
  <cp:lastModifiedBy>Mark Evans</cp:lastModifiedBy>
  <dcterms:created xsi:type="dcterms:W3CDTF">2017-09-10T02:17:18Z</dcterms:created>
  <dcterms:modified xsi:type="dcterms:W3CDTF">2017-11-06T08:06:34Z</dcterms:modified>
</cp:coreProperties>
</file>