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i\Documents\eagle\ESP32_WiFi\PowerSupplyDesign\"/>
    </mc:Choice>
  </mc:AlternateContent>
  <bookViews>
    <workbookView xWindow="0" yWindow="0" windowWidth="28800" windowHeight="12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6" i="1"/>
  <c r="C7" i="1" s="1"/>
  <c r="F8" i="1"/>
  <c r="H6" i="1"/>
  <c r="H18" i="1"/>
  <c r="B10" i="1"/>
  <c r="F20" i="1"/>
  <c r="H19" i="1"/>
  <c r="H16" i="1"/>
  <c r="H15" i="1"/>
  <c r="F2" i="1"/>
  <c r="H7" i="1"/>
  <c r="H4" i="1"/>
  <c r="H3" i="1"/>
  <c r="F17" i="1" l="1"/>
  <c r="G9" i="1"/>
  <c r="F14" i="1"/>
  <c r="G21" i="1"/>
  <c r="F5" i="1"/>
  <c r="F9" i="1" s="1"/>
  <c r="F21" i="1" l="1"/>
  <c r="F22" i="1" s="1"/>
  <c r="F10" i="1"/>
</calcChain>
</file>

<file path=xl/sharedStrings.xml><?xml version="1.0" encoding="utf-8"?>
<sst xmlns="http://schemas.openxmlformats.org/spreadsheetml/2006/main" count="31" uniqueCount="20">
  <si>
    <t>VHRMS</t>
  </si>
  <si>
    <t>Xc1</t>
  </si>
  <si>
    <t>R1</t>
  </si>
  <si>
    <t>Iin</t>
  </si>
  <si>
    <t>Iout</t>
  </si>
  <si>
    <t>C1</t>
  </si>
  <si>
    <t>f</t>
  </si>
  <si>
    <t>VRms</t>
  </si>
  <si>
    <t>Vz</t>
  </si>
  <si>
    <t>Design</t>
  </si>
  <si>
    <t>Vrms</t>
  </si>
  <si>
    <t>C</t>
  </si>
  <si>
    <t>Maximum possible Iin - Power requirements for parts</t>
  </si>
  <si>
    <t>Minimum possible Iin - For application</t>
  </si>
  <si>
    <t>Vzener</t>
  </si>
  <si>
    <t>Vdiode</t>
  </si>
  <si>
    <t>Vout</t>
  </si>
  <si>
    <t>Power</t>
  </si>
  <si>
    <t>http://ww1.microchip.com/downloads/en/AppNotes/00954A.pdf</t>
  </si>
  <si>
    <t>Use X2class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</si>
</sst>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5" formatCode="&quot;&lt;=&quot;0.######"/>
    <numFmt numFmtId="166" formatCode="##0.0E+0&quot;A&quot;"/>
    <numFmt numFmtId="167" formatCode="&quot;&lt;=&quot;##0.0E+0&quot;A&quot;"/>
    <numFmt numFmtId="168" formatCode="0.0&quot;W&quot;"/>
    <numFmt numFmtId="169" formatCode="##0.0E+0&quot;F&quot;"/>
    <numFmt numFmtId="170" formatCode="0.00&quot;W&quot;"/>
    <numFmt numFmtId="171" formatCode="0.000&quot;W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6" fontId="0" fillId="2" borderId="0" xfId="0" applyNumberFormat="1" applyFill="1"/>
    <xf numFmtId="167" fontId="0" fillId="2" borderId="0" xfId="0" applyNumberFormat="1" applyFill="1"/>
    <xf numFmtId="168" fontId="0" fillId="0" borderId="0" xfId="0" applyNumberFormat="1"/>
    <xf numFmtId="0" fontId="2" fillId="0" borderId="0" xfId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1.microchip.com/downloads/en/AppNotes/00954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C4" sqref="C4"/>
    </sheetView>
  </sheetViews>
  <sheetFormatPr defaultRowHeight="15" x14ac:dyDescent="0.25"/>
  <cols>
    <col min="2" max="2" width="11" bestFit="1" customWidth="1"/>
    <col min="3" max="3" width="11" customWidth="1"/>
    <col min="6" max="6" width="11.5703125" bestFit="1" customWidth="1"/>
    <col min="7" max="7" width="9.5703125" bestFit="1" customWidth="1"/>
    <col min="8" max="8" width="12" bestFit="1" customWidth="1"/>
  </cols>
  <sheetData>
    <row r="1" spans="1:9" x14ac:dyDescent="0.25">
      <c r="A1" s="3" t="s">
        <v>9</v>
      </c>
      <c r="B1" s="3"/>
      <c r="C1" s="4" t="s">
        <v>17</v>
      </c>
      <c r="E1" s="3" t="s">
        <v>13</v>
      </c>
      <c r="F1" s="3"/>
      <c r="G1" s="3"/>
      <c r="H1" s="3"/>
    </row>
    <row r="2" spans="1:9" x14ac:dyDescent="0.25">
      <c r="A2" t="s">
        <v>10</v>
      </c>
      <c r="B2">
        <v>115</v>
      </c>
      <c r="E2" t="s">
        <v>0</v>
      </c>
      <c r="F2">
        <f>(SQRT(2)*H3-H4)/2</f>
        <v>75.231745930520233</v>
      </c>
    </row>
    <row r="3" spans="1:9" x14ac:dyDescent="0.25">
      <c r="A3" t="s">
        <v>14</v>
      </c>
      <c r="B3">
        <v>5.0999999999999996</v>
      </c>
      <c r="C3" s="11">
        <f>B3*F21*1.32*2</f>
        <v>0.21663262553727969</v>
      </c>
      <c r="G3" t="s">
        <v>7</v>
      </c>
      <c r="H3">
        <f>B2-5</f>
        <v>110</v>
      </c>
    </row>
    <row r="4" spans="1:9" x14ac:dyDescent="0.25">
      <c r="A4" t="s">
        <v>6</v>
      </c>
      <c r="B4">
        <v>60</v>
      </c>
      <c r="G4" t="s">
        <v>8</v>
      </c>
      <c r="H4">
        <f>B3</f>
        <v>5.0999999999999996</v>
      </c>
    </row>
    <row r="5" spans="1:9" x14ac:dyDescent="0.25">
      <c r="A5" t="s">
        <v>11</v>
      </c>
      <c r="B5" s="9">
        <v>4.7E-7</v>
      </c>
      <c r="C5" s="7" t="s">
        <v>19</v>
      </c>
      <c r="E5" t="s">
        <v>1</v>
      </c>
      <c r="F5">
        <f>1/(2*PI()*H7*H6)</f>
        <v>7114.0239179284517</v>
      </c>
    </row>
    <row r="6" spans="1:9" x14ac:dyDescent="0.25">
      <c r="A6" t="s">
        <v>2</v>
      </c>
      <c r="B6">
        <v>470</v>
      </c>
      <c r="C6" s="10">
        <f>POWER(F21*1.32,2)*F8</f>
        <v>0.23320503680497512</v>
      </c>
      <c r="G6" t="s">
        <v>5</v>
      </c>
      <c r="H6" s="9">
        <f>B5*0.8</f>
        <v>3.7600000000000003E-7</v>
      </c>
    </row>
    <row r="7" spans="1:9" x14ac:dyDescent="0.25">
      <c r="C7" s="10">
        <f>C6*2</f>
        <v>0.46641007360995024</v>
      </c>
      <c r="G7" t="s">
        <v>6</v>
      </c>
      <c r="H7">
        <f>B4-0.5</f>
        <v>59.5</v>
      </c>
    </row>
    <row r="8" spans="1:9" x14ac:dyDescent="0.25">
      <c r="A8" t="s">
        <v>15</v>
      </c>
      <c r="B8">
        <v>0.6</v>
      </c>
      <c r="E8" t="s">
        <v>2</v>
      </c>
      <c r="F8">
        <f>B6*1.1</f>
        <v>517</v>
      </c>
    </row>
    <row r="9" spans="1:9" x14ac:dyDescent="0.25">
      <c r="E9" t="s">
        <v>3</v>
      </c>
      <c r="F9" s="5">
        <f>F2/(F5+F8)</f>
        <v>9.858669916335808E-3</v>
      </c>
      <c r="G9" s="2">
        <f>(SQRT(2)*H3-H4)/(2*(1/(2*PI()*H7*H6)+F8))</f>
        <v>9.858669916335808E-3</v>
      </c>
    </row>
    <row r="10" spans="1:9" x14ac:dyDescent="0.25">
      <c r="A10" t="s">
        <v>16</v>
      </c>
      <c r="B10">
        <f>B3-B8</f>
        <v>4.5</v>
      </c>
      <c r="E10" t="s">
        <v>4</v>
      </c>
      <c r="F10" s="6">
        <f>F9</f>
        <v>9.858669916335808E-3</v>
      </c>
    </row>
    <row r="13" spans="1:9" x14ac:dyDescent="0.25">
      <c r="C13" s="2"/>
      <c r="E13" s="3" t="s">
        <v>12</v>
      </c>
      <c r="F13" s="3"/>
      <c r="G13" s="3"/>
      <c r="H13" s="3"/>
      <c r="I13" s="3"/>
    </row>
    <row r="14" spans="1:9" x14ac:dyDescent="0.25">
      <c r="E14" t="s">
        <v>0</v>
      </c>
      <c r="F14">
        <f>(SQRT(2)*H15-H16)/2</f>
        <v>82.352813742385706</v>
      </c>
    </row>
    <row r="15" spans="1:9" x14ac:dyDescent="0.25">
      <c r="G15" t="s">
        <v>7</v>
      </c>
      <c r="H15">
        <f>B2+5</f>
        <v>120</v>
      </c>
    </row>
    <row r="16" spans="1:9" x14ac:dyDescent="0.25">
      <c r="G16" t="s">
        <v>8</v>
      </c>
      <c r="H16">
        <f>B3-0.1</f>
        <v>5</v>
      </c>
    </row>
    <row r="17" spans="1:8" x14ac:dyDescent="0.25">
      <c r="E17" t="s">
        <v>1</v>
      </c>
      <c r="F17">
        <f>1/(2*PI()*H19*H18)</f>
        <v>4695.3346990209975</v>
      </c>
    </row>
    <row r="18" spans="1:8" x14ac:dyDescent="0.25">
      <c r="G18" t="s">
        <v>5</v>
      </c>
      <c r="H18" s="9">
        <f>B5*1.2</f>
        <v>5.6400000000000002E-7</v>
      </c>
    </row>
    <row r="19" spans="1:8" x14ac:dyDescent="0.25">
      <c r="G19" t="s">
        <v>6</v>
      </c>
      <c r="H19">
        <f>B4+0.1</f>
        <v>60.1</v>
      </c>
    </row>
    <row r="20" spans="1:8" x14ac:dyDescent="0.25">
      <c r="E20" t="s">
        <v>2</v>
      </c>
      <c r="F20">
        <f>B6*0.9</f>
        <v>423</v>
      </c>
    </row>
    <row r="21" spans="1:8" x14ac:dyDescent="0.25">
      <c r="E21" t="s">
        <v>3</v>
      </c>
      <c r="F21" s="2">
        <f>F14/(F17+F20)</f>
        <v>1.6089767196767656E-2</v>
      </c>
      <c r="G21" s="2">
        <f>(SQRT(2)*H15-H16)/(2*(1/(2*PI()*H19*H18)+F20))</f>
        <v>1.6089767196767656E-2</v>
      </c>
    </row>
    <row r="22" spans="1:8" x14ac:dyDescent="0.25">
      <c r="E22" t="s">
        <v>4</v>
      </c>
      <c r="F22" s="1">
        <f>F21</f>
        <v>1.6089767196767656E-2</v>
      </c>
    </row>
    <row r="25" spans="1:8" x14ac:dyDescent="0.25">
      <c r="A25" s="8" t="s">
        <v>18</v>
      </c>
    </row>
  </sheetData>
  <mergeCells count="3">
    <mergeCell ref="A1:B1"/>
    <mergeCell ref="E1:H1"/>
    <mergeCell ref="E13:I13"/>
  </mergeCells>
  <hyperlinks>
    <hyperlink ref="A25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Evans</dc:creator>
  <cp:lastModifiedBy>Mark Evans</cp:lastModifiedBy>
  <dcterms:created xsi:type="dcterms:W3CDTF">2017-09-06T11:21:02Z</dcterms:created>
  <dcterms:modified xsi:type="dcterms:W3CDTF">2017-09-06T12:24:31Z</dcterms:modified>
</cp:coreProperties>
</file>