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\Documents\GitHub_Excel\Custom_Experiments\"/>
    </mc:Choice>
  </mc:AlternateContent>
  <xr:revisionPtr revIDLastSave="0" documentId="13_ncr:1_{9318F16F-4FCB-4F5E-9E67-BAA75F12A5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r-inventory" sheetId="1" r:id="rId1"/>
    <sheet name="Sheet1" sheetId="2" r:id="rId2"/>
  </sheets>
  <definedNames>
    <definedName name="_xlnm._FilterDatabase" localSheetId="0" hidden="1">'car-inventory'!$D$1:$D$53</definedName>
    <definedName name="_xlnm._FilterDatabase" localSheetId="1" hidden="1">Sheet1!$D$1:$D$18</definedName>
    <definedName name="_xlnm.Extract" localSheetId="0">'car-inventory'!$S$1</definedName>
    <definedName name="_xlnm.Extract" localSheetId="1">Sheet1!$H$1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P11" i="1"/>
  <c r="G2" i="1" s="1"/>
  <c r="I2" i="1" s="1"/>
  <c r="E2" i="1"/>
  <c r="E3" i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C3" i="1"/>
  <c r="C4" i="1"/>
  <c r="C5" i="1"/>
  <c r="C6" i="1"/>
  <c r="C8" i="1"/>
  <c r="C9" i="1"/>
  <c r="C10" i="1"/>
  <c r="C11" i="1"/>
  <c r="C12" i="1"/>
  <c r="C13" i="1"/>
  <c r="C1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  <c r="D3" i="1"/>
  <c r="D4" i="1"/>
  <c r="D5" i="1"/>
  <c r="D6" i="1"/>
  <c r="D7" i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B3" i="1"/>
  <c r="B4" i="1"/>
  <c r="B5" i="1"/>
  <c r="B6" i="1"/>
  <c r="B7" i="1"/>
  <c r="C7" i="1" s="1"/>
  <c r="B8" i="1"/>
  <c r="B9" i="1"/>
  <c r="B10" i="1"/>
  <c r="B11" i="1"/>
  <c r="B12" i="1"/>
  <c r="B13" i="1"/>
  <c r="B14" i="1"/>
  <c r="B15" i="1"/>
  <c r="C15" i="1" s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C38" i="1" s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2" i="1"/>
  <c r="G49" i="1" l="1"/>
  <c r="I49" i="1" s="1"/>
  <c r="G42" i="1"/>
  <c r="I42" i="1" s="1"/>
  <c r="G34" i="1"/>
  <c r="I34" i="1" s="1"/>
  <c r="G25" i="1"/>
  <c r="I25" i="1" s="1"/>
  <c r="G24" i="1"/>
  <c r="I24" i="1" s="1"/>
  <c r="G10" i="1"/>
  <c r="I10" i="1" s="1"/>
  <c r="G17" i="1"/>
  <c r="I17" i="1" s="1"/>
  <c r="G40" i="1"/>
  <c r="I40" i="1" s="1"/>
  <c r="G16" i="1"/>
  <c r="I16" i="1" s="1"/>
  <c r="G47" i="1"/>
  <c r="I47" i="1" s="1"/>
  <c r="G31" i="1"/>
  <c r="I31" i="1" s="1"/>
  <c r="G15" i="1"/>
  <c r="I15" i="1" s="1"/>
  <c r="G38" i="1"/>
  <c r="I38" i="1" s="1"/>
  <c r="G22" i="1"/>
  <c r="I22" i="1" s="1"/>
  <c r="G14" i="1"/>
  <c r="I14" i="1" s="1"/>
  <c r="G53" i="1"/>
  <c r="I53" i="1" s="1"/>
  <c r="G45" i="1"/>
  <c r="I45" i="1" s="1"/>
  <c r="G37" i="1"/>
  <c r="I37" i="1" s="1"/>
  <c r="G29" i="1"/>
  <c r="I29" i="1" s="1"/>
  <c r="G21" i="1"/>
  <c r="I21" i="1" s="1"/>
  <c r="G13" i="1"/>
  <c r="I13" i="1" s="1"/>
  <c r="G5" i="1"/>
  <c r="I5" i="1" s="1"/>
  <c r="G18" i="1"/>
  <c r="I18" i="1" s="1"/>
  <c r="G41" i="1"/>
  <c r="I41" i="1" s="1"/>
  <c r="G33" i="1"/>
  <c r="I33" i="1" s="1"/>
  <c r="G9" i="1"/>
  <c r="I9" i="1" s="1"/>
  <c r="G48" i="1"/>
  <c r="I48" i="1" s="1"/>
  <c r="G32" i="1"/>
  <c r="I32" i="1" s="1"/>
  <c r="G8" i="1"/>
  <c r="I8" i="1" s="1"/>
  <c r="G39" i="1"/>
  <c r="I39" i="1" s="1"/>
  <c r="G23" i="1"/>
  <c r="I23" i="1" s="1"/>
  <c r="G7" i="1"/>
  <c r="I7" i="1" s="1"/>
  <c r="G46" i="1"/>
  <c r="I46" i="1" s="1"/>
  <c r="G30" i="1"/>
  <c r="I30" i="1" s="1"/>
  <c r="G6" i="1"/>
  <c r="I6" i="1" s="1"/>
  <c r="G52" i="1"/>
  <c r="I52" i="1" s="1"/>
  <c r="G44" i="1"/>
  <c r="I44" i="1" s="1"/>
  <c r="G36" i="1"/>
  <c r="I36" i="1" s="1"/>
  <c r="G28" i="1"/>
  <c r="I28" i="1" s="1"/>
  <c r="G20" i="1"/>
  <c r="I20" i="1" s="1"/>
  <c r="G12" i="1"/>
  <c r="I12" i="1" s="1"/>
  <c r="G4" i="1"/>
  <c r="I4" i="1" s="1"/>
  <c r="G50" i="1"/>
  <c r="I50" i="1" s="1"/>
  <c r="G26" i="1"/>
  <c r="I26" i="1" s="1"/>
  <c r="G51" i="1"/>
  <c r="I51" i="1" s="1"/>
  <c r="G43" i="1"/>
  <c r="I43" i="1" s="1"/>
  <c r="G35" i="1"/>
  <c r="I35" i="1" s="1"/>
  <c r="G27" i="1"/>
  <c r="I27" i="1" s="1"/>
  <c r="G19" i="1"/>
  <c r="I19" i="1" s="1"/>
  <c r="G11" i="1"/>
  <c r="I11" i="1" s="1"/>
  <c r="G3" i="1"/>
  <c r="I3" i="1" s="1"/>
</calcChain>
</file>

<file path=xl/sharedStrings.xml><?xml version="1.0" encoding="utf-8"?>
<sst xmlns="http://schemas.openxmlformats.org/spreadsheetml/2006/main" count="310" uniqueCount="171">
  <si>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</si>
  <si>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</si>
  <si>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</si>
  <si>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</si>
  <si>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</si>
  <si>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</si>
  <si>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</si>
  <si>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</si>
  <si>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</si>
  <si>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</si>
  <si>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</si>
  <si>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</si>
  <si>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</si>
  <si>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</si>
  <si>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</si>
  <si>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</si>
  <si>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</si>
  <si>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</si>
  <si>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</si>
  <si>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</si>
  <si>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</si>
  <si>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</si>
  <si>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</si>
  <si>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</si>
  <si>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</si>
  <si>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</si>
  <si>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</si>
  <si>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</si>
  <si>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</si>
  <si>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</si>
  <si>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</si>
  <si>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</si>
  <si>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</si>
  <si>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</si>
  <si>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</si>
  <si>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</si>
  <si>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</si>
  <si>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</si>
  <si>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</si>
  <si>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</si>
  <si>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</si>
  <si>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</si>
  <si>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</si>
  <si>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</si>
  <si>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</si>
  <si>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</si>
  <si>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</si>
  <si>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</si>
  <si>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</si>
  <si>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</si>
  <si>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</si>
  <si>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</si>
  <si>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</si>
  <si>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</si>
  <si>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</si>
  <si>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</si>
  <si>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</si>
  <si>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</si>
  <si>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</si>
  <si>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</si>
  <si>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</si>
  <si>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</si>
  <si>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</si>
  <si>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</si>
  <si>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</si>
  <si>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</si>
  <si>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</si>
  <si>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</si>
  <si>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</si>
  <si>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</si>
  <si>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</si>
  <si>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</si>
  <si>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</si>
  <si>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</si>
  <si>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</si>
  <si>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</si>
  <si>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</si>
  <si>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</si>
  <si>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</si>
  <si>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</si>
  <si>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</si>
  <si>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</si>
  <si>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</si>
  <si>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</si>
  <si>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</si>
  <si>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GM</t>
  </si>
  <si>
    <t>TY</t>
  </si>
  <si>
    <t>HO</t>
  </si>
  <si>
    <t>CR</t>
  </si>
  <si>
    <t>HY</t>
  </si>
  <si>
    <t>MTG</t>
  </si>
  <si>
    <t>FCS</t>
  </si>
  <si>
    <t>CMR</t>
  </si>
  <si>
    <t>SLV</t>
  </si>
  <si>
    <t>CAM</t>
  </si>
  <si>
    <t>COR</t>
  </si>
  <si>
    <t>CIV</t>
  </si>
  <si>
    <t>ODY</t>
  </si>
  <si>
    <t>PTC</t>
  </si>
  <si>
    <t>CAR</t>
  </si>
  <si>
    <t>ELA</t>
  </si>
  <si>
    <t>Name</t>
  </si>
  <si>
    <t>Education Level</t>
  </si>
  <si>
    <t>Department</t>
  </si>
  <si>
    <t>Skill</t>
  </si>
  <si>
    <t>Rachael Speed</t>
  </si>
  <si>
    <t>Middle school</t>
  </si>
  <si>
    <t>Human Resources</t>
  </si>
  <si>
    <t>Adaptability</t>
  </si>
  <si>
    <t>Nick Morris</t>
  </si>
  <si>
    <t>IT</t>
  </si>
  <si>
    <t>Work Under Pressure</t>
  </si>
  <si>
    <t>Penny Yarwood</t>
  </si>
  <si>
    <t>High school</t>
  </si>
  <si>
    <t>Research and Development</t>
  </si>
  <si>
    <t>Decision Making</t>
  </si>
  <si>
    <t>Molly Martin</t>
  </si>
  <si>
    <t>Gymnasium</t>
  </si>
  <si>
    <t>Operations</t>
  </si>
  <si>
    <t>Self-motivation</t>
  </si>
  <si>
    <t>Lexi Corbett</t>
  </si>
  <si>
    <t>Junior college</t>
  </si>
  <si>
    <t>Marketing</t>
  </si>
  <si>
    <t>Leadership</t>
  </si>
  <si>
    <t>Eduardo Tennant</t>
  </si>
  <si>
    <t>Logan Forester</t>
  </si>
  <si>
    <t>University college</t>
  </si>
  <si>
    <t>Sales</t>
  </si>
  <si>
    <t>Conflict Resolution</t>
  </si>
  <si>
    <t>Sofia Myatt</t>
  </si>
  <si>
    <t>Anthony Brown</t>
  </si>
  <si>
    <t>Accounting</t>
  </si>
  <si>
    <t>Time Management</t>
  </si>
  <si>
    <t>Denny Rogers</t>
  </si>
  <si>
    <t>Parker Young</t>
  </si>
  <si>
    <t>University-preparatory school</t>
  </si>
  <si>
    <t>Judith Samuel</t>
  </si>
  <si>
    <t>Joyce Torres</t>
  </si>
  <si>
    <t>Management</t>
  </si>
  <si>
    <t>Communication</t>
  </si>
  <si>
    <t>Tony Mcnally</t>
  </si>
  <si>
    <t>Graduate school</t>
  </si>
  <si>
    <t>Finance</t>
  </si>
  <si>
    <t>Wendy Bristow</t>
  </si>
  <si>
    <t>Public university</t>
  </si>
  <si>
    <t>Nina Clifford</t>
  </si>
  <si>
    <t>Kurt Sylvester</t>
  </si>
  <si>
    <t>Teamwork</t>
  </si>
  <si>
    <t>Make(Full Name)</t>
  </si>
  <si>
    <t>HO01ODY040</t>
  </si>
  <si>
    <t>Camrey</t>
  </si>
  <si>
    <t>Caravan</t>
  </si>
  <si>
    <t>Civic</t>
  </si>
  <si>
    <t>Camero</t>
  </si>
  <si>
    <t>Corolla</t>
  </si>
  <si>
    <t>Elantra</t>
  </si>
  <si>
    <t>Focus</t>
  </si>
  <si>
    <t>Mustang</t>
  </si>
  <si>
    <t>Odyssey</t>
  </si>
  <si>
    <t>PT Cruiser</t>
  </si>
  <si>
    <t>Silverado</t>
  </si>
  <si>
    <t>Chrysler</t>
  </si>
  <si>
    <t>Ford</t>
  </si>
  <si>
    <t>General Motors</t>
  </si>
  <si>
    <t>Honda</t>
  </si>
  <si>
    <t>Hundai</t>
  </si>
  <si>
    <t>Toyota</t>
  </si>
  <si>
    <t>FD06FCS006</t>
  </si>
  <si>
    <t>GM09CMR014</t>
  </si>
  <si>
    <t>HO05ODY037</t>
  </si>
  <si>
    <t>Current Year (Y2K wise)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</si>
</sst>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0" formatCode="_ * #,##0.0_ ;_ * \-#,##0.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16" fillId="0" borderId="0" xfId="0" applyFont="1" applyAlignment="1">
      <alignment wrapText="1"/>
    </xf>
    <xf numFmtId="0" fontId="16" fillId="0" borderId="0" xfId="0" applyFont="1"/>
    <xf numFmtId="0" fontId="16" fillId="33" borderId="0" xfId="0" applyFont="1" applyFill="1" applyAlignment="1">
      <alignment wrapText="1"/>
    </xf>
    <xf numFmtId="0" fontId="16" fillId="0" borderId="0" xfId="0" applyFont="1" applyFill="1" applyAlignment="1">
      <alignment wrapText="1"/>
    </xf>
    <xf numFmtId="0" fontId="0" fillId="0" borderId="0" xfId="0" applyFill="1"/>
    <xf numFmtId="0" fontId="16" fillId="36" borderId="10" xfId="0" applyFont="1" applyFill="1" applyBorder="1" applyAlignment="1">
      <alignment wrapText="1"/>
    </xf>
    <xf numFmtId="0" fontId="0" fillId="36" borderId="11" xfId="0" applyFill="1" applyBorder="1"/>
    <xf numFmtId="0" fontId="0" fillId="36" borderId="12" xfId="0" applyFill="1" applyBorder="1"/>
    <xf numFmtId="0" fontId="16" fillId="34" borderId="10" xfId="0" applyFont="1" applyFill="1" applyBorder="1" applyAlignment="1">
      <alignment wrapText="1"/>
    </xf>
    <xf numFmtId="0" fontId="0" fillId="34" borderId="11" xfId="0" applyFill="1" applyBorder="1"/>
    <xf numFmtId="0" fontId="0" fillId="34" borderId="12" xfId="0" applyFill="1" applyBorder="1"/>
    <xf numFmtId="0" fontId="16" fillId="35" borderId="10" xfId="0" applyFont="1" applyFill="1" applyBorder="1" applyAlignment="1">
      <alignment wrapText="1"/>
    </xf>
    <xf numFmtId="0" fontId="0" fillId="35" borderId="11" xfId="0" applyFill="1" applyBorder="1"/>
    <xf numFmtId="0" fontId="0" fillId="35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7" borderId="13" xfId="0" applyFill="1" applyBorder="1"/>
    <xf numFmtId="0" fontId="0" fillId="37" borderId="14" xfId="0" applyFill="1" applyBorder="1"/>
    <xf numFmtId="0" fontId="0" fillId="37" borderId="15" xfId="0" applyFill="1" applyBorder="1"/>
    <xf numFmtId="0" fontId="0" fillId="37" borderId="16" xfId="0" applyFill="1" applyBorder="1"/>
    <xf numFmtId="0" fontId="16" fillId="37" borderId="17" xfId="0" applyFont="1" applyFill="1" applyBorder="1" applyAlignment="1">
      <alignment wrapText="1"/>
    </xf>
    <xf numFmtId="0" fontId="16" fillId="37" borderId="17" xfId="0" applyFont="1" applyFill="1" applyBorder="1"/>
    <xf numFmtId="0" fontId="16" fillId="34" borderId="17" xfId="0" applyFont="1" applyFill="1" applyBorder="1" applyAlignment="1">
      <alignment wrapText="1"/>
    </xf>
    <xf numFmtId="2" fontId="0" fillId="0" borderId="0" xfId="0" applyNumberFormat="1"/>
    <xf numFmtId="0" fontId="0" fillId="34" borderId="0" xfId="0" applyFill="1" applyBorder="1" applyAlignment="1">
      <alignment wrapText="1"/>
    </xf>
    <xf numFmtId="1" fontId="0" fillId="0" borderId="0" xfId="0" applyNumberFormat="1"/>
    <xf numFmtId="43" fontId="16" fillId="0" borderId="0" xfId="43" applyFont="1" applyAlignment="1">
      <alignment wrapText="1"/>
    </xf>
    <xf numFmtId="43" fontId="0" fillId="0" borderId="0" xfId="43" applyFont="1"/>
    <xf numFmtId="170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FC17AE98-4D54-4C15-9E2A-EB1CD23126A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670560</xdr:colOff>
      <xdr:row>14</xdr:row>
      <xdr:rowOff>114300</xdr:rowOff>
    </xdr:from>
    <xdr:to>
      <xdr:col>21</xdr:col>
      <xdr:colOff>164604</xdr:colOff>
      <xdr:row>23</xdr:row>
      <xdr:rowOff>135488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E22D1A-48E2-4347-8116-EF5B7211E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53700" y="3040380"/>
          <a:ext cx="5544324" cy="16671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7"/>
  <sheetViews>
    <sheetView tabSelected="1" topLeftCell="D1" workbookViewId="0">
      <selection activeCell="O13" sqref="O13"/>
    </sheetView>
  </sheetViews>
  <sheetFormatPr defaultRowHeight="14.4" x14ac:dyDescent="0.3"/>
  <cols>
    <col min="1" max="1" width="13.21875" bestFit="1" customWidth="1"/>
    <col min="2" max="2" width="5.5546875" bestFit="1" customWidth="1"/>
    <col min="3" max="3" width="15.33203125" customWidth="1"/>
    <col min="4" max="4" width="6.21875" bestFit="1" customWidth="1"/>
    <col min="5" max="5" width="16" customWidth="1"/>
    <col min="6" max="6" width="12.44140625" customWidth="1"/>
    <col min="7" max="7" width="8" bestFit="1" customWidth="1"/>
    <col min="8" max="8" width="11.33203125" bestFit="1" customWidth="1"/>
    <col min="9" max="9" width="10.6640625" customWidth="1"/>
    <col min="10" max="10" width="5.88671875" bestFit="1" customWidth="1"/>
    <col min="11" max="11" width="9" bestFit="1" customWidth="1"/>
    <col min="12" max="12" width="11.5546875" customWidth="1"/>
    <col min="13" max="13" width="8.6640625" bestFit="1" customWidth="1"/>
    <col min="14" max="14" width="16.44140625" bestFit="1" customWidth="1"/>
    <col min="15" max="15" width="16.33203125" customWidth="1"/>
    <col min="16" max="16" width="13" customWidth="1"/>
    <col min="17" max="17" width="16" bestFit="1" customWidth="1"/>
    <col min="18" max="18" width="10.88671875" customWidth="1"/>
    <col min="19" max="19" width="6.44140625" bestFit="1" customWidth="1"/>
    <col min="20" max="20" width="16.6640625" bestFit="1" customWidth="1"/>
    <col min="30" max="30" width="11.33203125" bestFit="1" customWidth="1"/>
    <col min="31" max="33" width="9" bestFit="1" customWidth="1"/>
  </cols>
  <sheetData>
    <row r="1" spans="1:20" ht="27.6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9" t="s">
        <v>7</v>
      </c>
      <c r="I1" s="29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25" t="s">
        <v>1</v>
      </c>
      <c r="Q1" s="25" t="s">
        <v>148</v>
      </c>
      <c r="S1" s="23" t="s">
        <v>3</v>
      </c>
      <c r="T1" s="24" t="s">
        <v>4</v>
      </c>
    </row>
    <row r="2" spans="1:20" x14ac:dyDescent="0.3">
      <c r="A2" t="s">
        <v>14</v>
      </c>
      <c r="B2" t="str">
        <f>LEFT(A2,2)</f>
        <v>FD</v>
      </c>
      <c r="C2" t="str">
        <f>VLOOKUP(B2,$P$2:$Q$7,2,FALSE)</f>
        <v>Ford</v>
      </c>
      <c r="D2" t="str">
        <f>MID(A2,5,3)</f>
        <v>MTG</v>
      </c>
      <c r="E2" t="str">
        <f>VLOOKUP(D2,$S$2:$T$12,2,FALSE)</f>
        <v>Mustang</v>
      </c>
      <c r="F2" s="28">
        <f>INT(MID(A2,3,2))</f>
        <v>6</v>
      </c>
      <c r="G2">
        <f ca="1">IF(F2 &lt;$P$11,$P$11-F2,100-F2+$P$11)</f>
        <v>16</v>
      </c>
      <c r="H2" s="30">
        <v>40326.800000000003</v>
      </c>
      <c r="I2" s="30">
        <f ca="1">ROUND(H2/(G2+0.5),2)</f>
        <v>2444.0500000000002</v>
      </c>
      <c r="J2" t="s">
        <v>15</v>
      </c>
      <c r="K2" t="s">
        <v>16</v>
      </c>
      <c r="L2" s="31">
        <v>50000</v>
      </c>
      <c r="M2" t="str">
        <f>IF(H2&lt;L2,"YES","NO")</f>
        <v>YES</v>
      </c>
      <c r="N2" t="str">
        <f>_xlfn.CONCAT(LEFT(A2,7),UPPER(LEFT(J2,3)),RIGHT(A2,3))</f>
        <v>FD06MTGBLA001</v>
      </c>
      <c r="P2" s="15" t="s">
        <v>88</v>
      </c>
      <c r="Q2" s="16" t="s">
        <v>161</v>
      </c>
      <c r="S2" s="19" t="s">
        <v>94</v>
      </c>
      <c r="T2" s="20" t="s">
        <v>150</v>
      </c>
    </row>
    <row r="3" spans="1:20" x14ac:dyDescent="0.3">
      <c r="A3" t="s">
        <v>17</v>
      </c>
      <c r="B3" t="str">
        <f t="shared" ref="B3:B53" si="0">LEFT(A3,2)</f>
        <v>FD</v>
      </c>
      <c r="C3" t="str">
        <f t="shared" ref="C3:C53" si="1">VLOOKUP(B3,$P$2:$Q$7,2,FALSE)</f>
        <v>Ford</v>
      </c>
      <c r="D3" t="str">
        <f t="shared" ref="D3:D53" si="2">MID(A3,5,3)</f>
        <v>MTG</v>
      </c>
      <c r="E3" t="str">
        <f t="shared" ref="E3:E53" si="3">VLOOKUP(D3,$S$2:$T$12,2,FALSE)</f>
        <v>Mustang</v>
      </c>
      <c r="F3" s="28">
        <f t="shared" ref="F3:F53" si="4">INT(MID(A3,3,2))</f>
        <v>6</v>
      </c>
      <c r="G3">
        <f t="shared" ref="G3:G53" ca="1" si="5">IF(F3 &lt;$P$11,$P$11-F3,100-F3+$P$11)</f>
        <v>16</v>
      </c>
      <c r="H3" s="30">
        <v>44974.8</v>
      </c>
      <c r="I3" s="30">
        <f t="shared" ref="I3:I53" ca="1" si="6">ROUND(H3/G3,2)</f>
        <v>2810.93</v>
      </c>
      <c r="J3" t="s">
        <v>18</v>
      </c>
      <c r="K3" t="s">
        <v>19</v>
      </c>
      <c r="L3" s="31">
        <v>50000</v>
      </c>
      <c r="M3" t="str">
        <f t="shared" ref="M3:M53" si="7">IF(H3&lt;L3,"YES","NO")</f>
        <v>YES</v>
      </c>
      <c r="N3" t="str">
        <f t="shared" ref="N3:N53" si="8">_xlfn.CONCAT(LEFT(A3,7),UPPER(LEFT(J3,3)),RIGHT(A3,3))</f>
        <v>FD06MTGWHI002</v>
      </c>
      <c r="P3" s="15" t="s">
        <v>84</v>
      </c>
      <c r="Q3" s="16" t="s">
        <v>162</v>
      </c>
      <c r="S3" s="19" t="s">
        <v>99</v>
      </c>
      <c r="T3" s="20" t="s">
        <v>151</v>
      </c>
    </row>
    <row r="4" spans="1:20" x14ac:dyDescent="0.3">
      <c r="A4" t="s">
        <v>20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E4" t="str">
        <f t="shared" si="3"/>
        <v>Mustang</v>
      </c>
      <c r="F4" s="28">
        <f t="shared" si="4"/>
        <v>8</v>
      </c>
      <c r="G4">
        <f t="shared" ca="1" si="5"/>
        <v>14</v>
      </c>
      <c r="H4" s="30">
        <v>44946.5</v>
      </c>
      <c r="I4" s="30">
        <f t="shared" ca="1" si="6"/>
        <v>3210.46</v>
      </c>
      <c r="J4" t="s">
        <v>21</v>
      </c>
      <c r="K4" t="s">
        <v>22</v>
      </c>
      <c r="L4" s="31">
        <v>50000</v>
      </c>
      <c r="M4" t="str">
        <f t="shared" si="7"/>
        <v>YES</v>
      </c>
      <c r="N4" t="str">
        <f t="shared" si="8"/>
        <v>FD08MTGGRE003</v>
      </c>
      <c r="P4" s="15" t="s">
        <v>85</v>
      </c>
      <c r="Q4" s="16" t="s">
        <v>163</v>
      </c>
      <c r="S4" s="19" t="s">
        <v>96</v>
      </c>
      <c r="T4" s="20" t="s">
        <v>152</v>
      </c>
    </row>
    <row r="5" spans="1:20" x14ac:dyDescent="0.3">
      <c r="A5" t="s">
        <v>23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E5" t="str">
        <f t="shared" si="3"/>
        <v>Mustang</v>
      </c>
      <c r="F5" s="28">
        <f t="shared" si="4"/>
        <v>8</v>
      </c>
      <c r="G5">
        <f t="shared" ca="1" si="5"/>
        <v>14</v>
      </c>
      <c r="H5" s="30">
        <v>37558.800000000003</v>
      </c>
      <c r="I5" s="30">
        <f t="shared" ca="1" si="6"/>
        <v>2682.77</v>
      </c>
      <c r="J5" t="s">
        <v>15</v>
      </c>
      <c r="K5" t="s">
        <v>24</v>
      </c>
      <c r="L5" s="31">
        <v>50000</v>
      </c>
      <c r="M5" t="str">
        <f t="shared" si="7"/>
        <v>YES</v>
      </c>
      <c r="N5" t="str">
        <f t="shared" si="8"/>
        <v>FD08MTGBLA004</v>
      </c>
      <c r="P5" s="15" t="s">
        <v>87</v>
      </c>
      <c r="Q5" s="16" t="s">
        <v>164</v>
      </c>
      <c r="S5" s="19" t="s">
        <v>92</v>
      </c>
      <c r="T5" s="20" t="s">
        <v>153</v>
      </c>
    </row>
    <row r="6" spans="1:20" x14ac:dyDescent="0.3">
      <c r="A6" t="s">
        <v>25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Mustang</v>
      </c>
      <c r="F6" s="28">
        <f t="shared" si="4"/>
        <v>8</v>
      </c>
      <c r="G6">
        <f t="shared" ca="1" si="5"/>
        <v>14</v>
      </c>
      <c r="H6" s="30">
        <v>36438.5</v>
      </c>
      <c r="I6" s="30">
        <f t="shared" ca="1" si="6"/>
        <v>2602.75</v>
      </c>
      <c r="J6" t="s">
        <v>18</v>
      </c>
      <c r="K6" t="s">
        <v>16</v>
      </c>
      <c r="L6" s="31">
        <v>50000</v>
      </c>
      <c r="M6" t="str">
        <f t="shared" si="7"/>
        <v>YES</v>
      </c>
      <c r="N6" t="str">
        <f t="shared" si="8"/>
        <v>FD08MTGWHI005</v>
      </c>
      <c r="P6" s="15" t="s">
        <v>89</v>
      </c>
      <c r="Q6" s="16" t="s">
        <v>165</v>
      </c>
      <c r="S6" s="19" t="s">
        <v>95</v>
      </c>
      <c r="T6" s="20" t="s">
        <v>154</v>
      </c>
    </row>
    <row r="7" spans="1:20" ht="15" thickBot="1" x14ac:dyDescent="0.35">
      <c r="A7" t="s">
        <v>167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Focus</v>
      </c>
      <c r="F7" s="28">
        <f t="shared" si="4"/>
        <v>6</v>
      </c>
      <c r="G7">
        <f t="shared" ca="1" si="5"/>
        <v>16</v>
      </c>
      <c r="H7" s="30">
        <v>46311.4</v>
      </c>
      <c r="I7" s="30">
        <f t="shared" ca="1" si="6"/>
        <v>2894.46</v>
      </c>
      <c r="J7" t="s">
        <v>21</v>
      </c>
      <c r="K7" t="s">
        <v>26</v>
      </c>
      <c r="L7" s="31">
        <v>75000</v>
      </c>
      <c r="M7" t="str">
        <f t="shared" si="7"/>
        <v>YES</v>
      </c>
      <c r="N7" t="str">
        <f t="shared" si="8"/>
        <v>FD06FCSGRE006</v>
      </c>
      <c r="P7" s="17" t="s">
        <v>86</v>
      </c>
      <c r="Q7" s="18" t="s">
        <v>166</v>
      </c>
      <c r="S7" s="19" t="s">
        <v>100</v>
      </c>
      <c r="T7" s="20" t="s">
        <v>155</v>
      </c>
    </row>
    <row r="8" spans="1:20" x14ac:dyDescent="0.3">
      <c r="A8" t="s">
        <v>27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E8" t="str">
        <f t="shared" si="3"/>
        <v>Focus</v>
      </c>
      <c r="F8" s="28">
        <f t="shared" si="4"/>
        <v>6</v>
      </c>
      <c r="G8">
        <f t="shared" ca="1" si="5"/>
        <v>16</v>
      </c>
      <c r="H8" s="30">
        <v>52229.5</v>
      </c>
      <c r="I8" s="30">
        <f t="shared" ca="1" si="6"/>
        <v>3264.34</v>
      </c>
      <c r="J8" t="s">
        <v>21</v>
      </c>
      <c r="K8" t="s">
        <v>22</v>
      </c>
      <c r="L8" s="31">
        <v>75000</v>
      </c>
      <c r="M8" t="str">
        <f t="shared" si="7"/>
        <v>YES</v>
      </c>
      <c r="N8" t="str">
        <f t="shared" si="8"/>
        <v>FD06FCSGRE007</v>
      </c>
      <c r="S8" s="19" t="s">
        <v>91</v>
      </c>
      <c r="T8" s="20" t="s">
        <v>156</v>
      </c>
    </row>
    <row r="9" spans="1:20" x14ac:dyDescent="0.3">
      <c r="A9" t="s">
        <v>28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Focus</v>
      </c>
      <c r="F9" s="28">
        <f t="shared" si="4"/>
        <v>9</v>
      </c>
      <c r="G9">
        <f t="shared" ca="1" si="5"/>
        <v>13</v>
      </c>
      <c r="H9" s="30">
        <v>35137</v>
      </c>
      <c r="I9" s="30">
        <f t="shared" ca="1" si="6"/>
        <v>2702.85</v>
      </c>
      <c r="J9" t="s">
        <v>15</v>
      </c>
      <c r="K9" t="s">
        <v>29</v>
      </c>
      <c r="L9" s="31">
        <v>75000</v>
      </c>
      <c r="M9" t="str">
        <f t="shared" si="7"/>
        <v>YES</v>
      </c>
      <c r="N9" t="str">
        <f t="shared" si="8"/>
        <v>FD09FCSBLA008</v>
      </c>
      <c r="S9" s="19" t="s">
        <v>90</v>
      </c>
      <c r="T9" s="20" t="s">
        <v>157</v>
      </c>
    </row>
    <row r="10" spans="1:20" ht="28.8" x14ac:dyDescent="0.3">
      <c r="A10" t="s">
        <v>30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Focus</v>
      </c>
      <c r="F10" s="28">
        <f t="shared" si="4"/>
        <v>13</v>
      </c>
      <c r="G10">
        <f t="shared" ca="1" si="5"/>
        <v>9</v>
      </c>
      <c r="H10" s="30">
        <v>27637.1</v>
      </c>
      <c r="I10" s="30">
        <f t="shared" ca="1" si="6"/>
        <v>3070.79</v>
      </c>
      <c r="J10" t="s">
        <v>15</v>
      </c>
      <c r="K10" t="s">
        <v>16</v>
      </c>
      <c r="L10" s="31">
        <v>75000</v>
      </c>
      <c r="M10" t="str">
        <f t="shared" si="7"/>
        <v>YES</v>
      </c>
      <c r="N10" t="str">
        <f t="shared" si="8"/>
        <v>FD13FCSBLA009</v>
      </c>
      <c r="P10" s="27" t="s">
        <v>170</v>
      </c>
      <c r="S10" s="19" t="s">
        <v>97</v>
      </c>
      <c r="T10" s="20" t="s">
        <v>158</v>
      </c>
    </row>
    <row r="11" spans="1:20" x14ac:dyDescent="0.3">
      <c r="A11" t="s">
        <v>31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Focus</v>
      </c>
      <c r="F11" s="28">
        <f t="shared" si="4"/>
        <v>13</v>
      </c>
      <c r="G11">
        <f t="shared" ca="1" si="5"/>
        <v>9</v>
      </c>
      <c r="H11" s="30">
        <v>27534.799999999999</v>
      </c>
      <c r="I11" s="30">
        <f t="shared" ca="1" si="6"/>
        <v>3059.42</v>
      </c>
      <c r="J11" t="s">
        <v>18</v>
      </c>
      <c r="K11" t="s">
        <v>32</v>
      </c>
      <c r="L11" s="31">
        <v>75000</v>
      </c>
      <c r="M11" t="str">
        <f t="shared" si="7"/>
        <v>YES</v>
      </c>
      <c r="N11" t="str">
        <f t="shared" si="8"/>
        <v>FD13FCSWHI010</v>
      </c>
      <c r="P11">
        <f ca="1">YEAR(TODAY()) - 2000</f>
        <v>22</v>
      </c>
      <c r="S11" s="19" t="s">
        <v>98</v>
      </c>
      <c r="T11" s="20" t="s">
        <v>159</v>
      </c>
    </row>
    <row r="12" spans="1:20" ht="15" thickBot="1" x14ac:dyDescent="0.35">
      <c r="A12" t="s">
        <v>33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s="28">
        <f t="shared" si="4"/>
        <v>12</v>
      </c>
      <c r="G12">
        <f t="shared" ca="1" si="5"/>
        <v>10</v>
      </c>
      <c r="H12" s="30">
        <v>19341.7</v>
      </c>
      <c r="I12" s="30">
        <f t="shared" ca="1" si="6"/>
        <v>1934.17</v>
      </c>
      <c r="J12" t="s">
        <v>18</v>
      </c>
      <c r="K12" t="s">
        <v>34</v>
      </c>
      <c r="L12" s="31">
        <v>75000</v>
      </c>
      <c r="M12" t="str">
        <f t="shared" si="7"/>
        <v>YES</v>
      </c>
      <c r="N12" t="str">
        <f t="shared" si="8"/>
        <v>FD12FCSWHI011</v>
      </c>
      <c r="S12" s="21" t="s">
        <v>93</v>
      </c>
      <c r="T12" s="22" t="s">
        <v>160</v>
      </c>
    </row>
    <row r="13" spans="1:20" x14ac:dyDescent="0.3">
      <c r="A13" t="s">
        <v>35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Focus</v>
      </c>
      <c r="F13" s="28">
        <f t="shared" si="4"/>
        <v>13</v>
      </c>
      <c r="G13">
        <f t="shared" ca="1" si="5"/>
        <v>9</v>
      </c>
      <c r="H13" s="30">
        <v>22521.599999999999</v>
      </c>
      <c r="I13" s="30">
        <f t="shared" ca="1" si="6"/>
        <v>2502.4</v>
      </c>
      <c r="J13" t="s">
        <v>15</v>
      </c>
      <c r="K13" t="s">
        <v>36</v>
      </c>
      <c r="L13" s="31">
        <v>75000</v>
      </c>
      <c r="M13" t="str">
        <f t="shared" si="7"/>
        <v>YES</v>
      </c>
      <c r="N13" t="str">
        <f t="shared" si="8"/>
        <v>FD13FCSBLA012</v>
      </c>
    </row>
    <row r="14" spans="1:20" x14ac:dyDescent="0.3">
      <c r="A14" t="s">
        <v>37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E14" t="str">
        <f t="shared" si="3"/>
        <v>Focus</v>
      </c>
      <c r="F14" s="28">
        <f t="shared" si="4"/>
        <v>13</v>
      </c>
      <c r="G14">
        <f t="shared" ca="1" si="5"/>
        <v>9</v>
      </c>
      <c r="H14" s="30">
        <v>13682.9</v>
      </c>
      <c r="I14" s="30">
        <f t="shared" ca="1" si="6"/>
        <v>1520.32</v>
      </c>
      <c r="J14" t="s">
        <v>15</v>
      </c>
      <c r="K14" t="s">
        <v>38</v>
      </c>
      <c r="L14" s="31">
        <v>75000</v>
      </c>
      <c r="M14" t="str">
        <f t="shared" si="7"/>
        <v>YES</v>
      </c>
      <c r="N14" t="str">
        <f t="shared" si="8"/>
        <v>FD13FCSBLA013</v>
      </c>
      <c r="O14" s="26"/>
    </row>
    <row r="15" spans="1:20" x14ac:dyDescent="0.3">
      <c r="A15" t="s">
        <v>168</v>
      </c>
      <c r="B15" t="str">
        <f t="shared" si="0"/>
        <v>GM</v>
      </c>
      <c r="C15" t="str">
        <f t="shared" si="1"/>
        <v>General Motors</v>
      </c>
      <c r="D15" t="str">
        <f t="shared" si="2"/>
        <v>CMR</v>
      </c>
      <c r="E15" t="str">
        <f t="shared" si="3"/>
        <v>Camero</v>
      </c>
      <c r="F15" s="28">
        <f t="shared" si="4"/>
        <v>9</v>
      </c>
      <c r="G15">
        <f t="shared" ca="1" si="5"/>
        <v>13</v>
      </c>
      <c r="H15" s="30">
        <v>28464.799999999999</v>
      </c>
      <c r="I15" s="30">
        <f t="shared" ca="1" si="6"/>
        <v>2189.6</v>
      </c>
      <c r="J15" t="s">
        <v>18</v>
      </c>
      <c r="K15" t="s">
        <v>39</v>
      </c>
      <c r="L15" s="31">
        <v>100000</v>
      </c>
      <c r="M15" t="str">
        <f t="shared" si="7"/>
        <v>YES</v>
      </c>
      <c r="N15" t="str">
        <f t="shared" si="8"/>
        <v>GM09CMRWHI014</v>
      </c>
    </row>
    <row r="16" spans="1:20" x14ac:dyDescent="0.3">
      <c r="A16" t="s">
        <v>40</v>
      </c>
      <c r="B16" t="str">
        <f t="shared" si="0"/>
        <v>GM</v>
      </c>
      <c r="C16" t="str">
        <f t="shared" si="1"/>
        <v>General Motors</v>
      </c>
      <c r="D16" t="str">
        <f t="shared" si="2"/>
        <v>CMR</v>
      </c>
      <c r="E16" t="str">
        <f t="shared" si="3"/>
        <v>Camero</v>
      </c>
      <c r="F16" s="28">
        <f t="shared" si="4"/>
        <v>12</v>
      </c>
      <c r="G16">
        <f t="shared" ca="1" si="5"/>
        <v>10</v>
      </c>
      <c r="H16" s="30">
        <v>19421.099999999999</v>
      </c>
      <c r="I16" s="30">
        <f t="shared" ca="1" si="6"/>
        <v>1942.11</v>
      </c>
      <c r="J16" t="s">
        <v>15</v>
      </c>
      <c r="K16" t="s">
        <v>41</v>
      </c>
      <c r="L16" s="31">
        <v>100000</v>
      </c>
      <c r="M16" t="str">
        <f t="shared" si="7"/>
        <v>YES</v>
      </c>
      <c r="N16" t="str">
        <f t="shared" si="8"/>
        <v>GM12CMRBLA015</v>
      </c>
    </row>
    <row r="17" spans="1:33" x14ac:dyDescent="0.3">
      <c r="A17" t="s">
        <v>42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E17" t="str">
        <f t="shared" si="3"/>
        <v>Camero</v>
      </c>
      <c r="F17" s="28">
        <f t="shared" si="4"/>
        <v>14</v>
      </c>
      <c r="G17">
        <f t="shared" ca="1" si="5"/>
        <v>8</v>
      </c>
      <c r="H17" s="30">
        <v>14289.6</v>
      </c>
      <c r="I17" s="30">
        <f t="shared" ca="1" si="6"/>
        <v>1786.2</v>
      </c>
      <c r="J17" t="s">
        <v>18</v>
      </c>
      <c r="K17" t="s">
        <v>43</v>
      </c>
      <c r="L17" s="31">
        <v>100000</v>
      </c>
      <c r="M17" t="str">
        <f t="shared" si="7"/>
        <v>YES</v>
      </c>
      <c r="N17" t="str">
        <f t="shared" si="8"/>
        <v>GM14CMRWHI016</v>
      </c>
    </row>
    <row r="18" spans="1:33" x14ac:dyDescent="0.3">
      <c r="A18" t="s">
        <v>44</v>
      </c>
      <c r="B18" t="str">
        <f t="shared" si="0"/>
        <v>GM</v>
      </c>
      <c r="C18" t="str">
        <f t="shared" si="1"/>
        <v>General Motors</v>
      </c>
      <c r="D18" t="str">
        <f t="shared" si="2"/>
        <v>SLV</v>
      </c>
      <c r="E18" t="str">
        <f t="shared" si="3"/>
        <v>Silverado</v>
      </c>
      <c r="F18" s="28">
        <f t="shared" si="4"/>
        <v>10</v>
      </c>
      <c r="G18">
        <f t="shared" ca="1" si="5"/>
        <v>12</v>
      </c>
      <c r="H18" s="30">
        <v>31144.400000000001</v>
      </c>
      <c r="I18" s="30">
        <f t="shared" ca="1" si="6"/>
        <v>2595.37</v>
      </c>
      <c r="J18" t="s">
        <v>15</v>
      </c>
      <c r="K18" t="s">
        <v>45</v>
      </c>
      <c r="L18" s="31">
        <v>100000</v>
      </c>
      <c r="M18" t="str">
        <f t="shared" si="7"/>
        <v>YES</v>
      </c>
      <c r="N18" t="str">
        <f t="shared" si="8"/>
        <v>GM10SLVBLA017</v>
      </c>
    </row>
    <row r="19" spans="1:33" x14ac:dyDescent="0.3">
      <c r="A19" t="s">
        <v>46</v>
      </c>
      <c r="B19" t="str">
        <f t="shared" si="0"/>
        <v>GM</v>
      </c>
      <c r="C19" t="str">
        <f t="shared" si="1"/>
        <v>General Motors</v>
      </c>
      <c r="D19" t="str">
        <f t="shared" si="2"/>
        <v>SLV</v>
      </c>
      <c r="E19" t="str">
        <f t="shared" si="3"/>
        <v>Silverado</v>
      </c>
      <c r="F19" s="28">
        <f t="shared" si="4"/>
        <v>98</v>
      </c>
      <c r="G19">
        <f t="shared" ca="1" si="5"/>
        <v>24</v>
      </c>
      <c r="H19" s="30">
        <v>83162.7</v>
      </c>
      <c r="I19" s="30">
        <f t="shared" ca="1" si="6"/>
        <v>3465.11</v>
      </c>
      <c r="J19" t="s">
        <v>15</v>
      </c>
      <c r="K19" t="s">
        <v>39</v>
      </c>
      <c r="L19" s="31">
        <v>100000</v>
      </c>
      <c r="M19" t="str">
        <f t="shared" si="7"/>
        <v>YES</v>
      </c>
      <c r="N19" t="str">
        <f t="shared" si="8"/>
        <v>GM98SLVBLA018</v>
      </c>
    </row>
    <row r="20" spans="1:33" x14ac:dyDescent="0.3">
      <c r="A20" t="s">
        <v>47</v>
      </c>
      <c r="B20" t="str">
        <f t="shared" si="0"/>
        <v>GM</v>
      </c>
      <c r="C20" t="str">
        <f t="shared" si="1"/>
        <v>General Motors</v>
      </c>
      <c r="D20" t="str">
        <f t="shared" si="2"/>
        <v>SLV</v>
      </c>
      <c r="E20" t="str">
        <f t="shared" si="3"/>
        <v>Silverado</v>
      </c>
      <c r="F20" s="28">
        <f t="shared" si="4"/>
        <v>0</v>
      </c>
      <c r="G20">
        <f t="shared" ca="1" si="5"/>
        <v>22</v>
      </c>
      <c r="H20" s="30">
        <v>80685.8</v>
      </c>
      <c r="I20" s="30">
        <f t="shared" ca="1" si="6"/>
        <v>3667.54</v>
      </c>
      <c r="J20" t="s">
        <v>48</v>
      </c>
      <c r="K20" t="s">
        <v>36</v>
      </c>
      <c r="L20" s="31">
        <v>100000</v>
      </c>
      <c r="M20" t="str">
        <f t="shared" si="7"/>
        <v>YES</v>
      </c>
      <c r="N20" t="str">
        <f t="shared" si="8"/>
        <v>GM00SLVBLU019</v>
      </c>
    </row>
    <row r="21" spans="1:33" x14ac:dyDescent="0.3">
      <c r="A21" t="s">
        <v>49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Camrey</v>
      </c>
      <c r="F21" s="28">
        <f t="shared" si="4"/>
        <v>96</v>
      </c>
      <c r="G21">
        <f t="shared" ca="1" si="5"/>
        <v>26</v>
      </c>
      <c r="H21" s="30">
        <v>114660.6</v>
      </c>
      <c r="I21" s="30">
        <f t="shared" ca="1" si="6"/>
        <v>4410.0200000000004</v>
      </c>
      <c r="J21" t="s">
        <v>21</v>
      </c>
      <c r="K21" t="s">
        <v>50</v>
      </c>
      <c r="L21" s="31">
        <v>100000</v>
      </c>
      <c r="M21" t="str">
        <f t="shared" si="7"/>
        <v>NO</v>
      </c>
      <c r="N21" t="str">
        <f t="shared" si="8"/>
        <v>TY96CAMGRE020</v>
      </c>
    </row>
    <row r="22" spans="1:33" x14ac:dyDescent="0.3">
      <c r="A22" t="s">
        <v>51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E22" t="str">
        <f t="shared" si="3"/>
        <v>Camrey</v>
      </c>
      <c r="F22" s="28">
        <f t="shared" si="4"/>
        <v>98</v>
      </c>
      <c r="G22">
        <f t="shared" ca="1" si="5"/>
        <v>24</v>
      </c>
      <c r="H22" s="30">
        <v>93382.6</v>
      </c>
      <c r="I22" s="30">
        <f t="shared" ca="1" si="6"/>
        <v>3890.94</v>
      </c>
      <c r="J22" t="s">
        <v>15</v>
      </c>
      <c r="K22" t="s">
        <v>52</v>
      </c>
      <c r="L22" s="31">
        <v>100000</v>
      </c>
      <c r="M22" t="str">
        <f t="shared" si="7"/>
        <v>YES</v>
      </c>
      <c r="N22" t="str">
        <f t="shared" si="8"/>
        <v>TY98CAMBLA021</v>
      </c>
    </row>
    <row r="23" spans="1:33" x14ac:dyDescent="0.3">
      <c r="A23" t="s">
        <v>53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Camrey</v>
      </c>
      <c r="F23" s="28">
        <f t="shared" si="4"/>
        <v>0</v>
      </c>
      <c r="G23">
        <f t="shared" ca="1" si="5"/>
        <v>22</v>
      </c>
      <c r="H23" s="30">
        <v>85928</v>
      </c>
      <c r="I23" s="30">
        <f t="shared" ca="1" si="6"/>
        <v>3905.82</v>
      </c>
      <c r="J23" t="s">
        <v>21</v>
      </c>
      <c r="K23" t="s">
        <v>26</v>
      </c>
      <c r="L23" s="31">
        <v>100000</v>
      </c>
      <c r="M23" t="str">
        <f t="shared" si="7"/>
        <v>YES</v>
      </c>
      <c r="N23" t="str">
        <f t="shared" si="8"/>
        <v>TY00CAMGRE022</v>
      </c>
    </row>
    <row r="24" spans="1:33" x14ac:dyDescent="0.3">
      <c r="A24" t="s">
        <v>54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tr">
        <f t="shared" si="3"/>
        <v>Camrey</v>
      </c>
      <c r="F24" s="28">
        <f t="shared" si="4"/>
        <v>2</v>
      </c>
      <c r="G24">
        <f t="shared" ca="1" si="5"/>
        <v>20</v>
      </c>
      <c r="H24" s="30">
        <v>67829.100000000006</v>
      </c>
      <c r="I24" s="30">
        <f t="shared" ca="1" si="6"/>
        <v>3391.46</v>
      </c>
      <c r="J24" t="s">
        <v>15</v>
      </c>
      <c r="K24" t="s">
        <v>16</v>
      </c>
      <c r="L24" s="31">
        <v>100000</v>
      </c>
      <c r="M24" t="str">
        <f t="shared" si="7"/>
        <v>YES</v>
      </c>
      <c r="N24" t="str">
        <f t="shared" si="8"/>
        <v>TY02CAMBLA023</v>
      </c>
    </row>
    <row r="25" spans="1:33" x14ac:dyDescent="0.3">
      <c r="A25" t="s">
        <v>55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tr">
        <f t="shared" si="3"/>
        <v>Camrey</v>
      </c>
      <c r="F25" s="28">
        <f t="shared" si="4"/>
        <v>9</v>
      </c>
      <c r="G25">
        <f t="shared" ca="1" si="5"/>
        <v>13</v>
      </c>
      <c r="H25" s="30">
        <v>48114.2</v>
      </c>
      <c r="I25" s="30">
        <f t="shared" ca="1" si="6"/>
        <v>3701.09</v>
      </c>
      <c r="J25" t="s">
        <v>18</v>
      </c>
      <c r="K25" t="s">
        <v>29</v>
      </c>
      <c r="L25" s="31">
        <v>100000</v>
      </c>
      <c r="M25" t="str">
        <f t="shared" si="7"/>
        <v>YES</v>
      </c>
      <c r="N25" t="str">
        <f t="shared" si="8"/>
        <v>TY09CAMWHI024</v>
      </c>
    </row>
    <row r="26" spans="1:33" x14ac:dyDescent="0.3">
      <c r="A26" t="s">
        <v>56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Corolla</v>
      </c>
      <c r="F26" s="28">
        <f t="shared" si="4"/>
        <v>2</v>
      </c>
      <c r="G26">
        <f t="shared" ca="1" si="5"/>
        <v>20</v>
      </c>
      <c r="H26" s="30">
        <v>64467.4</v>
      </c>
      <c r="I26" s="30">
        <f t="shared" ca="1" si="6"/>
        <v>3223.37</v>
      </c>
      <c r="J26" t="s">
        <v>57</v>
      </c>
      <c r="K26" t="s">
        <v>58</v>
      </c>
      <c r="L26" s="31">
        <v>100000</v>
      </c>
      <c r="M26" t="str">
        <f t="shared" si="7"/>
        <v>YES</v>
      </c>
      <c r="N26" t="str">
        <f t="shared" si="8"/>
        <v>TY02CORRED025</v>
      </c>
    </row>
    <row r="27" spans="1:33" x14ac:dyDescent="0.3">
      <c r="A27" t="s">
        <v>59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Corolla</v>
      </c>
      <c r="F27" s="28">
        <f t="shared" si="4"/>
        <v>3</v>
      </c>
      <c r="G27">
        <f t="shared" ca="1" si="5"/>
        <v>19</v>
      </c>
      <c r="H27" s="30">
        <v>73444.399999999994</v>
      </c>
      <c r="I27" s="30">
        <f t="shared" ca="1" si="6"/>
        <v>3865.49</v>
      </c>
      <c r="J27" t="s">
        <v>15</v>
      </c>
      <c r="K27" t="s">
        <v>58</v>
      </c>
      <c r="L27" s="31">
        <v>100000</v>
      </c>
      <c r="M27" t="str">
        <f t="shared" si="7"/>
        <v>YES</v>
      </c>
      <c r="N27" t="str">
        <f t="shared" si="8"/>
        <v>TY03CORBLA026</v>
      </c>
    </row>
    <row r="28" spans="1:33" x14ac:dyDescent="0.3">
      <c r="A28" t="s">
        <v>60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Corolla</v>
      </c>
      <c r="F28" s="28">
        <f t="shared" si="4"/>
        <v>14</v>
      </c>
      <c r="G28">
        <f t="shared" ca="1" si="5"/>
        <v>8</v>
      </c>
      <c r="H28" s="30">
        <v>17556.3</v>
      </c>
      <c r="I28" s="30">
        <f t="shared" ca="1" si="6"/>
        <v>2194.54</v>
      </c>
      <c r="J28" t="s">
        <v>48</v>
      </c>
      <c r="K28" t="s">
        <v>32</v>
      </c>
      <c r="L28" s="31">
        <v>100000</v>
      </c>
      <c r="M28" t="str">
        <f t="shared" si="7"/>
        <v>YES</v>
      </c>
      <c r="N28" t="str">
        <f t="shared" si="8"/>
        <v>TY14CORBLU027</v>
      </c>
    </row>
    <row r="29" spans="1:33" x14ac:dyDescent="0.3">
      <c r="A29" t="s">
        <v>61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Corolla</v>
      </c>
      <c r="F29" s="28">
        <f t="shared" si="4"/>
        <v>12</v>
      </c>
      <c r="G29">
        <f t="shared" ca="1" si="5"/>
        <v>10</v>
      </c>
      <c r="H29" s="30">
        <v>29601.9</v>
      </c>
      <c r="I29" s="30">
        <f t="shared" ca="1" si="6"/>
        <v>2960.19</v>
      </c>
      <c r="J29" t="s">
        <v>15</v>
      </c>
      <c r="K29" t="s">
        <v>39</v>
      </c>
      <c r="L29" s="31">
        <v>100000</v>
      </c>
      <c r="M29" t="str">
        <f t="shared" si="7"/>
        <v>YES</v>
      </c>
      <c r="N29" t="str">
        <f t="shared" si="8"/>
        <v>TY12CORBLA028</v>
      </c>
      <c r="AD29" s="30"/>
      <c r="AE29" s="30"/>
      <c r="AF29" s="30"/>
      <c r="AG29" s="30"/>
    </row>
    <row r="30" spans="1:33" x14ac:dyDescent="0.3">
      <c r="A30" t="s">
        <v>62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E30" t="str">
        <f t="shared" si="3"/>
        <v>Camrey</v>
      </c>
      <c r="F30" s="28">
        <f t="shared" si="4"/>
        <v>12</v>
      </c>
      <c r="G30">
        <f t="shared" ca="1" si="5"/>
        <v>10</v>
      </c>
      <c r="H30" s="30">
        <v>22128.2</v>
      </c>
      <c r="I30" s="30">
        <f t="shared" ca="1" si="6"/>
        <v>2212.8200000000002</v>
      </c>
      <c r="J30" t="s">
        <v>48</v>
      </c>
      <c r="K30" t="s">
        <v>50</v>
      </c>
      <c r="L30" s="31">
        <v>100000</v>
      </c>
      <c r="M30" t="str">
        <f t="shared" si="7"/>
        <v>YES</v>
      </c>
      <c r="N30" t="str">
        <f t="shared" si="8"/>
        <v>TY12CAMBLU029</v>
      </c>
      <c r="AD30" s="30"/>
      <c r="AE30" s="30"/>
      <c r="AF30" s="30"/>
      <c r="AG30" s="30"/>
    </row>
    <row r="31" spans="1:33" x14ac:dyDescent="0.3">
      <c r="A31" t="s">
        <v>63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s="28">
        <f t="shared" si="4"/>
        <v>99</v>
      </c>
      <c r="G31">
        <f t="shared" ca="1" si="5"/>
        <v>23</v>
      </c>
      <c r="H31" s="30">
        <v>82374</v>
      </c>
      <c r="I31" s="30">
        <f t="shared" ca="1" si="6"/>
        <v>3581.48</v>
      </c>
      <c r="J31" t="s">
        <v>18</v>
      </c>
      <c r="K31" t="s">
        <v>38</v>
      </c>
      <c r="L31" s="31">
        <v>75000</v>
      </c>
      <c r="M31" t="str">
        <f t="shared" si="7"/>
        <v>NO</v>
      </c>
      <c r="N31" t="str">
        <f t="shared" si="8"/>
        <v>HO99CIVWHI030</v>
      </c>
      <c r="AD31" s="30"/>
      <c r="AE31" s="30"/>
      <c r="AF31" s="30"/>
      <c r="AG31" s="30"/>
    </row>
    <row r="32" spans="1:33" x14ac:dyDescent="0.3">
      <c r="A32" t="s">
        <v>64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Civic</v>
      </c>
      <c r="F32" s="28">
        <f t="shared" si="4"/>
        <v>1</v>
      </c>
      <c r="G32">
        <f t="shared" ca="1" si="5"/>
        <v>21</v>
      </c>
      <c r="H32" s="30">
        <v>69891.899999999994</v>
      </c>
      <c r="I32" s="30">
        <f t="shared" ca="1" si="6"/>
        <v>3328.19</v>
      </c>
      <c r="J32" t="s">
        <v>48</v>
      </c>
      <c r="K32" t="s">
        <v>24</v>
      </c>
      <c r="L32" s="31">
        <v>75000</v>
      </c>
      <c r="M32" t="str">
        <f t="shared" si="7"/>
        <v>YES</v>
      </c>
      <c r="N32" t="str">
        <f t="shared" si="8"/>
        <v>HO01CIVBLU031</v>
      </c>
      <c r="AD32" s="30"/>
      <c r="AE32" s="30"/>
      <c r="AF32" s="30"/>
      <c r="AG32" s="30"/>
    </row>
    <row r="33" spans="1:14" x14ac:dyDescent="0.3">
      <c r="A33" t="s">
        <v>65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s="28">
        <f t="shared" si="4"/>
        <v>10</v>
      </c>
      <c r="G33">
        <f t="shared" ca="1" si="5"/>
        <v>12</v>
      </c>
      <c r="H33" s="30">
        <v>22573</v>
      </c>
      <c r="I33" s="30">
        <f t="shared" ca="1" si="6"/>
        <v>1881.08</v>
      </c>
      <c r="J33" t="s">
        <v>48</v>
      </c>
      <c r="K33" t="s">
        <v>43</v>
      </c>
      <c r="L33" s="31">
        <v>75000</v>
      </c>
      <c r="M33" t="str">
        <f t="shared" si="7"/>
        <v>YES</v>
      </c>
      <c r="N33" t="str">
        <f t="shared" si="8"/>
        <v>HO10CIVBLU032</v>
      </c>
    </row>
    <row r="34" spans="1:14" x14ac:dyDescent="0.3">
      <c r="A34" t="s">
        <v>66</v>
      </c>
      <c r="B34" t="str">
        <f t="shared" si="0"/>
        <v>HO</v>
      </c>
      <c r="C34" t="str">
        <f t="shared" si="1"/>
        <v>Honda</v>
      </c>
      <c r="D34" t="str">
        <f t="shared" si="2"/>
        <v>CIV</v>
      </c>
      <c r="E34" t="str">
        <f t="shared" si="3"/>
        <v>Civic</v>
      </c>
      <c r="F34" s="28">
        <f t="shared" si="4"/>
        <v>10</v>
      </c>
      <c r="G34">
        <f t="shared" ca="1" si="5"/>
        <v>12</v>
      </c>
      <c r="H34" s="30">
        <v>33477.199999999997</v>
      </c>
      <c r="I34" s="30">
        <f t="shared" ca="1" si="6"/>
        <v>2789.77</v>
      </c>
      <c r="J34" t="s">
        <v>15</v>
      </c>
      <c r="K34" t="s">
        <v>52</v>
      </c>
      <c r="L34" s="31">
        <v>75000</v>
      </c>
      <c r="M34" t="str">
        <f t="shared" si="7"/>
        <v>YES</v>
      </c>
      <c r="N34" t="str">
        <f t="shared" si="8"/>
        <v>HO10CIVBLA033</v>
      </c>
    </row>
    <row r="35" spans="1:14" x14ac:dyDescent="0.3">
      <c r="A35" t="s">
        <v>67</v>
      </c>
      <c r="B35" t="str">
        <f t="shared" si="0"/>
        <v>HO</v>
      </c>
      <c r="C35" t="str">
        <f t="shared" si="1"/>
        <v>Honda</v>
      </c>
      <c r="D35" t="str">
        <f t="shared" si="2"/>
        <v>CIV</v>
      </c>
      <c r="E35" t="str">
        <f t="shared" si="3"/>
        <v>Civic</v>
      </c>
      <c r="F35" s="28">
        <f t="shared" si="4"/>
        <v>11</v>
      </c>
      <c r="G35">
        <f t="shared" ca="1" si="5"/>
        <v>11</v>
      </c>
      <c r="H35" s="30">
        <v>30555.3</v>
      </c>
      <c r="I35" s="30">
        <f t="shared" ca="1" si="6"/>
        <v>2777.75</v>
      </c>
      <c r="J35" t="s">
        <v>15</v>
      </c>
      <c r="K35" t="s">
        <v>22</v>
      </c>
      <c r="L35" s="31">
        <v>75000</v>
      </c>
      <c r="M35" t="str">
        <f t="shared" si="7"/>
        <v>YES</v>
      </c>
      <c r="N35" t="str">
        <f t="shared" si="8"/>
        <v>HO11CIVBLA034</v>
      </c>
    </row>
    <row r="36" spans="1:14" x14ac:dyDescent="0.3">
      <c r="A36" t="s">
        <v>68</v>
      </c>
      <c r="B36" t="str">
        <f t="shared" si="0"/>
        <v>HO</v>
      </c>
      <c r="C36" t="str">
        <f t="shared" si="1"/>
        <v>Honda</v>
      </c>
      <c r="D36" t="str">
        <f t="shared" si="2"/>
        <v>CIV</v>
      </c>
      <c r="E36" t="str">
        <f t="shared" si="3"/>
        <v>Civic</v>
      </c>
      <c r="F36" s="28">
        <f t="shared" si="4"/>
        <v>12</v>
      </c>
      <c r="G36">
        <f t="shared" ca="1" si="5"/>
        <v>10</v>
      </c>
      <c r="H36" s="30">
        <v>24513.200000000001</v>
      </c>
      <c r="I36" s="30">
        <f t="shared" ca="1" si="6"/>
        <v>2451.3200000000002</v>
      </c>
      <c r="J36" t="s">
        <v>15</v>
      </c>
      <c r="K36" t="s">
        <v>45</v>
      </c>
      <c r="L36" s="31">
        <v>75000</v>
      </c>
      <c r="M36" t="str">
        <f t="shared" si="7"/>
        <v>YES</v>
      </c>
      <c r="N36" t="str">
        <f t="shared" si="8"/>
        <v>HO12CIVBLA035</v>
      </c>
    </row>
    <row r="37" spans="1:14" x14ac:dyDescent="0.3">
      <c r="A37" t="s">
        <v>69</v>
      </c>
      <c r="B37" t="str">
        <f t="shared" si="0"/>
        <v>HO</v>
      </c>
      <c r="C37" t="str">
        <f t="shared" si="1"/>
        <v>Honda</v>
      </c>
      <c r="D37" t="str">
        <f t="shared" si="2"/>
        <v>CIV</v>
      </c>
      <c r="E37" t="str">
        <f t="shared" si="3"/>
        <v>Civic</v>
      </c>
      <c r="F37" s="28">
        <f t="shared" si="4"/>
        <v>13</v>
      </c>
      <c r="G37">
        <f t="shared" ca="1" si="5"/>
        <v>9</v>
      </c>
      <c r="H37" s="30">
        <v>13867.6</v>
      </c>
      <c r="I37" s="30">
        <f t="shared" ca="1" si="6"/>
        <v>1540.84</v>
      </c>
      <c r="J37" t="s">
        <v>15</v>
      </c>
      <c r="K37" t="s">
        <v>50</v>
      </c>
      <c r="L37" s="31">
        <v>75000</v>
      </c>
      <c r="M37" t="str">
        <f t="shared" si="7"/>
        <v>YES</v>
      </c>
      <c r="N37" t="str">
        <f t="shared" si="8"/>
        <v>HO13CIVBLA036</v>
      </c>
    </row>
    <row r="38" spans="1:14" x14ac:dyDescent="0.3">
      <c r="A38" t="s">
        <v>169</v>
      </c>
      <c r="B38" t="str">
        <f t="shared" si="0"/>
        <v>HO</v>
      </c>
      <c r="C38" t="str">
        <f t="shared" si="1"/>
        <v>Honda</v>
      </c>
      <c r="D38" t="str">
        <f t="shared" si="2"/>
        <v>ODY</v>
      </c>
      <c r="E38" t="str">
        <f t="shared" si="3"/>
        <v>Odyssey</v>
      </c>
      <c r="F38" s="28">
        <f t="shared" si="4"/>
        <v>5</v>
      </c>
      <c r="G38">
        <f t="shared" ca="1" si="5"/>
        <v>17</v>
      </c>
      <c r="H38" s="30">
        <v>60389.5</v>
      </c>
      <c r="I38" s="30">
        <f t="shared" ca="1" si="6"/>
        <v>3552.32</v>
      </c>
      <c r="J38" t="s">
        <v>18</v>
      </c>
      <c r="K38" t="s">
        <v>29</v>
      </c>
      <c r="L38" s="31">
        <v>100000</v>
      </c>
      <c r="M38" t="str">
        <f t="shared" si="7"/>
        <v>YES</v>
      </c>
      <c r="N38" t="str">
        <f t="shared" si="8"/>
        <v>HO05ODYWHI037</v>
      </c>
    </row>
    <row r="39" spans="1:14" x14ac:dyDescent="0.3">
      <c r="A39" t="s">
        <v>70</v>
      </c>
      <c r="B39" t="str">
        <f t="shared" si="0"/>
        <v>HO</v>
      </c>
      <c r="C39" t="str">
        <f t="shared" si="1"/>
        <v>Honda</v>
      </c>
      <c r="D39" t="str">
        <f t="shared" si="2"/>
        <v>ODY</v>
      </c>
      <c r="E39" t="str">
        <f t="shared" si="3"/>
        <v>Odyssey</v>
      </c>
      <c r="F39" s="28">
        <f t="shared" si="4"/>
        <v>7</v>
      </c>
      <c r="G39">
        <f t="shared" ca="1" si="5"/>
        <v>15</v>
      </c>
      <c r="H39" s="30">
        <v>50854.1</v>
      </c>
      <c r="I39" s="30">
        <f t="shared" ca="1" si="6"/>
        <v>3390.27</v>
      </c>
      <c r="J39" t="s">
        <v>15</v>
      </c>
      <c r="K39" t="s">
        <v>52</v>
      </c>
      <c r="L39" s="31">
        <v>100000</v>
      </c>
      <c r="M39" t="str">
        <f t="shared" si="7"/>
        <v>YES</v>
      </c>
      <c r="N39" t="str">
        <f t="shared" si="8"/>
        <v>HO07ODYBLA038</v>
      </c>
    </row>
    <row r="40" spans="1:14" x14ac:dyDescent="0.3">
      <c r="A40" t="s">
        <v>71</v>
      </c>
      <c r="B40" t="str">
        <f t="shared" si="0"/>
        <v>HO</v>
      </c>
      <c r="C40" t="str">
        <f t="shared" si="1"/>
        <v>Honda</v>
      </c>
      <c r="D40" t="str">
        <f t="shared" si="2"/>
        <v>ODY</v>
      </c>
      <c r="E40" t="str">
        <f t="shared" si="3"/>
        <v>Odyssey</v>
      </c>
      <c r="F40" s="28">
        <f t="shared" si="4"/>
        <v>8</v>
      </c>
      <c r="G40">
        <f t="shared" ca="1" si="5"/>
        <v>14</v>
      </c>
      <c r="H40" s="30">
        <v>42504.6</v>
      </c>
      <c r="I40" s="30">
        <f t="shared" ca="1" si="6"/>
        <v>3036.04</v>
      </c>
      <c r="J40" t="s">
        <v>18</v>
      </c>
      <c r="K40" t="s">
        <v>38</v>
      </c>
      <c r="L40" s="31">
        <v>100000</v>
      </c>
      <c r="M40" t="str">
        <f t="shared" si="7"/>
        <v>YES</v>
      </c>
      <c r="N40" t="str">
        <f t="shared" si="8"/>
        <v>HO08ODYWHI039</v>
      </c>
    </row>
    <row r="41" spans="1:14" x14ac:dyDescent="0.3">
      <c r="A41" t="s">
        <v>149</v>
      </c>
      <c r="B41" t="str">
        <f t="shared" si="0"/>
        <v>HO</v>
      </c>
      <c r="C41" t="str">
        <f t="shared" si="1"/>
        <v>Honda</v>
      </c>
      <c r="D41" t="str">
        <f t="shared" si="2"/>
        <v>ODY</v>
      </c>
      <c r="E41" t="str">
        <f t="shared" si="3"/>
        <v>Odyssey</v>
      </c>
      <c r="F41" s="28">
        <f t="shared" si="4"/>
        <v>1</v>
      </c>
      <c r="G41">
        <f t="shared" ca="1" si="5"/>
        <v>21</v>
      </c>
      <c r="H41" s="30">
        <v>68658.899999999994</v>
      </c>
      <c r="I41" s="30">
        <f t="shared" ca="1" si="6"/>
        <v>3269.47</v>
      </c>
      <c r="J41" t="s">
        <v>15</v>
      </c>
      <c r="K41" t="s">
        <v>16</v>
      </c>
      <c r="L41" s="31">
        <v>100000</v>
      </c>
      <c r="M41" t="str">
        <f t="shared" si="7"/>
        <v>YES</v>
      </c>
      <c r="N41" t="str">
        <f t="shared" si="8"/>
        <v>HO01ODYBLA040</v>
      </c>
    </row>
    <row r="42" spans="1:14" x14ac:dyDescent="0.3">
      <c r="A42" t="s">
        <v>72</v>
      </c>
      <c r="B42" t="str">
        <f t="shared" si="0"/>
        <v>HO</v>
      </c>
      <c r="C42" t="str">
        <f t="shared" si="1"/>
        <v>Honda</v>
      </c>
      <c r="D42" t="str">
        <f t="shared" si="2"/>
        <v>ODY</v>
      </c>
      <c r="E42" t="str">
        <f t="shared" si="3"/>
        <v>Odyssey</v>
      </c>
      <c r="F42" s="28">
        <f t="shared" si="4"/>
        <v>14</v>
      </c>
      <c r="G42">
        <f t="shared" ca="1" si="5"/>
        <v>8</v>
      </c>
      <c r="H42" s="30">
        <v>3708.1</v>
      </c>
      <c r="I42" s="30">
        <f t="shared" ca="1" si="6"/>
        <v>463.51</v>
      </c>
      <c r="J42" t="s">
        <v>15</v>
      </c>
      <c r="K42" t="s">
        <v>19</v>
      </c>
      <c r="L42" s="31">
        <v>100000</v>
      </c>
      <c r="M42" t="str">
        <f t="shared" si="7"/>
        <v>YES</v>
      </c>
      <c r="N42" t="str">
        <f t="shared" si="8"/>
        <v>HO14ODYBLA041</v>
      </c>
    </row>
    <row r="43" spans="1:14" x14ac:dyDescent="0.3">
      <c r="A43" t="s">
        <v>73</v>
      </c>
      <c r="B43" t="str">
        <f t="shared" si="0"/>
        <v>CR</v>
      </c>
      <c r="C43" t="str">
        <f t="shared" si="1"/>
        <v>Chrysler</v>
      </c>
      <c r="D43" t="str">
        <f t="shared" si="2"/>
        <v>PTC</v>
      </c>
      <c r="E43" t="str">
        <f t="shared" si="3"/>
        <v>PT Cruiser</v>
      </c>
      <c r="F43" s="28">
        <f t="shared" si="4"/>
        <v>4</v>
      </c>
      <c r="G43">
        <f t="shared" ca="1" si="5"/>
        <v>18</v>
      </c>
      <c r="H43" s="30">
        <v>64542</v>
      </c>
      <c r="I43" s="30">
        <f t="shared" ca="1" si="6"/>
        <v>3585.67</v>
      </c>
      <c r="J43" t="s">
        <v>48</v>
      </c>
      <c r="K43" t="s">
        <v>16</v>
      </c>
      <c r="L43" s="31">
        <v>75000</v>
      </c>
      <c r="M43" t="str">
        <f t="shared" si="7"/>
        <v>YES</v>
      </c>
      <c r="N43" t="str">
        <f t="shared" si="8"/>
        <v>CR04PTCBLU042</v>
      </c>
    </row>
    <row r="44" spans="1:14" x14ac:dyDescent="0.3">
      <c r="A44" t="s">
        <v>74</v>
      </c>
      <c r="B44" t="str">
        <f t="shared" si="0"/>
        <v>CR</v>
      </c>
      <c r="C44" t="str">
        <f t="shared" si="1"/>
        <v>Chrysler</v>
      </c>
      <c r="D44" t="str">
        <f t="shared" si="2"/>
        <v>PTC</v>
      </c>
      <c r="E44" t="str">
        <f t="shared" si="3"/>
        <v>PT Cruiser</v>
      </c>
      <c r="F44" s="28">
        <f t="shared" si="4"/>
        <v>7</v>
      </c>
      <c r="G44">
        <f t="shared" ca="1" si="5"/>
        <v>15</v>
      </c>
      <c r="H44" s="30">
        <v>42074.2</v>
      </c>
      <c r="I44" s="30">
        <f t="shared" ca="1" si="6"/>
        <v>2804.95</v>
      </c>
      <c r="J44" t="s">
        <v>21</v>
      </c>
      <c r="K44" t="s">
        <v>58</v>
      </c>
      <c r="L44" s="31">
        <v>75000</v>
      </c>
      <c r="M44" t="str">
        <f t="shared" si="7"/>
        <v>YES</v>
      </c>
      <c r="N44" t="str">
        <f t="shared" si="8"/>
        <v>CR07PTCGRE043</v>
      </c>
    </row>
    <row r="45" spans="1:14" x14ac:dyDescent="0.3">
      <c r="A45" t="s">
        <v>75</v>
      </c>
      <c r="B45" t="str">
        <f t="shared" si="0"/>
        <v>CR</v>
      </c>
      <c r="C45" t="str">
        <f t="shared" si="1"/>
        <v>Chrysler</v>
      </c>
      <c r="D45" t="str">
        <f t="shared" si="2"/>
        <v>PTC</v>
      </c>
      <c r="E45" t="str">
        <f t="shared" si="3"/>
        <v>PT Cruiser</v>
      </c>
      <c r="F45" s="28">
        <f t="shared" si="4"/>
        <v>11</v>
      </c>
      <c r="G45">
        <f t="shared" ca="1" si="5"/>
        <v>11</v>
      </c>
      <c r="H45" s="30">
        <v>27394.2</v>
      </c>
      <c r="I45" s="30">
        <f t="shared" ca="1" si="6"/>
        <v>2490.38</v>
      </c>
      <c r="J45" t="s">
        <v>15</v>
      </c>
      <c r="K45" t="s">
        <v>36</v>
      </c>
      <c r="L45" s="31">
        <v>75000</v>
      </c>
      <c r="M45" t="str">
        <f t="shared" si="7"/>
        <v>YES</v>
      </c>
      <c r="N45" t="str">
        <f t="shared" si="8"/>
        <v>CR11PTCBLA044</v>
      </c>
    </row>
    <row r="46" spans="1:14" x14ac:dyDescent="0.3">
      <c r="A46" t="s">
        <v>76</v>
      </c>
      <c r="B46" t="str">
        <f t="shared" si="0"/>
        <v>CR</v>
      </c>
      <c r="C46" t="str">
        <f t="shared" si="1"/>
        <v>Chrysler</v>
      </c>
      <c r="D46" t="str">
        <f t="shared" si="2"/>
        <v>CAR</v>
      </c>
      <c r="E46" t="str">
        <f t="shared" si="3"/>
        <v>Caravan</v>
      </c>
      <c r="F46" s="28">
        <f t="shared" si="4"/>
        <v>99</v>
      </c>
      <c r="G46">
        <f t="shared" ca="1" si="5"/>
        <v>23</v>
      </c>
      <c r="H46" s="30">
        <v>79420.600000000006</v>
      </c>
      <c r="I46" s="30">
        <f t="shared" ca="1" si="6"/>
        <v>3453.07</v>
      </c>
      <c r="J46" t="s">
        <v>21</v>
      </c>
      <c r="K46" t="s">
        <v>45</v>
      </c>
      <c r="L46" s="31">
        <v>75000</v>
      </c>
      <c r="M46" t="str">
        <f t="shared" si="7"/>
        <v>NO</v>
      </c>
      <c r="N46" t="str">
        <f t="shared" si="8"/>
        <v>CR99CARGRE045</v>
      </c>
    </row>
    <row r="47" spans="1:14" x14ac:dyDescent="0.3">
      <c r="A47" t="s">
        <v>77</v>
      </c>
      <c r="B47" t="str">
        <f t="shared" si="0"/>
        <v>CR</v>
      </c>
      <c r="C47" t="str">
        <f t="shared" si="1"/>
        <v>Chrysler</v>
      </c>
      <c r="D47" t="str">
        <f t="shared" si="2"/>
        <v>CAR</v>
      </c>
      <c r="E47" t="str">
        <f t="shared" si="3"/>
        <v>Caravan</v>
      </c>
      <c r="F47" s="28">
        <f t="shared" si="4"/>
        <v>0</v>
      </c>
      <c r="G47">
        <f t="shared" ca="1" si="5"/>
        <v>22</v>
      </c>
      <c r="H47" s="30">
        <v>77243.100000000006</v>
      </c>
      <c r="I47" s="30">
        <f t="shared" ca="1" si="6"/>
        <v>3511.05</v>
      </c>
      <c r="J47" t="s">
        <v>15</v>
      </c>
      <c r="K47" t="s">
        <v>24</v>
      </c>
      <c r="L47" s="31">
        <v>75000</v>
      </c>
      <c r="M47" t="str">
        <f t="shared" si="7"/>
        <v>NO</v>
      </c>
      <c r="N47" t="str">
        <f t="shared" si="8"/>
        <v>CR00CARBLA046</v>
      </c>
    </row>
    <row r="48" spans="1:14" x14ac:dyDescent="0.3">
      <c r="A48" t="s">
        <v>78</v>
      </c>
      <c r="B48" t="str">
        <f t="shared" si="0"/>
        <v>CR</v>
      </c>
      <c r="C48" t="str">
        <f t="shared" si="1"/>
        <v>Chrysler</v>
      </c>
      <c r="D48" t="str">
        <f t="shared" si="2"/>
        <v>CAR</v>
      </c>
      <c r="E48" t="str">
        <f t="shared" si="3"/>
        <v>Caravan</v>
      </c>
      <c r="F48" s="28">
        <f t="shared" si="4"/>
        <v>4</v>
      </c>
      <c r="G48">
        <f t="shared" ca="1" si="5"/>
        <v>18</v>
      </c>
      <c r="H48" s="30">
        <v>72527.199999999997</v>
      </c>
      <c r="I48" s="30">
        <f t="shared" ca="1" si="6"/>
        <v>4029.29</v>
      </c>
      <c r="J48" t="s">
        <v>18</v>
      </c>
      <c r="K48" t="s">
        <v>41</v>
      </c>
      <c r="L48" s="31">
        <v>75000</v>
      </c>
      <c r="M48" t="str">
        <f t="shared" si="7"/>
        <v>YES</v>
      </c>
      <c r="N48" t="str">
        <f t="shared" si="8"/>
        <v>CR04CARWHI047</v>
      </c>
    </row>
    <row r="49" spans="1:20" x14ac:dyDescent="0.3">
      <c r="A49" t="s">
        <v>79</v>
      </c>
      <c r="B49" t="str">
        <f t="shared" si="0"/>
        <v>CR</v>
      </c>
      <c r="C49" t="str">
        <f t="shared" si="1"/>
        <v>Chrysler</v>
      </c>
      <c r="D49" t="str">
        <f t="shared" si="2"/>
        <v>CAR</v>
      </c>
      <c r="E49" t="str">
        <f t="shared" si="3"/>
        <v>Caravan</v>
      </c>
      <c r="F49" s="28">
        <f t="shared" si="4"/>
        <v>4</v>
      </c>
      <c r="G49">
        <f t="shared" ca="1" si="5"/>
        <v>18</v>
      </c>
      <c r="H49" s="30">
        <v>52699.4</v>
      </c>
      <c r="I49" s="30">
        <f t="shared" ca="1" si="6"/>
        <v>2927.74</v>
      </c>
      <c r="J49" t="s">
        <v>57</v>
      </c>
      <c r="K49" t="s">
        <v>41</v>
      </c>
      <c r="L49" s="31">
        <v>75000</v>
      </c>
      <c r="M49" t="str">
        <f t="shared" si="7"/>
        <v>YES</v>
      </c>
      <c r="N49" t="str">
        <f t="shared" si="8"/>
        <v>CR04CARRED048</v>
      </c>
    </row>
    <row r="50" spans="1:20" x14ac:dyDescent="0.3">
      <c r="A50" t="s">
        <v>80</v>
      </c>
      <c r="B50" t="str">
        <f t="shared" si="0"/>
        <v>HY</v>
      </c>
      <c r="C50" t="str">
        <f t="shared" si="1"/>
        <v>Hundai</v>
      </c>
      <c r="D50" t="str">
        <f t="shared" si="2"/>
        <v>ELA</v>
      </c>
      <c r="E50" t="str">
        <f t="shared" si="3"/>
        <v>Elantra</v>
      </c>
      <c r="F50" s="28">
        <f t="shared" si="4"/>
        <v>11</v>
      </c>
      <c r="G50">
        <f t="shared" ca="1" si="5"/>
        <v>11</v>
      </c>
      <c r="H50" s="30">
        <v>29102.3</v>
      </c>
      <c r="I50" s="30">
        <f t="shared" ca="1" si="6"/>
        <v>2645.66</v>
      </c>
      <c r="J50" t="s">
        <v>15</v>
      </c>
      <c r="K50" t="s">
        <v>43</v>
      </c>
      <c r="L50" s="31">
        <v>100000</v>
      </c>
      <c r="M50" t="str">
        <f t="shared" si="7"/>
        <v>YES</v>
      </c>
      <c r="N50" t="str">
        <f t="shared" si="8"/>
        <v>HY11ELABLA049</v>
      </c>
    </row>
    <row r="51" spans="1:20" x14ac:dyDescent="0.3">
      <c r="A51" t="s">
        <v>81</v>
      </c>
      <c r="B51" t="str">
        <f t="shared" si="0"/>
        <v>HY</v>
      </c>
      <c r="C51" t="str">
        <f t="shared" si="1"/>
        <v>Hundai</v>
      </c>
      <c r="D51" t="str">
        <f t="shared" si="2"/>
        <v>ELA</v>
      </c>
      <c r="E51" t="str">
        <f t="shared" si="3"/>
        <v>Elantra</v>
      </c>
      <c r="F51" s="28">
        <f t="shared" si="4"/>
        <v>12</v>
      </c>
      <c r="G51">
        <f t="shared" ca="1" si="5"/>
        <v>10</v>
      </c>
      <c r="H51" s="30">
        <v>22282</v>
      </c>
      <c r="I51" s="30">
        <f t="shared" ca="1" si="6"/>
        <v>2228.1999999999998</v>
      </c>
      <c r="J51" t="s">
        <v>48</v>
      </c>
      <c r="K51" t="s">
        <v>19</v>
      </c>
      <c r="L51" s="31">
        <v>100000</v>
      </c>
      <c r="M51" t="str">
        <f t="shared" si="7"/>
        <v>YES</v>
      </c>
      <c r="N51" t="str">
        <f t="shared" si="8"/>
        <v>HY12ELABLU050</v>
      </c>
    </row>
    <row r="52" spans="1:20" x14ac:dyDescent="0.3">
      <c r="A52" t="s">
        <v>82</v>
      </c>
      <c r="B52" t="str">
        <f t="shared" si="0"/>
        <v>HY</v>
      </c>
      <c r="C52" t="str">
        <f t="shared" si="1"/>
        <v>Hundai</v>
      </c>
      <c r="D52" t="str">
        <f t="shared" si="2"/>
        <v>ELA</v>
      </c>
      <c r="E52" t="str">
        <f t="shared" si="3"/>
        <v>Elantra</v>
      </c>
      <c r="F52" s="28">
        <f t="shared" si="4"/>
        <v>13</v>
      </c>
      <c r="G52">
        <f t="shared" ca="1" si="5"/>
        <v>9</v>
      </c>
      <c r="H52" s="30">
        <v>20223.900000000001</v>
      </c>
      <c r="I52" s="30">
        <f t="shared" ca="1" si="6"/>
        <v>2247.1</v>
      </c>
      <c r="J52" t="s">
        <v>15</v>
      </c>
      <c r="K52" t="s">
        <v>32</v>
      </c>
      <c r="L52" s="31">
        <v>100000</v>
      </c>
      <c r="M52" t="str">
        <f t="shared" si="7"/>
        <v>YES</v>
      </c>
      <c r="N52" t="str">
        <f t="shared" si="8"/>
        <v>HY13ELABLA051</v>
      </c>
    </row>
    <row r="53" spans="1:20" x14ac:dyDescent="0.3">
      <c r="A53" t="s">
        <v>83</v>
      </c>
      <c r="B53" t="str">
        <f t="shared" si="0"/>
        <v>HY</v>
      </c>
      <c r="C53" t="str">
        <f t="shared" si="1"/>
        <v>Hundai</v>
      </c>
      <c r="D53" t="str">
        <f t="shared" si="2"/>
        <v>ELA</v>
      </c>
      <c r="E53" t="str">
        <f t="shared" si="3"/>
        <v>Elantra</v>
      </c>
      <c r="F53" s="28">
        <f t="shared" si="4"/>
        <v>13</v>
      </c>
      <c r="G53">
        <f t="shared" ca="1" si="5"/>
        <v>9</v>
      </c>
      <c r="H53" s="30">
        <v>22188.5</v>
      </c>
      <c r="I53" s="30">
        <f t="shared" ca="1" si="6"/>
        <v>2465.39</v>
      </c>
      <c r="J53" t="s">
        <v>48</v>
      </c>
      <c r="K53" t="s">
        <v>26</v>
      </c>
      <c r="L53" s="31">
        <v>100000</v>
      </c>
      <c r="M53" t="str">
        <f t="shared" si="7"/>
        <v>YES</v>
      </c>
      <c r="N53" t="str">
        <f t="shared" si="8"/>
        <v>HY13ELABLU052</v>
      </c>
    </row>
    <row r="56" spans="1:20" x14ac:dyDescent="0.3">
      <c r="Q56" s="1"/>
      <c r="R56" s="1"/>
      <c r="S56" s="1"/>
      <c r="T56" s="1"/>
    </row>
    <row r="57" spans="1:20" x14ac:dyDescent="0.3">
      <c r="O57" s="2"/>
      <c r="P57" s="2"/>
      <c r="Q57" s="2"/>
    </row>
  </sheetData>
  <sortState xmlns:xlrd2="http://schemas.microsoft.com/office/spreadsheetml/2017/richdata2" ref="S2:T12">
    <sortCondition ref="S1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40FA-0114-4168-A4D8-8277CD9EC5FC}">
  <dimension ref="A1:J20"/>
  <sheetViews>
    <sheetView workbookViewId="0">
      <selection activeCell="F1" sqref="F1:H20"/>
    </sheetView>
  </sheetViews>
  <sheetFormatPr defaultRowHeight="14.4" x14ac:dyDescent="0.3"/>
  <cols>
    <col min="1" max="1" width="15" bestFit="1" customWidth="1"/>
    <col min="2" max="2" width="25.6640625" customWidth="1"/>
    <col min="3" max="3" width="23.5546875" bestFit="1" customWidth="1"/>
    <col min="4" max="4" width="18.44140625" bestFit="1" customWidth="1"/>
    <col min="5" max="5" width="8.44140625" bestFit="1" customWidth="1"/>
    <col min="6" max="6" width="18.44140625" bestFit="1" customWidth="1"/>
    <col min="7" max="7" width="25.6640625" bestFit="1" customWidth="1"/>
    <col min="8" max="8" width="13.21875" customWidth="1"/>
    <col min="9" max="9" width="18.44140625" bestFit="1" customWidth="1"/>
    <col min="10" max="10" width="5.5546875" customWidth="1"/>
  </cols>
  <sheetData>
    <row r="1" spans="1:10" x14ac:dyDescent="0.3">
      <c r="A1" s="3" t="s">
        <v>101</v>
      </c>
      <c r="B1" s="3" t="s">
        <v>102</v>
      </c>
      <c r="C1" s="3" t="s">
        <v>103</v>
      </c>
      <c r="D1" s="3" t="s">
        <v>104</v>
      </c>
      <c r="F1" s="9" t="s">
        <v>102</v>
      </c>
      <c r="H1" s="6" t="s">
        <v>104</v>
      </c>
      <c r="J1" s="4"/>
    </row>
    <row r="2" spans="1:10" x14ac:dyDescent="0.3">
      <c r="A2" t="s">
        <v>105</v>
      </c>
      <c r="B2" t="s">
        <v>106</v>
      </c>
      <c r="C2" t="s">
        <v>107</v>
      </c>
      <c r="D2" t="s">
        <v>108</v>
      </c>
      <c r="F2" s="10" t="s">
        <v>106</v>
      </c>
      <c r="H2" s="7" t="s">
        <v>108</v>
      </c>
    </row>
    <row r="3" spans="1:10" x14ac:dyDescent="0.3">
      <c r="A3" t="s">
        <v>109</v>
      </c>
      <c r="B3" t="s">
        <v>106</v>
      </c>
      <c r="C3" t="s">
        <v>110</v>
      </c>
      <c r="D3" t="s">
        <v>111</v>
      </c>
      <c r="F3" s="10" t="s">
        <v>113</v>
      </c>
      <c r="H3" s="7" t="s">
        <v>111</v>
      </c>
    </row>
    <row r="4" spans="1:10" x14ac:dyDescent="0.3">
      <c r="A4" t="s">
        <v>112</v>
      </c>
      <c r="B4" t="s">
        <v>113</v>
      </c>
      <c r="C4" t="s">
        <v>114</v>
      </c>
      <c r="D4" t="s">
        <v>115</v>
      </c>
      <c r="F4" s="10" t="s">
        <v>117</v>
      </c>
      <c r="H4" s="7" t="s">
        <v>115</v>
      </c>
    </row>
    <row r="5" spans="1:10" x14ac:dyDescent="0.3">
      <c r="A5" t="s">
        <v>116</v>
      </c>
      <c r="B5" t="s">
        <v>117</v>
      </c>
      <c r="C5" t="s">
        <v>118</v>
      </c>
      <c r="D5" t="s">
        <v>119</v>
      </c>
      <c r="F5" s="10" t="s">
        <v>121</v>
      </c>
      <c r="H5" s="7" t="s">
        <v>119</v>
      </c>
    </row>
    <row r="6" spans="1:10" x14ac:dyDescent="0.3">
      <c r="A6" t="s">
        <v>120</v>
      </c>
      <c r="B6" t="s">
        <v>121</v>
      </c>
      <c r="C6" t="s">
        <v>122</v>
      </c>
      <c r="D6" t="s">
        <v>123</v>
      </c>
      <c r="F6" s="10" t="s">
        <v>126</v>
      </c>
      <c r="H6" s="7" t="s">
        <v>123</v>
      </c>
    </row>
    <row r="7" spans="1:10" x14ac:dyDescent="0.3">
      <c r="A7" t="s">
        <v>124</v>
      </c>
      <c r="B7" t="s">
        <v>106</v>
      </c>
      <c r="C7" t="s">
        <v>118</v>
      </c>
      <c r="D7" t="s">
        <v>123</v>
      </c>
      <c r="F7" s="10" t="s">
        <v>135</v>
      </c>
      <c r="H7" s="7" t="s">
        <v>128</v>
      </c>
    </row>
    <row r="8" spans="1:10" x14ac:dyDescent="0.3">
      <c r="A8" t="s">
        <v>125</v>
      </c>
      <c r="B8" t="s">
        <v>126</v>
      </c>
      <c r="C8" t="s">
        <v>127</v>
      </c>
      <c r="D8" t="s">
        <v>128</v>
      </c>
      <c r="F8" s="10" t="s">
        <v>141</v>
      </c>
      <c r="H8" s="7" t="s">
        <v>132</v>
      </c>
    </row>
    <row r="9" spans="1:10" ht="15" thickBot="1" x14ac:dyDescent="0.35">
      <c r="A9" t="s">
        <v>129</v>
      </c>
      <c r="B9" t="s">
        <v>126</v>
      </c>
      <c r="C9" t="s">
        <v>118</v>
      </c>
      <c r="D9" t="s">
        <v>119</v>
      </c>
      <c r="F9" s="11" t="s">
        <v>144</v>
      </c>
      <c r="H9" s="7" t="s">
        <v>139</v>
      </c>
    </row>
    <row r="10" spans="1:10" ht="15" thickBot="1" x14ac:dyDescent="0.35">
      <c r="A10" t="s">
        <v>130</v>
      </c>
      <c r="B10" t="s">
        <v>121</v>
      </c>
      <c r="C10" t="s">
        <v>131</v>
      </c>
      <c r="D10" t="s">
        <v>132</v>
      </c>
      <c r="H10" s="8" t="s">
        <v>147</v>
      </c>
    </row>
    <row r="11" spans="1:10" x14ac:dyDescent="0.3">
      <c r="A11" t="s">
        <v>133</v>
      </c>
      <c r="B11" t="s">
        <v>106</v>
      </c>
      <c r="C11" t="s">
        <v>118</v>
      </c>
      <c r="D11" t="s">
        <v>132</v>
      </c>
      <c r="F11" s="12" t="s">
        <v>103</v>
      </c>
      <c r="H11" s="4"/>
    </row>
    <row r="12" spans="1:10" x14ac:dyDescent="0.3">
      <c r="A12" t="s">
        <v>134</v>
      </c>
      <c r="B12" t="s">
        <v>135</v>
      </c>
      <c r="C12" t="s">
        <v>114</v>
      </c>
      <c r="D12" t="s">
        <v>119</v>
      </c>
      <c r="F12" s="13" t="s">
        <v>107</v>
      </c>
      <c r="H12" s="5"/>
    </row>
    <row r="13" spans="1:10" x14ac:dyDescent="0.3">
      <c r="A13" t="s">
        <v>136</v>
      </c>
      <c r="B13" t="s">
        <v>106</v>
      </c>
      <c r="C13" t="s">
        <v>118</v>
      </c>
      <c r="D13" t="s">
        <v>111</v>
      </c>
      <c r="F13" s="13" t="s">
        <v>110</v>
      </c>
    </row>
    <row r="14" spans="1:10" x14ac:dyDescent="0.3">
      <c r="A14" t="s">
        <v>137</v>
      </c>
      <c r="B14" t="s">
        <v>135</v>
      </c>
      <c r="C14" t="s">
        <v>138</v>
      </c>
      <c r="D14" t="s">
        <v>139</v>
      </c>
      <c r="F14" s="13" t="s">
        <v>114</v>
      </c>
    </row>
    <row r="15" spans="1:10" x14ac:dyDescent="0.3">
      <c r="A15" t="s">
        <v>140</v>
      </c>
      <c r="B15" t="s">
        <v>141</v>
      </c>
      <c r="C15" t="s">
        <v>142</v>
      </c>
      <c r="D15" t="s">
        <v>119</v>
      </c>
      <c r="F15" s="13" t="s">
        <v>118</v>
      </c>
    </row>
    <row r="16" spans="1:10" x14ac:dyDescent="0.3">
      <c r="A16" t="s">
        <v>143</v>
      </c>
      <c r="B16" t="s">
        <v>144</v>
      </c>
      <c r="C16" t="s">
        <v>131</v>
      </c>
      <c r="D16" t="s">
        <v>128</v>
      </c>
      <c r="F16" s="13" t="s">
        <v>122</v>
      </c>
    </row>
    <row r="17" spans="1:6" x14ac:dyDescent="0.3">
      <c r="A17" t="s">
        <v>145</v>
      </c>
      <c r="B17" t="s">
        <v>113</v>
      </c>
      <c r="C17" t="s">
        <v>138</v>
      </c>
      <c r="D17" t="s">
        <v>139</v>
      </c>
      <c r="F17" s="13" t="s">
        <v>127</v>
      </c>
    </row>
    <row r="18" spans="1:6" x14ac:dyDescent="0.3">
      <c r="A18" t="s">
        <v>146</v>
      </c>
      <c r="B18" t="s">
        <v>106</v>
      </c>
      <c r="C18" t="s">
        <v>107</v>
      </c>
      <c r="D18" t="s">
        <v>147</v>
      </c>
      <c r="F18" s="13" t="s">
        <v>131</v>
      </c>
    </row>
    <row r="19" spans="1:6" x14ac:dyDescent="0.3">
      <c r="F19" s="13" t="s">
        <v>138</v>
      </c>
    </row>
    <row r="20" spans="1:6" ht="15" thickBot="1" x14ac:dyDescent="0.35">
      <c r="F20" s="14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car-inventory</vt:lpstr>
      <vt:lpstr>Sheet1</vt:lpstr>
      <vt:lpstr>'car-inventory'!Extract</vt:lpstr>
      <vt:lpstr>Sheet1!Extract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Sanchay Joshi</cp:lastModifiedBy>
  <dcterms:modified xsi:type="dcterms:W3CDTF">2022-01-22T15:59:08Z</dcterms:modified>
</cp:coreProperties>
</file>