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diagrams/data1.xml" ContentType="application/vnd.openxmlformats-officedocument.drawingml.diagramData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diagrams/drawing1.xml" ContentType="application/vnd.ms-office.drawingml.diagramDrawing+xml"/>
  <Override PartName="/xl/diagrams/colors1.xml" ContentType="application/vnd.openxmlformats-officedocument.drawingml.diagramColors+xml"/>
  <Override PartName="/xl/diagrams/quickStyle1.xml" ContentType="application/vnd.openxmlformats-officedocument.drawingml.diagramStyle+xml"/>
  <Override PartName="/xl/diagrams/layout1.xml" ContentType="application/vnd.openxmlformats-officedocument.drawingml.diagramLayou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1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480" windowHeight="7095" firstSheet="7" activeTab="8"/>
  </bookViews>
  <sheets>
    <sheet name="Problem" sheetId="10" r:id="rId1"/>
    <sheet name="LP" sheetId="3" r:id="rId2"/>
    <sheet name="LP - Dual" sheetId="4" r:id="rId3"/>
    <sheet name="Graph" sheetId="7" r:id="rId4"/>
    <sheet name="Solver" sheetId="2" r:id="rId5"/>
    <sheet name="Algorithm - 2Phase Simplex" sheetId="1" r:id="rId6"/>
    <sheet name="Algorithm - Dual Simplex" sheetId="5" r:id="rId7"/>
    <sheet name="Algorithm - Revised Simplex" sheetId="9" r:id="rId8"/>
    <sheet name="Algorithm - Branch &amp; Bound" sheetId="14" r:id="rId9"/>
    <sheet name="A - B &amp; B Hierarchy" sheetId="15" r:id="rId10"/>
    <sheet name="Sensitivity Report" sheetId="6" r:id="rId11"/>
    <sheet name="Sensitivity Analysis - Graphica" sheetId="11" r:id="rId12"/>
    <sheet name="Math. Prelims." sheetId="8" r:id="rId13"/>
    <sheet name="Sensitivity Analysis - Mathemat" sheetId="13" r:id="rId14"/>
  </sheets>
  <definedNames>
    <definedName name="solver_adj" localSheetId="5" hidden="1">Solver!$C$8:$D$8</definedName>
    <definedName name="solver_adj" localSheetId="4" hidden="1">Solver!$C$8:$D$8</definedName>
    <definedName name="solver_cvg" localSheetId="5" hidden="1">0.0001</definedName>
    <definedName name="solver_cvg" localSheetId="4" hidden="1">0.0001</definedName>
    <definedName name="solver_drv" localSheetId="5" hidden="1">1</definedName>
    <definedName name="solver_drv" localSheetId="4" hidden="1">1</definedName>
    <definedName name="solver_eng" localSheetId="5" hidden="1">2</definedName>
    <definedName name="solver_eng" localSheetId="4" hidden="1">2</definedName>
    <definedName name="solver_est" localSheetId="5" hidden="1">1</definedName>
    <definedName name="solver_est" localSheetId="4" hidden="1">1</definedName>
    <definedName name="solver_itr" localSheetId="5" hidden="1">2147483647</definedName>
    <definedName name="solver_itr" localSheetId="4" hidden="1">2147483647</definedName>
    <definedName name="solver_lhs1" localSheetId="5" hidden="1">Solver!$E$5</definedName>
    <definedName name="solver_lhs1" localSheetId="4" hidden="1">Solver!$E$5:$E$6</definedName>
    <definedName name="solver_lhs2" localSheetId="5" hidden="1">Solver!$E$6</definedName>
    <definedName name="solver_mip" localSheetId="5" hidden="1">2147483647</definedName>
    <definedName name="solver_mip" localSheetId="4" hidden="1">2147483647</definedName>
    <definedName name="solver_mni" localSheetId="5" hidden="1">30</definedName>
    <definedName name="solver_mni" localSheetId="4" hidden="1">30</definedName>
    <definedName name="solver_mrt" localSheetId="5" hidden="1">0.075</definedName>
    <definedName name="solver_mrt" localSheetId="4" hidden="1">0.075</definedName>
    <definedName name="solver_msl" localSheetId="5" hidden="1">2</definedName>
    <definedName name="solver_msl" localSheetId="4" hidden="1">2</definedName>
    <definedName name="solver_neg" localSheetId="5" hidden="1">1</definedName>
    <definedName name="solver_neg" localSheetId="4" hidden="1">1</definedName>
    <definedName name="solver_nod" localSheetId="5" hidden="1">2147483647</definedName>
    <definedName name="solver_nod" localSheetId="4" hidden="1">2147483647</definedName>
    <definedName name="solver_num" localSheetId="5" hidden="1">2</definedName>
    <definedName name="solver_num" localSheetId="4" hidden="1">1</definedName>
    <definedName name="solver_nwt" localSheetId="5" hidden="1">1</definedName>
    <definedName name="solver_nwt" localSheetId="4" hidden="1">1</definedName>
    <definedName name="solver_opt" localSheetId="5" hidden="1">Solver!$C$9</definedName>
    <definedName name="solver_opt" localSheetId="4" hidden="1">Solver!$C$9</definedName>
    <definedName name="solver_pre" localSheetId="5" hidden="1">0.000001</definedName>
    <definedName name="solver_pre" localSheetId="4" hidden="1">0.000001</definedName>
    <definedName name="solver_rbv" localSheetId="5" hidden="1">1</definedName>
    <definedName name="solver_rbv" localSheetId="4" hidden="1">1</definedName>
    <definedName name="solver_rel1" localSheetId="5" hidden="1">3</definedName>
    <definedName name="solver_rel1" localSheetId="4" hidden="1">3</definedName>
    <definedName name="solver_rel2" localSheetId="5" hidden="1">3</definedName>
    <definedName name="solver_rhs1" localSheetId="5" hidden="1">Solver!$G$5</definedName>
    <definedName name="solver_rhs1" localSheetId="4" hidden="1">Solver!$G$5:$G$6</definedName>
    <definedName name="solver_rhs2" localSheetId="5" hidden="1">Solver!$G$6</definedName>
    <definedName name="solver_rlx" localSheetId="5" hidden="1">2</definedName>
    <definedName name="solver_rlx" localSheetId="4" hidden="1">2</definedName>
    <definedName name="solver_rsd" localSheetId="5" hidden="1">0</definedName>
    <definedName name="solver_rsd" localSheetId="4" hidden="1">0</definedName>
    <definedName name="solver_scl" localSheetId="5" hidden="1">1</definedName>
    <definedName name="solver_scl" localSheetId="4" hidden="1">1</definedName>
    <definedName name="solver_sho" localSheetId="5" hidden="1">2</definedName>
    <definedName name="solver_sho" localSheetId="4" hidden="1">2</definedName>
    <definedName name="solver_ssz" localSheetId="5" hidden="1">100</definedName>
    <definedName name="solver_ssz" localSheetId="4" hidden="1">100</definedName>
    <definedName name="solver_tim" localSheetId="5" hidden="1">2147483647</definedName>
    <definedName name="solver_tim" localSheetId="4" hidden="1">2147483647</definedName>
    <definedName name="solver_tol" localSheetId="5" hidden="1">0.01</definedName>
    <definedName name="solver_tol" localSheetId="4" hidden="1">0.01</definedName>
    <definedName name="solver_typ" localSheetId="5" hidden="1">2</definedName>
    <definedName name="solver_typ" localSheetId="4" hidden="1">2</definedName>
    <definedName name="solver_val" localSheetId="5" hidden="1">0</definedName>
    <definedName name="solver_val" localSheetId="4" hidden="1">0</definedName>
    <definedName name="solver_ver" localSheetId="5" hidden="1">3</definedName>
    <definedName name="solver_ver" localSheetId="4" hidden="1">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80" i="14" l="1"/>
  <c r="AH80" i="14"/>
  <c r="AI80" i="14"/>
  <c r="AJ80" i="14"/>
  <c r="AK80" i="14"/>
  <c r="AL80" i="14"/>
  <c r="AM80" i="14"/>
  <c r="AF80" i="14"/>
  <c r="AF76" i="14" s="1"/>
  <c r="AG76" i="14"/>
  <c r="AH76" i="14"/>
  <c r="AI76" i="14"/>
  <c r="AJ76" i="14"/>
  <c r="AK76" i="14"/>
  <c r="AL76" i="14"/>
  <c r="AM76" i="14"/>
  <c r="AF77" i="14"/>
  <c r="AG77" i="14"/>
  <c r="AH77" i="14"/>
  <c r="AI77" i="14"/>
  <c r="AJ77" i="14"/>
  <c r="AK77" i="14"/>
  <c r="AL77" i="14"/>
  <c r="AM77" i="14"/>
  <c r="AF78" i="14"/>
  <c r="AG78" i="14"/>
  <c r="AH78" i="14"/>
  <c r="AI78" i="14"/>
  <c r="AJ78" i="14"/>
  <c r="AK78" i="14"/>
  <c r="AL78" i="14"/>
  <c r="AM78" i="14"/>
  <c r="AF79" i="14"/>
  <c r="AG79" i="14"/>
  <c r="AH79" i="14"/>
  <c r="AI79" i="14"/>
  <c r="AJ79" i="14"/>
  <c r="AK79" i="14"/>
  <c r="AL79" i="14"/>
  <c r="AM79" i="14"/>
  <c r="AG75" i="14"/>
  <c r="AH75" i="14"/>
  <c r="AI75" i="14"/>
  <c r="AJ75" i="14"/>
  <c r="AK75" i="14"/>
  <c r="AL75" i="14"/>
  <c r="AM75" i="14"/>
  <c r="AF75" i="14"/>
  <c r="AG64" i="14"/>
  <c r="AH64" i="14"/>
  <c r="AI64" i="14"/>
  <c r="AJ64" i="14"/>
  <c r="AK64" i="14"/>
  <c r="AL64" i="14"/>
  <c r="AM64" i="14"/>
  <c r="AF64" i="14"/>
  <c r="U80" i="14"/>
  <c r="V80" i="14"/>
  <c r="W80" i="14"/>
  <c r="X80" i="14"/>
  <c r="Y80" i="14"/>
  <c r="Z80" i="14"/>
  <c r="AA80" i="14"/>
  <c r="T80" i="14"/>
  <c r="T76" i="14" s="1"/>
  <c r="U76" i="14"/>
  <c r="V76" i="14"/>
  <c r="W76" i="14"/>
  <c r="X76" i="14"/>
  <c r="Y76" i="14"/>
  <c r="Z76" i="14"/>
  <c r="AA76" i="14"/>
  <c r="T77" i="14"/>
  <c r="U77" i="14"/>
  <c r="V77" i="14"/>
  <c r="W77" i="14"/>
  <c r="X77" i="14"/>
  <c r="Y77" i="14"/>
  <c r="Z77" i="14"/>
  <c r="AA77" i="14"/>
  <c r="T78" i="14"/>
  <c r="U78" i="14"/>
  <c r="V78" i="14"/>
  <c r="W78" i="14"/>
  <c r="X78" i="14"/>
  <c r="Y78" i="14"/>
  <c r="Z78" i="14"/>
  <c r="AA78" i="14"/>
  <c r="T79" i="14"/>
  <c r="U79" i="14"/>
  <c r="V79" i="14"/>
  <c r="W79" i="14"/>
  <c r="X79" i="14"/>
  <c r="Y79" i="14"/>
  <c r="Z79" i="14"/>
  <c r="AA79" i="14"/>
  <c r="U75" i="14"/>
  <c r="V75" i="14"/>
  <c r="W75" i="14"/>
  <c r="X75" i="14"/>
  <c r="Y75" i="14"/>
  <c r="Z75" i="14"/>
  <c r="AA75" i="14"/>
  <c r="T75" i="14"/>
  <c r="U64" i="14"/>
  <c r="V64" i="14"/>
  <c r="W64" i="14"/>
  <c r="X64" i="14"/>
  <c r="Y64" i="14"/>
  <c r="Z64" i="14"/>
  <c r="AA64" i="14"/>
  <c r="T64" i="14"/>
  <c r="AL43" i="14"/>
  <c r="AM43" i="14"/>
  <c r="AN43" i="14"/>
  <c r="AO43" i="14"/>
  <c r="AP43" i="14"/>
  <c r="AQ43" i="14"/>
  <c r="AK43" i="14"/>
  <c r="AA57" i="14"/>
  <c r="AB57" i="14"/>
  <c r="AC57" i="14"/>
  <c r="AD57" i="14"/>
  <c r="AE57" i="14"/>
  <c r="AF57" i="14"/>
  <c r="Z57" i="14"/>
  <c r="AA43" i="14"/>
  <c r="AB43" i="14"/>
  <c r="AC43" i="14"/>
  <c r="AD43" i="14"/>
  <c r="AE43" i="14"/>
  <c r="AF43" i="14"/>
  <c r="Z43" i="14"/>
  <c r="P57" i="14" l="1"/>
  <c r="Q57" i="14"/>
  <c r="R57" i="14"/>
  <c r="S57" i="14"/>
  <c r="T57" i="14"/>
  <c r="U57" i="14"/>
  <c r="O57" i="14"/>
  <c r="P43" i="14"/>
  <c r="Q43" i="14"/>
  <c r="R43" i="14"/>
  <c r="S43" i="14"/>
  <c r="T43" i="14"/>
  <c r="U43" i="14"/>
  <c r="O43" i="14"/>
  <c r="E57" i="14"/>
  <c r="F57" i="14"/>
  <c r="G57" i="14"/>
  <c r="H57" i="14"/>
  <c r="I57" i="14"/>
  <c r="J57" i="14"/>
  <c r="D57" i="14"/>
  <c r="E43" i="14"/>
  <c r="F43" i="14"/>
  <c r="G43" i="14"/>
  <c r="H43" i="14"/>
  <c r="I43" i="14"/>
  <c r="J43" i="14"/>
  <c r="D43" i="14"/>
  <c r="AG36" i="14"/>
  <c r="AH36" i="14"/>
  <c r="AI36" i="14"/>
  <c r="AJ36" i="14"/>
  <c r="AK36" i="14"/>
  <c r="AF36" i="14"/>
  <c r="AG24" i="14"/>
  <c r="AH24" i="14"/>
  <c r="AI24" i="14"/>
  <c r="AJ24" i="14"/>
  <c r="AK24" i="14"/>
  <c r="AF24" i="14"/>
  <c r="K36" i="14"/>
  <c r="L36" i="14"/>
  <c r="M36" i="14"/>
  <c r="N36" i="14"/>
  <c r="O36" i="14"/>
  <c r="J36" i="14"/>
  <c r="K24" i="14"/>
  <c r="L24" i="14"/>
  <c r="M24" i="14"/>
  <c r="N24" i="14"/>
  <c r="O24" i="14"/>
  <c r="J24" i="14"/>
  <c r="Y11" i="14"/>
  <c r="X11" i="14"/>
  <c r="X10" i="14" s="1"/>
  <c r="W11" i="14"/>
  <c r="V11" i="14"/>
  <c r="V10" i="14" s="1"/>
  <c r="U11" i="14"/>
  <c r="Y10" i="14"/>
  <c r="W10" i="14"/>
  <c r="U10" i="14"/>
  <c r="V12" i="14" l="1"/>
  <c r="V17" i="14" s="1"/>
  <c r="V16" i="14" s="1"/>
  <c r="X12" i="14"/>
  <c r="U12" i="14"/>
  <c r="U17" i="14" s="1"/>
  <c r="U15" i="14" s="1"/>
  <c r="W12" i="14"/>
  <c r="Y12" i="14"/>
  <c r="Y17" i="14" s="1"/>
  <c r="Y15" i="14" s="1"/>
  <c r="E71" i="9"/>
  <c r="D71" i="9"/>
  <c r="E46" i="9"/>
  <c r="W17" i="14" l="1"/>
  <c r="W16" i="14" s="1"/>
  <c r="X17" i="14"/>
  <c r="X15" i="14" s="1"/>
  <c r="Y16" i="14"/>
  <c r="U16" i="14"/>
  <c r="W15" i="14"/>
  <c r="X16" i="14"/>
  <c r="V15" i="14"/>
  <c r="X160" i="13"/>
  <c r="Y160" i="13"/>
  <c r="Z160" i="13"/>
  <c r="AA160" i="13"/>
  <c r="W160" i="13"/>
  <c r="X153" i="13"/>
  <c r="Y153" i="13"/>
  <c r="Z153" i="13"/>
  <c r="AA153" i="13"/>
  <c r="X154" i="13" a="1"/>
  <c r="X154" i="13" s="1"/>
  <c r="X155" i="13"/>
  <c r="Y154" i="13" a="1"/>
  <c r="Y154" i="13"/>
  <c r="Y155" i="13"/>
  <c r="Z154" i="13" a="1"/>
  <c r="Z154" i="13" s="1"/>
  <c r="Z155" i="13"/>
  <c r="AA154" i="13" a="1"/>
  <c r="AA154" i="13"/>
  <c r="AA155" i="13"/>
  <c r="W154" i="13" a="1"/>
  <c r="W154" i="13"/>
  <c r="W155" i="13"/>
  <c r="W153" i="13"/>
  <c r="Q154" i="13" a="1"/>
  <c r="Q154" i="13" s="1"/>
  <c r="T153" i="13"/>
  <c r="T153" i="13" a="1"/>
  <c r="T154" i="13" s="1"/>
  <c r="N153" i="13" a="1"/>
  <c r="N153" i="13" s="1"/>
  <c r="K153" i="13"/>
  <c r="K153" i="13" a="1"/>
  <c r="L154" i="13" s="1"/>
  <c r="X141" i="13"/>
  <c r="Y141" i="13"/>
  <c r="Z141" i="13"/>
  <c r="AA141" i="13"/>
  <c r="X142" i="13" a="1"/>
  <c r="X142" i="13"/>
  <c r="X143" i="13"/>
  <c r="Y142" i="13" a="1"/>
  <c r="Y142" i="13" s="1"/>
  <c r="Y143" i="13"/>
  <c r="Z142" i="13" a="1"/>
  <c r="Z142" i="13"/>
  <c r="Z143" i="13"/>
  <c r="AA142" i="13" a="1"/>
  <c r="AA142" i="13" s="1"/>
  <c r="AA143" i="13"/>
  <c r="W142" i="13" a="1"/>
  <c r="W142" i="13" s="1"/>
  <c r="W143" i="13"/>
  <c r="W141" i="13"/>
  <c r="Q144" i="13" a="1"/>
  <c r="Q144" i="13"/>
  <c r="K144" i="13" a="1"/>
  <c r="K144" i="13"/>
  <c r="K145" i="13"/>
  <c r="Q142" i="13"/>
  <c r="Q142" i="13" a="1"/>
  <c r="R142" i="13" s="1"/>
  <c r="T141" i="13" a="1"/>
  <c r="T141" i="13" s="1"/>
  <c r="N141" i="13"/>
  <c r="N141" i="13" a="1"/>
  <c r="N142" i="13" s="1"/>
  <c r="K141" i="13" a="1"/>
  <c r="K142" i="13" s="1"/>
  <c r="Z135" i="13"/>
  <c r="V135" i="13"/>
  <c r="V132" i="13"/>
  <c r="V129" i="13"/>
  <c r="V126" i="13"/>
  <c r="T126" i="13" a="1"/>
  <c r="T126" i="13"/>
  <c r="T127" i="13"/>
  <c r="Q127" i="13" a="1"/>
  <c r="Q127" i="13"/>
  <c r="R127" i="13"/>
  <c r="N126" i="13" a="1"/>
  <c r="N126" i="13"/>
  <c r="N127" i="13"/>
  <c r="K126" i="13" a="1"/>
  <c r="K126" i="13" s="1"/>
  <c r="L126" i="13"/>
  <c r="L127" i="13"/>
  <c r="AD115" i="13"/>
  <c r="AE115" i="13"/>
  <c r="AF115" i="13"/>
  <c r="AG115" i="13"/>
  <c r="AC115" i="13"/>
  <c r="AH110" i="13"/>
  <c r="AH109" i="13"/>
  <c r="AD108" i="13"/>
  <c r="AE108" i="13"/>
  <c r="AF108" i="13"/>
  <c r="AG108" i="13"/>
  <c r="AD109" i="13" a="1"/>
  <c r="AD109" i="13"/>
  <c r="AD110" i="13"/>
  <c r="AE109" i="13" a="1"/>
  <c r="AE109" i="13" s="1"/>
  <c r="AE110" i="13"/>
  <c r="AF109" i="13" a="1"/>
  <c r="AF109" i="13"/>
  <c r="AF110" i="13"/>
  <c r="AG109" i="13" a="1"/>
  <c r="AG109" i="13" s="1"/>
  <c r="AG110" i="13"/>
  <c r="AC109" i="13" a="1"/>
  <c r="AC109" i="13" s="1"/>
  <c r="AC110" i="13"/>
  <c r="AC108" i="13"/>
  <c r="D118" i="13" a="1"/>
  <c r="D118" i="13" s="1"/>
  <c r="P115" i="13"/>
  <c r="N114" i="13" a="1"/>
  <c r="N114" i="13" s="1"/>
  <c r="D113" i="13"/>
  <c r="C113" i="13"/>
  <c r="P109" i="13"/>
  <c r="Z108" i="13"/>
  <c r="Z108" i="13" a="1"/>
  <c r="Z109" i="13" s="1"/>
  <c r="N108" i="13"/>
  <c r="N108" i="13" a="1"/>
  <c r="N109" i="13" s="1"/>
  <c r="AD91" i="13" a="1"/>
  <c r="AD91" i="13"/>
  <c r="AD92" i="13"/>
  <c r="AE91" i="13" a="1"/>
  <c r="AE91" i="13" s="1"/>
  <c r="AE92" i="13"/>
  <c r="AF91" i="13" a="1"/>
  <c r="AF91" i="13"/>
  <c r="AF92" i="13"/>
  <c r="AG91" i="13" a="1"/>
  <c r="AG91" i="13" s="1"/>
  <c r="AG92" i="13"/>
  <c r="AC91" i="13" a="1"/>
  <c r="AC91" i="13" s="1"/>
  <c r="AC92" i="13"/>
  <c r="D100" i="13"/>
  <c r="D102" i="13" s="1" a="1"/>
  <c r="D100" i="13" a="1"/>
  <c r="E100" i="13" s="1"/>
  <c r="P97" i="13"/>
  <c r="N96" i="13"/>
  <c r="N96" i="13" a="1"/>
  <c r="N97" i="13" s="1"/>
  <c r="D95" i="13"/>
  <c r="C95" i="13"/>
  <c r="P91" i="13"/>
  <c r="Z90" i="13" a="1"/>
  <c r="Z90" i="13" s="1"/>
  <c r="N90" i="13" a="1"/>
  <c r="N90" i="13" s="1"/>
  <c r="V84" i="13"/>
  <c r="Z84" i="13"/>
  <c r="V75" i="13"/>
  <c r="V81" i="13"/>
  <c r="D79" i="13" a="1"/>
  <c r="D79" i="13" s="1"/>
  <c r="V78" i="13"/>
  <c r="P78" i="13"/>
  <c r="K78" i="13"/>
  <c r="K78" i="13" a="1"/>
  <c r="L78" i="13" s="1"/>
  <c r="N77" i="13" a="1"/>
  <c r="N77" i="13" s="1"/>
  <c r="S74" i="13"/>
  <c r="S74" i="13" a="1"/>
  <c r="T74" i="13" s="1"/>
  <c r="D74" i="13"/>
  <c r="C74" i="13"/>
  <c r="P71" i="13"/>
  <c r="K71" i="13"/>
  <c r="K71" i="13" a="1"/>
  <c r="L71" i="13" s="1"/>
  <c r="W70" i="13" a="1"/>
  <c r="W70" i="13" s="1"/>
  <c r="N70" i="13"/>
  <c r="N70" i="13" a="1"/>
  <c r="N71" i="13" s="1"/>
  <c r="Z69" i="13" a="1"/>
  <c r="Z69" i="13" s="1"/>
  <c r="S69" i="13"/>
  <c r="S69" i="13" a="1"/>
  <c r="T69" i="13" s="1"/>
  <c r="S58" i="13"/>
  <c r="S53" i="13"/>
  <c r="S40" i="13"/>
  <c r="S35" i="13"/>
  <c r="AD57" i="13"/>
  <c r="AE57" i="13"/>
  <c r="AF57" i="13"/>
  <c r="AG57" i="13"/>
  <c r="AC57" i="13"/>
  <c r="AH53" i="13"/>
  <c r="AH52" i="13"/>
  <c r="AD52" i="13" a="1"/>
  <c r="AD52" i="13"/>
  <c r="AD53" i="13"/>
  <c r="AE52" i="13" a="1"/>
  <c r="AE52" i="13" s="1"/>
  <c r="AE53" i="13"/>
  <c r="AF52" i="13" a="1"/>
  <c r="AF52" i="13"/>
  <c r="AF53" i="13"/>
  <c r="AG52" i="13" a="1"/>
  <c r="AG52" i="13" s="1"/>
  <c r="AG53" i="13"/>
  <c r="AC52" i="13" a="1"/>
  <c r="AC52" i="13"/>
  <c r="AC53" i="13"/>
  <c r="D61" i="13"/>
  <c r="D61" i="13" a="1"/>
  <c r="E61" i="13" s="1"/>
  <c r="P58" i="13"/>
  <c r="N57" i="13"/>
  <c r="N57" i="13" a="1"/>
  <c r="N58" i="13" s="1"/>
  <c r="D56" i="13"/>
  <c r="C56" i="13"/>
  <c r="P52" i="13"/>
  <c r="Z51" i="13" a="1"/>
  <c r="Z51" i="13" s="1"/>
  <c r="N51" i="13" a="1"/>
  <c r="N51" i="13" s="1"/>
  <c r="AD33" i="13" a="1"/>
  <c r="AD33" i="13"/>
  <c r="AE33" i="13" a="1"/>
  <c r="AE33" i="13"/>
  <c r="AF33" i="13" a="1"/>
  <c r="AF33" i="13"/>
  <c r="AG33" i="13" a="1"/>
  <c r="AG33" i="13"/>
  <c r="AD34" i="13" a="1"/>
  <c r="AD34" i="13"/>
  <c r="AD35" i="13"/>
  <c r="AE34" i="13" a="1"/>
  <c r="AE34" i="13" s="1"/>
  <c r="AE35" i="13"/>
  <c r="AF34" i="13" a="1"/>
  <c r="AF34" i="13"/>
  <c r="AF35" i="13"/>
  <c r="AG34" i="13" a="1"/>
  <c r="AG34" i="13" s="1"/>
  <c r="AG35" i="13"/>
  <c r="AC34" i="13" a="1"/>
  <c r="AC34" i="13"/>
  <c r="AC35" i="13"/>
  <c r="AC33" i="13" a="1"/>
  <c r="AC33" i="13"/>
  <c r="W36" i="13" a="1"/>
  <c r="W36" i="13" s="1"/>
  <c r="W34" i="13"/>
  <c r="W34" i="13" a="1"/>
  <c r="X34" i="13" s="1"/>
  <c r="Z33" i="13" a="1"/>
  <c r="Z33" i="13" s="1"/>
  <c r="S38" i="13" a="1"/>
  <c r="S38" i="13" s="1"/>
  <c r="S33" i="13" a="1"/>
  <c r="S33" i="13" s="1"/>
  <c r="P40" i="13"/>
  <c r="N39" i="13" a="1"/>
  <c r="N39" i="13" s="1"/>
  <c r="K40" i="13" a="1"/>
  <c r="K40" i="13"/>
  <c r="L40" i="13"/>
  <c r="K36" i="13" a="1"/>
  <c r="K36" i="13"/>
  <c r="P34" i="13"/>
  <c r="N33" i="13" a="1"/>
  <c r="N34" i="13" s="1"/>
  <c r="D43" i="13"/>
  <c r="D45" i="13" s="1" a="1"/>
  <c r="D43" i="13" a="1"/>
  <c r="E43" i="13" s="1"/>
  <c r="D38" i="13"/>
  <c r="C38" i="13"/>
  <c r="Z12" i="13" a="1"/>
  <c r="Z12" i="13" s="1"/>
  <c r="W13" i="13" a="1"/>
  <c r="W13" i="13"/>
  <c r="X13" i="13"/>
  <c r="S17" i="13" a="1"/>
  <c r="S17" i="13" s="1"/>
  <c r="S12" i="13" a="1"/>
  <c r="S12" i="13"/>
  <c r="V21" i="13" s="1"/>
  <c r="T12" i="13"/>
  <c r="P21" i="13"/>
  <c r="N20" i="13" a="1"/>
  <c r="N20" i="13"/>
  <c r="N21" i="13"/>
  <c r="K21" i="13" a="1"/>
  <c r="K21" i="13" s="1"/>
  <c r="L21" i="13"/>
  <c r="P14" i="13"/>
  <c r="N13" i="13" a="1"/>
  <c r="N13" i="13" s="1"/>
  <c r="N14" i="13"/>
  <c r="K14" i="13" a="1"/>
  <c r="K14" i="13" s="1"/>
  <c r="L14" i="13"/>
  <c r="D17" i="13"/>
  <c r="C17" i="13"/>
  <c r="D22" i="13" a="1"/>
  <c r="D22" i="13"/>
  <c r="E22" i="13"/>
  <c r="M3" i="13" a="1"/>
  <c r="M3" i="13" s="1"/>
  <c r="L3" i="13" a="1"/>
  <c r="L3" i="13" s="1"/>
  <c r="L4" i="13"/>
  <c r="J6" i="13"/>
  <c r="I6" i="13"/>
  <c r="J3" i="13"/>
  <c r="I3" i="13"/>
  <c r="K154" i="13" l="1"/>
  <c r="N154" i="13"/>
  <c r="R154" i="13"/>
  <c r="Q156" i="13" s="1" a="1"/>
  <c r="Q156" i="13" s="1"/>
  <c r="L153" i="13"/>
  <c r="K156" i="13" s="1" a="1"/>
  <c r="L141" i="13"/>
  <c r="L142" i="13"/>
  <c r="T142" i="13"/>
  <c r="K141" i="13"/>
  <c r="K127" i="13"/>
  <c r="D120" i="13" a="1"/>
  <c r="N115" i="13"/>
  <c r="E118" i="13"/>
  <c r="D102" i="13"/>
  <c r="E102" i="13"/>
  <c r="N91" i="13"/>
  <c r="Z91" i="13"/>
  <c r="Z70" i="13"/>
  <c r="X70" i="13"/>
  <c r="N78" i="13"/>
  <c r="E79" i="13"/>
  <c r="D63" i="13" a="1"/>
  <c r="D63" i="13"/>
  <c r="E63" i="13"/>
  <c r="N52" i="13"/>
  <c r="Z52" i="13"/>
  <c r="Z34" i="13"/>
  <c r="T38" i="13"/>
  <c r="T33" i="13"/>
  <c r="N40" i="13"/>
  <c r="K42" i="13" a="1"/>
  <c r="K42" i="13" s="1"/>
  <c r="E45" i="13"/>
  <c r="D45" i="13"/>
  <c r="M4" i="13"/>
  <c r="O3" i="13" s="1" a="1"/>
  <c r="N33" i="13"/>
  <c r="Z13" i="13"/>
  <c r="T17" i="13"/>
  <c r="V24" i="13" s="1"/>
  <c r="K157" i="13" l="1"/>
  <c r="K156" i="13"/>
  <c r="E120" i="13"/>
  <c r="D120" i="13"/>
  <c r="AD90" i="13"/>
  <c r="AF90" i="13"/>
  <c r="AC90" i="13"/>
  <c r="AE90" i="13"/>
  <c r="AG90" i="13"/>
  <c r="W91" i="13" a="1"/>
  <c r="K91" i="13" a="1"/>
  <c r="S90" i="13" a="1"/>
  <c r="K97" i="13" a="1"/>
  <c r="S95" i="13" a="1"/>
  <c r="AD51" i="13"/>
  <c r="AF51" i="13"/>
  <c r="AE51" i="13"/>
  <c r="AG51" i="13"/>
  <c r="AC51" i="13"/>
  <c r="W52" i="13" a="1"/>
  <c r="K52" i="13" a="1"/>
  <c r="S51" i="13" a="1"/>
  <c r="K58" i="13" a="1"/>
  <c r="S56" i="13" a="1"/>
  <c r="O3" i="13"/>
  <c r="P3" i="13"/>
  <c r="Z4" i="13" s="1" a="1"/>
  <c r="O4" i="13"/>
  <c r="P4" i="13"/>
  <c r="K34" i="13" a="1"/>
  <c r="W4" i="13" a="1"/>
  <c r="V4" i="13" a="1"/>
  <c r="Y4" i="13" a="1"/>
  <c r="W109" i="13" l="1" a="1"/>
  <c r="K109" i="13" a="1"/>
  <c r="K115" i="13" a="1"/>
  <c r="S113" i="13" a="1"/>
  <c r="S108" i="13" a="1"/>
  <c r="K97" i="13"/>
  <c r="K99" i="13" s="1" a="1"/>
  <c r="K99" i="13" s="1"/>
  <c r="L97" i="13"/>
  <c r="L91" i="13"/>
  <c r="K91" i="13"/>
  <c r="S95" i="13"/>
  <c r="T95" i="13"/>
  <c r="S97" i="13" s="1"/>
  <c r="T90" i="13"/>
  <c r="S90" i="13"/>
  <c r="S92" i="13" s="1"/>
  <c r="X91" i="13"/>
  <c r="W91" i="13"/>
  <c r="S56" i="13"/>
  <c r="T56" i="13"/>
  <c r="T51" i="13"/>
  <c r="S51" i="13"/>
  <c r="X52" i="13"/>
  <c r="W52" i="13"/>
  <c r="K58" i="13"/>
  <c r="L58" i="13"/>
  <c r="L52" i="13"/>
  <c r="K52" i="13"/>
  <c r="X4" i="13" a="1"/>
  <c r="K34" i="13"/>
  <c r="L34" i="13"/>
  <c r="R3" i="13" a="1"/>
  <c r="X4" i="13"/>
  <c r="X5" i="13"/>
  <c r="Z4" i="13"/>
  <c r="Z5" i="13"/>
  <c r="Y4" i="13"/>
  <c r="Y5" i="13"/>
  <c r="V5" i="13"/>
  <c r="V4" i="13"/>
  <c r="W5" i="13"/>
  <c r="W4" i="13"/>
  <c r="S113" i="13" l="1"/>
  <c r="T113" i="13"/>
  <c r="S115" i="13" s="1"/>
  <c r="L109" i="13"/>
  <c r="K109" i="13"/>
  <c r="S108" i="13"/>
  <c r="S110" i="13" s="1"/>
  <c r="T108" i="13"/>
  <c r="K115" i="13"/>
  <c r="L115" i="13"/>
  <c r="X109" i="13"/>
  <c r="W109" i="13"/>
  <c r="W93" i="13" a="1"/>
  <c r="W93" i="13" s="1"/>
  <c r="K93" i="13" a="1"/>
  <c r="K93" i="13" s="1"/>
  <c r="K60" i="13" a="1"/>
  <c r="K60" i="13" s="1"/>
  <c r="K54" i="13" a="1"/>
  <c r="K54" i="13" s="1"/>
  <c r="W54" i="13" a="1"/>
  <c r="W54" i="13" s="1"/>
  <c r="R3" i="13"/>
  <c r="S3" i="13"/>
  <c r="W111" i="13" l="1" a="1"/>
  <c r="W111" i="13" s="1"/>
  <c r="K111" i="13" a="1"/>
  <c r="K111" i="13" s="1"/>
  <c r="K117" i="13" a="1"/>
  <c r="K117" i="13" s="1"/>
  <c r="W3" i="13"/>
  <c r="X3" i="13"/>
  <c r="V3" i="13"/>
  <c r="Y3" i="13"/>
  <c r="Z3" i="13"/>
  <c r="Y4" i="8" l="1" a="1"/>
  <c r="Y4" i="8"/>
  <c r="Y5" i="8"/>
  <c r="Z4" i="8" a="1"/>
  <c r="Z4" i="8" s="1"/>
  <c r="Z5" i="8"/>
  <c r="AA4" i="8" a="1"/>
  <c r="AA4" i="8"/>
  <c r="AA5" i="8"/>
  <c r="AB4" i="8" a="1"/>
  <c r="AB4" i="8" s="1"/>
  <c r="AB5" i="8"/>
  <c r="X4" i="8" a="1"/>
  <c r="X4" i="8"/>
  <c r="X5" i="8"/>
  <c r="E68" i="9" l="1"/>
  <c r="D68" i="9"/>
  <c r="G54" i="9"/>
  <c r="F54" i="9"/>
  <c r="D54" i="9"/>
  <c r="C54" i="9"/>
  <c r="E43" i="9"/>
  <c r="D43" i="9"/>
  <c r="G29" i="9"/>
  <c r="F29" i="9"/>
  <c r="D29" i="9"/>
  <c r="C29" i="9"/>
  <c r="F22" i="9" a="1"/>
  <c r="F22" i="9" s="1"/>
  <c r="E22" i="9" a="1"/>
  <c r="E23" i="9" s="1"/>
  <c r="E18" i="9"/>
  <c r="D18" i="9"/>
  <c r="D14" i="9"/>
  <c r="C14" i="9"/>
  <c r="D11" i="9"/>
  <c r="C11" i="9"/>
  <c r="F23" i="9" l="1"/>
  <c r="E22" i="9"/>
  <c r="G23" i="9"/>
  <c r="F15" i="9" a="1"/>
  <c r="F15" i="9" s="1"/>
  <c r="U10" i="8"/>
  <c r="S9" i="8" a="1"/>
  <c r="S9" i="8" s="1"/>
  <c r="U4" i="8"/>
  <c r="S3" i="8" a="1"/>
  <c r="S3" i="8" s="1"/>
  <c r="M24" i="8" a="1"/>
  <c r="M24" i="8" s="1"/>
  <c r="M25" i="8"/>
  <c r="M17" i="8" a="1"/>
  <c r="M17" i="8" s="1"/>
  <c r="M10" i="8" a="1"/>
  <c r="M10" i="8" s="1"/>
  <c r="M3" i="8" a="1"/>
  <c r="M3" i="8" s="1"/>
  <c r="G15" i="9" l="1"/>
  <c r="G22" i="9"/>
  <c r="F32" i="9" a="1"/>
  <c r="D21" i="9"/>
  <c r="E21" i="9"/>
  <c r="S10" i="8"/>
  <c r="M4" i="8"/>
  <c r="S4" i="8"/>
  <c r="M18" i="8"/>
  <c r="M11" i="8"/>
  <c r="F33" i="9" l="1"/>
  <c r="H33" i="9" s="1"/>
  <c r="F32" i="9"/>
  <c r="F11" i="8"/>
  <c r="E11" i="8"/>
  <c r="C11" i="8"/>
  <c r="B11" i="8"/>
  <c r="B18" i="8" a="1"/>
  <c r="B18" i="8" s="1"/>
  <c r="F14" i="8" a="1"/>
  <c r="F14" i="8" s="1"/>
  <c r="F19" i="8" s="1"/>
  <c r="E14" i="8" a="1"/>
  <c r="E14" i="8" s="1"/>
  <c r="E15" i="8"/>
  <c r="G18" i="8" s="1"/>
  <c r="C14" i="8" a="1"/>
  <c r="C14" i="8" s="1"/>
  <c r="C15" i="8"/>
  <c r="B14" i="8" a="1"/>
  <c r="B14" i="8" s="1"/>
  <c r="B15" i="8"/>
  <c r="F8" i="8"/>
  <c r="E8" i="8"/>
  <c r="C8" i="8"/>
  <c r="B8" i="8"/>
  <c r="H32" i="9" l="1"/>
  <c r="D36" i="9" s="1" a="1"/>
  <c r="D36" i="9" s="1"/>
  <c r="S15" i="8" a="1"/>
  <c r="G19" i="8"/>
  <c r="F15" i="8"/>
  <c r="F18" i="8" s="1"/>
  <c r="B19" i="8"/>
  <c r="B22" i="8" a="1"/>
  <c r="B22" i="8" s="1"/>
  <c r="D9" i="5"/>
  <c r="E9" i="5"/>
  <c r="F9" i="5"/>
  <c r="G9" i="5"/>
  <c r="H9" i="5"/>
  <c r="C9" i="5"/>
  <c r="E5" i="2"/>
  <c r="E6" i="2"/>
  <c r="C9" i="2"/>
  <c r="D37" i="9" l="1"/>
  <c r="F36" i="9" s="1" a="1"/>
  <c r="G37" i="9" s="1"/>
  <c r="S15" i="8"/>
  <c r="S16" i="8"/>
  <c r="D18" i="8"/>
  <c r="E22" i="8" s="1" a="1"/>
  <c r="C22" i="8"/>
  <c r="B23" i="8"/>
  <c r="C23" i="8"/>
  <c r="D12" i="1"/>
  <c r="E12" i="1"/>
  <c r="F12" i="1"/>
  <c r="G12" i="1"/>
  <c r="H12" i="1"/>
  <c r="I12" i="1"/>
  <c r="J12" i="1"/>
  <c r="K12" i="1"/>
  <c r="L12" i="1" s="1"/>
  <c r="C12" i="1"/>
  <c r="L6" i="1"/>
  <c r="L5" i="1"/>
  <c r="F36" i="9" l="1"/>
  <c r="G36" i="9"/>
  <c r="F37" i="9"/>
  <c r="F23" i="8"/>
  <c r="F22" i="8"/>
  <c r="E22" i="8"/>
  <c r="E23" i="8"/>
  <c r="C10" i="1"/>
  <c r="C11" i="1"/>
  <c r="C9" i="1"/>
  <c r="E10" i="1"/>
  <c r="E9" i="1"/>
  <c r="E15" i="1" s="1"/>
  <c r="E11" i="1"/>
  <c r="E17" i="1" s="1"/>
  <c r="G9" i="1"/>
  <c r="G11" i="1"/>
  <c r="G17" i="1" s="1"/>
  <c r="G10" i="1"/>
  <c r="I9" i="1"/>
  <c r="I11" i="1"/>
  <c r="I17" i="1" s="1"/>
  <c r="I10" i="1"/>
  <c r="K9" i="1"/>
  <c r="K11" i="1"/>
  <c r="K10" i="1"/>
  <c r="D10" i="1"/>
  <c r="D9" i="1"/>
  <c r="D11" i="1"/>
  <c r="D17" i="1" s="1"/>
  <c r="F10" i="1"/>
  <c r="F16" i="1" s="1"/>
  <c r="F9" i="1"/>
  <c r="F11" i="1"/>
  <c r="F17" i="1" s="1"/>
  <c r="F18" i="1" s="1"/>
  <c r="H10" i="1"/>
  <c r="H9" i="1"/>
  <c r="H11" i="1"/>
  <c r="H17" i="1" s="1"/>
  <c r="J10" i="1"/>
  <c r="J16" i="1" s="1"/>
  <c r="J9" i="1"/>
  <c r="J11" i="1"/>
  <c r="J17" i="1" s="1"/>
  <c r="J18" i="1" s="1"/>
  <c r="E16" i="1"/>
  <c r="E18" i="1"/>
  <c r="G16" i="1"/>
  <c r="G18" i="1"/>
  <c r="I18" i="1"/>
  <c r="D15" i="1"/>
  <c r="D16" i="1"/>
  <c r="D18" i="1"/>
  <c r="H15" i="1"/>
  <c r="H16" i="1"/>
  <c r="H18" i="1"/>
  <c r="C40" i="9" l="1" a="1"/>
  <c r="F47" i="9" a="1"/>
  <c r="D47" i="9" a="1"/>
  <c r="I15" i="1"/>
  <c r="J3" i="8" a="1"/>
  <c r="J24" i="8" a="1"/>
  <c r="J10" i="8" a="1"/>
  <c r="J17" i="8" a="1"/>
  <c r="B26" i="8" a="1"/>
  <c r="J3" i="8"/>
  <c r="K3" i="8"/>
  <c r="K4" i="8"/>
  <c r="J4" i="8"/>
  <c r="I16" i="1"/>
  <c r="G15" i="1"/>
  <c r="F15" i="1"/>
  <c r="J15" i="1"/>
  <c r="L11" i="1"/>
  <c r="K17" i="1"/>
  <c r="C17" i="1"/>
  <c r="C18" i="1" s="1"/>
  <c r="F48" i="9" l="1"/>
  <c r="F47" i="9"/>
  <c r="D47" i="9"/>
  <c r="D48" i="9"/>
  <c r="D40" i="9"/>
  <c r="C40" i="9"/>
  <c r="J6" i="8" a="1"/>
  <c r="J6" i="8" s="1"/>
  <c r="J18" i="8"/>
  <c r="K17" i="8"/>
  <c r="J17" i="8"/>
  <c r="K18" i="8"/>
  <c r="K25" i="8"/>
  <c r="J25" i="8"/>
  <c r="J24" i="8"/>
  <c r="K24" i="8"/>
  <c r="J27" i="8" s="1" a="1"/>
  <c r="B26" i="8"/>
  <c r="C26" i="8"/>
  <c r="K11" i="8"/>
  <c r="J11" i="8"/>
  <c r="J10" i="8"/>
  <c r="K10" i="8"/>
  <c r="J13" i="8" s="1" a="1"/>
  <c r="J7" i="8"/>
  <c r="C15" i="1"/>
  <c r="K18" i="1"/>
  <c r="K15" i="1"/>
  <c r="C16" i="1"/>
  <c r="K16" i="1"/>
  <c r="Z3" i="8" l="1"/>
  <c r="AA3" i="8"/>
  <c r="AB3" i="8"/>
  <c r="Y3" i="8"/>
  <c r="X3" i="8"/>
  <c r="F57" i="9" a="1"/>
  <c r="F58" i="9" s="1"/>
  <c r="D46" i="9"/>
  <c r="G47" i="9"/>
  <c r="G48" i="9"/>
  <c r="P16" i="8" a="1"/>
  <c r="P10" i="8" a="1"/>
  <c r="P26" i="8" a="1"/>
  <c r="P21" i="8" a="1"/>
  <c r="J14" i="8"/>
  <c r="J13" i="8"/>
  <c r="P4" i="8" a="1"/>
  <c r="J20" i="8" a="1"/>
  <c r="J28" i="8"/>
  <c r="J27" i="8"/>
  <c r="C10" i="5"/>
  <c r="C8" i="5"/>
  <c r="E10" i="5"/>
  <c r="E15" i="5" s="1"/>
  <c r="E8" i="5"/>
  <c r="F10" i="5"/>
  <c r="F15" i="5" s="1"/>
  <c r="F8" i="5"/>
  <c r="G10" i="5"/>
  <c r="G15" i="5" s="1"/>
  <c r="G8" i="5"/>
  <c r="D8" i="5"/>
  <c r="D10" i="5"/>
  <c r="D15" i="5" s="1"/>
  <c r="D14" i="5" s="1"/>
  <c r="H8" i="5"/>
  <c r="H10" i="5"/>
  <c r="H15" i="5" s="1"/>
  <c r="H14" i="5" s="1"/>
  <c r="E14" i="5"/>
  <c r="E13" i="5"/>
  <c r="F14" i="5"/>
  <c r="F13" i="5"/>
  <c r="G14" i="5"/>
  <c r="G13" i="5"/>
  <c r="F57" i="9" l="1"/>
  <c r="H57" i="9" s="1"/>
  <c r="H13" i="5"/>
  <c r="P21" i="8"/>
  <c r="P23" i="8" s="1"/>
  <c r="Q21" i="8"/>
  <c r="P10" i="8"/>
  <c r="Q10" i="8"/>
  <c r="P26" i="8"/>
  <c r="Q26" i="8"/>
  <c r="P28" i="8" s="1"/>
  <c r="P16" i="8"/>
  <c r="Q16" i="8"/>
  <c r="J20" i="8"/>
  <c r="J21" i="8"/>
  <c r="P4" i="8"/>
  <c r="Q4" i="8"/>
  <c r="D13" i="5"/>
  <c r="C15" i="5"/>
  <c r="P18" i="8" l="1" a="1"/>
  <c r="P18" i="8" s="1"/>
  <c r="H58" i="9"/>
  <c r="C61" i="9" s="1" a="1"/>
  <c r="P6" i="8"/>
  <c r="P12" i="8"/>
  <c r="C14" i="5"/>
  <c r="C13" i="5"/>
  <c r="C62" i="9" l="1"/>
  <c r="C61" i="9"/>
  <c r="F61" i="9" l="1" a="1"/>
  <c r="G62" i="9" l="1"/>
  <c r="G61" i="9"/>
  <c r="F61" i="9"/>
  <c r="F62" i="9"/>
  <c r="D76" i="9" l="1" a="1"/>
  <c r="E76" i="9" a="1"/>
  <c r="C76" i="9" a="1"/>
  <c r="F76" i="9" a="1"/>
  <c r="G76" i="9" a="1"/>
  <c r="C65" i="9" a="1"/>
  <c r="F76" i="9" l="1"/>
  <c r="F77" i="9"/>
  <c r="E77" i="9"/>
  <c r="E76" i="9"/>
  <c r="G76" i="9"/>
  <c r="G77" i="9"/>
  <c r="C77" i="9"/>
  <c r="C76" i="9"/>
  <c r="D76" i="9"/>
  <c r="D77" i="9"/>
  <c r="D65" i="9"/>
  <c r="C65" i="9"/>
  <c r="D75" i="9" l="1"/>
  <c r="F75" i="9"/>
  <c r="E75" i="9"/>
  <c r="G75" i="9"/>
  <c r="C75" i="9"/>
  <c r="AC56" i="13"/>
  <c r="AC58" i="13"/>
  <c r="AE56" i="13"/>
  <c r="AE58" i="13"/>
  <c r="AG56" i="13"/>
  <c r="AG58" i="13"/>
  <c r="AD58" i="13"/>
  <c r="AD56" i="13"/>
  <c r="AF56" i="13"/>
  <c r="AF58" i="13"/>
  <c r="AC114" i="13"/>
  <c r="AC113" i="13"/>
  <c r="AE114" i="13"/>
  <c r="AE113" i="13"/>
  <c r="AG114" i="13"/>
  <c r="AG113" i="13"/>
  <c r="AD113" i="13"/>
  <c r="AD114" i="13"/>
  <c r="AF113" i="13"/>
  <c r="AF114" i="13"/>
  <c r="W159" i="13"/>
  <c r="W158" i="13"/>
  <c r="Y159" i="13"/>
  <c r="Y158" i="13"/>
  <c r="AA159" i="13"/>
  <c r="AA158" i="13"/>
  <c r="X159" i="13"/>
  <c r="X158" i="13"/>
  <c r="Z158" i="13"/>
  <c r="Z159" i="13"/>
  <c r="J34" i="14"/>
  <c r="J35" i="14"/>
  <c r="J33" i="14"/>
  <c r="L34" i="14"/>
  <c r="L35" i="14"/>
  <c r="L33" i="14"/>
  <c r="N34" i="14"/>
  <c r="N35" i="14"/>
  <c r="N33" i="14"/>
  <c r="K33" i="14"/>
  <c r="K35" i="14"/>
  <c r="K34" i="14"/>
  <c r="M33" i="14"/>
  <c r="M35" i="14"/>
  <c r="M34" i="14"/>
  <c r="O33" i="14"/>
  <c r="O35" i="14"/>
  <c r="O34" i="14"/>
  <c r="AF34" i="14"/>
  <c r="AF35" i="14"/>
  <c r="AF33" i="14"/>
  <c r="AH34" i="14"/>
  <c r="AH35" i="14"/>
  <c r="AH33" i="14"/>
  <c r="AJ34" i="14"/>
  <c r="AJ35" i="14"/>
  <c r="AJ33" i="14"/>
  <c r="AG33" i="14"/>
  <c r="AG35" i="14"/>
  <c r="AG34" i="14"/>
  <c r="AI33" i="14"/>
  <c r="AI35" i="14"/>
  <c r="AI34" i="14"/>
  <c r="AK33" i="14"/>
  <c r="AK35" i="14"/>
  <c r="AK34" i="14"/>
  <c r="D54" i="14"/>
  <c r="D53" i="14"/>
  <c r="D56" i="14"/>
  <c r="D55" i="14"/>
  <c r="F56" i="14"/>
  <c r="F54" i="14"/>
  <c r="F55" i="14"/>
  <c r="F53" i="14"/>
  <c r="H54" i="14"/>
  <c r="H55" i="14"/>
  <c r="H56" i="14"/>
  <c r="H53" i="14"/>
  <c r="J56" i="14"/>
  <c r="J54" i="14"/>
  <c r="J55" i="14"/>
  <c r="J53" i="14"/>
  <c r="E55" i="14"/>
  <c r="E54" i="14"/>
  <c r="E53" i="14"/>
  <c r="E56" i="14"/>
  <c r="G53" i="14"/>
  <c r="G55" i="14"/>
  <c r="G54" i="14"/>
  <c r="G56" i="14"/>
  <c r="I55" i="14"/>
  <c r="I54" i="14"/>
  <c r="I53" i="14"/>
  <c r="I56" i="14"/>
  <c r="O54" i="14"/>
  <c r="O53" i="14"/>
  <c r="O56" i="14"/>
  <c r="O55" i="14"/>
  <c r="Q54" i="14"/>
  <c r="Q55" i="14"/>
  <c r="Q53" i="14"/>
  <c r="Q56" i="14"/>
  <c r="S53" i="14"/>
  <c r="S54" i="14"/>
  <c r="S55" i="14"/>
  <c r="S56" i="14"/>
  <c r="U54" i="14"/>
  <c r="U55" i="14"/>
  <c r="U53" i="14"/>
  <c r="U56" i="14"/>
  <c r="P56" i="14"/>
  <c r="P55" i="14"/>
  <c r="P54" i="14"/>
  <c r="P53" i="14"/>
  <c r="R55" i="14"/>
  <c r="R53" i="14"/>
  <c r="R56" i="14"/>
  <c r="R54" i="14"/>
  <c r="T53" i="14"/>
  <c r="T56" i="14"/>
  <c r="T55" i="14"/>
  <c r="T54" i="14"/>
  <c r="Z54" i="14" l="1"/>
  <c r="Z53" i="14"/>
  <c r="Z56" i="14"/>
  <c r="Z55" i="14"/>
  <c r="AB55" i="14"/>
  <c r="AB54" i="14"/>
  <c r="AB56" i="14"/>
  <c r="AB53" i="14"/>
  <c r="AD55" i="14"/>
  <c r="AD54" i="14"/>
  <c r="AD56" i="14"/>
  <c r="AD53" i="14"/>
  <c r="AF55" i="14"/>
  <c r="AF54" i="14"/>
  <c r="AF56" i="14"/>
  <c r="AF53" i="14"/>
  <c r="AA54" i="14"/>
  <c r="AA55" i="14"/>
  <c r="AA53" i="14"/>
  <c r="AA56" i="14"/>
  <c r="AC54" i="14"/>
  <c r="AC55" i="14"/>
  <c r="AC53" i="14"/>
  <c r="AC56" i="14"/>
  <c r="AE56" i="14"/>
  <c r="AE53" i="14"/>
  <c r="AE54" i="14"/>
  <c r="AE55" i="14"/>
</calcChain>
</file>

<file path=xl/sharedStrings.xml><?xml version="1.0" encoding="utf-8"?>
<sst xmlns="http://schemas.openxmlformats.org/spreadsheetml/2006/main" count="882" uniqueCount="199">
  <si>
    <t>X1</t>
  </si>
  <si>
    <t>X2</t>
  </si>
  <si>
    <t>Objective Function</t>
  </si>
  <si>
    <t>Cell Ref</t>
  </si>
  <si>
    <t>Sign</t>
  </si>
  <si>
    <t>Constraint</t>
  </si>
  <si>
    <t>Subject To</t>
  </si>
  <si>
    <t>&gt;=</t>
  </si>
  <si>
    <t>Decision Variables</t>
  </si>
  <si>
    <t>min z</t>
  </si>
  <si>
    <t>w</t>
  </si>
  <si>
    <t>z</t>
  </si>
  <si>
    <t>x1</t>
  </si>
  <si>
    <t>x2</t>
  </si>
  <si>
    <t>a1</t>
  </si>
  <si>
    <t>e1</t>
  </si>
  <si>
    <t>a2</t>
  </si>
  <si>
    <t>e2</t>
  </si>
  <si>
    <t>rhs</t>
  </si>
  <si>
    <t>ratio</t>
  </si>
  <si>
    <t>Microsoft Excel 14.0 Sensitivity Report</t>
  </si>
  <si>
    <t>Worksheet: [c3 p34 - Korean Auto - Basic LP.xlsx]Solver</t>
  </si>
  <si>
    <t>Report Created: 10/6/2014 9:10:41 AM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</si>
  <si>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</si>
  <si>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</si>
  <si>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</si>
  <si>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</si>
  <si>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</si>
  <si>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</si>
  <si>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</si>
  <si>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</si>
  <si>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</si>
  <si>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</si>
  <si>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</si>
  <si>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</si>
  <si>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</si>
  <si>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</si>
  <si>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</si>
  <si>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R.H. Side</t>
  </si>
  <si>
    <t>$C$8</t>
  </si>
  <si>
    <t>Decision Variables X1</t>
  </si>
  <si>
    <t>$D$8</t>
  </si>
  <si>
    <t>Decision Variables X2</t>
  </si>
  <si>
    <t>$E$5</t>
  </si>
  <si>
    <t>$E$6</t>
  </si>
  <si>
    <t>Primary</t>
  </si>
  <si>
    <t>+</t>
  </si>
  <si>
    <r>
      <t>2x</t>
    </r>
    <r>
      <rPr>
        <sz val="6"/>
        <color theme="1"/>
        <rFont val="Calibri"/>
        <family val="2"/>
        <scheme val="minor"/>
      </rPr>
      <t>2</t>
    </r>
  </si>
  <si>
    <t>s.t.</t>
  </si>
  <si>
    <r>
      <t>2x</t>
    </r>
    <r>
      <rPr>
        <sz val="6"/>
        <color theme="1"/>
        <rFont val="Calibri"/>
        <family val="2"/>
        <scheme val="minor"/>
      </rPr>
      <t>1</t>
    </r>
  </si>
  <si>
    <t>≤</t>
  </si>
  <si>
    <r>
      <t>x</t>
    </r>
    <r>
      <rPr>
        <sz val="6"/>
        <color theme="1"/>
        <rFont val="Calibri"/>
        <family val="2"/>
        <scheme val="minor"/>
      </rPr>
      <t xml:space="preserve">1, </t>
    </r>
    <r>
      <rPr>
        <sz val="11"/>
        <color theme="1"/>
        <rFont val="Calibri"/>
        <family val="2"/>
        <scheme val="minor"/>
      </rPr>
      <t>x</t>
    </r>
    <r>
      <rPr>
        <sz val="6"/>
        <color theme="1"/>
        <rFont val="Calibri"/>
        <family val="2"/>
        <scheme val="minor"/>
      </rPr>
      <t>2</t>
    </r>
  </si>
  <si>
    <t>≥</t>
  </si>
  <si>
    <t>Min z</t>
  </si>
  <si>
    <r>
      <t>50x</t>
    </r>
    <r>
      <rPr>
        <sz val="6"/>
        <color theme="1"/>
        <rFont val="Calibri"/>
        <family val="2"/>
        <scheme val="minor"/>
      </rPr>
      <t>1</t>
    </r>
  </si>
  <si>
    <r>
      <t>100x</t>
    </r>
    <r>
      <rPr>
        <sz val="6"/>
        <color theme="1"/>
        <rFont val="Calibri"/>
        <family val="2"/>
        <scheme val="minor"/>
      </rPr>
      <t>2</t>
    </r>
  </si>
  <si>
    <r>
      <t>7x</t>
    </r>
    <r>
      <rPr>
        <sz val="6"/>
        <color theme="1"/>
        <rFont val="Calibri"/>
        <family val="2"/>
        <scheme val="minor"/>
      </rPr>
      <t>1</t>
    </r>
  </si>
  <si>
    <r>
      <t>12x</t>
    </r>
    <r>
      <rPr>
        <sz val="6"/>
        <color theme="1"/>
        <rFont val="Calibri"/>
        <family val="2"/>
        <scheme val="minor"/>
      </rPr>
      <t>2</t>
    </r>
  </si>
  <si>
    <t>Duality</t>
  </si>
  <si>
    <r>
      <t>2y</t>
    </r>
    <r>
      <rPr>
        <sz val="6"/>
        <color theme="1"/>
        <rFont val="Calibri"/>
        <family val="2"/>
        <scheme val="minor"/>
      </rPr>
      <t>1</t>
    </r>
  </si>
  <si>
    <r>
      <t>y</t>
    </r>
    <r>
      <rPr>
        <sz val="6"/>
        <color theme="1"/>
        <rFont val="Calibri"/>
        <family val="2"/>
        <scheme val="minor"/>
      </rPr>
      <t xml:space="preserve">1, </t>
    </r>
    <r>
      <rPr>
        <sz val="11"/>
        <color theme="1"/>
        <rFont val="Calibri"/>
        <family val="2"/>
        <scheme val="minor"/>
      </rPr>
      <t>y</t>
    </r>
    <r>
      <rPr>
        <sz val="6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>y</t>
    </r>
    <r>
      <rPr>
        <sz val="6"/>
        <color theme="1"/>
        <rFont val="Calibri"/>
        <family val="2"/>
        <scheme val="minor"/>
      </rPr>
      <t>3</t>
    </r>
  </si>
  <si>
    <r>
      <t>28y</t>
    </r>
    <r>
      <rPr>
        <sz val="6"/>
        <color theme="1"/>
        <rFont val="Calibri"/>
        <family val="2"/>
        <scheme val="minor"/>
      </rPr>
      <t>1</t>
    </r>
  </si>
  <si>
    <r>
      <t>24y</t>
    </r>
    <r>
      <rPr>
        <sz val="6"/>
        <color theme="1"/>
        <rFont val="Calibri"/>
        <family val="2"/>
        <scheme val="minor"/>
      </rPr>
      <t>2</t>
    </r>
  </si>
  <si>
    <r>
      <t>7y</t>
    </r>
    <r>
      <rPr>
        <sz val="6"/>
        <color theme="1"/>
        <rFont val="Calibri"/>
        <family val="2"/>
        <scheme val="minor"/>
      </rPr>
      <t>1</t>
    </r>
  </si>
  <si>
    <r>
      <t>2y</t>
    </r>
    <r>
      <rPr>
        <sz val="6"/>
        <color theme="1"/>
        <rFont val="Calibri"/>
        <family val="2"/>
        <scheme val="minor"/>
      </rPr>
      <t>2</t>
    </r>
  </si>
  <si>
    <r>
      <t>12y</t>
    </r>
    <r>
      <rPr>
        <sz val="6"/>
        <color theme="1"/>
        <rFont val="Calibri"/>
        <family val="2"/>
        <scheme val="minor"/>
      </rPr>
      <t>2</t>
    </r>
  </si>
  <si>
    <t>T-i</t>
  </si>
  <si>
    <t>T-1</t>
  </si>
  <si>
    <t>T-*</t>
  </si>
  <si>
    <r>
      <t>X</t>
    </r>
    <r>
      <rPr>
        <b/>
        <sz val="8"/>
        <color theme="1"/>
        <rFont val="Calibri"/>
        <family val="2"/>
        <scheme val="minor"/>
      </rPr>
      <t>nbv</t>
    </r>
  </si>
  <si>
    <r>
      <t>X</t>
    </r>
    <r>
      <rPr>
        <b/>
        <sz val="8"/>
        <color theme="1"/>
        <rFont val="Calibri"/>
        <family val="2"/>
        <scheme val="minor"/>
      </rPr>
      <t>bv</t>
    </r>
  </si>
  <si>
    <t>N</t>
  </si>
  <si>
    <t>B</t>
  </si>
  <si>
    <t>b</t>
  </si>
  <si>
    <r>
      <t>C</t>
    </r>
    <r>
      <rPr>
        <b/>
        <sz val="8"/>
        <color theme="1"/>
        <rFont val="Calibri"/>
        <family val="2"/>
        <scheme val="minor"/>
      </rPr>
      <t>nbv</t>
    </r>
  </si>
  <si>
    <r>
      <t>C</t>
    </r>
    <r>
      <rPr>
        <b/>
        <sz val="8"/>
        <color theme="1"/>
        <rFont val="Calibri"/>
        <family val="2"/>
        <scheme val="minor"/>
      </rPr>
      <t>bv</t>
    </r>
  </si>
  <si>
    <t>det.</t>
  </si>
  <si>
    <r>
      <t>B</t>
    </r>
    <r>
      <rPr>
        <b/>
        <sz val="8"/>
        <color theme="1"/>
        <rFont val="Calibri"/>
        <family val="2"/>
        <scheme val="minor"/>
      </rPr>
      <t>(Coeff.)</t>
    </r>
  </si>
  <si>
    <r>
      <t>B</t>
    </r>
    <r>
      <rPr>
        <b/>
        <sz val="8"/>
        <color theme="1"/>
        <rFont val="Calibri"/>
        <family val="2"/>
        <scheme val="minor"/>
      </rPr>
      <t>(Adjoint)</t>
    </r>
  </si>
  <si>
    <r>
      <t>B</t>
    </r>
    <r>
      <rPr>
        <b/>
        <sz val="8"/>
        <color theme="1"/>
        <rFont val="Calibri"/>
        <family val="2"/>
        <scheme val="minor"/>
      </rPr>
      <t>-1</t>
    </r>
  </si>
  <si>
    <r>
      <t>A</t>
    </r>
    <r>
      <rPr>
        <b/>
        <sz val="8"/>
        <color theme="1"/>
        <rFont val="Calibri"/>
        <family val="2"/>
        <scheme val="minor"/>
      </rPr>
      <t>1*</t>
    </r>
    <r>
      <rPr>
        <b/>
        <sz val="11"/>
        <color theme="1"/>
        <rFont val="Calibri"/>
        <family val="2"/>
        <scheme val="minor"/>
      </rPr>
      <t xml:space="preserve"> = 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x A</t>
    </r>
    <r>
      <rPr>
        <b/>
        <sz val="8"/>
        <color theme="1"/>
        <rFont val="Calibri"/>
        <family val="2"/>
        <scheme val="minor"/>
      </rPr>
      <t>1</t>
    </r>
  </si>
  <si>
    <t>=</t>
  </si>
  <si>
    <t>x</t>
  </si>
  <si>
    <r>
      <t>A</t>
    </r>
    <r>
      <rPr>
        <b/>
        <sz val="8"/>
        <color theme="1"/>
        <rFont val="Calibri"/>
        <family val="2"/>
        <scheme val="minor"/>
      </rPr>
      <t>2*</t>
    </r>
    <r>
      <rPr>
        <b/>
        <sz val="11"/>
        <color theme="1"/>
        <rFont val="Calibri"/>
        <family val="2"/>
        <scheme val="minor"/>
      </rPr>
      <t xml:space="preserve"> = 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x A</t>
    </r>
    <r>
      <rPr>
        <b/>
        <sz val="8"/>
        <color theme="1"/>
        <rFont val="Calibri"/>
        <family val="2"/>
        <scheme val="minor"/>
      </rPr>
      <t>2</t>
    </r>
  </si>
  <si>
    <r>
      <t>A</t>
    </r>
    <r>
      <rPr>
        <b/>
        <sz val="8"/>
        <color theme="1"/>
        <rFont val="Calibri"/>
        <family val="2"/>
        <scheme val="minor"/>
      </rPr>
      <t>3*</t>
    </r>
    <r>
      <rPr>
        <b/>
        <sz val="11"/>
        <color theme="1"/>
        <rFont val="Calibri"/>
        <family val="2"/>
        <scheme val="minor"/>
      </rPr>
      <t xml:space="preserve"> = 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x A</t>
    </r>
    <r>
      <rPr>
        <b/>
        <sz val="8"/>
        <color theme="1"/>
        <rFont val="Calibri"/>
        <family val="2"/>
        <scheme val="minor"/>
      </rPr>
      <t>3</t>
    </r>
  </si>
  <si>
    <r>
      <t>A</t>
    </r>
    <r>
      <rPr>
        <b/>
        <sz val="8"/>
        <color theme="1"/>
        <rFont val="Calibri"/>
        <family val="2"/>
        <scheme val="minor"/>
      </rPr>
      <t>4*</t>
    </r>
    <r>
      <rPr>
        <b/>
        <sz val="11"/>
        <color theme="1"/>
        <rFont val="Calibri"/>
        <family val="2"/>
        <scheme val="minor"/>
      </rPr>
      <t xml:space="preserve"> = 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x A</t>
    </r>
    <r>
      <rPr>
        <b/>
        <sz val="8"/>
        <color theme="1"/>
        <rFont val="Calibri"/>
        <family val="2"/>
        <scheme val="minor"/>
      </rPr>
      <t>4</t>
    </r>
  </si>
  <si>
    <r>
      <t>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</si>
  <si>
    <r>
      <t>C</t>
    </r>
    <r>
      <rPr>
        <b/>
        <sz val="8"/>
        <color theme="1"/>
        <rFont val="Calibri"/>
        <family val="2"/>
        <scheme val="minor"/>
      </rPr>
      <t>1*</t>
    </r>
    <r>
      <rPr>
        <b/>
        <sz val="11"/>
        <color theme="1"/>
        <rFont val="Calibri"/>
        <family val="2"/>
        <scheme val="minor"/>
      </rPr>
      <t xml:space="preserve"> = (C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x A</t>
    </r>
    <r>
      <rPr>
        <b/>
        <sz val="8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) - C</t>
    </r>
    <r>
      <rPr>
        <b/>
        <sz val="8"/>
        <color theme="1"/>
        <rFont val="Calibri"/>
        <family val="2"/>
        <scheme val="minor"/>
      </rPr>
      <t>1</t>
    </r>
  </si>
  <si>
    <t>-</t>
  </si>
  <si>
    <r>
      <t>C</t>
    </r>
    <r>
      <rPr>
        <b/>
        <sz val="8"/>
        <color theme="1"/>
        <rFont val="Calibri"/>
        <family val="2"/>
        <scheme val="minor"/>
      </rPr>
      <t>2*</t>
    </r>
    <r>
      <rPr>
        <b/>
        <sz val="11"/>
        <color theme="1"/>
        <rFont val="Calibri"/>
        <family val="2"/>
        <scheme val="minor"/>
      </rPr>
      <t xml:space="preserve"> = (C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x A</t>
    </r>
    <r>
      <rPr>
        <b/>
        <sz val="8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 - C</t>
    </r>
    <r>
      <rPr>
        <b/>
        <sz val="8"/>
        <color theme="1"/>
        <rFont val="Calibri"/>
        <family val="2"/>
        <scheme val="minor"/>
      </rPr>
      <t>2</t>
    </r>
  </si>
  <si>
    <r>
      <t>rhs* = 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x b</t>
    </r>
  </si>
  <si>
    <r>
      <t>S</t>
    </r>
    <r>
      <rPr>
        <b/>
        <sz val="8"/>
        <color theme="1"/>
        <rFont val="Calibri"/>
        <family val="2"/>
        <scheme val="minor"/>
      </rPr>
      <t>1*</t>
    </r>
    <r>
      <rPr>
        <b/>
        <sz val="11"/>
        <color theme="1"/>
        <rFont val="Calibri"/>
        <family val="2"/>
        <scheme val="minor"/>
      </rPr>
      <t xml:space="preserve"> = 1</t>
    </r>
    <r>
      <rPr>
        <b/>
        <sz val="8"/>
        <color theme="1"/>
        <rFont val="Calibri"/>
        <family val="2"/>
        <scheme val="minor"/>
      </rPr>
      <t>st</t>
    </r>
    <r>
      <rPr>
        <b/>
        <sz val="11"/>
        <color theme="1"/>
        <rFont val="Calibri"/>
        <family val="2"/>
        <scheme val="minor"/>
      </rPr>
      <t xml:space="preserve"> Element in 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</si>
  <si>
    <r>
      <t>S</t>
    </r>
    <r>
      <rPr>
        <b/>
        <sz val="8"/>
        <color theme="1"/>
        <rFont val="Calibri"/>
        <family val="2"/>
        <scheme val="minor"/>
      </rPr>
      <t>2*</t>
    </r>
    <r>
      <rPr>
        <b/>
        <sz val="11"/>
        <color theme="1"/>
        <rFont val="Calibri"/>
        <family val="2"/>
        <scheme val="minor"/>
      </rPr>
      <t xml:space="preserve"> = 2</t>
    </r>
    <r>
      <rPr>
        <b/>
        <sz val="8"/>
        <color theme="1"/>
        <rFont val="Calibri"/>
        <family val="2"/>
        <scheme val="minor"/>
      </rPr>
      <t>nd</t>
    </r>
    <r>
      <rPr>
        <b/>
        <sz val="11"/>
        <color theme="1"/>
        <rFont val="Calibri"/>
        <family val="2"/>
        <scheme val="minor"/>
      </rPr>
      <t xml:space="preserve"> Element in 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</si>
  <si>
    <r>
      <t>C</t>
    </r>
    <r>
      <rPr>
        <b/>
        <sz val="8"/>
        <color theme="1"/>
        <rFont val="Calibri"/>
        <family val="2"/>
        <scheme val="minor"/>
      </rPr>
      <t>bvB</t>
    </r>
    <r>
      <rPr>
        <b/>
        <sz val="11"/>
        <color theme="1"/>
        <rFont val="Calibri"/>
        <family val="2"/>
        <scheme val="minor"/>
      </rPr>
      <t>-1</t>
    </r>
  </si>
  <si>
    <t>Price Out</t>
  </si>
  <si>
    <t>A1</t>
  </si>
  <si>
    <t>A2</t>
  </si>
  <si>
    <t>T-2</t>
  </si>
  <si>
    <t>I</t>
  </si>
  <si>
    <t>A1*</t>
  </si>
  <si>
    <t>E</t>
  </si>
  <si>
    <t>A2*</t>
  </si>
  <si>
    <t>Max w =</t>
  </si>
  <si>
    <t>Problem</t>
  </si>
  <si>
    <t>Korean Auto manufactures luxury cars and trucks.  The company believes that its most likely customers are high-income women and men.  To reach these groups, Korean Auto has embarked on an ambitious TV advertising campaign and has decided to purchase 1-minute commercial spots on two types of programmes:  comedy shows and football games.  Each comedy commercial is seen by 7 million high-income women and 2 million high-income men.  Each football commercial is seen by 2 million high-income women and 12 million high-income men.  A 1-minute comedy ad costs ¥50 000, and a 1-minute football ad costs ¥100 000.  Korean Auto would like the commercials to be seen by at least 28 million high-income women and 24 million high-income men.  Use linear programming to determine how Korean Auto can meet its advertising requirements at minimum cost.</t>
  </si>
  <si>
    <t>Binding Constraints = b1, b2</t>
  </si>
  <si>
    <t xml:space="preserve">\ </t>
  </si>
  <si>
    <t>Maximum Decrease of c1 ratio = b1 ratio</t>
  </si>
  <si>
    <t>and</t>
  </si>
  <si>
    <t>Maximum Increase of c1 ratio = b2 ratio</t>
  </si>
  <si>
    <t>if</t>
  </si>
  <si>
    <t>a:b=c:d</t>
  </si>
  <si>
    <t>b1</t>
  </si>
  <si>
    <t>then</t>
  </si>
  <si>
    <t>a=b.c/d</t>
  </si>
  <si>
    <t>b=a.d/c</t>
  </si>
  <si>
    <t>D</t>
  </si>
  <si>
    <t>c1</t>
  </si>
  <si>
    <t>b2</t>
  </si>
  <si>
    <t>Maximum Decrease of c2 ratio = b2 ratio</t>
  </si>
  <si>
    <t>Maximum Increase of c2 ratio = b1 ratio</t>
  </si>
  <si>
    <t>c2</t>
  </si>
  <si>
    <t>Comedy Add</t>
  </si>
  <si>
    <t>Football Add</t>
  </si>
  <si>
    <t>HIW</t>
  </si>
  <si>
    <t>HIM</t>
  </si>
  <si>
    <t>Range Comedy Add</t>
  </si>
  <si>
    <t>Range Football Add</t>
  </si>
  <si>
    <t>c1:100=7:2</t>
  </si>
  <si>
    <t>c1=350</t>
  </si>
  <si>
    <t>c1:100=2:12</t>
  </si>
  <si>
    <t>c1=16.6</t>
  </si>
  <si>
    <t>50:c2=2:12</t>
  </si>
  <si>
    <t>50:c2=7:2</t>
  </si>
  <si>
    <t>c2=14.3</t>
  </si>
  <si>
    <t>c2=300</t>
  </si>
  <si>
    <t>Range HIW</t>
  </si>
  <si>
    <t>Range HIM</t>
  </si>
  <si>
    <t>Maximum Decrease of b2 = 6</t>
  </si>
  <si>
    <t>Maximum Decrease of b1 = 4</t>
  </si>
  <si>
    <t>Maximum Increase of b1 = 84</t>
  </si>
  <si>
    <t>Maximum Increase of b2 = 168</t>
  </si>
  <si>
    <t>Range Bv x1</t>
  </si>
  <si>
    <r>
      <t xml:space="preserve">50 + </t>
    </r>
    <r>
      <rPr>
        <sz val="11"/>
        <color theme="1"/>
        <rFont val="Symbol"/>
        <family val="1"/>
        <charset val="2"/>
      </rPr>
      <t>D</t>
    </r>
  </si>
  <si>
    <r>
      <t>5 + 0.2</t>
    </r>
    <r>
      <rPr>
        <sz val="11"/>
        <color theme="1"/>
        <rFont val="Symbol"/>
        <family val="1"/>
        <charset val="2"/>
      </rPr>
      <t>D</t>
    </r>
  </si>
  <si>
    <r>
      <t>7.5 - 0.025</t>
    </r>
    <r>
      <rPr>
        <sz val="11"/>
        <color theme="1"/>
        <rFont val="Symbol"/>
        <family val="1"/>
        <charset val="2"/>
      </rPr>
      <t>D</t>
    </r>
  </si>
  <si>
    <r>
      <t>C1</t>
    </r>
    <r>
      <rPr>
        <b/>
        <sz val="9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= (C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x A1) - C1</t>
    </r>
  </si>
  <si>
    <r>
      <t>C2</t>
    </r>
    <r>
      <rPr>
        <b/>
        <sz val="9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= (C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x A2) - C2</t>
    </r>
  </si>
  <si>
    <r>
      <t>e1* = 1</t>
    </r>
    <r>
      <rPr>
        <b/>
        <sz val="8"/>
        <color theme="1"/>
        <rFont val="Calibri"/>
        <family val="2"/>
        <scheme val="minor"/>
      </rPr>
      <t>st</t>
    </r>
    <r>
      <rPr>
        <b/>
        <sz val="11"/>
        <color theme="1"/>
        <rFont val="Calibri"/>
        <family val="2"/>
        <scheme val="minor"/>
      </rPr>
      <t xml:space="preserve"> 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</si>
  <si>
    <r>
      <t>e2* = 2</t>
    </r>
    <r>
      <rPr>
        <b/>
        <sz val="8"/>
        <color theme="1"/>
        <rFont val="Calibri"/>
        <family val="2"/>
        <scheme val="minor"/>
      </rPr>
      <t>nd</t>
    </r>
    <r>
      <rPr>
        <b/>
        <sz val="11"/>
        <color theme="1"/>
        <rFont val="Calibri"/>
        <family val="2"/>
        <scheme val="minor"/>
      </rPr>
      <t xml:space="preserve"> 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</si>
  <si>
    <r>
      <t>rhs</t>
    </r>
    <r>
      <rPr>
        <b/>
        <sz val="9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= 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x b</t>
    </r>
  </si>
  <si>
    <t>Range</t>
  </si>
  <si>
    <r>
      <t>320+4</t>
    </r>
    <r>
      <rPr>
        <sz val="11"/>
        <color theme="1"/>
        <rFont val="Symbol"/>
        <family val="1"/>
        <charset val="2"/>
      </rPr>
      <t>D</t>
    </r>
  </si>
  <si>
    <t>320 + 4D</t>
  </si>
  <si>
    <t>Change Bv x1 inside range</t>
  </si>
  <si>
    <r>
      <t>C2</t>
    </r>
    <r>
      <rPr>
        <b/>
        <sz val="9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= (C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x A2) - C1</t>
    </r>
  </si>
  <si>
    <t>Change Bv x1 outside range</t>
  </si>
  <si>
    <r>
      <t>e1* = -(1</t>
    </r>
    <r>
      <rPr>
        <b/>
        <sz val="8"/>
        <color theme="1"/>
        <rFont val="Calibri"/>
        <family val="2"/>
        <scheme val="minor"/>
      </rPr>
      <t>st</t>
    </r>
    <r>
      <rPr>
        <b/>
        <sz val="11"/>
        <color theme="1"/>
        <rFont val="Calibri"/>
        <family val="2"/>
        <scheme val="minor"/>
      </rPr>
      <t xml:space="preserve"> 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</si>
  <si>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e2* = -(2</t>
    </r>
    <r>
      <rPr>
        <b/>
        <sz val="8"/>
        <color theme="1"/>
        <rFont val="Calibri"/>
        <family val="2"/>
        <scheme val="minor"/>
      </rPr>
      <t>nd</t>
    </r>
    <r>
      <rPr>
        <b/>
        <sz val="11"/>
        <color theme="1"/>
        <rFont val="Calibri"/>
        <family val="2"/>
        <scheme val="minor"/>
      </rPr>
      <t xml:space="preserve"> C</t>
    </r>
    <r>
      <rPr>
        <b/>
        <sz val="8"/>
        <color theme="1"/>
        <rFont val="Calibri"/>
        <family val="2"/>
        <scheme val="minor"/>
      </rPr>
      <t>bv</t>
    </r>
    <r>
      <rPr>
        <b/>
        <sz val="11"/>
        <color theme="1"/>
        <rFont val="Calibri"/>
        <family val="2"/>
        <scheme val="minor"/>
      </rPr>
      <t>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</si>
  <si>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-5 - 0.2D</t>
  </si>
  <si>
    <t>0.025D - 7.5</t>
  </si>
  <si>
    <t>Range Bv x2</t>
  </si>
  <si>
    <r>
      <t xml:space="preserve">100 + </t>
    </r>
    <r>
      <rPr>
        <sz val="11"/>
        <color theme="1"/>
        <rFont val="Symbol"/>
        <family val="1"/>
        <charset val="2"/>
      </rPr>
      <t>D</t>
    </r>
  </si>
  <si>
    <r>
      <t>5 - 0.025</t>
    </r>
    <r>
      <rPr>
        <sz val="11"/>
        <color theme="1"/>
        <rFont val="Symbol"/>
        <family val="1"/>
        <charset val="2"/>
      </rPr>
      <t>D</t>
    </r>
  </si>
  <si>
    <r>
      <t>7.5 + 0.0875</t>
    </r>
    <r>
      <rPr>
        <sz val="11"/>
        <color theme="1"/>
        <rFont val="Symbol"/>
        <family val="1"/>
        <charset val="2"/>
      </rPr>
      <t>D</t>
    </r>
  </si>
  <si>
    <t>- 7.5 - 0.0875D</t>
  </si>
  <si>
    <t>320 + 1.4D</t>
  </si>
  <si>
    <t>0.025D - 5</t>
  </si>
  <si>
    <t>Range  b1</t>
  </si>
  <si>
    <r>
      <t xml:space="preserve">28 + </t>
    </r>
    <r>
      <rPr>
        <sz val="11"/>
        <color theme="1"/>
        <rFont val="Symbol"/>
        <family val="1"/>
        <charset val="2"/>
      </rPr>
      <t>D</t>
    </r>
  </si>
  <si>
    <r>
      <t>b* = B</t>
    </r>
    <r>
      <rPr>
        <b/>
        <sz val="8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x b</t>
    </r>
  </si>
  <si>
    <r>
      <t>3.6 + 0.15</t>
    </r>
    <r>
      <rPr>
        <sz val="11"/>
        <color theme="1"/>
        <rFont val="Symbol"/>
        <family val="1"/>
        <charset val="2"/>
      </rPr>
      <t>D</t>
    </r>
  </si>
  <si>
    <r>
      <t>1.4 - 0.025</t>
    </r>
    <r>
      <rPr>
        <sz val="11"/>
        <color theme="1"/>
        <rFont val="Symbol"/>
        <family val="1"/>
        <charset val="2"/>
      </rPr>
      <t>D</t>
    </r>
  </si>
  <si>
    <r>
      <t>320 + 5</t>
    </r>
    <r>
      <rPr>
        <sz val="11"/>
        <color theme="1"/>
        <rFont val="Symbol"/>
        <family val="1"/>
        <charset val="2"/>
      </rPr>
      <t>D</t>
    </r>
  </si>
  <si>
    <t>Change b1 inside range</t>
  </si>
  <si>
    <t>Change b1 outside range</t>
  </si>
  <si>
    <t>Sub-Problem 1</t>
  </si>
  <si>
    <t>Z</t>
  </si>
  <si>
    <r>
      <t xml:space="preserve">Sub-Problem 2: x1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 xml:space="preserve"> 4</t>
    </r>
  </si>
  <si>
    <t>1-3</t>
  </si>
  <si>
    <t>e3</t>
  </si>
  <si>
    <t>T-*1</t>
  </si>
  <si>
    <r>
      <t xml:space="preserve">Sub-Problem 3: x1 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 xml:space="preserve"> 3</t>
    </r>
  </si>
  <si>
    <t>(1-3) * -1</t>
  </si>
  <si>
    <t>s3</t>
  </si>
  <si>
    <t>2-4</t>
  </si>
  <si>
    <t>e4</t>
  </si>
  <si>
    <t>T-*2</t>
  </si>
  <si>
    <t>Sub-Problem 4: x2 ≥ 2</t>
  </si>
  <si>
    <t>-(2-4)</t>
  </si>
  <si>
    <t>s4</t>
  </si>
  <si>
    <r>
      <t xml:space="preserve">Sub-Problem 5: x2 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 xml:space="preserve"> 1</t>
    </r>
  </si>
  <si>
    <t>Sub-Problem 6: x2 ≥ 4</t>
  </si>
  <si>
    <r>
      <t xml:space="preserve">Sub-Problem 7: x2 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 xml:space="preserve"> 3</t>
    </r>
  </si>
  <si>
    <t>Sub-Problem 8: x1 ≥ 3</t>
  </si>
  <si>
    <t>1-5</t>
  </si>
  <si>
    <t>e5</t>
  </si>
  <si>
    <r>
      <t xml:space="preserve">Sub-Problem 9: x1 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 xml:space="preserve"> 2</t>
    </r>
  </si>
  <si>
    <t>-(1-5)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</si>
</sst>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3">
    <xf numFmtId="0" fontId="0" fillId="0" borderId="0" xfId="0"/>
    <xf numFmtId="13" fontId="0" fillId="0" borderId="0" xfId="0" applyNumberFormat="1"/>
    <xf numFmtId="13" fontId="0" fillId="0" borderId="1" xfId="0" applyNumberFormat="1" applyBorder="1"/>
    <xf numFmtId="13" fontId="1" fillId="0" borderId="2" xfId="0" applyNumberFormat="1" applyFont="1" applyBorder="1"/>
    <xf numFmtId="13" fontId="1" fillId="0" borderId="3" xfId="0" applyNumberFormat="1" applyFont="1" applyBorder="1"/>
    <xf numFmtId="13" fontId="1" fillId="0" borderId="1" xfId="0" applyNumberFormat="1" applyFont="1" applyFill="1" applyBorder="1"/>
    <xf numFmtId="13" fontId="1" fillId="0" borderId="2" xfId="0" applyNumberFormat="1" applyFont="1" applyFill="1" applyBorder="1"/>
    <xf numFmtId="13" fontId="1" fillId="0" borderId="3" xfId="0" applyNumberFormat="1" applyFont="1" applyFill="1" applyBorder="1"/>
    <xf numFmtId="13" fontId="1" fillId="0" borderId="4" xfId="0" applyNumberFormat="1" applyFont="1" applyBorder="1"/>
    <xf numFmtId="13" fontId="0" fillId="0" borderId="0" xfId="0" applyNumberFormat="1" applyBorder="1"/>
    <xf numFmtId="13" fontId="0" fillId="0" borderId="5" xfId="0" applyNumberFormat="1" applyBorder="1"/>
    <xf numFmtId="13" fontId="1" fillId="0" borderId="6" xfId="0" applyNumberFormat="1" applyFont="1" applyBorder="1"/>
    <xf numFmtId="13" fontId="0" fillId="0" borderId="7" xfId="0" applyNumberFormat="1" applyBorder="1"/>
    <xf numFmtId="13" fontId="0" fillId="0" borderId="8" xfId="0" applyNumberFormat="1" applyBorder="1"/>
    <xf numFmtId="13" fontId="1" fillId="2" borderId="4" xfId="0" applyNumberFormat="1" applyFont="1" applyFill="1" applyBorder="1"/>
    <xf numFmtId="13" fontId="0" fillId="2" borderId="0" xfId="0" applyNumberFormat="1" applyFill="1" applyBorder="1"/>
    <xf numFmtId="13" fontId="0" fillId="2" borderId="5" xfId="0" applyNumberFormat="1" applyFill="1" applyBorder="1"/>
    <xf numFmtId="13" fontId="1" fillId="3" borderId="2" xfId="0" applyNumberFormat="1" applyFont="1" applyFill="1" applyBorder="1"/>
    <xf numFmtId="13" fontId="0" fillId="3" borderId="0" xfId="0" applyNumberFormat="1" applyFill="1" applyBorder="1"/>
    <xf numFmtId="13" fontId="0" fillId="3" borderId="7" xfId="0" applyNumberFormat="1" applyFill="1" applyBorder="1"/>
    <xf numFmtId="13" fontId="1" fillId="3" borderId="6" xfId="0" applyNumberFormat="1" applyFont="1" applyFill="1" applyBorder="1"/>
    <xf numFmtId="13" fontId="0" fillId="3" borderId="8" xfId="0" applyNumberFormat="1" applyFill="1" applyBorder="1"/>
    <xf numFmtId="13" fontId="0" fillId="4" borderId="7" xfId="0" applyNumberFormat="1" applyFill="1" applyBorder="1"/>
    <xf numFmtId="13" fontId="0" fillId="5" borderId="0" xfId="0" applyNumberFormat="1" applyFill="1" applyBorder="1"/>
    <xf numFmtId="13" fontId="1" fillId="3" borderId="4" xfId="0" applyNumberFormat="1" applyFont="1" applyFill="1" applyBorder="1"/>
    <xf numFmtId="13" fontId="0" fillId="3" borderId="5" xfId="0" applyNumberFormat="1" applyFill="1" applyBorder="1"/>
    <xf numFmtId="13" fontId="0" fillId="4" borderId="0" xfId="0" applyNumberFormat="1" applyFill="1" applyBorder="1"/>
    <xf numFmtId="13" fontId="1" fillId="5" borderId="2" xfId="0" applyNumberFormat="1" applyFont="1" applyFill="1" applyBorder="1"/>
    <xf numFmtId="13" fontId="0" fillId="5" borderId="7" xfId="0" applyNumberFormat="1" applyFill="1" applyBorder="1"/>
    <xf numFmtId="13" fontId="1" fillId="6" borderId="2" xfId="0" applyNumberFormat="1" applyFont="1" applyFill="1" applyBorder="1"/>
    <xf numFmtId="13" fontId="1" fillId="6" borderId="4" xfId="0" applyNumberFormat="1" applyFont="1" applyFill="1" applyBorder="1"/>
    <xf numFmtId="0" fontId="1" fillId="0" borderId="0" xfId="0" applyFont="1"/>
    <xf numFmtId="0" fontId="0" fillId="0" borderId="11" xfId="0" applyFill="1" applyBorder="1" applyAlignment="1"/>
    <xf numFmtId="0" fontId="0" fillId="0" borderId="12" xfId="0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NumberFormat="1" applyFont="1" applyBorder="1"/>
    <xf numFmtId="0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1" fillId="0" borderId="4" xfId="0" applyNumberFormat="1" applyFont="1" applyFill="1" applyBorder="1"/>
    <xf numFmtId="0" fontId="1" fillId="0" borderId="4" xfId="0" applyFont="1" applyBorder="1"/>
    <xf numFmtId="0" fontId="4" fillId="0" borderId="0" xfId="0" applyNumberFormat="1" applyFont="1" applyBorder="1"/>
    <xf numFmtId="0" fontId="0" fillId="0" borderId="5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NumberForma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0" xfId="0" applyNumberFormat="1" applyFont="1" applyFill="1" applyBorder="1"/>
    <xf numFmtId="13" fontId="0" fillId="0" borderId="0" xfId="0" applyNumberFormat="1" applyFill="1" applyBorder="1"/>
    <xf numFmtId="13" fontId="1" fillId="0" borderId="4" xfId="0" applyNumberFormat="1" applyFont="1" applyFill="1" applyBorder="1"/>
    <xf numFmtId="13" fontId="0" fillId="0" borderId="5" xfId="0" applyNumberFormat="1" applyFill="1" applyBorder="1"/>
    <xf numFmtId="13" fontId="1" fillId="0" borderId="6" xfId="0" applyNumberFormat="1" applyFont="1" applyFill="1" applyBorder="1"/>
    <xf numFmtId="13" fontId="0" fillId="0" borderId="7" xfId="0" applyNumberFormat="1" applyFill="1" applyBorder="1"/>
    <xf numFmtId="13" fontId="0" fillId="0" borderId="8" xfId="0" applyNumberFormat="1" applyFill="1" applyBorder="1"/>
    <xf numFmtId="13" fontId="0" fillId="6" borderId="0" xfId="0" applyNumberFormat="1" applyFill="1" applyBorder="1"/>
    <xf numFmtId="13" fontId="0" fillId="6" borderId="7" xfId="0" applyNumberFormat="1" applyFill="1" applyBorder="1"/>
    <xf numFmtId="13" fontId="1" fillId="0" borderId="1" xfId="0" applyNumberFormat="1" applyFont="1" applyBorder="1"/>
    <xf numFmtId="13" fontId="0" fillId="5" borderId="5" xfId="0" applyNumberFormat="1" applyFill="1" applyBorder="1"/>
    <xf numFmtId="13" fontId="0" fillId="5" borderId="8" xfId="0" applyNumberFormat="1" applyFill="1" applyBorder="1"/>
    <xf numFmtId="0" fontId="1" fillId="0" borderId="2" xfId="0" applyNumberFormat="1" applyFont="1" applyFill="1" applyBorder="1"/>
    <xf numFmtId="0" fontId="1" fillId="0" borderId="3" xfId="0" applyNumberFormat="1" applyFont="1" applyFill="1" applyBorder="1"/>
    <xf numFmtId="0" fontId="0" fillId="0" borderId="0" xfId="0" applyNumberFormat="1" applyFill="1" applyBorder="1"/>
    <xf numFmtId="0" fontId="0" fillId="0" borderId="5" xfId="0" applyNumberFormat="1" applyFill="1" applyBorder="1"/>
    <xf numFmtId="0" fontId="1" fillId="0" borderId="6" xfId="0" applyNumberFormat="1" applyFont="1" applyFill="1" applyBorder="1"/>
    <xf numFmtId="0" fontId="0" fillId="0" borderId="7" xfId="0" applyNumberFormat="1" applyFill="1" applyBorder="1"/>
    <xf numFmtId="0" fontId="0" fillId="0" borderId="8" xfId="0" applyNumberForma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0" xfId="0" applyFont="1" applyFill="1" applyBorder="1" applyAlignment="1"/>
    <xf numFmtId="0" fontId="1" fillId="2" borderId="21" xfId="0" applyFont="1" applyFill="1" applyBorder="1"/>
    <xf numFmtId="0" fontId="0" fillId="0" borderId="22" xfId="0" applyBorder="1"/>
    <xf numFmtId="0" fontId="0" fillId="0" borderId="23" xfId="0" applyBorder="1"/>
    <xf numFmtId="13" fontId="1" fillId="2" borderId="1" xfId="0" applyNumberFormat="1" applyFont="1" applyFill="1" applyBorder="1"/>
    <xf numFmtId="0" fontId="0" fillId="3" borderId="0" xfId="0" applyFill="1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3" fontId="1" fillId="2" borderId="13" xfId="0" applyNumberFormat="1" applyFont="1" applyFill="1" applyBorder="1"/>
    <xf numFmtId="13" fontId="1" fillId="0" borderId="14" xfId="0" applyNumberFormat="1" applyFont="1" applyFill="1" applyBorder="1"/>
    <xf numFmtId="13" fontId="1" fillId="0" borderId="15" xfId="0" applyNumberFormat="1" applyFont="1" applyFill="1" applyBorder="1"/>
    <xf numFmtId="13" fontId="1" fillId="0" borderId="16" xfId="0" applyNumberFormat="1" applyFont="1" applyBorder="1"/>
    <xf numFmtId="13" fontId="0" fillId="0" borderId="17" xfId="0" applyNumberFormat="1" applyBorder="1"/>
    <xf numFmtId="13" fontId="1" fillId="0" borderId="16" xfId="0" applyNumberFormat="1" applyFont="1" applyFill="1" applyBorder="1"/>
    <xf numFmtId="13" fontId="0" fillId="0" borderId="17" xfId="0" applyNumberFormat="1" applyFill="1" applyBorder="1"/>
    <xf numFmtId="13" fontId="1" fillId="0" borderId="18" xfId="0" applyNumberFormat="1" applyFont="1" applyFill="1" applyBorder="1"/>
    <xf numFmtId="13" fontId="0" fillId="0" borderId="19" xfId="0" applyNumberFormat="1" applyFill="1" applyBorder="1"/>
    <xf numFmtId="13" fontId="0" fillId="0" borderId="20" xfId="0" applyNumberFormat="1" applyFill="1" applyBorder="1"/>
    <xf numFmtId="13" fontId="0" fillId="0" borderId="18" xfId="0" applyNumberFormat="1" applyFill="1" applyBorder="1"/>
    <xf numFmtId="13" fontId="0" fillId="0" borderId="20" xfId="0" applyNumberFormat="1" applyBorder="1"/>
    <xf numFmtId="13" fontId="0" fillId="0" borderId="16" xfId="0" applyNumberFormat="1" applyFill="1" applyBorder="1"/>
    <xf numFmtId="0" fontId="0" fillId="0" borderId="17" xfId="0" applyNumberFormat="1" applyFill="1" applyBorder="1"/>
    <xf numFmtId="0" fontId="0" fillId="0" borderId="20" xfId="0" applyNumberFormat="1" applyFill="1" applyBorder="1"/>
    <xf numFmtId="13" fontId="0" fillId="0" borderId="16" xfId="0" applyNumberFormat="1" applyBorder="1"/>
    <xf numFmtId="13" fontId="0" fillId="0" borderId="18" xfId="0" applyNumberFormat="1" applyBorder="1"/>
    <xf numFmtId="0" fontId="1" fillId="0" borderId="21" xfId="0" applyFont="1" applyBorder="1"/>
    <xf numFmtId="13" fontId="0" fillId="0" borderId="22" xfId="0" applyNumberFormat="1" applyBorder="1"/>
    <xf numFmtId="13" fontId="0" fillId="0" borderId="23" xfId="0" applyNumberFormat="1" applyBorder="1"/>
    <xf numFmtId="0" fontId="0" fillId="0" borderId="16" xfId="0" applyNumberFormat="1" applyFill="1" applyBorder="1"/>
    <xf numFmtId="0" fontId="0" fillId="0" borderId="18" xfId="0" applyNumberFormat="1" applyFill="1" applyBorder="1"/>
    <xf numFmtId="0" fontId="0" fillId="0" borderId="13" xfId="0" applyBorder="1"/>
    <xf numFmtId="0" fontId="1" fillId="0" borderId="14" xfId="0" applyFont="1" applyBorder="1" applyAlignment="1"/>
    <xf numFmtId="0" fontId="0" fillId="0" borderId="15" xfId="0" applyBorder="1"/>
    <xf numFmtId="0" fontId="1" fillId="0" borderId="17" xfId="0" applyFont="1" applyFill="1" applyBorder="1"/>
    <xf numFmtId="0" fontId="0" fillId="3" borderId="17" xfId="0" applyFill="1" applyBorder="1"/>
    <xf numFmtId="13" fontId="0" fillId="3" borderId="19" xfId="0" applyNumberFormat="1" applyFill="1" applyBorder="1"/>
    <xf numFmtId="0" fontId="0" fillId="0" borderId="19" xfId="0" applyFill="1" applyBorder="1"/>
    <xf numFmtId="0" fontId="0" fillId="0" borderId="20" xfId="0" applyFill="1" applyBorder="1"/>
    <xf numFmtId="0" fontId="1" fillId="0" borderId="17" xfId="0" applyFont="1" applyBorder="1"/>
    <xf numFmtId="0" fontId="0" fillId="3" borderId="19" xfId="0" applyFill="1" applyBorder="1"/>
    <xf numFmtId="0" fontId="0" fillId="3" borderId="20" xfId="0" applyFill="1" applyBorder="1"/>
    <xf numFmtId="0" fontId="1" fillId="0" borderId="19" xfId="0" applyFont="1" applyBorder="1" applyAlignment="1">
      <alignment horizontal="center" vertical="center"/>
    </xf>
    <xf numFmtId="0" fontId="1" fillId="0" borderId="17" xfId="0" applyFont="1" applyFill="1" applyBorder="1" applyAlignment="1"/>
    <xf numFmtId="0" fontId="1" fillId="0" borderId="17" xfId="0" applyFont="1" applyBorder="1" applyAlignment="1"/>
    <xf numFmtId="0" fontId="1" fillId="0" borderId="19" xfId="0" applyFont="1" applyFill="1" applyBorder="1"/>
    <xf numFmtId="13" fontId="0" fillId="5" borderId="18" xfId="0" applyNumberFormat="1" applyFill="1" applyBorder="1"/>
    <xf numFmtId="13" fontId="0" fillId="5" borderId="20" xfId="0" applyNumberFormat="1" applyFill="1" applyBorder="1"/>
    <xf numFmtId="0" fontId="1" fillId="2" borderId="1" xfId="0" applyFont="1" applyFill="1" applyBorder="1"/>
    <xf numFmtId="0" fontId="1" fillId="2" borderId="24" xfId="0" applyFont="1" applyFill="1" applyBorder="1"/>
    <xf numFmtId="0" fontId="0" fillId="0" borderId="25" xfId="0" applyBorder="1" applyAlignment="1">
      <alignment wrapText="1"/>
    </xf>
    <xf numFmtId="0" fontId="0" fillId="0" borderId="5" xfId="0" applyBorder="1" applyAlignment="1"/>
    <xf numFmtId="0" fontId="6" fillId="0" borderId="0" xfId="0" applyFont="1" applyBorder="1"/>
    <xf numFmtId="0" fontId="0" fillId="5" borderId="0" xfId="0" applyFill="1" applyBorder="1"/>
    <xf numFmtId="0" fontId="4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6" fillId="5" borderId="0" xfId="0" applyFont="1" applyFill="1" applyBorder="1"/>
    <xf numFmtId="0" fontId="4" fillId="5" borderId="0" xfId="0" applyFont="1" applyFill="1" applyBorder="1" applyAlignment="1">
      <alignment horizontal="left"/>
    </xf>
    <xf numFmtId="0" fontId="4" fillId="5" borderId="0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7" fillId="0" borderId="5" xfId="0" applyNumberFormat="1" applyFont="1" applyBorder="1"/>
    <xf numFmtId="0" fontId="7" fillId="0" borderId="0" xfId="0" applyFont="1" applyFill="1" applyBorder="1" applyAlignment="1">
      <alignment horizontal="left" textRotation="90"/>
    </xf>
    <xf numFmtId="0" fontId="1" fillId="2" borderId="1" xfId="0" applyNumberFormat="1" applyFont="1" applyFill="1" applyBorder="1"/>
    <xf numFmtId="0" fontId="0" fillId="5" borderId="0" xfId="0" applyNumberFormat="1" applyFill="1" applyBorder="1"/>
    <xf numFmtId="0" fontId="1" fillId="0" borderId="0" xfId="0" applyNumberFormat="1" applyFont="1" applyFill="1" applyBorder="1" applyAlignment="1"/>
    <xf numFmtId="0" fontId="4" fillId="0" borderId="0" xfId="0" applyFont="1" applyBorder="1"/>
    <xf numFmtId="0" fontId="6" fillId="0" borderId="16" xfId="0" quotePrefix="1" applyFont="1" applyBorder="1"/>
    <xf numFmtId="0" fontId="0" fillId="5" borderId="18" xfId="0" applyFill="1" applyBorder="1"/>
    <xf numFmtId="0" fontId="4" fillId="5" borderId="19" xfId="0" applyFont="1" applyFill="1" applyBorder="1"/>
    <xf numFmtId="0" fontId="6" fillId="5" borderId="19" xfId="0" quotePrefix="1" applyFont="1" applyFill="1" applyBorder="1"/>
    <xf numFmtId="0" fontId="0" fillId="5" borderId="20" xfId="0" applyFill="1" applyBorder="1"/>
    <xf numFmtId="0" fontId="0" fillId="0" borderId="17" xfId="0" applyFill="1" applyBorder="1"/>
    <xf numFmtId="0" fontId="0" fillId="5" borderId="17" xfId="0" applyFill="1" applyBorder="1"/>
    <xf numFmtId="0" fontId="1" fillId="0" borderId="17" xfId="0" applyNumberFormat="1" applyFont="1" applyFill="1" applyBorder="1" applyAlignment="1"/>
    <xf numFmtId="0" fontId="1" fillId="2" borderId="13" xfId="0" applyNumberFormat="1" applyFont="1" applyFill="1" applyBorder="1"/>
    <xf numFmtId="0" fontId="1" fillId="0" borderId="14" xfId="0" applyNumberFormat="1" applyFont="1" applyFill="1" applyBorder="1"/>
    <xf numFmtId="0" fontId="1" fillId="0" borderId="15" xfId="0" applyNumberFormat="1" applyFont="1" applyFill="1" applyBorder="1"/>
    <xf numFmtId="0" fontId="1" fillId="0" borderId="16" xfId="0" applyNumberFormat="1" applyFont="1" applyFill="1" applyBorder="1"/>
    <xf numFmtId="0" fontId="1" fillId="0" borderId="18" xfId="0" applyNumberFormat="1" applyFont="1" applyFill="1" applyBorder="1"/>
    <xf numFmtId="0" fontId="0" fillId="0" borderId="19" xfId="0" applyNumberFormat="1" applyFill="1" applyBorder="1"/>
    <xf numFmtId="0" fontId="0" fillId="5" borderId="19" xfId="0" applyNumberFormat="1" applyFill="1" applyBorder="1"/>
    <xf numFmtId="0" fontId="0" fillId="5" borderId="17" xfId="0" applyNumberFormat="1" applyFill="1" applyBorder="1"/>
    <xf numFmtId="0" fontId="0" fillId="5" borderId="20" xfId="0" applyNumberFormat="1" applyFill="1" applyBorder="1"/>
    <xf numFmtId="0" fontId="1" fillId="3" borderId="14" xfId="0" applyNumberFormat="1" applyFont="1" applyFill="1" applyBorder="1"/>
    <xf numFmtId="0" fontId="0" fillId="3" borderId="0" xfId="0" applyNumberFormat="1" applyFill="1" applyBorder="1"/>
    <xf numFmtId="0" fontId="0" fillId="3" borderId="19" xfId="0" applyNumberFormat="1" applyFill="1" applyBorder="1"/>
    <xf numFmtId="0" fontId="1" fillId="6" borderId="14" xfId="0" applyNumberFormat="1" applyFont="1" applyFill="1" applyBorder="1"/>
    <xf numFmtId="0" fontId="0" fillId="6" borderId="0" xfId="0" applyNumberFormat="1" applyFill="1" applyBorder="1"/>
    <xf numFmtId="0" fontId="0" fillId="6" borderId="19" xfId="0" applyNumberFormat="1" applyFill="1" applyBorder="1"/>
    <xf numFmtId="0" fontId="1" fillId="3" borderId="16" xfId="0" applyNumberFormat="1" applyFont="1" applyFill="1" applyBorder="1"/>
    <xf numFmtId="0" fontId="0" fillId="0" borderId="19" xfId="0" quotePrefix="1" applyBorder="1"/>
    <xf numFmtId="0" fontId="0" fillId="0" borderId="18" xfId="0" applyFill="1" applyBorder="1"/>
    <xf numFmtId="0" fontId="1" fillId="3" borderId="18" xfId="0" applyNumberFormat="1" applyFont="1" applyFill="1" applyBorder="1"/>
    <xf numFmtId="0" fontId="1" fillId="6" borderId="18" xfId="0" applyNumberFormat="1" applyFont="1" applyFill="1" applyBorder="1"/>
    <xf numFmtId="0" fontId="0" fillId="6" borderId="20" xfId="0" applyNumberFormat="1" applyFill="1" applyBorder="1"/>
    <xf numFmtId="13" fontId="0" fillId="0" borderId="4" xfId="0" applyNumberFormat="1" applyBorder="1"/>
    <xf numFmtId="13" fontId="0" fillId="0" borderId="6" xfId="0" applyNumberFormat="1" applyBorder="1"/>
    <xf numFmtId="13" fontId="0" fillId="6" borderId="5" xfId="0" applyNumberFormat="1" applyFill="1" applyBorder="1"/>
    <xf numFmtId="13" fontId="1" fillId="6" borderId="6" xfId="0" applyNumberFormat="1" applyFont="1" applyFill="1" applyBorder="1"/>
    <xf numFmtId="13" fontId="0" fillId="6" borderId="8" xfId="0" applyNumberFormat="1" applyFill="1" applyBorder="1"/>
    <xf numFmtId="13" fontId="0" fillId="0" borderId="2" xfId="0" applyNumberFormat="1" applyFill="1" applyBorder="1"/>
    <xf numFmtId="13" fontId="0" fillId="0" borderId="2" xfId="0" applyNumberFormat="1" applyBorder="1"/>
    <xf numFmtId="13" fontId="0" fillId="0" borderId="3" xfId="0" applyNumberFormat="1" applyFill="1" applyBorder="1"/>
    <xf numFmtId="16" fontId="1" fillId="0" borderId="6" xfId="0" quotePrefix="1" applyNumberFormat="1" applyFont="1" applyBorder="1"/>
    <xf numFmtId="13" fontId="1" fillId="7" borderId="2" xfId="0" applyNumberFormat="1" applyFont="1" applyFill="1" applyBorder="1"/>
    <xf numFmtId="13" fontId="0" fillId="7" borderId="0" xfId="0" applyNumberFormat="1" applyFill="1" applyBorder="1"/>
    <xf numFmtId="13" fontId="0" fillId="7" borderId="7" xfId="0" applyNumberFormat="1" applyFill="1" applyBorder="1"/>
    <xf numFmtId="13" fontId="0" fillId="7" borderId="5" xfId="0" applyNumberFormat="1" applyFill="1" applyBorder="1"/>
    <xf numFmtId="13" fontId="0" fillId="7" borderId="8" xfId="0" applyNumberFormat="1" applyFill="1" applyBorder="1"/>
    <xf numFmtId="13" fontId="1" fillId="0" borderId="6" xfId="0" quotePrefix="1" applyNumberFormat="1" applyFont="1" applyBorder="1"/>
    <xf numFmtId="13" fontId="0" fillId="4" borderId="8" xfId="0" applyNumberFormat="1" applyFill="1" applyBorder="1"/>
    <xf numFmtId="13" fontId="0" fillId="0" borderId="3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3" fontId="1" fillId="2" borderId="1" xfId="0" applyNumberFormat="1" applyFont="1" applyFill="1" applyBorder="1" applyAlignment="1">
      <alignment horizontal="center"/>
    </xf>
    <xf numFmtId="13" fontId="1" fillId="2" borderId="2" xfId="0" applyNumberFormat="1" applyFont="1" applyFill="1" applyBorder="1" applyAlignment="1">
      <alignment horizontal="center"/>
    </xf>
    <xf numFmtId="13" fontId="1" fillId="2" borderId="3" xfId="0" applyNumberFormat="1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1" fillId="2" borderId="13" xfId="0" applyNumberFormat="1" applyFont="1" applyFill="1" applyBorder="1" applyAlignment="1">
      <alignment horizontal="center"/>
    </xf>
    <xf numFmtId="0" fontId="1" fillId="2" borderId="14" xfId="0" applyNumberFormat="1" applyFont="1" applyFill="1" applyBorder="1" applyAlignment="1">
      <alignment horizontal="center"/>
    </xf>
    <xf numFmtId="0" fontId="1" fillId="2" borderId="1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19005C8-0BA4-4813-9608-BAB3B273B34E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5981CB6-E814-4E35-A7EB-21730F17BBC3}">
      <dgm:prSet phldrT="[Text]"/>
      <dgm:spPr/>
      <dgm:t>
        <a:bodyPr/>
        <a:lstStyle/>
        <a:p>
          <a:r>
            <a:rPr lang="en-US"/>
            <a:t>Sub-Problem 1</a:t>
          </a:r>
        </a:p>
        <a:p>
          <a:r>
            <a:rPr lang="en-US"/>
            <a:t>(Relaxed IP)</a:t>
          </a:r>
        </a:p>
        <a:p>
          <a:r>
            <a:rPr lang="en-US"/>
            <a:t>Z = 320</a:t>
          </a:r>
        </a:p>
        <a:p>
          <a:r>
            <a:rPr lang="en-US"/>
            <a:t>X1 = 3 3/5</a:t>
          </a:r>
        </a:p>
        <a:p>
          <a:r>
            <a:rPr lang="en-US"/>
            <a:t>x2 = 1 2/5</a:t>
          </a:r>
        </a:p>
        <a:p>
          <a:r>
            <a:rPr lang="en-US"/>
            <a:t>Not Viable</a:t>
          </a:r>
        </a:p>
      </dgm:t>
    </dgm:pt>
    <dgm:pt modelId="{FC408240-568E-4A8B-B1B1-CA3C764F1D3A}" type="parTrans" cxnId="{7668164F-8430-4337-9087-26296B4780AA}">
      <dgm:prSet/>
      <dgm:spPr/>
      <dgm:t>
        <a:bodyPr/>
        <a:lstStyle/>
        <a:p>
          <a:endParaRPr lang="en-US"/>
        </a:p>
      </dgm:t>
    </dgm:pt>
    <dgm:pt modelId="{C32F1263-C77E-4145-BBC5-BD69DE24239E}" type="sibTrans" cxnId="{7668164F-8430-4337-9087-26296B4780AA}">
      <dgm:prSet/>
      <dgm:spPr/>
      <dgm:t>
        <a:bodyPr/>
        <a:lstStyle/>
        <a:p>
          <a:endParaRPr lang="en-US"/>
        </a:p>
      </dgm:t>
    </dgm:pt>
    <dgm:pt modelId="{69C9A148-6FCE-4A57-9020-32B03FC70953}">
      <dgm:prSet phldrT="[Text]"/>
      <dgm:spPr/>
      <dgm:t>
        <a:bodyPr/>
        <a:lstStyle/>
        <a:p>
          <a:r>
            <a:rPr lang="en-US"/>
            <a:t>Sub-Problem 2</a:t>
          </a:r>
        </a:p>
        <a:p>
          <a:r>
            <a:rPr lang="en-US"/>
            <a:t>(x1 </a:t>
          </a:r>
          <a:r>
            <a:rPr lang="en-US">
              <a:latin typeface="Calibri"/>
              <a:cs typeface="Calibri"/>
            </a:rPr>
            <a:t>≥ 4)</a:t>
          </a:r>
        </a:p>
        <a:p>
          <a:r>
            <a:rPr lang="en-US"/>
            <a:t>Z = 333 1/3</a:t>
          </a:r>
        </a:p>
        <a:p>
          <a:r>
            <a:rPr lang="en-US"/>
            <a:t>X1 = 4</a:t>
          </a:r>
        </a:p>
        <a:p>
          <a:r>
            <a:rPr lang="en-US"/>
            <a:t>x2 = 1 1/3</a:t>
          </a:r>
        </a:p>
        <a:p>
          <a:r>
            <a:rPr lang="en-US"/>
            <a:t>Not Viable</a:t>
          </a:r>
        </a:p>
      </dgm:t>
    </dgm:pt>
    <dgm:pt modelId="{2AC7D4D8-898C-4C21-89FB-50ADA1CC3296}" type="parTrans" cxnId="{DCD8000D-87E7-4F05-BF2F-E3750326B4BF}">
      <dgm:prSet/>
      <dgm:spPr/>
      <dgm:t>
        <a:bodyPr/>
        <a:lstStyle/>
        <a:p>
          <a:endParaRPr lang="en-US"/>
        </a:p>
      </dgm:t>
    </dgm:pt>
    <dgm:pt modelId="{AF79A0E6-03DE-4FA6-8586-D91645B9C590}" type="sibTrans" cxnId="{DCD8000D-87E7-4F05-BF2F-E3750326B4BF}">
      <dgm:prSet/>
      <dgm:spPr/>
      <dgm:t>
        <a:bodyPr/>
        <a:lstStyle/>
        <a:p>
          <a:endParaRPr lang="en-US"/>
        </a:p>
      </dgm:t>
    </dgm:pt>
    <dgm:pt modelId="{296BFFFD-781A-452E-8459-C5E805FA4398}">
      <dgm:prSet phldrT="[Text]"/>
      <dgm:spPr/>
      <dgm:t>
        <a:bodyPr/>
        <a:lstStyle/>
        <a:p>
          <a:r>
            <a:rPr lang="en-US"/>
            <a:t>Sub-Problem 4</a:t>
          </a:r>
        </a:p>
        <a:p>
          <a:r>
            <a:rPr lang="en-US"/>
            <a:t>(x2 </a:t>
          </a:r>
          <a:r>
            <a:rPr lang="en-US">
              <a:latin typeface="Calibri"/>
              <a:cs typeface="Calibri"/>
            </a:rPr>
            <a:t>≥ 2)</a:t>
          </a:r>
        </a:p>
        <a:p>
          <a:r>
            <a:rPr lang="en-US"/>
            <a:t>Z = 400</a:t>
          </a:r>
        </a:p>
        <a:p>
          <a:r>
            <a:rPr lang="en-US"/>
            <a:t>X1 = 4</a:t>
          </a:r>
        </a:p>
        <a:p>
          <a:r>
            <a:rPr lang="en-US"/>
            <a:t>x2 = 2</a:t>
          </a:r>
        </a:p>
        <a:p>
          <a:r>
            <a:rPr lang="en-US"/>
            <a:t>Candidate (Best)</a:t>
          </a:r>
        </a:p>
      </dgm:t>
    </dgm:pt>
    <dgm:pt modelId="{1458258B-5882-43EE-A8C7-C368F2B19381}" type="parTrans" cxnId="{43FE7093-CBF9-478A-85A5-40A5BD6B2B39}">
      <dgm:prSet/>
      <dgm:spPr/>
      <dgm:t>
        <a:bodyPr/>
        <a:lstStyle/>
        <a:p>
          <a:endParaRPr lang="en-US"/>
        </a:p>
      </dgm:t>
    </dgm:pt>
    <dgm:pt modelId="{A3A2EA9A-30F3-45B8-9ABA-3453259C0207}" type="sibTrans" cxnId="{43FE7093-CBF9-478A-85A5-40A5BD6B2B39}">
      <dgm:prSet/>
      <dgm:spPr/>
      <dgm:t>
        <a:bodyPr/>
        <a:lstStyle/>
        <a:p>
          <a:endParaRPr lang="en-US"/>
        </a:p>
      </dgm:t>
    </dgm:pt>
    <dgm:pt modelId="{9DBC31CA-0D2D-45CD-9A6A-CF8CF5E4EDB9}">
      <dgm:prSet phldrT="[Text]"/>
      <dgm:spPr/>
      <dgm:t>
        <a:bodyPr/>
        <a:lstStyle/>
        <a:p>
          <a:r>
            <a:rPr lang="en-US"/>
            <a:t>Sub-Problem 5</a:t>
          </a:r>
        </a:p>
        <a:p>
          <a:r>
            <a:rPr lang="en-US"/>
            <a:t>(x2 </a:t>
          </a:r>
          <a:r>
            <a:rPr lang="en-US">
              <a:latin typeface="Calibri"/>
              <a:cs typeface="Calibri"/>
            </a:rPr>
            <a:t>≤ 1)</a:t>
          </a:r>
        </a:p>
        <a:p>
          <a:r>
            <a:rPr lang="en-US"/>
            <a:t>Z = 400</a:t>
          </a:r>
        </a:p>
        <a:p>
          <a:r>
            <a:rPr lang="en-US"/>
            <a:t>X1 = 6</a:t>
          </a:r>
        </a:p>
        <a:p>
          <a:r>
            <a:rPr lang="en-US"/>
            <a:t>x2 = 1</a:t>
          </a:r>
        </a:p>
        <a:p>
          <a:r>
            <a:rPr lang="en-US"/>
            <a:t>Candidate (Best)</a:t>
          </a:r>
        </a:p>
      </dgm:t>
    </dgm:pt>
    <dgm:pt modelId="{49669524-E719-4B05-B289-38A233D3E270}" type="parTrans" cxnId="{D92BA998-2CF2-45A2-8E0C-B25E7863617D}">
      <dgm:prSet/>
      <dgm:spPr/>
      <dgm:t>
        <a:bodyPr/>
        <a:lstStyle/>
        <a:p>
          <a:endParaRPr lang="en-US"/>
        </a:p>
      </dgm:t>
    </dgm:pt>
    <dgm:pt modelId="{FEB583F2-73E4-494F-AB12-078843DC5033}" type="sibTrans" cxnId="{D92BA998-2CF2-45A2-8E0C-B25E7863617D}">
      <dgm:prSet/>
      <dgm:spPr/>
      <dgm:t>
        <a:bodyPr/>
        <a:lstStyle/>
        <a:p>
          <a:endParaRPr lang="en-US"/>
        </a:p>
      </dgm:t>
    </dgm:pt>
    <dgm:pt modelId="{731B874F-F914-4012-8FB3-92A34ABB2D13}">
      <dgm:prSet phldrT="[Text]"/>
      <dgm:spPr/>
      <dgm:t>
        <a:bodyPr/>
        <a:lstStyle/>
        <a:p>
          <a:r>
            <a:rPr lang="en-US"/>
            <a:t>Sub-Problem 3</a:t>
          </a:r>
        </a:p>
        <a:p>
          <a:r>
            <a:rPr lang="en-US"/>
            <a:t>(x1 </a:t>
          </a:r>
          <a:r>
            <a:rPr lang="en-US">
              <a:latin typeface="Calibri"/>
              <a:cs typeface="Calibri"/>
            </a:rPr>
            <a:t>≤ 3)</a:t>
          </a:r>
        </a:p>
        <a:p>
          <a:r>
            <a:rPr lang="en-US"/>
            <a:t>Z = 500</a:t>
          </a:r>
        </a:p>
        <a:p>
          <a:r>
            <a:rPr lang="en-US"/>
            <a:t>X1 = 3</a:t>
          </a:r>
        </a:p>
        <a:p>
          <a:r>
            <a:rPr lang="en-US"/>
            <a:t>x2 = 3 1/2</a:t>
          </a:r>
        </a:p>
        <a:p>
          <a:r>
            <a:rPr lang="en-US"/>
            <a:t>Not Viable</a:t>
          </a:r>
        </a:p>
      </dgm:t>
    </dgm:pt>
    <dgm:pt modelId="{7BDAB94F-3D58-4FEF-9FED-11629F710B5D}" type="parTrans" cxnId="{9720E20B-930B-4617-A7A4-9B5CD1523086}">
      <dgm:prSet/>
      <dgm:spPr/>
      <dgm:t>
        <a:bodyPr/>
        <a:lstStyle/>
        <a:p>
          <a:endParaRPr lang="en-US"/>
        </a:p>
      </dgm:t>
    </dgm:pt>
    <dgm:pt modelId="{115505CE-AA11-4E5D-A5F3-42C93E5A10E9}" type="sibTrans" cxnId="{9720E20B-930B-4617-A7A4-9B5CD1523086}">
      <dgm:prSet/>
      <dgm:spPr/>
      <dgm:t>
        <a:bodyPr/>
        <a:lstStyle/>
        <a:p>
          <a:endParaRPr lang="en-US"/>
        </a:p>
      </dgm:t>
    </dgm:pt>
    <dgm:pt modelId="{D02BD8D3-71EB-4DCC-B857-ADB9557A7084}">
      <dgm:prSet phldrT="[Text]"/>
      <dgm:spPr/>
      <dgm:t>
        <a:bodyPr/>
        <a:lstStyle/>
        <a:p>
          <a:r>
            <a:rPr lang="en-US"/>
            <a:t>Sub-Problem 6</a:t>
          </a:r>
        </a:p>
        <a:p>
          <a:r>
            <a:rPr lang="en-US"/>
            <a:t>(x2 </a:t>
          </a:r>
          <a:r>
            <a:rPr lang="en-US">
              <a:latin typeface="Calibri"/>
              <a:cs typeface="Calibri"/>
            </a:rPr>
            <a:t>≥ 4)</a:t>
          </a:r>
        </a:p>
        <a:p>
          <a:r>
            <a:rPr lang="en-US"/>
            <a:t>Z = 542 6/7</a:t>
          </a:r>
        </a:p>
        <a:p>
          <a:r>
            <a:rPr lang="en-US"/>
            <a:t>X1 = 2 6/7</a:t>
          </a:r>
        </a:p>
        <a:p>
          <a:r>
            <a:rPr lang="en-US"/>
            <a:t>x2 = 4</a:t>
          </a:r>
        </a:p>
        <a:p>
          <a:r>
            <a:rPr lang="en-US"/>
            <a:t>Not Viable</a:t>
          </a:r>
        </a:p>
      </dgm:t>
    </dgm:pt>
    <dgm:pt modelId="{A341A297-C986-462E-B6FE-659EA2514069}" type="parTrans" cxnId="{B443DB9E-4D2E-4DED-B436-83A1EC6A172D}">
      <dgm:prSet/>
      <dgm:spPr/>
      <dgm:t>
        <a:bodyPr/>
        <a:lstStyle/>
        <a:p>
          <a:endParaRPr lang="en-US"/>
        </a:p>
      </dgm:t>
    </dgm:pt>
    <dgm:pt modelId="{822A9068-A370-4ED5-AAFC-B92D72E26639}" type="sibTrans" cxnId="{B443DB9E-4D2E-4DED-B436-83A1EC6A172D}">
      <dgm:prSet/>
      <dgm:spPr/>
      <dgm:t>
        <a:bodyPr/>
        <a:lstStyle/>
        <a:p>
          <a:endParaRPr lang="en-US"/>
        </a:p>
      </dgm:t>
    </dgm:pt>
    <dgm:pt modelId="{87CC04CB-1CA0-4E9F-9ABC-3BE6F3AD025B}">
      <dgm:prSet phldrT="[Text]"/>
      <dgm:spPr/>
      <dgm:t>
        <a:bodyPr/>
        <a:lstStyle/>
        <a:p>
          <a:r>
            <a:rPr lang="en-US"/>
            <a:t>Sub-Problem 7</a:t>
          </a:r>
        </a:p>
        <a:p>
          <a:r>
            <a:rPr lang="en-US"/>
            <a:t>(x2 </a:t>
          </a:r>
          <a:r>
            <a:rPr lang="en-US">
              <a:latin typeface="Calibri"/>
              <a:cs typeface="Calibri"/>
            </a:rPr>
            <a:t>≤ 3)</a:t>
          </a:r>
        </a:p>
        <a:p>
          <a:r>
            <a:rPr lang="en-US"/>
            <a:t>Infeasible</a:t>
          </a:r>
        </a:p>
      </dgm:t>
    </dgm:pt>
    <dgm:pt modelId="{2C7D41E8-C9DA-481D-A5AE-14E364852F65}" type="parTrans" cxnId="{49DA22E9-B678-4758-B563-2A4AFEABBA71}">
      <dgm:prSet/>
      <dgm:spPr/>
      <dgm:t>
        <a:bodyPr/>
        <a:lstStyle/>
        <a:p>
          <a:endParaRPr lang="en-US"/>
        </a:p>
      </dgm:t>
    </dgm:pt>
    <dgm:pt modelId="{CCE26AFD-45DD-49EF-A71C-E100A48AF01F}" type="sibTrans" cxnId="{49DA22E9-B678-4758-B563-2A4AFEABBA71}">
      <dgm:prSet/>
      <dgm:spPr/>
      <dgm:t>
        <a:bodyPr/>
        <a:lstStyle/>
        <a:p>
          <a:endParaRPr lang="en-US"/>
        </a:p>
      </dgm:t>
    </dgm:pt>
    <dgm:pt modelId="{54E1974D-E68E-4109-A897-5D30AFBEFA7B}">
      <dgm:prSet/>
      <dgm:spPr/>
      <dgm:t>
        <a:bodyPr/>
        <a:lstStyle/>
        <a:p>
          <a:r>
            <a:rPr lang="en-US"/>
            <a:t>Sub-Problem 8</a:t>
          </a:r>
        </a:p>
        <a:p>
          <a:r>
            <a:rPr lang="en-US"/>
            <a:t>(x1 </a:t>
          </a:r>
          <a:r>
            <a:rPr lang="en-US">
              <a:latin typeface="Calibri"/>
              <a:cs typeface="Calibri"/>
            </a:rPr>
            <a:t>≥ 3)</a:t>
          </a:r>
        </a:p>
        <a:p>
          <a:r>
            <a:rPr lang="en-US"/>
            <a:t>Z = 550</a:t>
          </a:r>
        </a:p>
        <a:p>
          <a:r>
            <a:rPr lang="en-US"/>
            <a:t>X1 = 3</a:t>
          </a:r>
        </a:p>
        <a:p>
          <a:r>
            <a:rPr lang="en-US"/>
            <a:t>x2 = 4</a:t>
          </a:r>
        </a:p>
        <a:p>
          <a:r>
            <a:rPr lang="en-US"/>
            <a:t>Candidate</a:t>
          </a:r>
        </a:p>
      </dgm:t>
    </dgm:pt>
    <dgm:pt modelId="{1F600148-543A-4BAB-94B5-36ECD4579603}" type="parTrans" cxnId="{72A8907D-8A47-413B-BE71-3871435EB3D2}">
      <dgm:prSet/>
      <dgm:spPr/>
      <dgm:t>
        <a:bodyPr/>
        <a:lstStyle/>
        <a:p>
          <a:endParaRPr lang="en-US"/>
        </a:p>
      </dgm:t>
    </dgm:pt>
    <dgm:pt modelId="{AB8D41C8-6373-4C70-AC64-143A24FBBAF3}" type="sibTrans" cxnId="{72A8907D-8A47-413B-BE71-3871435EB3D2}">
      <dgm:prSet/>
      <dgm:spPr/>
      <dgm:t>
        <a:bodyPr/>
        <a:lstStyle/>
        <a:p>
          <a:endParaRPr lang="en-US"/>
        </a:p>
      </dgm:t>
    </dgm:pt>
    <dgm:pt modelId="{ABFA97EC-4151-44C2-A39E-E2082D2285E6}">
      <dgm:prSet/>
      <dgm:spPr/>
      <dgm:t>
        <a:bodyPr/>
        <a:lstStyle/>
        <a:p>
          <a:r>
            <a:rPr lang="en-US"/>
            <a:t>Sub-Problem 8</a:t>
          </a:r>
        </a:p>
        <a:p>
          <a:r>
            <a:rPr lang="en-US"/>
            <a:t>(x1 </a:t>
          </a:r>
          <a:r>
            <a:rPr lang="en-US">
              <a:latin typeface="Calibri"/>
              <a:cs typeface="Calibri"/>
            </a:rPr>
            <a:t>≤ 2)</a:t>
          </a:r>
        </a:p>
        <a:p>
          <a:r>
            <a:rPr lang="en-US"/>
            <a:t>Z = 800</a:t>
          </a:r>
        </a:p>
        <a:p>
          <a:r>
            <a:rPr lang="en-US"/>
            <a:t>X1 = 2</a:t>
          </a:r>
        </a:p>
        <a:p>
          <a:r>
            <a:rPr lang="en-US"/>
            <a:t>x2 = 7</a:t>
          </a:r>
        </a:p>
        <a:p>
          <a:r>
            <a:rPr lang="en-US"/>
            <a:t>Candidate</a:t>
          </a:r>
        </a:p>
      </dgm:t>
    </dgm:pt>
    <dgm:pt modelId="{18548087-F37D-47DE-A67C-90C221FA81D4}" type="parTrans" cxnId="{AA72FEBC-A15C-4E9F-AED3-C143C309EEC9}">
      <dgm:prSet/>
      <dgm:spPr/>
      <dgm:t>
        <a:bodyPr/>
        <a:lstStyle/>
        <a:p>
          <a:endParaRPr lang="en-US"/>
        </a:p>
      </dgm:t>
    </dgm:pt>
    <dgm:pt modelId="{1732A08D-7A47-4759-8A11-F58CE95BC7CB}" type="sibTrans" cxnId="{AA72FEBC-A15C-4E9F-AED3-C143C309EEC9}">
      <dgm:prSet/>
      <dgm:spPr/>
      <dgm:t>
        <a:bodyPr/>
        <a:lstStyle/>
        <a:p>
          <a:endParaRPr lang="en-US"/>
        </a:p>
      </dgm:t>
    </dgm:pt>
    <dgm:pt modelId="{D9517DA9-9012-437C-952A-194B1317E827}" type="pres">
      <dgm:prSet presAssocID="{A19005C8-0BA4-4813-9608-BAB3B273B34E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C3440A8E-8A36-48D6-9CEA-B67E3645EE0C}" type="pres">
      <dgm:prSet presAssocID="{45981CB6-E814-4E35-A7EB-21730F17BBC3}" presName="hierRoot1" presStyleCnt="0"/>
      <dgm:spPr/>
    </dgm:pt>
    <dgm:pt modelId="{B5EB07DE-4252-4A9A-8628-07D5E3842DFA}" type="pres">
      <dgm:prSet presAssocID="{45981CB6-E814-4E35-A7EB-21730F17BBC3}" presName="composite" presStyleCnt="0"/>
      <dgm:spPr/>
    </dgm:pt>
    <dgm:pt modelId="{FEB3470C-F5FE-41A2-9C80-41FEB37E7B2C}" type="pres">
      <dgm:prSet presAssocID="{45981CB6-E814-4E35-A7EB-21730F17BBC3}" presName="background" presStyleLbl="node0" presStyleIdx="0" presStyleCnt="1"/>
      <dgm:spPr/>
    </dgm:pt>
    <dgm:pt modelId="{0DDF6F8C-D290-4C5F-ABFE-7524734477FA}" type="pres">
      <dgm:prSet presAssocID="{45981CB6-E814-4E35-A7EB-21730F17BBC3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11A6065-7086-46C0-B1B9-D8F621D5B9C3}" type="pres">
      <dgm:prSet presAssocID="{45981CB6-E814-4E35-A7EB-21730F17BBC3}" presName="hierChild2" presStyleCnt="0"/>
      <dgm:spPr/>
    </dgm:pt>
    <dgm:pt modelId="{F8ABD53A-7BE5-42AA-9C35-2F4F50599772}" type="pres">
      <dgm:prSet presAssocID="{2AC7D4D8-898C-4C21-89FB-50ADA1CC3296}" presName="Name10" presStyleLbl="parChTrans1D2" presStyleIdx="0" presStyleCnt="2"/>
      <dgm:spPr/>
      <dgm:t>
        <a:bodyPr/>
        <a:lstStyle/>
        <a:p>
          <a:endParaRPr lang="en-US"/>
        </a:p>
      </dgm:t>
    </dgm:pt>
    <dgm:pt modelId="{DF3A8900-ED64-4A9E-AD08-C3166769D6FD}" type="pres">
      <dgm:prSet presAssocID="{69C9A148-6FCE-4A57-9020-32B03FC70953}" presName="hierRoot2" presStyleCnt="0"/>
      <dgm:spPr/>
    </dgm:pt>
    <dgm:pt modelId="{2E1CBC90-FDA1-4F0C-B26D-0D69F1531A92}" type="pres">
      <dgm:prSet presAssocID="{69C9A148-6FCE-4A57-9020-32B03FC70953}" presName="composite2" presStyleCnt="0"/>
      <dgm:spPr/>
    </dgm:pt>
    <dgm:pt modelId="{33C1008A-B698-4D5F-8289-275561426C22}" type="pres">
      <dgm:prSet presAssocID="{69C9A148-6FCE-4A57-9020-32B03FC70953}" presName="background2" presStyleLbl="node2" presStyleIdx="0" presStyleCnt="2"/>
      <dgm:spPr/>
    </dgm:pt>
    <dgm:pt modelId="{35A72B93-93EC-4916-8C55-29B29A3A069E}" type="pres">
      <dgm:prSet presAssocID="{69C9A148-6FCE-4A57-9020-32B03FC70953}" presName="text2" presStyleLbl="fgAcc2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7B4D1A-AC40-4D64-8480-47B9F0E8F7C9}" type="pres">
      <dgm:prSet presAssocID="{69C9A148-6FCE-4A57-9020-32B03FC70953}" presName="hierChild3" presStyleCnt="0"/>
      <dgm:spPr/>
    </dgm:pt>
    <dgm:pt modelId="{ECE317AB-94E0-43E3-9C63-2407459C42F3}" type="pres">
      <dgm:prSet presAssocID="{1458258B-5882-43EE-A8C7-C368F2B19381}" presName="Name17" presStyleLbl="parChTrans1D3" presStyleIdx="0" presStyleCnt="4"/>
      <dgm:spPr/>
      <dgm:t>
        <a:bodyPr/>
        <a:lstStyle/>
        <a:p>
          <a:endParaRPr lang="en-US"/>
        </a:p>
      </dgm:t>
    </dgm:pt>
    <dgm:pt modelId="{BDF679F6-E1AC-4904-A7BD-78F354A63DC8}" type="pres">
      <dgm:prSet presAssocID="{296BFFFD-781A-452E-8459-C5E805FA4398}" presName="hierRoot3" presStyleCnt="0"/>
      <dgm:spPr/>
    </dgm:pt>
    <dgm:pt modelId="{831BD538-57DB-4100-BA3C-EEECDA763713}" type="pres">
      <dgm:prSet presAssocID="{296BFFFD-781A-452E-8459-C5E805FA4398}" presName="composite3" presStyleCnt="0"/>
      <dgm:spPr/>
    </dgm:pt>
    <dgm:pt modelId="{AB92B37E-F51A-46C5-B957-633CBDDB70CB}" type="pres">
      <dgm:prSet presAssocID="{296BFFFD-781A-452E-8459-C5E805FA4398}" presName="background3" presStyleLbl="node3" presStyleIdx="0" presStyleCnt="4"/>
      <dgm:spPr/>
    </dgm:pt>
    <dgm:pt modelId="{DE90E289-DDEF-4BAE-9562-94354D77189A}" type="pres">
      <dgm:prSet presAssocID="{296BFFFD-781A-452E-8459-C5E805FA4398}" presName="text3" presStyleLbl="fgAcc3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6E3D45-C25A-4D70-8D36-966C8933319E}" type="pres">
      <dgm:prSet presAssocID="{296BFFFD-781A-452E-8459-C5E805FA4398}" presName="hierChild4" presStyleCnt="0"/>
      <dgm:spPr/>
    </dgm:pt>
    <dgm:pt modelId="{9762E98F-2497-43D5-A3C6-AD9AB65F5F79}" type="pres">
      <dgm:prSet presAssocID="{49669524-E719-4B05-B289-38A233D3E270}" presName="Name17" presStyleLbl="parChTrans1D3" presStyleIdx="1" presStyleCnt="4"/>
      <dgm:spPr/>
      <dgm:t>
        <a:bodyPr/>
        <a:lstStyle/>
        <a:p>
          <a:endParaRPr lang="en-US"/>
        </a:p>
      </dgm:t>
    </dgm:pt>
    <dgm:pt modelId="{CAC66D59-97FD-44B4-AFFE-DD837DF8919A}" type="pres">
      <dgm:prSet presAssocID="{9DBC31CA-0D2D-45CD-9A6A-CF8CF5E4EDB9}" presName="hierRoot3" presStyleCnt="0"/>
      <dgm:spPr/>
    </dgm:pt>
    <dgm:pt modelId="{874E3570-E0FB-4FED-ACE0-6686517CC746}" type="pres">
      <dgm:prSet presAssocID="{9DBC31CA-0D2D-45CD-9A6A-CF8CF5E4EDB9}" presName="composite3" presStyleCnt="0"/>
      <dgm:spPr/>
    </dgm:pt>
    <dgm:pt modelId="{A739FBD5-73DE-4DCC-8847-ECEB50A704D4}" type="pres">
      <dgm:prSet presAssocID="{9DBC31CA-0D2D-45CD-9A6A-CF8CF5E4EDB9}" presName="background3" presStyleLbl="node3" presStyleIdx="1" presStyleCnt="4"/>
      <dgm:spPr/>
    </dgm:pt>
    <dgm:pt modelId="{06F06F55-A1D7-4D59-9EC5-2652A40BE62A}" type="pres">
      <dgm:prSet presAssocID="{9DBC31CA-0D2D-45CD-9A6A-CF8CF5E4EDB9}" presName="text3" presStyleLbl="fgAcc3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5E148F0-6CEA-4AEC-87FA-C09ADED46AA0}" type="pres">
      <dgm:prSet presAssocID="{9DBC31CA-0D2D-45CD-9A6A-CF8CF5E4EDB9}" presName="hierChild4" presStyleCnt="0"/>
      <dgm:spPr/>
    </dgm:pt>
    <dgm:pt modelId="{79930454-E762-469B-A5B1-02B0B8F0A09C}" type="pres">
      <dgm:prSet presAssocID="{7BDAB94F-3D58-4FEF-9FED-11629F710B5D}" presName="Name10" presStyleLbl="parChTrans1D2" presStyleIdx="1" presStyleCnt="2"/>
      <dgm:spPr/>
      <dgm:t>
        <a:bodyPr/>
        <a:lstStyle/>
        <a:p>
          <a:endParaRPr lang="en-US"/>
        </a:p>
      </dgm:t>
    </dgm:pt>
    <dgm:pt modelId="{844A53AC-A417-4773-8125-5AD68BC25D0B}" type="pres">
      <dgm:prSet presAssocID="{731B874F-F914-4012-8FB3-92A34ABB2D13}" presName="hierRoot2" presStyleCnt="0"/>
      <dgm:spPr/>
    </dgm:pt>
    <dgm:pt modelId="{023EAAA8-0F19-490C-9E3D-992A0997B17F}" type="pres">
      <dgm:prSet presAssocID="{731B874F-F914-4012-8FB3-92A34ABB2D13}" presName="composite2" presStyleCnt="0"/>
      <dgm:spPr/>
    </dgm:pt>
    <dgm:pt modelId="{EF7A921A-7CCB-4783-9BF8-524076439152}" type="pres">
      <dgm:prSet presAssocID="{731B874F-F914-4012-8FB3-92A34ABB2D13}" presName="background2" presStyleLbl="node2" presStyleIdx="1" presStyleCnt="2"/>
      <dgm:spPr/>
    </dgm:pt>
    <dgm:pt modelId="{AA8A1D62-ABCA-4D74-A469-7F91035AC767}" type="pres">
      <dgm:prSet presAssocID="{731B874F-F914-4012-8FB3-92A34ABB2D13}" presName="text2" presStyleLbl="fgAcc2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9F42567-EEAD-489C-BC59-68373F82D98D}" type="pres">
      <dgm:prSet presAssocID="{731B874F-F914-4012-8FB3-92A34ABB2D13}" presName="hierChild3" presStyleCnt="0"/>
      <dgm:spPr/>
    </dgm:pt>
    <dgm:pt modelId="{D78A20E2-3F29-42EB-BC7B-F902D7D3E3B7}" type="pres">
      <dgm:prSet presAssocID="{A341A297-C986-462E-B6FE-659EA2514069}" presName="Name17" presStyleLbl="parChTrans1D3" presStyleIdx="2" presStyleCnt="4"/>
      <dgm:spPr/>
      <dgm:t>
        <a:bodyPr/>
        <a:lstStyle/>
        <a:p>
          <a:endParaRPr lang="en-US"/>
        </a:p>
      </dgm:t>
    </dgm:pt>
    <dgm:pt modelId="{E7E11012-99DC-4F72-809B-FA287C611B63}" type="pres">
      <dgm:prSet presAssocID="{D02BD8D3-71EB-4DCC-B857-ADB9557A7084}" presName="hierRoot3" presStyleCnt="0"/>
      <dgm:spPr/>
    </dgm:pt>
    <dgm:pt modelId="{779843A1-1F3A-4A1C-BB75-D79E66377D51}" type="pres">
      <dgm:prSet presAssocID="{D02BD8D3-71EB-4DCC-B857-ADB9557A7084}" presName="composite3" presStyleCnt="0"/>
      <dgm:spPr/>
    </dgm:pt>
    <dgm:pt modelId="{459723C7-4A2C-45E4-BB32-B9690B20C5F6}" type="pres">
      <dgm:prSet presAssocID="{D02BD8D3-71EB-4DCC-B857-ADB9557A7084}" presName="background3" presStyleLbl="node3" presStyleIdx="2" presStyleCnt="4"/>
      <dgm:spPr/>
    </dgm:pt>
    <dgm:pt modelId="{BAE02522-514E-49FC-8F03-D7A0B096776F}" type="pres">
      <dgm:prSet presAssocID="{D02BD8D3-71EB-4DCC-B857-ADB9557A7084}" presName="text3" presStyleLbl="fgAcc3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A339B2E-C552-4511-B92E-DD6A68A12ECB}" type="pres">
      <dgm:prSet presAssocID="{D02BD8D3-71EB-4DCC-B857-ADB9557A7084}" presName="hierChild4" presStyleCnt="0"/>
      <dgm:spPr/>
    </dgm:pt>
    <dgm:pt modelId="{5C1D888B-22FB-4185-A323-4FAA8A15A71A}" type="pres">
      <dgm:prSet presAssocID="{1F600148-543A-4BAB-94B5-36ECD4579603}" presName="Name23" presStyleLbl="parChTrans1D4" presStyleIdx="0" presStyleCnt="2"/>
      <dgm:spPr/>
      <dgm:t>
        <a:bodyPr/>
        <a:lstStyle/>
        <a:p>
          <a:endParaRPr lang="en-US"/>
        </a:p>
      </dgm:t>
    </dgm:pt>
    <dgm:pt modelId="{5585BCD8-DAC3-40F1-A3B1-8ED6BD633067}" type="pres">
      <dgm:prSet presAssocID="{54E1974D-E68E-4109-A897-5D30AFBEFA7B}" presName="hierRoot4" presStyleCnt="0"/>
      <dgm:spPr/>
    </dgm:pt>
    <dgm:pt modelId="{2E39C348-82B1-4616-A0EF-B2F0974C446E}" type="pres">
      <dgm:prSet presAssocID="{54E1974D-E68E-4109-A897-5D30AFBEFA7B}" presName="composite4" presStyleCnt="0"/>
      <dgm:spPr/>
    </dgm:pt>
    <dgm:pt modelId="{97DB90DB-0AF9-4110-94DF-CD50EDB26560}" type="pres">
      <dgm:prSet presAssocID="{54E1974D-E68E-4109-A897-5D30AFBEFA7B}" presName="background4" presStyleLbl="node4" presStyleIdx="0" presStyleCnt="2"/>
      <dgm:spPr/>
    </dgm:pt>
    <dgm:pt modelId="{F82861A1-EC97-4FF4-B864-B25B1DA4DA6F}" type="pres">
      <dgm:prSet presAssocID="{54E1974D-E68E-4109-A897-5D30AFBEFA7B}" presName="text4" presStyleLbl="fgAcc4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37B322F-51A8-4304-926E-C952F98D5A2E}" type="pres">
      <dgm:prSet presAssocID="{54E1974D-E68E-4109-A897-5D30AFBEFA7B}" presName="hierChild5" presStyleCnt="0"/>
      <dgm:spPr/>
    </dgm:pt>
    <dgm:pt modelId="{0E7CC97B-5829-45BC-8F78-C68402058B01}" type="pres">
      <dgm:prSet presAssocID="{18548087-F37D-47DE-A67C-90C221FA81D4}" presName="Name23" presStyleLbl="parChTrans1D4" presStyleIdx="1" presStyleCnt="2"/>
      <dgm:spPr/>
      <dgm:t>
        <a:bodyPr/>
        <a:lstStyle/>
        <a:p>
          <a:endParaRPr lang="en-US"/>
        </a:p>
      </dgm:t>
    </dgm:pt>
    <dgm:pt modelId="{3B119C79-178D-4424-99E1-F39A37ABC450}" type="pres">
      <dgm:prSet presAssocID="{ABFA97EC-4151-44C2-A39E-E2082D2285E6}" presName="hierRoot4" presStyleCnt="0"/>
      <dgm:spPr/>
    </dgm:pt>
    <dgm:pt modelId="{4A3D0D67-C8FB-4569-8138-EA1D20453900}" type="pres">
      <dgm:prSet presAssocID="{ABFA97EC-4151-44C2-A39E-E2082D2285E6}" presName="composite4" presStyleCnt="0"/>
      <dgm:spPr/>
    </dgm:pt>
    <dgm:pt modelId="{0FBF8E2C-5A68-43B2-A3A7-DB218EDB3DBB}" type="pres">
      <dgm:prSet presAssocID="{ABFA97EC-4151-44C2-A39E-E2082D2285E6}" presName="background4" presStyleLbl="node4" presStyleIdx="1" presStyleCnt="2"/>
      <dgm:spPr/>
    </dgm:pt>
    <dgm:pt modelId="{021ED647-11EF-4E89-A8E3-CBB1FEE9A791}" type="pres">
      <dgm:prSet presAssocID="{ABFA97EC-4151-44C2-A39E-E2082D2285E6}" presName="text4" presStyleLbl="fgAcc4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BD88028-996C-46E1-8729-026A733CC373}" type="pres">
      <dgm:prSet presAssocID="{ABFA97EC-4151-44C2-A39E-E2082D2285E6}" presName="hierChild5" presStyleCnt="0"/>
      <dgm:spPr/>
    </dgm:pt>
    <dgm:pt modelId="{6259861F-52D5-4ACB-A561-A52579E7526E}" type="pres">
      <dgm:prSet presAssocID="{2C7D41E8-C9DA-481D-A5AE-14E364852F65}" presName="Name17" presStyleLbl="parChTrans1D3" presStyleIdx="3" presStyleCnt="4"/>
      <dgm:spPr/>
      <dgm:t>
        <a:bodyPr/>
        <a:lstStyle/>
        <a:p>
          <a:endParaRPr lang="en-US"/>
        </a:p>
      </dgm:t>
    </dgm:pt>
    <dgm:pt modelId="{FD6D5D33-E411-4154-888E-3A79A990BB27}" type="pres">
      <dgm:prSet presAssocID="{87CC04CB-1CA0-4E9F-9ABC-3BE6F3AD025B}" presName="hierRoot3" presStyleCnt="0"/>
      <dgm:spPr/>
    </dgm:pt>
    <dgm:pt modelId="{04758638-89AF-4129-8F4C-A042238DA2E0}" type="pres">
      <dgm:prSet presAssocID="{87CC04CB-1CA0-4E9F-9ABC-3BE6F3AD025B}" presName="composite3" presStyleCnt="0"/>
      <dgm:spPr/>
    </dgm:pt>
    <dgm:pt modelId="{376F00B7-1476-40D3-8FD1-48318DEF2FCA}" type="pres">
      <dgm:prSet presAssocID="{87CC04CB-1CA0-4E9F-9ABC-3BE6F3AD025B}" presName="background3" presStyleLbl="node3" presStyleIdx="3" presStyleCnt="4"/>
      <dgm:spPr/>
    </dgm:pt>
    <dgm:pt modelId="{16F2453C-33FB-49C3-8901-FDD7C676B86B}" type="pres">
      <dgm:prSet presAssocID="{87CC04CB-1CA0-4E9F-9ABC-3BE6F3AD025B}" presName="text3" presStyleLbl="fgAcc3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EACDE95-6B26-41AB-97E4-C89E4FB079E4}" type="pres">
      <dgm:prSet presAssocID="{87CC04CB-1CA0-4E9F-9ABC-3BE6F3AD025B}" presName="hierChild4" presStyleCnt="0"/>
      <dgm:spPr/>
    </dgm:pt>
  </dgm:ptLst>
  <dgm:cxnLst>
    <dgm:cxn modelId="{B443DB9E-4D2E-4DED-B436-83A1EC6A172D}" srcId="{731B874F-F914-4012-8FB3-92A34ABB2D13}" destId="{D02BD8D3-71EB-4DCC-B857-ADB9557A7084}" srcOrd="0" destOrd="0" parTransId="{A341A297-C986-462E-B6FE-659EA2514069}" sibTransId="{822A9068-A370-4ED5-AAFC-B92D72E26639}"/>
    <dgm:cxn modelId="{A97845ED-77DE-48A7-9651-89674ADBF54E}" type="presOf" srcId="{A341A297-C986-462E-B6FE-659EA2514069}" destId="{D78A20E2-3F29-42EB-BC7B-F902D7D3E3B7}" srcOrd="0" destOrd="0" presId="urn:microsoft.com/office/officeart/2005/8/layout/hierarchy1"/>
    <dgm:cxn modelId="{EF37CC04-9F05-417F-BE44-F5AD4F138611}" type="presOf" srcId="{18548087-F37D-47DE-A67C-90C221FA81D4}" destId="{0E7CC97B-5829-45BC-8F78-C68402058B01}" srcOrd="0" destOrd="0" presId="urn:microsoft.com/office/officeart/2005/8/layout/hierarchy1"/>
    <dgm:cxn modelId="{F590A39E-7852-4CE3-A62B-83A216104866}" type="presOf" srcId="{D02BD8D3-71EB-4DCC-B857-ADB9557A7084}" destId="{BAE02522-514E-49FC-8F03-D7A0B096776F}" srcOrd="0" destOrd="0" presId="urn:microsoft.com/office/officeart/2005/8/layout/hierarchy1"/>
    <dgm:cxn modelId="{72A8907D-8A47-413B-BE71-3871435EB3D2}" srcId="{D02BD8D3-71EB-4DCC-B857-ADB9557A7084}" destId="{54E1974D-E68E-4109-A897-5D30AFBEFA7B}" srcOrd="0" destOrd="0" parTransId="{1F600148-543A-4BAB-94B5-36ECD4579603}" sibTransId="{AB8D41C8-6373-4C70-AC64-143A24FBBAF3}"/>
    <dgm:cxn modelId="{0FC3E7AE-22B5-40A3-811E-E539DE433677}" type="presOf" srcId="{87CC04CB-1CA0-4E9F-9ABC-3BE6F3AD025B}" destId="{16F2453C-33FB-49C3-8901-FDD7C676B86B}" srcOrd="0" destOrd="0" presId="urn:microsoft.com/office/officeart/2005/8/layout/hierarchy1"/>
    <dgm:cxn modelId="{3EF808E8-10A0-42C0-B860-F184A449CE87}" type="presOf" srcId="{ABFA97EC-4151-44C2-A39E-E2082D2285E6}" destId="{021ED647-11EF-4E89-A8E3-CBB1FEE9A791}" srcOrd="0" destOrd="0" presId="urn:microsoft.com/office/officeart/2005/8/layout/hierarchy1"/>
    <dgm:cxn modelId="{43FE7093-CBF9-478A-85A5-40A5BD6B2B39}" srcId="{69C9A148-6FCE-4A57-9020-32B03FC70953}" destId="{296BFFFD-781A-452E-8459-C5E805FA4398}" srcOrd="0" destOrd="0" parTransId="{1458258B-5882-43EE-A8C7-C368F2B19381}" sibTransId="{A3A2EA9A-30F3-45B8-9ABA-3453259C0207}"/>
    <dgm:cxn modelId="{CFD00C2E-F912-4E76-9B18-A5A6F78F1EA1}" type="presOf" srcId="{49669524-E719-4B05-B289-38A233D3E270}" destId="{9762E98F-2497-43D5-A3C6-AD9AB65F5F79}" srcOrd="0" destOrd="0" presId="urn:microsoft.com/office/officeart/2005/8/layout/hierarchy1"/>
    <dgm:cxn modelId="{00E43CD5-31DD-4A2F-B999-A645B627B4E3}" type="presOf" srcId="{69C9A148-6FCE-4A57-9020-32B03FC70953}" destId="{35A72B93-93EC-4916-8C55-29B29A3A069E}" srcOrd="0" destOrd="0" presId="urn:microsoft.com/office/officeart/2005/8/layout/hierarchy1"/>
    <dgm:cxn modelId="{7668164F-8430-4337-9087-26296B4780AA}" srcId="{A19005C8-0BA4-4813-9608-BAB3B273B34E}" destId="{45981CB6-E814-4E35-A7EB-21730F17BBC3}" srcOrd="0" destOrd="0" parTransId="{FC408240-568E-4A8B-B1B1-CA3C764F1D3A}" sibTransId="{C32F1263-C77E-4145-BBC5-BD69DE24239E}"/>
    <dgm:cxn modelId="{9720E20B-930B-4617-A7A4-9B5CD1523086}" srcId="{45981CB6-E814-4E35-A7EB-21730F17BBC3}" destId="{731B874F-F914-4012-8FB3-92A34ABB2D13}" srcOrd="1" destOrd="0" parTransId="{7BDAB94F-3D58-4FEF-9FED-11629F710B5D}" sibTransId="{115505CE-AA11-4E5D-A5F3-42C93E5A10E9}"/>
    <dgm:cxn modelId="{49DA22E9-B678-4758-B563-2A4AFEABBA71}" srcId="{731B874F-F914-4012-8FB3-92A34ABB2D13}" destId="{87CC04CB-1CA0-4E9F-9ABC-3BE6F3AD025B}" srcOrd="1" destOrd="0" parTransId="{2C7D41E8-C9DA-481D-A5AE-14E364852F65}" sibTransId="{CCE26AFD-45DD-49EF-A71C-E100A48AF01F}"/>
    <dgm:cxn modelId="{DCD8000D-87E7-4F05-BF2F-E3750326B4BF}" srcId="{45981CB6-E814-4E35-A7EB-21730F17BBC3}" destId="{69C9A148-6FCE-4A57-9020-32B03FC70953}" srcOrd="0" destOrd="0" parTransId="{2AC7D4D8-898C-4C21-89FB-50ADA1CC3296}" sibTransId="{AF79A0E6-03DE-4FA6-8586-D91645B9C590}"/>
    <dgm:cxn modelId="{91C0B615-BA14-462B-B687-451DBC191B70}" type="presOf" srcId="{731B874F-F914-4012-8FB3-92A34ABB2D13}" destId="{AA8A1D62-ABCA-4D74-A469-7F91035AC767}" srcOrd="0" destOrd="0" presId="urn:microsoft.com/office/officeart/2005/8/layout/hierarchy1"/>
    <dgm:cxn modelId="{E7EE0929-80A5-42CD-8922-AF7D2699CF53}" type="presOf" srcId="{A19005C8-0BA4-4813-9608-BAB3B273B34E}" destId="{D9517DA9-9012-437C-952A-194B1317E827}" srcOrd="0" destOrd="0" presId="urn:microsoft.com/office/officeart/2005/8/layout/hierarchy1"/>
    <dgm:cxn modelId="{F083C48C-37EA-4658-BC99-E8902C674D2A}" type="presOf" srcId="{7BDAB94F-3D58-4FEF-9FED-11629F710B5D}" destId="{79930454-E762-469B-A5B1-02B0B8F0A09C}" srcOrd="0" destOrd="0" presId="urn:microsoft.com/office/officeart/2005/8/layout/hierarchy1"/>
    <dgm:cxn modelId="{34FA1D25-EB47-4D1B-A2B3-DFBB32BC5018}" type="presOf" srcId="{45981CB6-E814-4E35-A7EB-21730F17BBC3}" destId="{0DDF6F8C-D290-4C5F-ABFE-7524734477FA}" srcOrd="0" destOrd="0" presId="urn:microsoft.com/office/officeart/2005/8/layout/hierarchy1"/>
    <dgm:cxn modelId="{70716FE2-32F2-44D2-B98D-F62C616BF630}" type="presOf" srcId="{1F600148-543A-4BAB-94B5-36ECD4579603}" destId="{5C1D888B-22FB-4185-A323-4FAA8A15A71A}" srcOrd="0" destOrd="0" presId="urn:microsoft.com/office/officeart/2005/8/layout/hierarchy1"/>
    <dgm:cxn modelId="{AA72FEBC-A15C-4E9F-AED3-C143C309EEC9}" srcId="{D02BD8D3-71EB-4DCC-B857-ADB9557A7084}" destId="{ABFA97EC-4151-44C2-A39E-E2082D2285E6}" srcOrd="1" destOrd="0" parTransId="{18548087-F37D-47DE-A67C-90C221FA81D4}" sibTransId="{1732A08D-7A47-4759-8A11-F58CE95BC7CB}"/>
    <dgm:cxn modelId="{022AA191-4AC8-4484-B41C-8CE573011C1F}" type="presOf" srcId="{296BFFFD-781A-452E-8459-C5E805FA4398}" destId="{DE90E289-DDEF-4BAE-9562-94354D77189A}" srcOrd="0" destOrd="0" presId="urn:microsoft.com/office/officeart/2005/8/layout/hierarchy1"/>
    <dgm:cxn modelId="{340DE736-D337-4600-97B9-A0395274ADB6}" type="presOf" srcId="{54E1974D-E68E-4109-A897-5D30AFBEFA7B}" destId="{F82861A1-EC97-4FF4-B864-B25B1DA4DA6F}" srcOrd="0" destOrd="0" presId="urn:microsoft.com/office/officeart/2005/8/layout/hierarchy1"/>
    <dgm:cxn modelId="{2E5ADA46-4396-48D8-B1CB-005A5F35C54B}" type="presOf" srcId="{2C7D41E8-C9DA-481D-A5AE-14E364852F65}" destId="{6259861F-52D5-4ACB-A561-A52579E7526E}" srcOrd="0" destOrd="0" presId="urn:microsoft.com/office/officeart/2005/8/layout/hierarchy1"/>
    <dgm:cxn modelId="{71297900-0956-4776-982A-B3C050892923}" type="presOf" srcId="{1458258B-5882-43EE-A8C7-C368F2B19381}" destId="{ECE317AB-94E0-43E3-9C63-2407459C42F3}" srcOrd="0" destOrd="0" presId="urn:microsoft.com/office/officeart/2005/8/layout/hierarchy1"/>
    <dgm:cxn modelId="{D92BA998-2CF2-45A2-8E0C-B25E7863617D}" srcId="{69C9A148-6FCE-4A57-9020-32B03FC70953}" destId="{9DBC31CA-0D2D-45CD-9A6A-CF8CF5E4EDB9}" srcOrd="1" destOrd="0" parTransId="{49669524-E719-4B05-B289-38A233D3E270}" sibTransId="{FEB583F2-73E4-494F-AB12-078843DC5033}"/>
    <dgm:cxn modelId="{AF388F45-C9A5-4ECD-B282-27BC9CA47892}" type="presOf" srcId="{2AC7D4D8-898C-4C21-89FB-50ADA1CC3296}" destId="{F8ABD53A-7BE5-42AA-9C35-2F4F50599772}" srcOrd="0" destOrd="0" presId="urn:microsoft.com/office/officeart/2005/8/layout/hierarchy1"/>
    <dgm:cxn modelId="{E19F34BD-E1CC-46BA-883F-BF1157674EBE}" type="presOf" srcId="{9DBC31CA-0D2D-45CD-9A6A-CF8CF5E4EDB9}" destId="{06F06F55-A1D7-4D59-9EC5-2652A40BE62A}" srcOrd="0" destOrd="0" presId="urn:microsoft.com/office/officeart/2005/8/layout/hierarchy1"/>
    <dgm:cxn modelId="{24BF9F13-BB7B-4303-B1D8-2CB7C47EA8DF}" type="presParOf" srcId="{D9517DA9-9012-437C-952A-194B1317E827}" destId="{C3440A8E-8A36-48D6-9CEA-B67E3645EE0C}" srcOrd="0" destOrd="0" presId="urn:microsoft.com/office/officeart/2005/8/layout/hierarchy1"/>
    <dgm:cxn modelId="{4EA5B391-0103-4788-896F-3935A5F44A84}" type="presParOf" srcId="{C3440A8E-8A36-48D6-9CEA-B67E3645EE0C}" destId="{B5EB07DE-4252-4A9A-8628-07D5E3842DFA}" srcOrd="0" destOrd="0" presId="urn:microsoft.com/office/officeart/2005/8/layout/hierarchy1"/>
    <dgm:cxn modelId="{10E2EFA2-74A3-489B-96FB-FBB00E907141}" type="presParOf" srcId="{B5EB07DE-4252-4A9A-8628-07D5E3842DFA}" destId="{FEB3470C-F5FE-41A2-9C80-41FEB37E7B2C}" srcOrd="0" destOrd="0" presId="urn:microsoft.com/office/officeart/2005/8/layout/hierarchy1"/>
    <dgm:cxn modelId="{C316DB8E-6058-481D-B96C-C56DFEEFEE80}" type="presParOf" srcId="{B5EB07DE-4252-4A9A-8628-07D5E3842DFA}" destId="{0DDF6F8C-D290-4C5F-ABFE-7524734477FA}" srcOrd="1" destOrd="0" presId="urn:microsoft.com/office/officeart/2005/8/layout/hierarchy1"/>
    <dgm:cxn modelId="{C77ACD8E-3310-4474-93CB-39BC56963D0F}" type="presParOf" srcId="{C3440A8E-8A36-48D6-9CEA-B67E3645EE0C}" destId="{311A6065-7086-46C0-B1B9-D8F621D5B9C3}" srcOrd="1" destOrd="0" presId="urn:microsoft.com/office/officeart/2005/8/layout/hierarchy1"/>
    <dgm:cxn modelId="{B8EE7C1C-F5D1-4262-8F49-2C7585A63B73}" type="presParOf" srcId="{311A6065-7086-46C0-B1B9-D8F621D5B9C3}" destId="{F8ABD53A-7BE5-42AA-9C35-2F4F50599772}" srcOrd="0" destOrd="0" presId="urn:microsoft.com/office/officeart/2005/8/layout/hierarchy1"/>
    <dgm:cxn modelId="{7E277213-FC00-4DD0-9D5D-8DAFE8999E1E}" type="presParOf" srcId="{311A6065-7086-46C0-B1B9-D8F621D5B9C3}" destId="{DF3A8900-ED64-4A9E-AD08-C3166769D6FD}" srcOrd="1" destOrd="0" presId="urn:microsoft.com/office/officeart/2005/8/layout/hierarchy1"/>
    <dgm:cxn modelId="{E3859175-4164-4799-9F92-578D48A0E76D}" type="presParOf" srcId="{DF3A8900-ED64-4A9E-AD08-C3166769D6FD}" destId="{2E1CBC90-FDA1-4F0C-B26D-0D69F1531A92}" srcOrd="0" destOrd="0" presId="urn:microsoft.com/office/officeart/2005/8/layout/hierarchy1"/>
    <dgm:cxn modelId="{531DCB31-16C4-4938-9A1B-0C42D936C207}" type="presParOf" srcId="{2E1CBC90-FDA1-4F0C-B26D-0D69F1531A92}" destId="{33C1008A-B698-4D5F-8289-275561426C22}" srcOrd="0" destOrd="0" presId="urn:microsoft.com/office/officeart/2005/8/layout/hierarchy1"/>
    <dgm:cxn modelId="{E42B63B9-BB9F-4139-96F2-4C2940171901}" type="presParOf" srcId="{2E1CBC90-FDA1-4F0C-B26D-0D69F1531A92}" destId="{35A72B93-93EC-4916-8C55-29B29A3A069E}" srcOrd="1" destOrd="0" presId="urn:microsoft.com/office/officeart/2005/8/layout/hierarchy1"/>
    <dgm:cxn modelId="{16D56CF8-049A-4F5A-90C4-759CD04A22CD}" type="presParOf" srcId="{DF3A8900-ED64-4A9E-AD08-C3166769D6FD}" destId="{157B4D1A-AC40-4D64-8480-47B9F0E8F7C9}" srcOrd="1" destOrd="0" presId="urn:microsoft.com/office/officeart/2005/8/layout/hierarchy1"/>
    <dgm:cxn modelId="{DDE1BE38-F1F3-4062-8BA6-6E266F76F30D}" type="presParOf" srcId="{157B4D1A-AC40-4D64-8480-47B9F0E8F7C9}" destId="{ECE317AB-94E0-43E3-9C63-2407459C42F3}" srcOrd="0" destOrd="0" presId="urn:microsoft.com/office/officeart/2005/8/layout/hierarchy1"/>
    <dgm:cxn modelId="{BFBBC4EA-AA12-4E95-B9A6-AF3011D39298}" type="presParOf" srcId="{157B4D1A-AC40-4D64-8480-47B9F0E8F7C9}" destId="{BDF679F6-E1AC-4904-A7BD-78F354A63DC8}" srcOrd="1" destOrd="0" presId="urn:microsoft.com/office/officeart/2005/8/layout/hierarchy1"/>
    <dgm:cxn modelId="{8A39F632-B691-40C7-991B-CD5E3E261958}" type="presParOf" srcId="{BDF679F6-E1AC-4904-A7BD-78F354A63DC8}" destId="{831BD538-57DB-4100-BA3C-EEECDA763713}" srcOrd="0" destOrd="0" presId="urn:microsoft.com/office/officeart/2005/8/layout/hierarchy1"/>
    <dgm:cxn modelId="{2AD5E271-0CCB-4974-9C70-18F5A7E2A266}" type="presParOf" srcId="{831BD538-57DB-4100-BA3C-EEECDA763713}" destId="{AB92B37E-F51A-46C5-B957-633CBDDB70CB}" srcOrd="0" destOrd="0" presId="urn:microsoft.com/office/officeart/2005/8/layout/hierarchy1"/>
    <dgm:cxn modelId="{10D8248A-3482-4461-8777-83D901C4BD3A}" type="presParOf" srcId="{831BD538-57DB-4100-BA3C-EEECDA763713}" destId="{DE90E289-DDEF-4BAE-9562-94354D77189A}" srcOrd="1" destOrd="0" presId="urn:microsoft.com/office/officeart/2005/8/layout/hierarchy1"/>
    <dgm:cxn modelId="{9807679F-36D1-47B3-AD99-4E46CADD17FC}" type="presParOf" srcId="{BDF679F6-E1AC-4904-A7BD-78F354A63DC8}" destId="{1A6E3D45-C25A-4D70-8D36-966C8933319E}" srcOrd="1" destOrd="0" presId="urn:microsoft.com/office/officeart/2005/8/layout/hierarchy1"/>
    <dgm:cxn modelId="{9727CB8F-D253-4723-918B-1360A8631066}" type="presParOf" srcId="{157B4D1A-AC40-4D64-8480-47B9F0E8F7C9}" destId="{9762E98F-2497-43D5-A3C6-AD9AB65F5F79}" srcOrd="2" destOrd="0" presId="urn:microsoft.com/office/officeart/2005/8/layout/hierarchy1"/>
    <dgm:cxn modelId="{500E99C0-79D7-45A1-9830-716D77C2CF81}" type="presParOf" srcId="{157B4D1A-AC40-4D64-8480-47B9F0E8F7C9}" destId="{CAC66D59-97FD-44B4-AFFE-DD837DF8919A}" srcOrd="3" destOrd="0" presId="urn:microsoft.com/office/officeart/2005/8/layout/hierarchy1"/>
    <dgm:cxn modelId="{19040519-F366-4CFB-8607-A3D784137C0F}" type="presParOf" srcId="{CAC66D59-97FD-44B4-AFFE-DD837DF8919A}" destId="{874E3570-E0FB-4FED-ACE0-6686517CC746}" srcOrd="0" destOrd="0" presId="urn:microsoft.com/office/officeart/2005/8/layout/hierarchy1"/>
    <dgm:cxn modelId="{F986CD37-79BC-4A8F-AB22-51496562E4B9}" type="presParOf" srcId="{874E3570-E0FB-4FED-ACE0-6686517CC746}" destId="{A739FBD5-73DE-4DCC-8847-ECEB50A704D4}" srcOrd="0" destOrd="0" presId="urn:microsoft.com/office/officeart/2005/8/layout/hierarchy1"/>
    <dgm:cxn modelId="{9F62AD6F-3BB5-4A93-9111-B7340612842B}" type="presParOf" srcId="{874E3570-E0FB-4FED-ACE0-6686517CC746}" destId="{06F06F55-A1D7-4D59-9EC5-2652A40BE62A}" srcOrd="1" destOrd="0" presId="urn:microsoft.com/office/officeart/2005/8/layout/hierarchy1"/>
    <dgm:cxn modelId="{477E397F-DAAB-48AA-8A5C-9FDD9DCDD2B4}" type="presParOf" srcId="{CAC66D59-97FD-44B4-AFFE-DD837DF8919A}" destId="{85E148F0-6CEA-4AEC-87FA-C09ADED46AA0}" srcOrd="1" destOrd="0" presId="urn:microsoft.com/office/officeart/2005/8/layout/hierarchy1"/>
    <dgm:cxn modelId="{E515F10F-787F-4E47-AE2E-E79D27414BDB}" type="presParOf" srcId="{311A6065-7086-46C0-B1B9-D8F621D5B9C3}" destId="{79930454-E762-469B-A5B1-02B0B8F0A09C}" srcOrd="2" destOrd="0" presId="urn:microsoft.com/office/officeart/2005/8/layout/hierarchy1"/>
    <dgm:cxn modelId="{15ACC945-9879-42D9-9369-9FED54806648}" type="presParOf" srcId="{311A6065-7086-46C0-B1B9-D8F621D5B9C3}" destId="{844A53AC-A417-4773-8125-5AD68BC25D0B}" srcOrd="3" destOrd="0" presId="urn:microsoft.com/office/officeart/2005/8/layout/hierarchy1"/>
    <dgm:cxn modelId="{48445DB5-AB7E-4F04-BA48-42A9C18D0753}" type="presParOf" srcId="{844A53AC-A417-4773-8125-5AD68BC25D0B}" destId="{023EAAA8-0F19-490C-9E3D-992A0997B17F}" srcOrd="0" destOrd="0" presId="urn:microsoft.com/office/officeart/2005/8/layout/hierarchy1"/>
    <dgm:cxn modelId="{5113842E-2296-4C06-BCCD-E8703DEC5060}" type="presParOf" srcId="{023EAAA8-0F19-490C-9E3D-992A0997B17F}" destId="{EF7A921A-7CCB-4783-9BF8-524076439152}" srcOrd="0" destOrd="0" presId="urn:microsoft.com/office/officeart/2005/8/layout/hierarchy1"/>
    <dgm:cxn modelId="{3F0DE2BA-16AE-407F-9E93-67D201735ED5}" type="presParOf" srcId="{023EAAA8-0F19-490C-9E3D-992A0997B17F}" destId="{AA8A1D62-ABCA-4D74-A469-7F91035AC767}" srcOrd="1" destOrd="0" presId="urn:microsoft.com/office/officeart/2005/8/layout/hierarchy1"/>
    <dgm:cxn modelId="{7A29503E-7866-48B5-84E7-B6E68B550213}" type="presParOf" srcId="{844A53AC-A417-4773-8125-5AD68BC25D0B}" destId="{39F42567-EEAD-489C-BC59-68373F82D98D}" srcOrd="1" destOrd="0" presId="urn:microsoft.com/office/officeart/2005/8/layout/hierarchy1"/>
    <dgm:cxn modelId="{4E0CFCFD-892A-4F71-B970-4C1613C16350}" type="presParOf" srcId="{39F42567-EEAD-489C-BC59-68373F82D98D}" destId="{D78A20E2-3F29-42EB-BC7B-F902D7D3E3B7}" srcOrd="0" destOrd="0" presId="urn:microsoft.com/office/officeart/2005/8/layout/hierarchy1"/>
    <dgm:cxn modelId="{5BB0611F-2B05-48F6-827C-F2E10B8D446B}" type="presParOf" srcId="{39F42567-EEAD-489C-BC59-68373F82D98D}" destId="{E7E11012-99DC-4F72-809B-FA287C611B63}" srcOrd="1" destOrd="0" presId="urn:microsoft.com/office/officeart/2005/8/layout/hierarchy1"/>
    <dgm:cxn modelId="{A9F43FD0-598B-4B53-A277-A7A7F8E70BEE}" type="presParOf" srcId="{E7E11012-99DC-4F72-809B-FA287C611B63}" destId="{779843A1-1F3A-4A1C-BB75-D79E66377D51}" srcOrd="0" destOrd="0" presId="urn:microsoft.com/office/officeart/2005/8/layout/hierarchy1"/>
    <dgm:cxn modelId="{30293E2F-3D2A-4A1A-A05E-42E69CFAC2E8}" type="presParOf" srcId="{779843A1-1F3A-4A1C-BB75-D79E66377D51}" destId="{459723C7-4A2C-45E4-BB32-B9690B20C5F6}" srcOrd="0" destOrd="0" presId="urn:microsoft.com/office/officeart/2005/8/layout/hierarchy1"/>
    <dgm:cxn modelId="{0F11CA62-434E-4F55-B033-3F5325F154DF}" type="presParOf" srcId="{779843A1-1F3A-4A1C-BB75-D79E66377D51}" destId="{BAE02522-514E-49FC-8F03-D7A0B096776F}" srcOrd="1" destOrd="0" presId="urn:microsoft.com/office/officeart/2005/8/layout/hierarchy1"/>
    <dgm:cxn modelId="{DD7C7645-755D-44D5-87B0-57DBA7B8A78D}" type="presParOf" srcId="{E7E11012-99DC-4F72-809B-FA287C611B63}" destId="{CA339B2E-C552-4511-B92E-DD6A68A12ECB}" srcOrd="1" destOrd="0" presId="urn:microsoft.com/office/officeart/2005/8/layout/hierarchy1"/>
    <dgm:cxn modelId="{30F52BC8-0440-472B-9CC6-A9E54B409F64}" type="presParOf" srcId="{CA339B2E-C552-4511-B92E-DD6A68A12ECB}" destId="{5C1D888B-22FB-4185-A323-4FAA8A15A71A}" srcOrd="0" destOrd="0" presId="urn:microsoft.com/office/officeart/2005/8/layout/hierarchy1"/>
    <dgm:cxn modelId="{49981DB3-9C46-489C-8DBF-AEC3332853B8}" type="presParOf" srcId="{CA339B2E-C552-4511-B92E-DD6A68A12ECB}" destId="{5585BCD8-DAC3-40F1-A3B1-8ED6BD633067}" srcOrd="1" destOrd="0" presId="urn:microsoft.com/office/officeart/2005/8/layout/hierarchy1"/>
    <dgm:cxn modelId="{63EA6355-4995-4A03-9452-32680F8123E7}" type="presParOf" srcId="{5585BCD8-DAC3-40F1-A3B1-8ED6BD633067}" destId="{2E39C348-82B1-4616-A0EF-B2F0974C446E}" srcOrd="0" destOrd="0" presId="urn:microsoft.com/office/officeart/2005/8/layout/hierarchy1"/>
    <dgm:cxn modelId="{EF0041EF-A9AF-4B2E-8885-483ED95A54E6}" type="presParOf" srcId="{2E39C348-82B1-4616-A0EF-B2F0974C446E}" destId="{97DB90DB-0AF9-4110-94DF-CD50EDB26560}" srcOrd="0" destOrd="0" presId="urn:microsoft.com/office/officeart/2005/8/layout/hierarchy1"/>
    <dgm:cxn modelId="{8D6E90C6-07D9-4311-9154-5C9548E4D321}" type="presParOf" srcId="{2E39C348-82B1-4616-A0EF-B2F0974C446E}" destId="{F82861A1-EC97-4FF4-B864-B25B1DA4DA6F}" srcOrd="1" destOrd="0" presId="urn:microsoft.com/office/officeart/2005/8/layout/hierarchy1"/>
    <dgm:cxn modelId="{4DC46B3E-2339-4C7C-B95C-6D90C180A5E3}" type="presParOf" srcId="{5585BCD8-DAC3-40F1-A3B1-8ED6BD633067}" destId="{437B322F-51A8-4304-926E-C952F98D5A2E}" srcOrd="1" destOrd="0" presId="urn:microsoft.com/office/officeart/2005/8/layout/hierarchy1"/>
    <dgm:cxn modelId="{0E698E80-939F-4852-BC3A-F41A787BA1FE}" type="presParOf" srcId="{CA339B2E-C552-4511-B92E-DD6A68A12ECB}" destId="{0E7CC97B-5829-45BC-8F78-C68402058B01}" srcOrd="2" destOrd="0" presId="urn:microsoft.com/office/officeart/2005/8/layout/hierarchy1"/>
    <dgm:cxn modelId="{D7F677C0-660F-4285-B5BA-953848B844F3}" type="presParOf" srcId="{CA339B2E-C552-4511-B92E-DD6A68A12ECB}" destId="{3B119C79-178D-4424-99E1-F39A37ABC450}" srcOrd="3" destOrd="0" presId="urn:microsoft.com/office/officeart/2005/8/layout/hierarchy1"/>
    <dgm:cxn modelId="{3E3C4B18-2C18-44BE-8A85-FA785170C2E5}" type="presParOf" srcId="{3B119C79-178D-4424-99E1-F39A37ABC450}" destId="{4A3D0D67-C8FB-4569-8138-EA1D20453900}" srcOrd="0" destOrd="0" presId="urn:microsoft.com/office/officeart/2005/8/layout/hierarchy1"/>
    <dgm:cxn modelId="{2EC70CD2-378F-4773-8B78-2E149C99489B}" type="presParOf" srcId="{4A3D0D67-C8FB-4569-8138-EA1D20453900}" destId="{0FBF8E2C-5A68-43B2-A3A7-DB218EDB3DBB}" srcOrd="0" destOrd="0" presId="urn:microsoft.com/office/officeart/2005/8/layout/hierarchy1"/>
    <dgm:cxn modelId="{552FA38A-CDE7-4577-BFC2-B4A7089993FE}" type="presParOf" srcId="{4A3D0D67-C8FB-4569-8138-EA1D20453900}" destId="{021ED647-11EF-4E89-A8E3-CBB1FEE9A791}" srcOrd="1" destOrd="0" presId="urn:microsoft.com/office/officeart/2005/8/layout/hierarchy1"/>
    <dgm:cxn modelId="{60B28BB0-8F66-423B-9FD8-F9691AFE449B}" type="presParOf" srcId="{3B119C79-178D-4424-99E1-F39A37ABC450}" destId="{FBD88028-996C-46E1-8729-026A733CC373}" srcOrd="1" destOrd="0" presId="urn:microsoft.com/office/officeart/2005/8/layout/hierarchy1"/>
    <dgm:cxn modelId="{100DCCAE-CAE6-4553-BA7D-8D657D9A2AC1}" type="presParOf" srcId="{39F42567-EEAD-489C-BC59-68373F82D98D}" destId="{6259861F-52D5-4ACB-A561-A52579E7526E}" srcOrd="2" destOrd="0" presId="urn:microsoft.com/office/officeart/2005/8/layout/hierarchy1"/>
    <dgm:cxn modelId="{1B0BBD04-680A-4AB9-B701-2D3412793EA2}" type="presParOf" srcId="{39F42567-EEAD-489C-BC59-68373F82D98D}" destId="{FD6D5D33-E411-4154-888E-3A79A990BB27}" srcOrd="3" destOrd="0" presId="urn:microsoft.com/office/officeart/2005/8/layout/hierarchy1"/>
    <dgm:cxn modelId="{BB11E3D9-C89C-464B-8DE1-4570D217AAB9}" type="presParOf" srcId="{FD6D5D33-E411-4154-888E-3A79A990BB27}" destId="{04758638-89AF-4129-8F4C-A042238DA2E0}" srcOrd="0" destOrd="0" presId="urn:microsoft.com/office/officeart/2005/8/layout/hierarchy1"/>
    <dgm:cxn modelId="{FB241622-A4CC-4D2B-B2C1-4804A7E0387D}" type="presParOf" srcId="{04758638-89AF-4129-8F4C-A042238DA2E0}" destId="{376F00B7-1476-40D3-8FD1-48318DEF2FCA}" srcOrd="0" destOrd="0" presId="urn:microsoft.com/office/officeart/2005/8/layout/hierarchy1"/>
    <dgm:cxn modelId="{D3EDBA37-4292-49BD-BA5C-E05E85018DF1}" type="presParOf" srcId="{04758638-89AF-4129-8F4C-A042238DA2E0}" destId="{16F2453C-33FB-49C3-8901-FDD7C676B86B}" srcOrd="1" destOrd="0" presId="urn:microsoft.com/office/officeart/2005/8/layout/hierarchy1"/>
    <dgm:cxn modelId="{B176702C-CA3B-469D-8EBA-DC756B65286D}" type="presParOf" srcId="{FD6D5D33-E411-4154-888E-3A79A990BB27}" destId="{EEACDE95-6B26-41AB-97E4-C89E4FB079E4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59861F-52D5-4ACB-A561-A52579E7526E}">
      <dsp:nvSpPr>
        <dsp:cNvPr id="0" name=""/>
        <dsp:cNvSpPr/>
      </dsp:nvSpPr>
      <dsp:spPr>
        <a:xfrm>
          <a:off x="6307437" y="2806085"/>
          <a:ext cx="1083663" cy="5157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1451"/>
              </a:lnTo>
              <a:lnTo>
                <a:pt x="1083663" y="351451"/>
              </a:lnTo>
              <a:lnTo>
                <a:pt x="1083663" y="5157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7CC97B-5829-45BC-8F78-C68402058B01}">
      <dsp:nvSpPr>
        <dsp:cNvPr id="0" name=""/>
        <dsp:cNvSpPr/>
      </dsp:nvSpPr>
      <dsp:spPr>
        <a:xfrm>
          <a:off x="5223773" y="4447836"/>
          <a:ext cx="1083663" cy="5157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1451"/>
              </a:lnTo>
              <a:lnTo>
                <a:pt x="1083663" y="351451"/>
              </a:lnTo>
              <a:lnTo>
                <a:pt x="1083663" y="5157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1D888B-22FB-4185-A323-4FAA8A15A71A}">
      <dsp:nvSpPr>
        <dsp:cNvPr id="0" name=""/>
        <dsp:cNvSpPr/>
      </dsp:nvSpPr>
      <dsp:spPr>
        <a:xfrm>
          <a:off x="4140109" y="4447836"/>
          <a:ext cx="1083663" cy="515725"/>
        </a:xfrm>
        <a:custGeom>
          <a:avLst/>
          <a:gdLst/>
          <a:ahLst/>
          <a:cxnLst/>
          <a:rect l="0" t="0" r="0" b="0"/>
          <a:pathLst>
            <a:path>
              <a:moveTo>
                <a:pt x="1083663" y="0"/>
              </a:moveTo>
              <a:lnTo>
                <a:pt x="1083663" y="351451"/>
              </a:lnTo>
              <a:lnTo>
                <a:pt x="0" y="351451"/>
              </a:lnTo>
              <a:lnTo>
                <a:pt x="0" y="5157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8A20E2-3F29-42EB-BC7B-F902D7D3E3B7}">
      <dsp:nvSpPr>
        <dsp:cNvPr id="0" name=""/>
        <dsp:cNvSpPr/>
      </dsp:nvSpPr>
      <dsp:spPr>
        <a:xfrm>
          <a:off x="5223773" y="2806085"/>
          <a:ext cx="1083663" cy="515725"/>
        </a:xfrm>
        <a:custGeom>
          <a:avLst/>
          <a:gdLst/>
          <a:ahLst/>
          <a:cxnLst/>
          <a:rect l="0" t="0" r="0" b="0"/>
          <a:pathLst>
            <a:path>
              <a:moveTo>
                <a:pt x="1083663" y="0"/>
              </a:moveTo>
              <a:lnTo>
                <a:pt x="1083663" y="351451"/>
              </a:lnTo>
              <a:lnTo>
                <a:pt x="0" y="351451"/>
              </a:lnTo>
              <a:lnTo>
                <a:pt x="0" y="5157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930454-E762-469B-A5B1-02B0B8F0A09C}">
      <dsp:nvSpPr>
        <dsp:cNvPr id="0" name=""/>
        <dsp:cNvSpPr/>
      </dsp:nvSpPr>
      <dsp:spPr>
        <a:xfrm>
          <a:off x="4140109" y="1164334"/>
          <a:ext cx="2167327" cy="5157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1451"/>
              </a:lnTo>
              <a:lnTo>
                <a:pt x="2167327" y="351451"/>
              </a:lnTo>
              <a:lnTo>
                <a:pt x="2167327" y="51572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62E98F-2497-43D5-A3C6-AD9AB65F5F79}">
      <dsp:nvSpPr>
        <dsp:cNvPr id="0" name=""/>
        <dsp:cNvSpPr/>
      </dsp:nvSpPr>
      <dsp:spPr>
        <a:xfrm>
          <a:off x="1972781" y="2806085"/>
          <a:ext cx="1083663" cy="5157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1451"/>
              </a:lnTo>
              <a:lnTo>
                <a:pt x="1083663" y="351451"/>
              </a:lnTo>
              <a:lnTo>
                <a:pt x="1083663" y="5157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E317AB-94E0-43E3-9C63-2407459C42F3}">
      <dsp:nvSpPr>
        <dsp:cNvPr id="0" name=""/>
        <dsp:cNvSpPr/>
      </dsp:nvSpPr>
      <dsp:spPr>
        <a:xfrm>
          <a:off x="889117" y="2806085"/>
          <a:ext cx="1083663" cy="515725"/>
        </a:xfrm>
        <a:custGeom>
          <a:avLst/>
          <a:gdLst/>
          <a:ahLst/>
          <a:cxnLst/>
          <a:rect l="0" t="0" r="0" b="0"/>
          <a:pathLst>
            <a:path>
              <a:moveTo>
                <a:pt x="1083663" y="0"/>
              </a:moveTo>
              <a:lnTo>
                <a:pt x="1083663" y="351451"/>
              </a:lnTo>
              <a:lnTo>
                <a:pt x="0" y="351451"/>
              </a:lnTo>
              <a:lnTo>
                <a:pt x="0" y="5157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ABD53A-7BE5-42AA-9C35-2F4F50599772}">
      <dsp:nvSpPr>
        <dsp:cNvPr id="0" name=""/>
        <dsp:cNvSpPr/>
      </dsp:nvSpPr>
      <dsp:spPr>
        <a:xfrm>
          <a:off x="1972781" y="1164334"/>
          <a:ext cx="2167327" cy="515725"/>
        </a:xfrm>
        <a:custGeom>
          <a:avLst/>
          <a:gdLst/>
          <a:ahLst/>
          <a:cxnLst/>
          <a:rect l="0" t="0" r="0" b="0"/>
          <a:pathLst>
            <a:path>
              <a:moveTo>
                <a:pt x="2167327" y="0"/>
              </a:moveTo>
              <a:lnTo>
                <a:pt x="2167327" y="351451"/>
              </a:lnTo>
              <a:lnTo>
                <a:pt x="0" y="351451"/>
              </a:lnTo>
              <a:lnTo>
                <a:pt x="0" y="51572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B3470C-F5FE-41A2-9C80-41FEB37E7B2C}">
      <dsp:nvSpPr>
        <dsp:cNvPr id="0" name=""/>
        <dsp:cNvSpPr/>
      </dsp:nvSpPr>
      <dsp:spPr>
        <a:xfrm>
          <a:off x="3253475" y="38309"/>
          <a:ext cx="1773268" cy="11260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DDF6F8C-D290-4C5F-ABFE-7524734477FA}">
      <dsp:nvSpPr>
        <dsp:cNvPr id="0" name=""/>
        <dsp:cNvSpPr/>
      </dsp:nvSpPr>
      <dsp:spPr>
        <a:xfrm>
          <a:off x="3450505" y="225487"/>
          <a:ext cx="1773268" cy="112602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Sub-Problem 1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(Relaxed IP)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Z = 320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X1 = 3 3/5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x2 = 1 2/5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Not Viable</a:t>
          </a:r>
        </a:p>
      </dsp:txBody>
      <dsp:txXfrm>
        <a:off x="3483485" y="258467"/>
        <a:ext cx="1707308" cy="1060065"/>
      </dsp:txXfrm>
    </dsp:sp>
    <dsp:sp modelId="{33C1008A-B698-4D5F-8289-275561426C22}">
      <dsp:nvSpPr>
        <dsp:cNvPr id="0" name=""/>
        <dsp:cNvSpPr/>
      </dsp:nvSpPr>
      <dsp:spPr>
        <a:xfrm>
          <a:off x="1086147" y="1680060"/>
          <a:ext cx="1773268" cy="11260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5A72B93-93EC-4916-8C55-29B29A3A069E}">
      <dsp:nvSpPr>
        <dsp:cNvPr id="0" name=""/>
        <dsp:cNvSpPr/>
      </dsp:nvSpPr>
      <dsp:spPr>
        <a:xfrm>
          <a:off x="1283177" y="1867238"/>
          <a:ext cx="1773268" cy="112602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Sub-Problem 2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(x1 </a:t>
          </a:r>
          <a:r>
            <a:rPr lang="en-US" sz="800" kern="1200">
              <a:latin typeface="Calibri"/>
              <a:cs typeface="Calibri"/>
            </a:rPr>
            <a:t>≥ 4)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Z = 333 1/3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X1 = 4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x2 = 1 1/3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Not Viable</a:t>
          </a:r>
        </a:p>
      </dsp:txBody>
      <dsp:txXfrm>
        <a:off x="1316157" y="1900218"/>
        <a:ext cx="1707308" cy="1060065"/>
      </dsp:txXfrm>
    </dsp:sp>
    <dsp:sp modelId="{AB92B37E-F51A-46C5-B957-633CBDDB70CB}">
      <dsp:nvSpPr>
        <dsp:cNvPr id="0" name=""/>
        <dsp:cNvSpPr/>
      </dsp:nvSpPr>
      <dsp:spPr>
        <a:xfrm>
          <a:off x="2483" y="3321811"/>
          <a:ext cx="1773268" cy="11260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E90E289-DDEF-4BAE-9562-94354D77189A}">
      <dsp:nvSpPr>
        <dsp:cNvPr id="0" name=""/>
        <dsp:cNvSpPr/>
      </dsp:nvSpPr>
      <dsp:spPr>
        <a:xfrm>
          <a:off x="199513" y="3508989"/>
          <a:ext cx="1773268" cy="112602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Sub-Problem 4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(x2 </a:t>
          </a:r>
          <a:r>
            <a:rPr lang="en-US" sz="800" kern="1200">
              <a:latin typeface="Calibri"/>
              <a:cs typeface="Calibri"/>
            </a:rPr>
            <a:t>≥ 2)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Z = 400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X1 = 4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x2 = 2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Candidate (Best)</a:t>
          </a:r>
        </a:p>
      </dsp:txBody>
      <dsp:txXfrm>
        <a:off x="232493" y="3541969"/>
        <a:ext cx="1707308" cy="1060065"/>
      </dsp:txXfrm>
    </dsp:sp>
    <dsp:sp modelId="{A739FBD5-73DE-4DCC-8847-ECEB50A704D4}">
      <dsp:nvSpPr>
        <dsp:cNvPr id="0" name=""/>
        <dsp:cNvSpPr/>
      </dsp:nvSpPr>
      <dsp:spPr>
        <a:xfrm>
          <a:off x="2169811" y="3321811"/>
          <a:ext cx="1773268" cy="11260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6F06F55-A1D7-4D59-9EC5-2652A40BE62A}">
      <dsp:nvSpPr>
        <dsp:cNvPr id="0" name=""/>
        <dsp:cNvSpPr/>
      </dsp:nvSpPr>
      <dsp:spPr>
        <a:xfrm>
          <a:off x="2366841" y="3508989"/>
          <a:ext cx="1773268" cy="112602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Sub-Problem 5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(x2 </a:t>
          </a:r>
          <a:r>
            <a:rPr lang="en-US" sz="800" kern="1200">
              <a:latin typeface="Calibri"/>
              <a:cs typeface="Calibri"/>
            </a:rPr>
            <a:t>≤ 1)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Z = 400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X1 = 6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x2 = 1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Candidate (Best)</a:t>
          </a:r>
        </a:p>
      </dsp:txBody>
      <dsp:txXfrm>
        <a:off x="2399821" y="3541969"/>
        <a:ext cx="1707308" cy="1060065"/>
      </dsp:txXfrm>
    </dsp:sp>
    <dsp:sp modelId="{EF7A921A-7CCB-4783-9BF8-524076439152}">
      <dsp:nvSpPr>
        <dsp:cNvPr id="0" name=""/>
        <dsp:cNvSpPr/>
      </dsp:nvSpPr>
      <dsp:spPr>
        <a:xfrm>
          <a:off x="5420803" y="1680060"/>
          <a:ext cx="1773268" cy="11260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A8A1D62-ABCA-4D74-A469-7F91035AC767}">
      <dsp:nvSpPr>
        <dsp:cNvPr id="0" name=""/>
        <dsp:cNvSpPr/>
      </dsp:nvSpPr>
      <dsp:spPr>
        <a:xfrm>
          <a:off x="5617833" y="1867238"/>
          <a:ext cx="1773268" cy="112602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Sub-Problem 3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(x1 </a:t>
          </a:r>
          <a:r>
            <a:rPr lang="en-US" sz="800" kern="1200">
              <a:latin typeface="Calibri"/>
              <a:cs typeface="Calibri"/>
            </a:rPr>
            <a:t>≤ 3)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Z = 500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X1 = 3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x2 = 3 1/2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Not Viable</a:t>
          </a:r>
        </a:p>
      </dsp:txBody>
      <dsp:txXfrm>
        <a:off x="5650813" y="1900218"/>
        <a:ext cx="1707308" cy="1060065"/>
      </dsp:txXfrm>
    </dsp:sp>
    <dsp:sp modelId="{459723C7-4A2C-45E4-BB32-B9690B20C5F6}">
      <dsp:nvSpPr>
        <dsp:cNvPr id="0" name=""/>
        <dsp:cNvSpPr/>
      </dsp:nvSpPr>
      <dsp:spPr>
        <a:xfrm>
          <a:off x="4337139" y="3321811"/>
          <a:ext cx="1773268" cy="11260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AE02522-514E-49FC-8F03-D7A0B096776F}">
      <dsp:nvSpPr>
        <dsp:cNvPr id="0" name=""/>
        <dsp:cNvSpPr/>
      </dsp:nvSpPr>
      <dsp:spPr>
        <a:xfrm>
          <a:off x="4534169" y="3508989"/>
          <a:ext cx="1773268" cy="112602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Sub-Problem 6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(x2 </a:t>
          </a:r>
          <a:r>
            <a:rPr lang="en-US" sz="800" kern="1200">
              <a:latin typeface="Calibri"/>
              <a:cs typeface="Calibri"/>
            </a:rPr>
            <a:t>≥ 4)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Z = 542 6/7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X1 = 2 6/7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x2 = 4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Not Viable</a:t>
          </a:r>
        </a:p>
      </dsp:txBody>
      <dsp:txXfrm>
        <a:off x="4567149" y="3541969"/>
        <a:ext cx="1707308" cy="1060065"/>
      </dsp:txXfrm>
    </dsp:sp>
    <dsp:sp modelId="{97DB90DB-0AF9-4110-94DF-CD50EDB26560}">
      <dsp:nvSpPr>
        <dsp:cNvPr id="0" name=""/>
        <dsp:cNvSpPr/>
      </dsp:nvSpPr>
      <dsp:spPr>
        <a:xfrm>
          <a:off x="3253475" y="4963562"/>
          <a:ext cx="1773268" cy="11260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82861A1-EC97-4FF4-B864-B25B1DA4DA6F}">
      <dsp:nvSpPr>
        <dsp:cNvPr id="0" name=""/>
        <dsp:cNvSpPr/>
      </dsp:nvSpPr>
      <dsp:spPr>
        <a:xfrm>
          <a:off x="3450505" y="5150740"/>
          <a:ext cx="1773268" cy="112602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Sub-Problem 8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(x1 </a:t>
          </a:r>
          <a:r>
            <a:rPr lang="en-US" sz="800" kern="1200">
              <a:latin typeface="Calibri"/>
              <a:cs typeface="Calibri"/>
            </a:rPr>
            <a:t>≥ 3)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Z = 550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X1 = 3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x2 = 4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Candidate</a:t>
          </a:r>
        </a:p>
      </dsp:txBody>
      <dsp:txXfrm>
        <a:off x="3483485" y="5183720"/>
        <a:ext cx="1707308" cy="1060065"/>
      </dsp:txXfrm>
    </dsp:sp>
    <dsp:sp modelId="{0FBF8E2C-5A68-43B2-A3A7-DB218EDB3DBB}">
      <dsp:nvSpPr>
        <dsp:cNvPr id="0" name=""/>
        <dsp:cNvSpPr/>
      </dsp:nvSpPr>
      <dsp:spPr>
        <a:xfrm>
          <a:off x="5420803" y="4963562"/>
          <a:ext cx="1773268" cy="11260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21ED647-11EF-4E89-A8E3-CBB1FEE9A791}">
      <dsp:nvSpPr>
        <dsp:cNvPr id="0" name=""/>
        <dsp:cNvSpPr/>
      </dsp:nvSpPr>
      <dsp:spPr>
        <a:xfrm>
          <a:off x="5617833" y="5150740"/>
          <a:ext cx="1773268" cy="112602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Sub-Problem 8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(x1 </a:t>
          </a:r>
          <a:r>
            <a:rPr lang="en-US" sz="800" kern="1200">
              <a:latin typeface="Calibri"/>
              <a:cs typeface="Calibri"/>
            </a:rPr>
            <a:t>≤ 2)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Z = 800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X1 = 2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x2 = 7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Candidate</a:t>
          </a:r>
        </a:p>
      </dsp:txBody>
      <dsp:txXfrm>
        <a:off x="5650813" y="5183720"/>
        <a:ext cx="1707308" cy="1060065"/>
      </dsp:txXfrm>
    </dsp:sp>
    <dsp:sp modelId="{376F00B7-1476-40D3-8FD1-48318DEF2FCA}">
      <dsp:nvSpPr>
        <dsp:cNvPr id="0" name=""/>
        <dsp:cNvSpPr/>
      </dsp:nvSpPr>
      <dsp:spPr>
        <a:xfrm>
          <a:off x="6504467" y="3321811"/>
          <a:ext cx="1773268" cy="11260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6F2453C-33FB-49C3-8901-FDD7C676B86B}">
      <dsp:nvSpPr>
        <dsp:cNvPr id="0" name=""/>
        <dsp:cNvSpPr/>
      </dsp:nvSpPr>
      <dsp:spPr>
        <a:xfrm>
          <a:off x="6701497" y="3508989"/>
          <a:ext cx="1773268" cy="112602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Sub-Problem 7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(x2 </a:t>
          </a:r>
          <a:r>
            <a:rPr lang="en-US" sz="800" kern="1200">
              <a:latin typeface="Calibri"/>
              <a:cs typeface="Calibri"/>
            </a:rPr>
            <a:t>≤ 3)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Infeasible</a:t>
          </a:r>
        </a:p>
      </dsp:txBody>
      <dsp:txXfrm>
        <a:off x="6734477" y="3541969"/>
        <a:ext cx="1707308" cy="106006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76200</xdr:rowOff>
    </xdr:from>
    <xdr:to>
      <xdr:col>10</xdr:col>
      <xdr:colOff>47625</xdr:colOff>
      <xdr:row>18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66700"/>
          <a:ext cx="544830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133349</xdr:rowOff>
    </xdr:from>
    <xdr:to>
      <xdr:col>14</xdr:col>
      <xdr:colOff>276224</xdr:colOff>
      <xdr:row>33</xdr:row>
      <xdr:rowOff>161924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259774</xdr:colOff>
      <xdr:row>1</xdr:row>
      <xdr:rowOff>34636</xdr:rowOff>
    </xdr:from>
    <xdr:to>
      <xdr:col>15</xdr:col>
      <xdr:colOff>343071</xdr:colOff>
      <xdr:row>9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1" y="242454"/>
          <a:ext cx="3561654" cy="2182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zoomScale="70" zoomScaleNormal="70" workbookViewId="0">
      <selection activeCell="B5" sqref="B5"/>
    </sheetView>
  </sheetViews>
  <sheetFormatPr defaultRowHeight="15" x14ac:dyDescent="0.25"/>
  <cols>
    <col min="2" max="2" width="102.42578125" customWidth="1"/>
  </cols>
  <sheetData>
    <row r="1" spans="2:2" ht="15.75" thickBot="1" x14ac:dyDescent="0.3"/>
    <row r="2" spans="2:2" x14ac:dyDescent="0.25">
      <c r="B2" s="127" t="s">
        <v>103</v>
      </c>
    </row>
    <row r="3" spans="2:2" ht="135.75" thickBot="1" x14ac:dyDescent="0.3">
      <c r="B3" s="12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J14" sqref="J14"/>
    </sheetView>
  </sheetViews>
  <sheetFormatPr defaultRowHeight="15" x14ac:dyDescent="0.25"/>
  <cols>
    <col min="1" max="1" width="2.7109375" customWidth="1"/>
    <col min="2" max="2" width="5.85546875" bestFit="1" customWidth="1"/>
    <col min="3" max="3" width="4.7109375" bestFit="1" customWidth="1"/>
    <col min="4" max="4" width="2" bestFit="1" customWidth="1"/>
    <col min="5" max="5" width="5.7109375" bestFit="1" customWidth="1"/>
    <col min="6" max="6" width="2" bestFit="1" customWidth="1"/>
    <col min="7" max="7" width="3" bestFit="1" customWidth="1"/>
    <col min="8" max="8" width="5.28515625" bestFit="1" customWidth="1"/>
  </cols>
  <sheetData>
    <row r="1" spans="2:8" ht="15.75" thickBot="1" x14ac:dyDescent="0.3"/>
    <row r="2" spans="2:8" x14ac:dyDescent="0.25">
      <c r="B2" s="192" t="s">
        <v>45</v>
      </c>
      <c r="C2" s="193"/>
      <c r="D2" s="193"/>
      <c r="E2" s="193"/>
      <c r="F2" s="193"/>
      <c r="G2" s="193"/>
      <c r="H2" s="194"/>
    </row>
    <row r="3" spans="2:8" ht="66.75" x14ac:dyDescent="0.25">
      <c r="B3" s="137"/>
      <c r="C3" s="141" t="s">
        <v>122</v>
      </c>
      <c r="D3" s="138"/>
      <c r="E3" s="141" t="s">
        <v>123</v>
      </c>
      <c r="F3" s="138"/>
      <c r="G3" s="138"/>
      <c r="H3" s="139"/>
    </row>
    <row r="4" spans="2:8" x14ac:dyDescent="0.25">
      <c r="B4" s="38" t="s">
        <v>53</v>
      </c>
      <c r="C4" s="39" t="s">
        <v>54</v>
      </c>
      <c r="D4" s="40" t="s">
        <v>46</v>
      </c>
      <c r="E4" s="39" t="s">
        <v>55</v>
      </c>
      <c r="F4" s="40"/>
      <c r="G4" s="40"/>
      <c r="H4" s="41"/>
    </row>
    <row r="5" spans="2:8" x14ac:dyDescent="0.25">
      <c r="B5" s="42" t="s">
        <v>48</v>
      </c>
      <c r="C5" s="40"/>
      <c r="D5" s="40"/>
      <c r="E5" s="40"/>
      <c r="F5" s="40"/>
      <c r="G5" s="40"/>
      <c r="H5" s="41"/>
    </row>
    <row r="6" spans="2:8" x14ac:dyDescent="0.25">
      <c r="B6" s="43">
        <v>1</v>
      </c>
      <c r="C6" s="39" t="s">
        <v>56</v>
      </c>
      <c r="D6" s="40" t="s">
        <v>46</v>
      </c>
      <c r="E6" s="39" t="s">
        <v>47</v>
      </c>
      <c r="F6" s="44" t="s">
        <v>52</v>
      </c>
      <c r="G6" s="39">
        <v>28</v>
      </c>
      <c r="H6" s="140" t="s">
        <v>124</v>
      </c>
    </row>
    <row r="7" spans="2:8" x14ac:dyDescent="0.25">
      <c r="B7" s="43">
        <v>2</v>
      </c>
      <c r="C7" s="39" t="s">
        <v>49</v>
      </c>
      <c r="D7" s="40" t="s">
        <v>46</v>
      </c>
      <c r="E7" s="39" t="s">
        <v>57</v>
      </c>
      <c r="F7" s="44" t="s">
        <v>52</v>
      </c>
      <c r="G7" s="39">
        <v>24</v>
      </c>
      <c r="H7" s="140" t="s">
        <v>125</v>
      </c>
    </row>
    <row r="8" spans="2:8" x14ac:dyDescent="0.25">
      <c r="B8" s="46"/>
      <c r="C8" s="40"/>
      <c r="D8" s="40"/>
      <c r="E8" s="40"/>
      <c r="F8" s="40"/>
      <c r="G8" s="40"/>
      <c r="H8" s="41"/>
    </row>
    <row r="9" spans="2:8" ht="15.75" thickBot="1" x14ac:dyDescent="0.3">
      <c r="B9" s="47"/>
      <c r="C9" s="48" t="s">
        <v>51</v>
      </c>
      <c r="D9" s="49" t="s">
        <v>52</v>
      </c>
      <c r="E9" s="50">
        <v>0</v>
      </c>
      <c r="F9" s="50"/>
      <c r="G9" s="50"/>
      <c r="H9" s="51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/>
  </sheetViews>
  <sheetFormatPr defaultRowHeight="15" x14ac:dyDescent="0.25"/>
  <cols>
    <col min="1" max="1" width="3" customWidth="1"/>
    <col min="2" max="2" width="8.28515625" bestFit="1" customWidth="1"/>
    <col min="3" max="3" width="7" bestFit="1" customWidth="1"/>
    <col min="4" max="4" width="3" bestFit="1" customWidth="1"/>
    <col min="5" max="5" width="4.7109375" bestFit="1" customWidth="1"/>
    <col min="6" max="6" width="3" bestFit="1" customWidth="1"/>
    <col min="7" max="7" width="4" bestFit="1" customWidth="1"/>
  </cols>
  <sheetData>
    <row r="1" spans="2:7" ht="15.75" thickBot="1" x14ac:dyDescent="0.3"/>
    <row r="2" spans="2:7" x14ac:dyDescent="0.25">
      <c r="B2" s="126" t="s">
        <v>58</v>
      </c>
      <c r="C2" s="36"/>
      <c r="D2" s="36"/>
      <c r="E2" s="36"/>
      <c r="F2" s="36"/>
      <c r="G2" s="37"/>
    </row>
    <row r="3" spans="2:7" x14ac:dyDescent="0.25">
      <c r="B3" s="38" t="s">
        <v>102</v>
      </c>
      <c r="C3" s="39" t="s">
        <v>61</v>
      </c>
      <c r="D3" s="40" t="s">
        <v>46</v>
      </c>
      <c r="E3" s="39" t="s">
        <v>62</v>
      </c>
      <c r="F3" s="40"/>
      <c r="G3" s="41"/>
    </row>
    <row r="4" spans="2:7" x14ac:dyDescent="0.25">
      <c r="B4" s="42" t="s">
        <v>48</v>
      </c>
      <c r="C4" s="40"/>
      <c r="D4" s="40"/>
      <c r="E4" s="40"/>
      <c r="F4" s="40"/>
      <c r="G4" s="41"/>
    </row>
    <row r="5" spans="2:7" x14ac:dyDescent="0.25">
      <c r="B5" s="43">
        <v>1</v>
      </c>
      <c r="C5" s="39" t="s">
        <v>63</v>
      </c>
      <c r="D5" s="40" t="s">
        <v>46</v>
      </c>
      <c r="E5" s="39" t="s">
        <v>64</v>
      </c>
      <c r="F5" s="52" t="s">
        <v>50</v>
      </c>
      <c r="G5" s="45">
        <v>50</v>
      </c>
    </row>
    <row r="6" spans="2:7" x14ac:dyDescent="0.25">
      <c r="B6" s="43">
        <v>2</v>
      </c>
      <c r="C6" s="39" t="s">
        <v>59</v>
      </c>
      <c r="D6" s="40" t="s">
        <v>46</v>
      </c>
      <c r="E6" s="39" t="s">
        <v>65</v>
      </c>
      <c r="F6" s="52" t="s">
        <v>50</v>
      </c>
      <c r="G6" s="45">
        <v>100</v>
      </c>
    </row>
    <row r="7" spans="2:7" x14ac:dyDescent="0.25">
      <c r="B7" s="46"/>
      <c r="C7" s="40"/>
      <c r="D7" s="40"/>
      <c r="E7" s="40"/>
      <c r="F7" s="40"/>
      <c r="G7" s="41"/>
    </row>
    <row r="8" spans="2:7" ht="15.75" thickBot="1" x14ac:dyDescent="0.3">
      <c r="B8" s="47"/>
      <c r="C8" s="48" t="s">
        <v>60</v>
      </c>
      <c r="D8" s="49" t="s">
        <v>52</v>
      </c>
      <c r="E8" s="50">
        <v>0</v>
      </c>
      <c r="F8" s="50"/>
      <c r="G8" s="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workbookViewId="0"/>
  </sheetViews>
  <sheetFormatPr defaultRowHeight="15" x14ac:dyDescent="0.25"/>
  <cols>
    <col min="1" max="1" width="2.5703125" customWidth="1"/>
  </cols>
  <sheetData>
    <row r="1" spans="2:7" ht="15.75" thickBot="1" x14ac:dyDescent="0.3"/>
    <row r="2" spans="2:7" x14ac:dyDescent="0.25">
      <c r="B2" s="2"/>
      <c r="C2" s="3" t="s">
        <v>0</v>
      </c>
      <c r="D2" s="3" t="s">
        <v>1</v>
      </c>
      <c r="E2" s="3" t="s">
        <v>3</v>
      </c>
      <c r="F2" s="3" t="s">
        <v>4</v>
      </c>
      <c r="G2" s="4" t="s">
        <v>5</v>
      </c>
    </row>
    <row r="3" spans="2:7" x14ac:dyDescent="0.25">
      <c r="B3" s="8" t="s">
        <v>2</v>
      </c>
      <c r="C3" s="9">
        <v>50</v>
      </c>
      <c r="D3" s="9">
        <v>100</v>
      </c>
      <c r="E3" s="9"/>
      <c r="F3" s="9"/>
      <c r="G3" s="10"/>
    </row>
    <row r="4" spans="2:7" x14ac:dyDescent="0.25">
      <c r="B4" s="8" t="s">
        <v>6</v>
      </c>
      <c r="C4" s="9"/>
      <c r="D4" s="9"/>
      <c r="E4" s="9"/>
      <c r="F4" s="9"/>
      <c r="G4" s="10"/>
    </row>
    <row r="5" spans="2:7" x14ac:dyDescent="0.25">
      <c r="B5" s="8">
        <v>1</v>
      </c>
      <c r="C5" s="9">
        <v>7</v>
      </c>
      <c r="D5" s="9">
        <v>2</v>
      </c>
      <c r="E5" s="9">
        <f>SUMPRODUCT(C5:D5,$C$8:$D$8)</f>
        <v>28</v>
      </c>
      <c r="F5" s="9" t="s">
        <v>7</v>
      </c>
      <c r="G5" s="10">
        <v>28</v>
      </c>
    </row>
    <row r="6" spans="2:7" x14ac:dyDescent="0.25">
      <c r="B6" s="8">
        <v>2</v>
      </c>
      <c r="C6" s="9">
        <v>2</v>
      </c>
      <c r="D6" s="9">
        <v>12</v>
      </c>
      <c r="E6" s="9">
        <f>SUMPRODUCT(C6:D6,$C$8:$D$8)</f>
        <v>23.999999999999996</v>
      </c>
      <c r="F6" s="9" t="s">
        <v>7</v>
      </c>
      <c r="G6" s="10">
        <v>24</v>
      </c>
    </row>
    <row r="7" spans="2:7" x14ac:dyDescent="0.25">
      <c r="B7" s="8"/>
      <c r="C7" s="9"/>
      <c r="D7" s="9"/>
      <c r="E7" s="9"/>
      <c r="F7" s="9"/>
      <c r="G7" s="10"/>
    </row>
    <row r="8" spans="2:7" x14ac:dyDescent="0.25">
      <c r="B8" s="8" t="s">
        <v>8</v>
      </c>
      <c r="C8" s="9">
        <v>3.6</v>
      </c>
      <c r="D8" s="9">
        <v>1.4</v>
      </c>
      <c r="E8" s="9"/>
      <c r="F8" s="9"/>
      <c r="G8" s="10"/>
    </row>
    <row r="9" spans="2:7" ht="15.75" thickBot="1" x14ac:dyDescent="0.3">
      <c r="B9" s="11" t="s">
        <v>9</v>
      </c>
      <c r="C9" s="12">
        <f>SUMPRODUCT(C3:D3,C8:D8)</f>
        <v>320</v>
      </c>
      <c r="D9" s="12"/>
      <c r="E9" s="12"/>
      <c r="F9" s="12"/>
      <c r="G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workbookViewId="0"/>
  </sheetViews>
  <sheetFormatPr defaultRowHeight="15" x14ac:dyDescent="0.25"/>
  <cols>
    <col min="1" max="1" width="3.28515625" style="1" customWidth="1"/>
    <col min="2" max="4" width="7.28515625" style="1" bestFit="1" customWidth="1"/>
    <col min="5" max="5" width="9" style="1" bestFit="1" customWidth="1"/>
    <col min="6" max="6" width="10" style="1" bestFit="1" customWidth="1"/>
    <col min="7" max="10" width="8" style="1" bestFit="1" customWidth="1"/>
    <col min="11" max="11" width="9.28515625" style="1" bestFit="1" customWidth="1"/>
    <col min="12" max="12" width="8.28515625" style="1" bestFit="1" customWidth="1"/>
    <col min="13" max="16384" width="9.140625" style="1"/>
  </cols>
  <sheetData>
    <row r="1" spans="2:12" ht="15.75" thickBot="1" x14ac:dyDescent="0.3"/>
    <row r="2" spans="2:12" x14ac:dyDescent="0.25">
      <c r="B2" s="5" t="s">
        <v>66</v>
      </c>
      <c r="C2" s="6" t="s">
        <v>10</v>
      </c>
      <c r="D2" s="6" t="s">
        <v>11</v>
      </c>
      <c r="E2" s="6" t="s">
        <v>12</v>
      </c>
      <c r="F2" s="17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7" t="s">
        <v>19</v>
      </c>
    </row>
    <row r="3" spans="2:12" x14ac:dyDescent="0.25">
      <c r="B3" s="14">
        <v>0</v>
      </c>
      <c r="C3" s="15">
        <v>1</v>
      </c>
      <c r="D3" s="15">
        <v>0</v>
      </c>
      <c r="E3" s="15">
        <v>9</v>
      </c>
      <c r="F3" s="18">
        <v>14</v>
      </c>
      <c r="G3" s="15">
        <v>0</v>
      </c>
      <c r="H3" s="15">
        <v>-1</v>
      </c>
      <c r="I3" s="15">
        <v>0</v>
      </c>
      <c r="J3" s="15">
        <v>-1</v>
      </c>
      <c r="K3" s="15">
        <v>52</v>
      </c>
      <c r="L3" s="16"/>
    </row>
    <row r="4" spans="2:12" x14ac:dyDescent="0.25">
      <c r="B4" s="8">
        <v>0</v>
      </c>
      <c r="C4" s="9">
        <v>0</v>
      </c>
      <c r="D4" s="9">
        <v>1</v>
      </c>
      <c r="E4" s="9">
        <v>-50</v>
      </c>
      <c r="F4" s="18">
        <v>-100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10"/>
    </row>
    <row r="5" spans="2:12" x14ac:dyDescent="0.25">
      <c r="B5" s="8">
        <v>1</v>
      </c>
      <c r="C5" s="9">
        <v>0</v>
      </c>
      <c r="D5" s="9">
        <v>0</v>
      </c>
      <c r="E5" s="9">
        <v>7</v>
      </c>
      <c r="F5" s="18">
        <v>2</v>
      </c>
      <c r="G5" s="9">
        <v>1</v>
      </c>
      <c r="H5" s="9">
        <v>-1</v>
      </c>
      <c r="I5" s="9">
        <v>0</v>
      </c>
      <c r="J5" s="9">
        <v>0</v>
      </c>
      <c r="K5" s="9">
        <v>28</v>
      </c>
      <c r="L5" s="10">
        <f>K5/F5</f>
        <v>14</v>
      </c>
    </row>
    <row r="6" spans="2:12" ht="15.75" thickBot="1" x14ac:dyDescent="0.3">
      <c r="B6" s="20">
        <v>2</v>
      </c>
      <c r="C6" s="19">
        <v>0</v>
      </c>
      <c r="D6" s="19">
        <v>0</v>
      </c>
      <c r="E6" s="19">
        <v>2</v>
      </c>
      <c r="F6" s="22">
        <v>12</v>
      </c>
      <c r="G6" s="19">
        <v>0</v>
      </c>
      <c r="H6" s="19">
        <v>0</v>
      </c>
      <c r="I6" s="19">
        <v>1</v>
      </c>
      <c r="J6" s="19">
        <v>-1</v>
      </c>
      <c r="K6" s="19">
        <v>24</v>
      </c>
      <c r="L6" s="21">
        <f>K6/F6</f>
        <v>2</v>
      </c>
    </row>
    <row r="7" spans="2:12" ht="15.75" thickBot="1" x14ac:dyDescent="0.3"/>
    <row r="8" spans="2:12" x14ac:dyDescent="0.25">
      <c r="B8" s="5" t="s">
        <v>67</v>
      </c>
      <c r="C8" s="6" t="s">
        <v>10</v>
      </c>
      <c r="D8" s="6" t="s">
        <v>11</v>
      </c>
      <c r="E8" s="17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7" t="s">
        <v>19</v>
      </c>
    </row>
    <row r="9" spans="2:12" x14ac:dyDescent="0.25">
      <c r="B9" s="14">
        <v>0</v>
      </c>
      <c r="C9" s="15">
        <f>C3-($F3*C$12)</f>
        <v>1</v>
      </c>
      <c r="D9" s="15">
        <f t="shared" ref="D9:K9" si="0">D3-($F3*D$12)</f>
        <v>0</v>
      </c>
      <c r="E9" s="18">
        <f t="shared" si="0"/>
        <v>6.666666666666667</v>
      </c>
      <c r="F9" s="15">
        <f t="shared" si="0"/>
        <v>0</v>
      </c>
      <c r="G9" s="15">
        <f t="shared" si="0"/>
        <v>0</v>
      </c>
      <c r="H9" s="15">
        <f t="shared" si="0"/>
        <v>-1</v>
      </c>
      <c r="I9" s="15">
        <f t="shared" si="0"/>
        <v>-1.1666666666666665</v>
      </c>
      <c r="J9" s="15">
        <f t="shared" si="0"/>
        <v>0.16666666666666652</v>
      </c>
      <c r="K9" s="15">
        <f t="shared" si="0"/>
        <v>24</v>
      </c>
      <c r="L9" s="16"/>
    </row>
    <row r="10" spans="2:12" x14ac:dyDescent="0.25">
      <c r="B10" s="8">
        <v>0</v>
      </c>
      <c r="C10" s="9">
        <f t="shared" ref="C10:K10" si="1">C4-($F4*C$12)</f>
        <v>0</v>
      </c>
      <c r="D10" s="9">
        <f t="shared" si="1"/>
        <v>1</v>
      </c>
      <c r="E10" s="18">
        <f t="shared" si="1"/>
        <v>-33.333333333333336</v>
      </c>
      <c r="F10" s="9">
        <f t="shared" si="1"/>
        <v>0</v>
      </c>
      <c r="G10" s="9">
        <f t="shared" si="1"/>
        <v>0</v>
      </c>
      <c r="H10" s="9">
        <f t="shared" si="1"/>
        <v>0</v>
      </c>
      <c r="I10" s="9">
        <f t="shared" si="1"/>
        <v>8.3333333333333321</v>
      </c>
      <c r="J10" s="9">
        <f t="shared" si="1"/>
        <v>-8.3333333333333321</v>
      </c>
      <c r="K10" s="9">
        <f t="shared" si="1"/>
        <v>200</v>
      </c>
      <c r="L10" s="10"/>
    </row>
    <row r="11" spans="2:12" x14ac:dyDescent="0.25">
      <c r="B11" s="24">
        <v>1</v>
      </c>
      <c r="C11" s="18">
        <f t="shared" ref="C11:K11" si="2">C5-($F5*C$12)</f>
        <v>0</v>
      </c>
      <c r="D11" s="18">
        <f t="shared" si="2"/>
        <v>0</v>
      </c>
      <c r="E11" s="26">
        <f t="shared" si="2"/>
        <v>6.666666666666667</v>
      </c>
      <c r="F11" s="18">
        <f t="shared" si="2"/>
        <v>0</v>
      </c>
      <c r="G11" s="18">
        <f t="shared" si="2"/>
        <v>1</v>
      </c>
      <c r="H11" s="18">
        <f t="shared" si="2"/>
        <v>-1</v>
      </c>
      <c r="I11" s="18">
        <f t="shared" si="2"/>
        <v>-0.16666666666666666</v>
      </c>
      <c r="J11" s="18">
        <f t="shared" si="2"/>
        <v>0.16666666666666666</v>
      </c>
      <c r="K11" s="18">
        <f t="shared" si="2"/>
        <v>24</v>
      </c>
      <c r="L11" s="25">
        <f>K11/E11</f>
        <v>3.5999999999999996</v>
      </c>
    </row>
    <row r="12" spans="2:12" ht="15.75" thickBot="1" x14ac:dyDescent="0.3">
      <c r="B12" s="11">
        <v>2</v>
      </c>
      <c r="C12" s="12">
        <f>C6/$F$6</f>
        <v>0</v>
      </c>
      <c r="D12" s="12">
        <f t="shared" ref="D12:K12" si="3">D6/$F$6</f>
        <v>0</v>
      </c>
      <c r="E12" s="19">
        <f t="shared" si="3"/>
        <v>0.16666666666666666</v>
      </c>
      <c r="F12" s="12">
        <f t="shared" si="3"/>
        <v>1</v>
      </c>
      <c r="G12" s="12">
        <f t="shared" si="3"/>
        <v>0</v>
      </c>
      <c r="H12" s="12">
        <f t="shared" si="3"/>
        <v>0</v>
      </c>
      <c r="I12" s="12">
        <f t="shared" si="3"/>
        <v>8.3333333333333329E-2</v>
      </c>
      <c r="J12" s="12">
        <f t="shared" si="3"/>
        <v>-8.3333333333333329E-2</v>
      </c>
      <c r="K12" s="12">
        <f t="shared" si="3"/>
        <v>2</v>
      </c>
      <c r="L12" s="13">
        <f>K12/E12</f>
        <v>12</v>
      </c>
    </row>
    <row r="13" spans="2:12" ht="15.75" thickBot="1" x14ac:dyDescent="0.3"/>
    <row r="14" spans="2:12" x14ac:dyDescent="0.25">
      <c r="B14" s="5" t="s">
        <v>68</v>
      </c>
      <c r="C14" s="6" t="s">
        <v>10</v>
      </c>
      <c r="D14" s="27" t="s">
        <v>11</v>
      </c>
      <c r="E14" s="27" t="s">
        <v>12</v>
      </c>
      <c r="F14" s="27" t="s">
        <v>13</v>
      </c>
      <c r="G14" s="29" t="s">
        <v>14</v>
      </c>
      <c r="H14" s="6" t="s">
        <v>15</v>
      </c>
      <c r="I14" s="29" t="s">
        <v>16</v>
      </c>
      <c r="J14" s="6" t="s">
        <v>17</v>
      </c>
      <c r="K14" s="6" t="s">
        <v>18</v>
      </c>
      <c r="L14" s="7" t="s">
        <v>19</v>
      </c>
    </row>
    <row r="15" spans="2:12" x14ac:dyDescent="0.25">
      <c r="B15" s="30">
        <v>0</v>
      </c>
      <c r="C15" s="9">
        <f>C9-($E9*C$17)</f>
        <v>1</v>
      </c>
      <c r="D15" s="9">
        <f t="shared" ref="D15:K15" si="4">D9-($E9*D$17)</f>
        <v>0</v>
      </c>
      <c r="E15" s="9">
        <f t="shared" si="4"/>
        <v>0</v>
      </c>
      <c r="F15" s="9">
        <f t="shared" si="4"/>
        <v>0</v>
      </c>
      <c r="G15" s="9">
        <f t="shared" si="4"/>
        <v>-1</v>
      </c>
      <c r="H15" s="9">
        <f t="shared" si="4"/>
        <v>0</v>
      </c>
      <c r="I15" s="9">
        <f t="shared" si="4"/>
        <v>-0.99999999999999989</v>
      </c>
      <c r="J15" s="9">
        <f t="shared" si="4"/>
        <v>0</v>
      </c>
      <c r="K15" s="9">
        <f t="shared" si="4"/>
        <v>0</v>
      </c>
      <c r="L15" s="10"/>
    </row>
    <row r="16" spans="2:12" x14ac:dyDescent="0.25">
      <c r="B16" s="8">
        <v>0</v>
      </c>
      <c r="C16" s="9">
        <f t="shared" ref="C16:K16" si="5">C10-($E10*C$17)</f>
        <v>0</v>
      </c>
      <c r="D16" s="23">
        <f t="shared" si="5"/>
        <v>1</v>
      </c>
      <c r="E16" s="9">
        <f t="shared" si="5"/>
        <v>0</v>
      </c>
      <c r="F16" s="9">
        <f t="shared" si="5"/>
        <v>0</v>
      </c>
      <c r="G16" s="9">
        <f t="shared" si="5"/>
        <v>5</v>
      </c>
      <c r="H16" s="9">
        <f t="shared" si="5"/>
        <v>-5</v>
      </c>
      <c r="I16" s="9">
        <f t="shared" si="5"/>
        <v>7.4999999999999991</v>
      </c>
      <c r="J16" s="9">
        <f t="shared" si="5"/>
        <v>-7.4999999999999991</v>
      </c>
      <c r="K16" s="23">
        <f t="shared" si="5"/>
        <v>320</v>
      </c>
      <c r="L16" s="10"/>
    </row>
    <row r="17" spans="2:12" x14ac:dyDescent="0.25">
      <c r="B17" s="8">
        <v>1</v>
      </c>
      <c r="C17" s="9">
        <f>C11/$E$11</f>
        <v>0</v>
      </c>
      <c r="D17" s="9">
        <f t="shared" ref="D17:K17" si="6">D11/$E$11</f>
        <v>0</v>
      </c>
      <c r="E17" s="23">
        <f t="shared" si="6"/>
        <v>1</v>
      </c>
      <c r="F17" s="9">
        <f t="shared" si="6"/>
        <v>0</v>
      </c>
      <c r="G17" s="9">
        <f t="shared" si="6"/>
        <v>0.15</v>
      </c>
      <c r="H17" s="9">
        <f t="shared" si="6"/>
        <v>-0.15</v>
      </c>
      <c r="I17" s="9">
        <f t="shared" si="6"/>
        <v>-2.4999999999999998E-2</v>
      </c>
      <c r="J17" s="9">
        <f t="shared" si="6"/>
        <v>2.4999999999999998E-2</v>
      </c>
      <c r="K17" s="23">
        <f t="shared" si="6"/>
        <v>3.5999999999999996</v>
      </c>
      <c r="L17" s="10"/>
    </row>
    <row r="18" spans="2:12" ht="15.75" thickBot="1" x14ac:dyDescent="0.3">
      <c r="B18" s="11">
        <v>2</v>
      </c>
      <c r="C18" s="12">
        <f t="shared" ref="C18:K18" si="7">C12-($E12*C$17)</f>
        <v>0</v>
      </c>
      <c r="D18" s="12">
        <f t="shared" si="7"/>
        <v>0</v>
      </c>
      <c r="E18" s="12">
        <f t="shared" si="7"/>
        <v>0</v>
      </c>
      <c r="F18" s="28">
        <f t="shared" si="7"/>
        <v>1</v>
      </c>
      <c r="G18" s="12">
        <f t="shared" si="7"/>
        <v>-2.4999999999999998E-2</v>
      </c>
      <c r="H18" s="12">
        <f t="shared" si="7"/>
        <v>2.4999999999999998E-2</v>
      </c>
      <c r="I18" s="12">
        <f t="shared" si="7"/>
        <v>8.7499999999999994E-2</v>
      </c>
      <c r="J18" s="12">
        <f t="shared" si="7"/>
        <v>-8.7499999999999994E-2</v>
      </c>
      <c r="K18" s="28">
        <f t="shared" si="7"/>
        <v>1.4000000000000001</v>
      </c>
      <c r="L18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sqref="A1:XFD1048576"/>
    </sheetView>
  </sheetViews>
  <sheetFormatPr defaultRowHeight="15" x14ac:dyDescent="0.25"/>
  <cols>
    <col min="1" max="1" width="3.28515625" style="1" customWidth="1"/>
    <col min="2" max="3" width="7.28515625" style="1" bestFit="1" customWidth="1"/>
    <col min="4" max="4" width="8.28515625" style="1" bestFit="1" customWidth="1"/>
    <col min="5" max="5" width="9.28515625" style="1" bestFit="1" customWidth="1"/>
    <col min="6" max="7" width="7.28515625" style="1" bestFit="1" customWidth="1"/>
    <col min="8" max="8" width="10" style="1" bestFit="1" customWidth="1"/>
    <col min="9" max="16384" width="9.140625" style="1"/>
  </cols>
  <sheetData>
    <row r="1" spans="2:8" ht="15.75" thickBot="1" x14ac:dyDescent="0.3"/>
    <row r="2" spans="2:8" x14ac:dyDescent="0.25">
      <c r="B2" s="5" t="s">
        <v>66</v>
      </c>
      <c r="C2" s="6" t="s">
        <v>11</v>
      </c>
      <c r="D2" s="17" t="s">
        <v>12</v>
      </c>
      <c r="E2" s="6" t="s">
        <v>13</v>
      </c>
      <c r="F2" s="6" t="s">
        <v>15</v>
      </c>
      <c r="G2" s="6" t="s">
        <v>17</v>
      </c>
      <c r="H2" s="7" t="s">
        <v>18</v>
      </c>
    </row>
    <row r="3" spans="2:8" x14ac:dyDescent="0.25">
      <c r="B3" s="54">
        <v>0</v>
      </c>
      <c r="C3" s="53">
        <v>1</v>
      </c>
      <c r="D3" s="18">
        <v>50</v>
      </c>
      <c r="E3" s="53">
        <v>100</v>
      </c>
      <c r="F3" s="53">
        <v>0</v>
      </c>
      <c r="G3" s="53">
        <v>0</v>
      </c>
      <c r="H3" s="55">
        <v>0</v>
      </c>
    </row>
    <row r="4" spans="2:8" x14ac:dyDescent="0.25">
      <c r="B4" s="24">
        <v>1</v>
      </c>
      <c r="C4" s="18">
        <v>0</v>
      </c>
      <c r="D4" s="59">
        <v>-7</v>
      </c>
      <c r="E4" s="18">
        <v>-2</v>
      </c>
      <c r="F4" s="18">
        <v>1</v>
      </c>
      <c r="G4" s="18">
        <v>0</v>
      </c>
      <c r="H4" s="25">
        <v>-28</v>
      </c>
    </row>
    <row r="5" spans="2:8" ht="15.75" thickBot="1" x14ac:dyDescent="0.3">
      <c r="B5" s="56">
        <v>2</v>
      </c>
      <c r="C5" s="57">
        <v>0</v>
      </c>
      <c r="D5" s="19">
        <v>-2</v>
      </c>
      <c r="E5" s="57">
        <v>-12</v>
      </c>
      <c r="F5" s="57">
        <v>0</v>
      </c>
      <c r="G5" s="57">
        <v>1</v>
      </c>
      <c r="H5" s="58">
        <v>-24</v>
      </c>
    </row>
    <row r="6" spans="2:8" ht="15.75" thickBot="1" x14ac:dyDescent="0.3"/>
    <row r="7" spans="2:8" x14ac:dyDescent="0.25">
      <c r="B7" s="5" t="s">
        <v>66</v>
      </c>
      <c r="C7" s="6" t="s">
        <v>11</v>
      </c>
      <c r="D7" s="6" t="s">
        <v>12</v>
      </c>
      <c r="E7" s="17" t="s">
        <v>13</v>
      </c>
      <c r="F7" s="6" t="s">
        <v>15</v>
      </c>
      <c r="G7" s="6" t="s">
        <v>17</v>
      </c>
      <c r="H7" s="7" t="s">
        <v>18</v>
      </c>
    </row>
    <row r="8" spans="2:8" x14ac:dyDescent="0.25">
      <c r="B8" s="54">
        <v>0</v>
      </c>
      <c r="C8" s="53">
        <f>C3-($D3*C$9)</f>
        <v>1</v>
      </c>
      <c r="D8" s="53">
        <f t="shared" ref="D8:H8" si="0">D3-($D3*D$9)</f>
        <v>0</v>
      </c>
      <c r="E8" s="18">
        <f t="shared" si="0"/>
        <v>85.714285714285722</v>
      </c>
      <c r="F8" s="53">
        <f t="shared" si="0"/>
        <v>7.1428571428571423</v>
      </c>
      <c r="G8" s="53">
        <f t="shared" si="0"/>
        <v>0</v>
      </c>
      <c r="H8" s="55">
        <f t="shared" si="0"/>
        <v>-200</v>
      </c>
    </row>
    <row r="9" spans="2:8" x14ac:dyDescent="0.25">
      <c r="B9" s="54">
        <v>1</v>
      </c>
      <c r="C9" s="53">
        <f>C4/$D$4</f>
        <v>0</v>
      </c>
      <c r="D9" s="53">
        <f t="shared" ref="D9:H9" si="1">D4/$D$4</f>
        <v>1</v>
      </c>
      <c r="E9" s="18">
        <f t="shared" si="1"/>
        <v>0.2857142857142857</v>
      </c>
      <c r="F9" s="53">
        <f t="shared" si="1"/>
        <v>-0.14285714285714285</v>
      </c>
      <c r="G9" s="53">
        <f t="shared" si="1"/>
        <v>0</v>
      </c>
      <c r="H9" s="55">
        <f t="shared" si="1"/>
        <v>4</v>
      </c>
    </row>
    <row r="10" spans="2:8" ht="15.75" thickBot="1" x14ac:dyDescent="0.3">
      <c r="B10" s="20">
        <v>2</v>
      </c>
      <c r="C10" s="19">
        <f t="shared" ref="C10:H10" si="2">C5-($D5*C$9)</f>
        <v>0</v>
      </c>
      <c r="D10" s="19">
        <f t="shared" si="2"/>
        <v>0</v>
      </c>
      <c r="E10" s="60">
        <f t="shared" si="2"/>
        <v>-11.428571428571429</v>
      </c>
      <c r="F10" s="19">
        <f t="shared" si="2"/>
        <v>-0.2857142857142857</v>
      </c>
      <c r="G10" s="19">
        <f t="shared" si="2"/>
        <v>1</v>
      </c>
      <c r="H10" s="21">
        <f t="shared" si="2"/>
        <v>-16</v>
      </c>
    </row>
    <row r="11" spans="2:8" ht="15.75" thickBot="1" x14ac:dyDescent="0.3"/>
    <row r="12" spans="2:8" x14ac:dyDescent="0.25">
      <c r="B12" s="61" t="s">
        <v>66</v>
      </c>
      <c r="C12" s="27" t="s">
        <v>11</v>
      </c>
      <c r="D12" s="27" t="s">
        <v>12</v>
      </c>
      <c r="E12" s="27" t="s">
        <v>13</v>
      </c>
      <c r="F12" s="3" t="s">
        <v>15</v>
      </c>
      <c r="G12" s="3" t="s">
        <v>17</v>
      </c>
      <c r="H12" s="4" t="s">
        <v>18</v>
      </c>
    </row>
    <row r="13" spans="2:8" x14ac:dyDescent="0.25">
      <c r="B13" s="8">
        <v>0</v>
      </c>
      <c r="C13" s="23">
        <f>C8-($E8*C$15)</f>
        <v>1</v>
      </c>
      <c r="D13" s="9">
        <f t="shared" ref="D13:H13" si="3">D8-($E8*D$15)</f>
        <v>0</v>
      </c>
      <c r="E13" s="9">
        <f t="shared" si="3"/>
        <v>0</v>
      </c>
      <c r="F13" s="9">
        <f t="shared" si="3"/>
        <v>5</v>
      </c>
      <c r="G13" s="9">
        <f t="shared" si="3"/>
        <v>7.5</v>
      </c>
      <c r="H13" s="62">
        <f t="shared" si="3"/>
        <v>-320</v>
      </c>
    </row>
    <row r="14" spans="2:8" x14ac:dyDescent="0.25">
      <c r="B14" s="8">
        <v>1</v>
      </c>
      <c r="C14" s="9">
        <f t="shared" ref="C14:H14" si="4">C9-($E9*C$15)</f>
        <v>0</v>
      </c>
      <c r="D14" s="23">
        <f t="shared" si="4"/>
        <v>1</v>
      </c>
      <c r="E14" s="9">
        <f t="shared" si="4"/>
        <v>0</v>
      </c>
      <c r="F14" s="9">
        <f t="shared" si="4"/>
        <v>-0.15</v>
      </c>
      <c r="G14" s="9">
        <f t="shared" si="4"/>
        <v>2.4999999999999998E-2</v>
      </c>
      <c r="H14" s="62">
        <f t="shared" si="4"/>
        <v>3.6</v>
      </c>
    </row>
    <row r="15" spans="2:8" ht="15.75" thickBot="1" x14ac:dyDescent="0.3">
      <c r="B15" s="11">
        <v>2</v>
      </c>
      <c r="C15" s="12">
        <f>C10/$E$10</f>
        <v>0</v>
      </c>
      <c r="D15" s="12">
        <f t="shared" ref="D15:H15" si="5">D10/$E$10</f>
        <v>0</v>
      </c>
      <c r="E15" s="28">
        <f t="shared" si="5"/>
        <v>1</v>
      </c>
      <c r="F15" s="12">
        <f t="shared" si="5"/>
        <v>2.4999999999999998E-2</v>
      </c>
      <c r="G15" s="12">
        <f t="shared" si="5"/>
        <v>-8.7499999999999994E-2</v>
      </c>
      <c r="H15" s="63">
        <f t="shared" si="5"/>
        <v>1.4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7"/>
  <sheetViews>
    <sheetView zoomScale="55" zoomScaleNormal="55" workbookViewId="0">
      <pane ySplit="6" topLeftCell="A7" activePane="bottomLeft" state="frozen"/>
      <selection pane="bottomLeft" activeCell="C3" sqref="C3"/>
    </sheetView>
  </sheetViews>
  <sheetFormatPr defaultRowHeight="15" x14ac:dyDescent="0.25"/>
  <cols>
    <col min="1" max="1" width="3.42578125" customWidth="1"/>
    <col min="2" max="2" width="11.28515625" customWidth="1"/>
    <col min="3" max="3" width="10.85546875" bestFit="1" customWidth="1"/>
    <col min="4" max="5" width="11.85546875" bestFit="1" customWidth="1"/>
    <col min="6" max="6" width="10.85546875" bestFit="1" customWidth="1"/>
    <col min="7" max="7" width="11.85546875" bestFit="1" customWidth="1"/>
    <col min="8" max="8" width="9" bestFit="1" customWidth="1"/>
    <col min="9" max="9" width="3.7109375" customWidth="1"/>
  </cols>
  <sheetData>
    <row r="1" spans="2:8" ht="15.75" thickBot="1" x14ac:dyDescent="0.3"/>
    <row r="2" spans="2:8" x14ac:dyDescent="0.25">
      <c r="B2" s="80" t="s">
        <v>66</v>
      </c>
      <c r="C2" s="6" t="s">
        <v>12</v>
      </c>
      <c r="D2" s="6" t="s">
        <v>13</v>
      </c>
      <c r="E2" s="6" t="s">
        <v>15</v>
      </c>
      <c r="F2" s="6" t="s">
        <v>17</v>
      </c>
      <c r="G2" s="7" t="s">
        <v>18</v>
      </c>
    </row>
    <row r="3" spans="2:8" x14ac:dyDescent="0.25">
      <c r="B3" s="8">
        <v>0</v>
      </c>
      <c r="C3" s="9">
        <v>50</v>
      </c>
      <c r="D3" s="53">
        <v>100</v>
      </c>
      <c r="E3" s="9">
        <v>0</v>
      </c>
      <c r="F3" s="9">
        <v>0</v>
      </c>
      <c r="G3" s="10">
        <v>0</v>
      </c>
    </row>
    <row r="4" spans="2:8" x14ac:dyDescent="0.25">
      <c r="B4" s="54">
        <v>1</v>
      </c>
      <c r="C4" s="53">
        <v>-7</v>
      </c>
      <c r="D4" s="53">
        <v>-2</v>
      </c>
      <c r="E4" s="53">
        <v>1</v>
      </c>
      <c r="F4" s="53">
        <v>0</v>
      </c>
      <c r="G4" s="55">
        <v>-28</v>
      </c>
    </row>
    <row r="5" spans="2:8" ht="15.75" thickBot="1" x14ac:dyDescent="0.3">
      <c r="B5" s="56">
        <v>2</v>
      </c>
      <c r="C5" s="57">
        <v>-2</v>
      </c>
      <c r="D5" s="57">
        <v>-12</v>
      </c>
      <c r="E5" s="57">
        <v>0</v>
      </c>
      <c r="F5" s="57">
        <v>1</v>
      </c>
      <c r="G5" s="58">
        <v>-24</v>
      </c>
    </row>
    <row r="8" spans="2:8" x14ac:dyDescent="0.25">
      <c r="B8" s="197" t="s">
        <v>67</v>
      </c>
      <c r="C8" s="198"/>
      <c r="D8" s="198"/>
      <c r="E8" s="198"/>
      <c r="F8" s="198"/>
      <c r="G8" s="198"/>
      <c r="H8" s="199"/>
    </row>
    <row r="9" spans="2:8" x14ac:dyDescent="0.25">
      <c r="B9" s="71"/>
      <c r="C9" s="40"/>
      <c r="D9" s="40"/>
      <c r="E9" s="40"/>
      <c r="F9" s="40"/>
      <c r="G9" s="40"/>
      <c r="H9" s="72"/>
    </row>
    <row r="10" spans="2:8" x14ac:dyDescent="0.25">
      <c r="B10" s="71"/>
      <c r="C10" s="195" t="s">
        <v>70</v>
      </c>
      <c r="D10" s="196"/>
      <c r="E10" s="84"/>
      <c r="F10" s="195" t="s">
        <v>79</v>
      </c>
      <c r="G10" s="196"/>
      <c r="H10" s="72"/>
    </row>
    <row r="11" spans="2:8" x14ac:dyDescent="0.25">
      <c r="B11" s="71"/>
      <c r="C11" s="103" t="str">
        <f>E2</f>
        <v>e1</v>
      </c>
      <c r="D11" s="98" t="str">
        <f>F2</f>
        <v>e2</v>
      </c>
      <c r="E11" s="40"/>
      <c r="F11" s="107">
        <v>1</v>
      </c>
      <c r="G11" s="100">
        <v>0</v>
      </c>
      <c r="H11" s="72"/>
    </row>
    <row r="12" spans="2:8" x14ac:dyDescent="0.25">
      <c r="B12" s="71"/>
      <c r="C12" s="40"/>
      <c r="D12" s="40"/>
      <c r="E12" s="40"/>
      <c r="F12" s="108">
        <v>0</v>
      </c>
      <c r="G12" s="101">
        <v>1</v>
      </c>
      <c r="H12" s="72"/>
    </row>
    <row r="13" spans="2:8" x14ac:dyDescent="0.25">
      <c r="B13" s="71"/>
      <c r="C13" s="200" t="s">
        <v>75</v>
      </c>
      <c r="D13" s="201"/>
      <c r="E13" s="76"/>
      <c r="F13" s="40"/>
      <c r="G13" s="66"/>
      <c r="H13" s="100"/>
    </row>
    <row r="14" spans="2:8" x14ac:dyDescent="0.25">
      <c r="B14" s="71"/>
      <c r="C14" s="103">
        <f>E3</f>
        <v>0</v>
      </c>
      <c r="D14" s="98">
        <f>F3</f>
        <v>0</v>
      </c>
      <c r="E14" s="40"/>
      <c r="F14" s="195" t="s">
        <v>93</v>
      </c>
      <c r="G14" s="196"/>
      <c r="H14" s="72"/>
    </row>
    <row r="15" spans="2:8" x14ac:dyDescent="0.25">
      <c r="B15" s="71"/>
      <c r="C15" s="40"/>
      <c r="D15" s="40"/>
      <c r="E15" s="40"/>
      <c r="F15" s="73">
        <f t="array" ref="F15:G15">MMULT(C14:D14,F11:G12)</f>
        <v>0</v>
      </c>
      <c r="G15" s="75">
        <v>0</v>
      </c>
      <c r="H15" s="72"/>
    </row>
    <row r="16" spans="2:8" x14ac:dyDescent="0.25">
      <c r="B16" s="71"/>
      <c r="C16" s="40"/>
      <c r="D16" s="40"/>
      <c r="E16" s="84"/>
      <c r="F16" s="40"/>
      <c r="G16" s="40"/>
      <c r="H16" s="72"/>
    </row>
    <row r="17" spans="2:9" x14ac:dyDescent="0.25">
      <c r="B17" s="71"/>
      <c r="C17" s="40"/>
      <c r="D17" s="195" t="s">
        <v>69</v>
      </c>
      <c r="E17" s="196"/>
      <c r="F17" s="84"/>
      <c r="G17" s="40"/>
      <c r="H17" s="72"/>
    </row>
    <row r="18" spans="2:9" x14ac:dyDescent="0.25">
      <c r="B18" s="71"/>
      <c r="C18" s="40"/>
      <c r="D18" s="103" t="str">
        <f>C2</f>
        <v>x1</v>
      </c>
      <c r="E18" s="98" t="str">
        <f>D2</f>
        <v>x2</v>
      </c>
      <c r="F18" s="40"/>
      <c r="G18" s="40"/>
      <c r="H18" s="72"/>
    </row>
    <row r="19" spans="2:9" x14ac:dyDescent="0.25">
      <c r="B19" s="71"/>
      <c r="C19" s="40"/>
      <c r="D19" s="40"/>
      <c r="E19" s="40"/>
      <c r="F19" s="40"/>
      <c r="G19" s="40"/>
      <c r="H19" s="72"/>
    </row>
    <row r="20" spans="2:9" x14ac:dyDescent="0.25">
      <c r="B20" s="71"/>
      <c r="C20" s="109"/>
      <c r="D20" s="202" t="s">
        <v>94</v>
      </c>
      <c r="E20" s="202"/>
      <c r="F20" s="110"/>
      <c r="G20" s="111"/>
      <c r="H20" s="72"/>
    </row>
    <row r="21" spans="2:9" x14ac:dyDescent="0.25">
      <c r="B21" s="71"/>
      <c r="C21" s="71"/>
      <c r="D21" s="53">
        <f>MMULT(F15:G15,C4:C5)-C3</f>
        <v>-50</v>
      </c>
      <c r="E21" s="18">
        <f>MMULT(F15:G15,D4:D5)-D3</f>
        <v>-100</v>
      </c>
      <c r="F21" s="82" t="s">
        <v>73</v>
      </c>
      <c r="G21" s="117" t="s">
        <v>19</v>
      </c>
      <c r="H21" s="72"/>
    </row>
    <row r="22" spans="2:9" x14ac:dyDescent="0.25">
      <c r="B22" s="71"/>
      <c r="C22" s="203" t="s">
        <v>96</v>
      </c>
      <c r="D22" s="83"/>
      <c r="E22" s="81">
        <f t="array" ref="E22:E23">MMULT(F11:G12,D4:D5)</f>
        <v>-2</v>
      </c>
      <c r="F22" s="83">
        <f t="array" ref="F22:F23">MMULT(F11:G12,G4:G5)</f>
        <v>-28</v>
      </c>
      <c r="G22" s="72">
        <f>F22/E22</f>
        <v>14</v>
      </c>
      <c r="H22" s="72"/>
    </row>
    <row r="23" spans="2:9" x14ac:dyDescent="0.25">
      <c r="B23" s="71"/>
      <c r="C23" s="204"/>
      <c r="D23" s="115"/>
      <c r="E23" s="118">
        <v>-12</v>
      </c>
      <c r="F23" s="118">
        <v>-24</v>
      </c>
      <c r="G23" s="119">
        <f>F23/E23</f>
        <v>2</v>
      </c>
      <c r="H23" s="72"/>
    </row>
    <row r="24" spans="2:9" x14ac:dyDescent="0.25">
      <c r="B24" s="73"/>
      <c r="C24" s="120"/>
      <c r="D24" s="115"/>
      <c r="E24" s="115"/>
      <c r="F24" s="115"/>
      <c r="G24" s="115"/>
      <c r="H24" s="75"/>
    </row>
    <row r="25" spans="2:9" x14ac:dyDescent="0.25">
      <c r="B25" s="40"/>
      <c r="C25" s="85"/>
      <c r="D25" s="83"/>
      <c r="E25" s="83"/>
      <c r="F25" s="83"/>
      <c r="G25" s="83"/>
      <c r="H25" s="83"/>
    </row>
    <row r="26" spans="2:9" x14ac:dyDescent="0.25">
      <c r="B26" s="197" t="s">
        <v>97</v>
      </c>
      <c r="C26" s="198"/>
      <c r="D26" s="198"/>
      <c r="E26" s="198"/>
      <c r="F26" s="198"/>
      <c r="G26" s="198"/>
      <c r="H26" s="198"/>
      <c r="I26" s="199"/>
    </row>
    <row r="27" spans="2:9" x14ac:dyDescent="0.25">
      <c r="B27" s="71"/>
      <c r="C27" s="40"/>
      <c r="D27" s="40"/>
      <c r="E27" s="40"/>
      <c r="F27" s="40"/>
      <c r="G27" s="40"/>
      <c r="H27" s="40"/>
      <c r="I27" s="72"/>
    </row>
    <row r="28" spans="2:9" x14ac:dyDescent="0.25">
      <c r="B28" s="71"/>
      <c r="C28" s="195" t="s">
        <v>70</v>
      </c>
      <c r="D28" s="196"/>
      <c r="E28" s="84"/>
      <c r="F28" s="200" t="s">
        <v>75</v>
      </c>
      <c r="G28" s="201"/>
      <c r="H28" s="76"/>
      <c r="I28" s="121"/>
    </row>
    <row r="29" spans="2:9" x14ac:dyDescent="0.25">
      <c r="B29" s="71"/>
      <c r="C29" s="103" t="str">
        <f>E2</f>
        <v>e1</v>
      </c>
      <c r="D29" s="98" t="str">
        <f>D2</f>
        <v>x2</v>
      </c>
      <c r="E29" s="40"/>
      <c r="F29" s="103">
        <f>E3</f>
        <v>0</v>
      </c>
      <c r="G29" s="98">
        <f>D3</f>
        <v>100</v>
      </c>
      <c r="H29" s="40"/>
      <c r="I29" s="72"/>
    </row>
    <row r="30" spans="2:9" x14ac:dyDescent="0.25">
      <c r="B30" s="71"/>
      <c r="C30" s="40"/>
      <c r="D30" s="40"/>
      <c r="E30" s="40"/>
      <c r="F30" s="40"/>
      <c r="G30" s="40"/>
      <c r="H30" s="40"/>
      <c r="I30" s="72"/>
    </row>
    <row r="31" spans="2:9" x14ac:dyDescent="0.25">
      <c r="B31" s="71"/>
      <c r="C31" s="195" t="s">
        <v>98</v>
      </c>
      <c r="D31" s="196"/>
      <c r="E31" s="84"/>
      <c r="F31" s="104" t="s">
        <v>96</v>
      </c>
      <c r="G31" s="40"/>
      <c r="H31" s="104" t="s">
        <v>101</v>
      </c>
      <c r="I31" s="72"/>
    </row>
    <row r="32" spans="2:9" x14ac:dyDescent="0.25">
      <c r="B32" s="71"/>
      <c r="C32" s="107">
        <v>1</v>
      </c>
      <c r="D32" s="100">
        <v>0</v>
      </c>
      <c r="E32" s="66"/>
      <c r="F32" s="78">
        <f t="array" ref="F32:F33">E22:E23</f>
        <v>-2</v>
      </c>
      <c r="G32" s="40"/>
      <c r="H32" s="105">
        <f>-(F32/F33)</f>
        <v>-0.16666666666666666</v>
      </c>
      <c r="I32" s="72"/>
    </row>
    <row r="33" spans="2:9" x14ac:dyDescent="0.25">
      <c r="B33" s="71"/>
      <c r="C33" s="108">
        <v>0</v>
      </c>
      <c r="D33" s="101">
        <v>1</v>
      </c>
      <c r="E33" s="66"/>
      <c r="F33" s="79">
        <v>-12</v>
      </c>
      <c r="G33" s="40"/>
      <c r="H33" s="106">
        <f>1/F33</f>
        <v>-8.3333333333333329E-2</v>
      </c>
      <c r="I33" s="72"/>
    </row>
    <row r="34" spans="2:9" x14ac:dyDescent="0.25">
      <c r="B34" s="71"/>
      <c r="C34" s="66"/>
      <c r="D34" s="66"/>
      <c r="E34" s="66"/>
      <c r="F34" s="40"/>
      <c r="G34" s="40"/>
      <c r="H34" s="40"/>
      <c r="I34" s="72"/>
    </row>
    <row r="35" spans="2:9" x14ac:dyDescent="0.25">
      <c r="B35" s="71"/>
      <c r="C35" s="195" t="s">
        <v>100</v>
      </c>
      <c r="D35" s="196"/>
      <c r="E35" s="40"/>
      <c r="F35" s="195" t="s">
        <v>79</v>
      </c>
      <c r="G35" s="196"/>
      <c r="H35" s="40"/>
      <c r="I35" s="72"/>
    </row>
    <row r="36" spans="2:9" x14ac:dyDescent="0.25">
      <c r="B36" s="71"/>
      <c r="C36" s="107">
        <v>1</v>
      </c>
      <c r="D36" s="93">
        <f t="array" ref="D36:D37">H32:H33</f>
        <v>-0.16666666666666666</v>
      </c>
      <c r="E36" s="84"/>
      <c r="F36" s="71">
        <f t="array" ref="F36:G37">MMULT(C36:D37,F11:G12)</f>
        <v>1</v>
      </c>
      <c r="G36" s="91">
        <v>-0.16666666666666666</v>
      </c>
      <c r="H36" s="40"/>
      <c r="I36" s="122"/>
    </row>
    <row r="37" spans="2:9" x14ac:dyDescent="0.25">
      <c r="B37" s="71"/>
      <c r="C37" s="108">
        <v>0</v>
      </c>
      <c r="D37" s="96">
        <v>-8.3333333333333329E-2</v>
      </c>
      <c r="E37" s="66"/>
      <c r="F37" s="73">
        <v>0</v>
      </c>
      <c r="G37" s="96">
        <v>-8.3333333333333329E-2</v>
      </c>
      <c r="H37" s="66"/>
      <c r="I37" s="100"/>
    </row>
    <row r="38" spans="2:9" x14ac:dyDescent="0.25">
      <c r="B38" s="71"/>
      <c r="C38" s="40"/>
      <c r="D38" s="40"/>
      <c r="E38" s="66"/>
      <c r="F38" s="40"/>
      <c r="G38" s="66"/>
      <c r="H38" s="66"/>
      <c r="I38" s="100"/>
    </row>
    <row r="39" spans="2:9" x14ac:dyDescent="0.25">
      <c r="B39" s="71"/>
      <c r="C39" s="195" t="s">
        <v>93</v>
      </c>
      <c r="D39" s="196"/>
      <c r="E39" s="66"/>
      <c r="F39" s="40"/>
      <c r="G39" s="66"/>
      <c r="H39" s="66"/>
      <c r="I39" s="100"/>
    </row>
    <row r="40" spans="2:9" x14ac:dyDescent="0.25">
      <c r="B40" s="71"/>
      <c r="C40" s="73">
        <f t="array" ref="C40:D40">MMULT(F29:G29,F36:G37)</f>
        <v>0</v>
      </c>
      <c r="D40" s="98">
        <v>-8.3333333333333321</v>
      </c>
      <c r="E40" s="40"/>
      <c r="F40" s="40"/>
      <c r="G40" s="40"/>
      <c r="H40" s="40"/>
      <c r="I40" s="72"/>
    </row>
    <row r="41" spans="2:9" x14ac:dyDescent="0.25">
      <c r="B41" s="71"/>
      <c r="C41" s="40"/>
      <c r="D41" s="40"/>
      <c r="E41" s="84"/>
      <c r="F41" s="40"/>
      <c r="G41" s="40"/>
      <c r="H41" s="40"/>
      <c r="I41" s="72"/>
    </row>
    <row r="42" spans="2:9" x14ac:dyDescent="0.25">
      <c r="B42" s="71"/>
      <c r="C42" s="40"/>
      <c r="D42" s="195" t="s">
        <v>69</v>
      </c>
      <c r="E42" s="196"/>
      <c r="F42" s="84"/>
      <c r="G42" s="40"/>
      <c r="H42" s="40"/>
      <c r="I42" s="72"/>
    </row>
    <row r="43" spans="2:9" x14ac:dyDescent="0.25">
      <c r="B43" s="71"/>
      <c r="C43" s="40"/>
      <c r="D43" s="103" t="str">
        <f>C2</f>
        <v>x1</v>
      </c>
      <c r="E43" s="98" t="str">
        <f>F2</f>
        <v>e2</v>
      </c>
      <c r="F43" s="40"/>
      <c r="G43" s="40"/>
      <c r="H43" s="40"/>
      <c r="I43" s="72"/>
    </row>
    <row r="44" spans="2:9" x14ac:dyDescent="0.25">
      <c r="B44" s="71"/>
      <c r="C44" s="40"/>
      <c r="D44" s="40"/>
      <c r="E44" s="40"/>
      <c r="F44" s="40"/>
      <c r="G44" s="40"/>
      <c r="H44" s="40"/>
      <c r="I44" s="72"/>
    </row>
    <row r="45" spans="2:9" x14ac:dyDescent="0.25">
      <c r="B45" s="71"/>
      <c r="C45" s="109"/>
      <c r="D45" s="202" t="s">
        <v>94</v>
      </c>
      <c r="E45" s="202"/>
      <c r="F45" s="110"/>
      <c r="G45" s="111"/>
      <c r="H45" s="40"/>
      <c r="I45" s="72"/>
    </row>
    <row r="46" spans="2:9" x14ac:dyDescent="0.25">
      <c r="B46" s="71"/>
      <c r="C46" s="71"/>
      <c r="D46" s="18">
        <f>MMULT(C40:D40,C4:C5)-C3</f>
        <v>-33.333333333333336</v>
      </c>
      <c r="E46" s="53">
        <f>-MMULT(C40:D40,F4:F5)-F3</f>
        <v>8.3333333333333321</v>
      </c>
      <c r="F46" s="86" t="s">
        <v>73</v>
      </c>
      <c r="G46" s="112" t="s">
        <v>19</v>
      </c>
      <c r="H46" s="40"/>
      <c r="I46" s="72"/>
    </row>
    <row r="47" spans="2:9" x14ac:dyDescent="0.25">
      <c r="B47" s="71"/>
      <c r="C47" s="203" t="s">
        <v>96</v>
      </c>
      <c r="D47" s="18">
        <f t="array" ref="D47:D48">MMULT(F36:G37,C4:C5)</f>
        <v>-6.666666666666667</v>
      </c>
      <c r="E47" s="81"/>
      <c r="F47" s="81">
        <f t="array" ref="F47:F48">MMULT(F36:G37,G4:G5)</f>
        <v>-24</v>
      </c>
      <c r="G47" s="113">
        <f>F47/D47</f>
        <v>3.5999999999999996</v>
      </c>
      <c r="H47" s="40"/>
      <c r="I47" s="72"/>
    </row>
    <row r="48" spans="2:9" x14ac:dyDescent="0.25">
      <c r="B48" s="71"/>
      <c r="C48" s="204"/>
      <c r="D48" s="114">
        <v>0.16666666666666666</v>
      </c>
      <c r="E48" s="115"/>
      <c r="F48" s="115">
        <v>2</v>
      </c>
      <c r="G48" s="116">
        <f>F48/D48</f>
        <v>12</v>
      </c>
      <c r="H48" s="40"/>
      <c r="I48" s="72"/>
    </row>
    <row r="49" spans="2:9" x14ac:dyDescent="0.25">
      <c r="B49" s="73"/>
      <c r="C49" s="120"/>
      <c r="D49" s="95"/>
      <c r="E49" s="115"/>
      <c r="F49" s="115"/>
      <c r="G49" s="115"/>
      <c r="H49" s="74"/>
      <c r="I49" s="75"/>
    </row>
    <row r="51" spans="2:9" x14ac:dyDescent="0.25">
      <c r="B51" s="197" t="s">
        <v>97</v>
      </c>
      <c r="C51" s="198"/>
      <c r="D51" s="198"/>
      <c r="E51" s="198"/>
      <c r="F51" s="198"/>
      <c r="G51" s="198"/>
      <c r="H51" s="198"/>
      <c r="I51" s="199"/>
    </row>
    <row r="52" spans="2:9" x14ac:dyDescent="0.25">
      <c r="B52" s="71"/>
      <c r="C52" s="40"/>
      <c r="D52" s="40"/>
      <c r="E52" s="40"/>
      <c r="F52" s="40"/>
      <c r="G52" s="40"/>
      <c r="H52" s="40"/>
      <c r="I52" s="72"/>
    </row>
    <row r="53" spans="2:9" x14ac:dyDescent="0.25">
      <c r="B53" s="71"/>
      <c r="C53" s="195" t="s">
        <v>70</v>
      </c>
      <c r="D53" s="196"/>
      <c r="E53" s="84"/>
      <c r="F53" s="200" t="s">
        <v>75</v>
      </c>
      <c r="G53" s="201"/>
      <c r="H53" s="76"/>
      <c r="I53" s="121"/>
    </row>
    <row r="54" spans="2:9" x14ac:dyDescent="0.25">
      <c r="B54" s="71"/>
      <c r="C54" s="103" t="str">
        <f>C2</f>
        <v>x1</v>
      </c>
      <c r="D54" s="98" t="str">
        <f>D2</f>
        <v>x2</v>
      </c>
      <c r="E54" s="40"/>
      <c r="F54" s="103">
        <f>C3</f>
        <v>50</v>
      </c>
      <c r="G54" s="98">
        <f>D3</f>
        <v>100</v>
      </c>
      <c r="H54" s="40"/>
      <c r="I54" s="72"/>
    </row>
    <row r="55" spans="2:9" x14ac:dyDescent="0.25">
      <c r="B55" s="71"/>
      <c r="C55" s="40"/>
      <c r="D55" s="40"/>
      <c r="E55" s="40"/>
      <c r="F55" s="40"/>
      <c r="G55" s="40"/>
      <c r="H55" s="40"/>
      <c r="I55" s="72"/>
    </row>
    <row r="56" spans="2:9" x14ac:dyDescent="0.25">
      <c r="B56" s="71"/>
      <c r="C56" s="195" t="s">
        <v>98</v>
      </c>
      <c r="D56" s="196"/>
      <c r="E56" s="84"/>
      <c r="F56" s="104" t="s">
        <v>95</v>
      </c>
      <c r="G56" s="40"/>
      <c r="H56" s="104" t="s">
        <v>99</v>
      </c>
      <c r="I56" s="72"/>
    </row>
    <row r="57" spans="2:9" x14ac:dyDescent="0.25">
      <c r="B57" s="71"/>
      <c r="C57" s="107">
        <v>1</v>
      </c>
      <c r="D57" s="100">
        <v>0</v>
      </c>
      <c r="E57" s="66"/>
      <c r="F57" s="105">
        <f t="array" ref="F57:F58">D47:D48</f>
        <v>-6.666666666666667</v>
      </c>
      <c r="G57" s="40"/>
      <c r="H57" s="105">
        <f>1/F57</f>
        <v>-0.15</v>
      </c>
      <c r="I57" s="72"/>
    </row>
    <row r="58" spans="2:9" x14ac:dyDescent="0.25">
      <c r="B58" s="71"/>
      <c r="C58" s="108">
        <v>0</v>
      </c>
      <c r="D58" s="101">
        <v>1</v>
      </c>
      <c r="E58" s="66"/>
      <c r="F58" s="106">
        <v>0.16666666666666666</v>
      </c>
      <c r="G58" s="40"/>
      <c r="H58" s="106">
        <f>-(F58/F57)</f>
        <v>2.4999999999999998E-2</v>
      </c>
      <c r="I58" s="72"/>
    </row>
    <row r="59" spans="2:9" x14ac:dyDescent="0.25">
      <c r="B59" s="71"/>
      <c r="C59" s="66"/>
      <c r="D59" s="66"/>
      <c r="E59" s="66"/>
      <c r="F59" s="40"/>
      <c r="G59" s="40"/>
      <c r="H59" s="40"/>
      <c r="I59" s="72"/>
    </row>
    <row r="60" spans="2:9" x14ac:dyDescent="0.25">
      <c r="B60" s="71"/>
      <c r="C60" s="195" t="s">
        <v>100</v>
      </c>
      <c r="D60" s="196"/>
      <c r="E60" s="40"/>
      <c r="F60" s="195" t="s">
        <v>79</v>
      </c>
      <c r="G60" s="196"/>
      <c r="H60" s="40"/>
      <c r="I60" s="72"/>
    </row>
    <row r="61" spans="2:9" x14ac:dyDescent="0.25">
      <c r="B61" s="71"/>
      <c r="C61" s="99">
        <f t="array" ref="C61:C62">H57:H58</f>
        <v>-0.15</v>
      </c>
      <c r="D61" s="100">
        <v>0</v>
      </c>
      <c r="E61" s="84"/>
      <c r="F61" s="102">
        <f t="array" ref="F61:G62">MMULT(C61:D62,F36:G37)</f>
        <v>-0.15</v>
      </c>
      <c r="G61" s="91">
        <v>2.4999999999999998E-2</v>
      </c>
      <c r="H61" s="40"/>
      <c r="I61" s="122"/>
    </row>
    <row r="62" spans="2:9" x14ac:dyDescent="0.25">
      <c r="B62" s="71"/>
      <c r="C62" s="97">
        <v>2.4999999999999998E-2</v>
      </c>
      <c r="D62" s="101">
        <v>1</v>
      </c>
      <c r="E62" s="66"/>
      <c r="F62" s="103">
        <v>2.4999999999999998E-2</v>
      </c>
      <c r="G62" s="96">
        <v>-8.7499999999999994E-2</v>
      </c>
      <c r="H62" s="66"/>
      <c r="I62" s="100"/>
    </row>
    <row r="63" spans="2:9" x14ac:dyDescent="0.25">
      <c r="B63" s="71"/>
      <c r="C63" s="40"/>
      <c r="D63" s="40"/>
      <c r="E63" s="66"/>
      <c r="F63" s="40"/>
      <c r="G63" s="66"/>
      <c r="H63" s="66"/>
      <c r="I63" s="100"/>
    </row>
    <row r="64" spans="2:9" x14ac:dyDescent="0.25">
      <c r="B64" s="71"/>
      <c r="C64" s="195" t="s">
        <v>93</v>
      </c>
      <c r="D64" s="196"/>
      <c r="E64" s="66"/>
      <c r="F64" s="40"/>
      <c r="G64" s="66"/>
      <c r="H64" s="66"/>
      <c r="I64" s="100"/>
    </row>
    <row r="65" spans="2:9" x14ac:dyDescent="0.25">
      <c r="B65" s="71"/>
      <c r="C65" s="73">
        <f t="array" ref="C65:D65">MMULT(F54:G54,F61:G62)</f>
        <v>-5</v>
      </c>
      <c r="D65" s="98">
        <v>-7.5</v>
      </c>
      <c r="E65" s="40"/>
      <c r="F65" s="40"/>
      <c r="G65" s="40"/>
      <c r="H65" s="40"/>
      <c r="I65" s="72"/>
    </row>
    <row r="66" spans="2:9" x14ac:dyDescent="0.25">
      <c r="B66" s="71"/>
      <c r="C66" s="40"/>
      <c r="D66" s="40"/>
      <c r="E66" s="84"/>
      <c r="F66" s="40"/>
      <c r="G66" s="40"/>
      <c r="H66" s="40"/>
      <c r="I66" s="72"/>
    </row>
    <row r="67" spans="2:9" x14ac:dyDescent="0.25">
      <c r="B67" s="71"/>
      <c r="C67" s="40"/>
      <c r="D67" s="195" t="s">
        <v>69</v>
      </c>
      <c r="E67" s="196"/>
      <c r="F67" s="84"/>
      <c r="G67" s="40"/>
      <c r="H67" s="40"/>
      <c r="I67" s="72"/>
    </row>
    <row r="68" spans="2:9" x14ac:dyDescent="0.25">
      <c r="B68" s="71"/>
      <c r="C68" s="40"/>
      <c r="D68" s="103" t="str">
        <f>E2</f>
        <v>e1</v>
      </c>
      <c r="E68" s="98" t="str">
        <f>F2</f>
        <v>e2</v>
      </c>
      <c r="F68" s="40"/>
      <c r="G68" s="40"/>
      <c r="H68" s="40"/>
      <c r="I68" s="72"/>
    </row>
    <row r="69" spans="2:9" x14ac:dyDescent="0.25">
      <c r="B69" s="71"/>
      <c r="C69" s="40"/>
      <c r="D69" s="40"/>
      <c r="E69" s="40"/>
      <c r="F69" s="40"/>
      <c r="G69" s="40"/>
      <c r="H69" s="40"/>
      <c r="I69" s="72"/>
    </row>
    <row r="70" spans="2:9" x14ac:dyDescent="0.25">
      <c r="B70" s="71"/>
      <c r="C70" s="40"/>
      <c r="D70" s="195" t="s">
        <v>94</v>
      </c>
      <c r="E70" s="196"/>
      <c r="F70" s="84"/>
      <c r="G70" s="40"/>
      <c r="H70" s="40"/>
      <c r="I70" s="72"/>
    </row>
    <row r="71" spans="2:9" x14ac:dyDescent="0.25">
      <c r="B71" s="71"/>
      <c r="C71" s="40"/>
      <c r="D71" s="124">
        <f>-MMULT($C$65:$D$65,E4:E5)-E3</f>
        <v>5</v>
      </c>
      <c r="E71" s="125">
        <f>-MMULT($C$65:$D$65,F4:F5)-F3</f>
        <v>7.5</v>
      </c>
      <c r="F71" s="86"/>
      <c r="G71" s="86"/>
      <c r="H71" s="40"/>
      <c r="I71" s="72"/>
    </row>
    <row r="72" spans="2:9" x14ac:dyDescent="0.25">
      <c r="B72" s="73"/>
      <c r="C72" s="74"/>
      <c r="D72" s="95"/>
      <c r="E72" s="95"/>
      <c r="F72" s="123"/>
      <c r="G72" s="123"/>
      <c r="H72" s="74"/>
      <c r="I72" s="75"/>
    </row>
    <row r="74" spans="2:9" x14ac:dyDescent="0.25">
      <c r="B74" s="87" t="s">
        <v>68</v>
      </c>
      <c r="C74" s="88" t="s">
        <v>12</v>
      </c>
      <c r="D74" s="88" t="s">
        <v>13</v>
      </c>
      <c r="E74" s="88" t="s">
        <v>15</v>
      </c>
      <c r="F74" s="88" t="s">
        <v>17</v>
      </c>
      <c r="G74" s="89" t="s">
        <v>18</v>
      </c>
    </row>
    <row r="75" spans="2:9" x14ac:dyDescent="0.25">
      <c r="B75" s="90">
        <v>0</v>
      </c>
      <c r="C75" s="9">
        <f>MMULT($C$65:$D$65,C4:C5)-C3</f>
        <v>0</v>
      </c>
      <c r="D75" s="9">
        <f>MMULT($C$65:$D$65,D4:D5)-D3</f>
        <v>0</v>
      </c>
      <c r="E75" s="9">
        <f>MMULT($C$65:$D$65,E4:E5)-E3</f>
        <v>-5</v>
      </c>
      <c r="F75" s="9">
        <f>MMULT($C$65:$D$65,F4:F5)-F3</f>
        <v>-7.5</v>
      </c>
      <c r="G75" s="91">
        <f>MMULT($C$65:$D$65,G4:G5)-G3</f>
        <v>320</v>
      </c>
    </row>
    <row r="76" spans="2:9" x14ac:dyDescent="0.25">
      <c r="B76" s="92">
        <v>1</v>
      </c>
      <c r="C76" s="53">
        <f t="array" ref="C76:C77">MMULT($F$61:$G$62,C4:C5)</f>
        <v>1</v>
      </c>
      <c r="D76" s="53">
        <f t="array" ref="D76:D77">MMULT($F$61:$G$62,D4:D5)</f>
        <v>0</v>
      </c>
      <c r="E76" s="53">
        <f t="array" ref="E76:E77">MMULT($F$61:$G$62,E4:E5)</f>
        <v>-0.15</v>
      </c>
      <c r="F76" s="53">
        <f t="array" ref="F76:F77">MMULT($F$61:$G$62,F4:F5)</f>
        <v>2.4999999999999998E-2</v>
      </c>
      <c r="G76" s="93">
        <f t="array" ref="G76:G77">MMULT($F$61:$G$62,G4:G5)</f>
        <v>3.6</v>
      </c>
    </row>
    <row r="77" spans="2:9" x14ac:dyDescent="0.25">
      <c r="B77" s="94">
        <v>2</v>
      </c>
      <c r="C77" s="95">
        <v>0</v>
      </c>
      <c r="D77" s="95">
        <v>0.99999999999999978</v>
      </c>
      <c r="E77" s="95">
        <v>2.4999999999999998E-2</v>
      </c>
      <c r="F77" s="95">
        <v>-8.7499999999999994E-2</v>
      </c>
      <c r="G77" s="96">
        <v>1.3999999999999997</v>
      </c>
    </row>
  </sheetData>
  <mergeCells count="27">
    <mergeCell ref="D17:E17"/>
    <mergeCell ref="B8:H8"/>
    <mergeCell ref="C10:D10"/>
    <mergeCell ref="C13:D13"/>
    <mergeCell ref="F10:G10"/>
    <mergeCell ref="F14:G14"/>
    <mergeCell ref="D42:E42"/>
    <mergeCell ref="D45:E45"/>
    <mergeCell ref="C47:C48"/>
    <mergeCell ref="D20:E20"/>
    <mergeCell ref="C22:C23"/>
    <mergeCell ref="C64:D64"/>
    <mergeCell ref="D67:E67"/>
    <mergeCell ref="D70:E70"/>
    <mergeCell ref="B26:I26"/>
    <mergeCell ref="B51:I51"/>
    <mergeCell ref="C56:D56"/>
    <mergeCell ref="C60:D60"/>
    <mergeCell ref="F60:G60"/>
    <mergeCell ref="C53:D53"/>
    <mergeCell ref="F53:G53"/>
    <mergeCell ref="C28:D28"/>
    <mergeCell ref="F28:G28"/>
    <mergeCell ref="C31:D31"/>
    <mergeCell ref="C35:D35"/>
    <mergeCell ref="F35:G35"/>
    <mergeCell ref="C39:D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81"/>
  <sheetViews>
    <sheetView tabSelected="1" zoomScale="55" zoomScaleNormal="55" workbookViewId="0">
      <selection activeCell="G71" sqref="G71"/>
    </sheetView>
  </sheetViews>
  <sheetFormatPr defaultRowHeight="15" x14ac:dyDescent="0.25"/>
  <cols>
    <col min="1" max="1" width="3.28515625" style="1" customWidth="1"/>
    <col min="2" max="2" width="3.5703125" style="1" customWidth="1"/>
    <col min="3" max="3" width="11.28515625" style="1" bestFit="1" customWidth="1"/>
    <col min="4" max="6" width="9" style="1" bestFit="1" customWidth="1"/>
    <col min="7" max="7" width="9.7109375" style="1" bestFit="1" customWidth="1"/>
    <col min="8" max="8" width="11" style="1" bestFit="1" customWidth="1"/>
    <col min="9" max="9" width="11.85546875" style="1" bestFit="1" customWidth="1"/>
    <col min="10" max="10" width="11.5703125" style="1" bestFit="1" customWidth="1"/>
    <col min="11" max="11" width="9" style="1" customWidth="1"/>
    <col min="12" max="12" width="9.42578125" style="1" bestFit="1" customWidth="1"/>
    <col min="13" max="13" width="9.7109375" style="1" bestFit="1" customWidth="1"/>
    <col min="14" max="14" width="11.28515625" style="1" customWidth="1"/>
    <col min="15" max="15" width="11.5703125" style="1" customWidth="1"/>
    <col min="16" max="17" width="9" style="1" bestFit="1" customWidth="1"/>
    <col min="18" max="18" width="10.85546875" style="1" bestFit="1" customWidth="1"/>
    <col min="19" max="19" width="11.28515625" style="1" bestFit="1" customWidth="1"/>
    <col min="20" max="20" width="12.28515625" style="1" bestFit="1" customWidth="1"/>
    <col min="21" max="21" width="11.5703125" style="1" bestFit="1" customWidth="1"/>
    <col min="22" max="22" width="11.85546875" style="1" bestFit="1" customWidth="1"/>
    <col min="23" max="24" width="9.42578125" style="1" bestFit="1" customWidth="1"/>
    <col min="25" max="25" width="11.85546875" style="1" bestFit="1" customWidth="1"/>
    <col min="26" max="26" width="10.85546875" style="1" bestFit="1" customWidth="1"/>
    <col min="27" max="27" width="11.5703125" style="1" bestFit="1" customWidth="1"/>
    <col min="28" max="28" width="10.85546875" style="1" bestFit="1" customWidth="1"/>
    <col min="29" max="29" width="9" style="1" bestFit="1" customWidth="1"/>
    <col min="30" max="30" width="12.28515625" style="1" bestFit="1" customWidth="1"/>
    <col min="31" max="31" width="12.5703125" style="1" bestFit="1" customWidth="1"/>
    <col min="32" max="32" width="11.5703125" style="1" bestFit="1" customWidth="1"/>
    <col min="33" max="33" width="9" style="1" bestFit="1" customWidth="1"/>
    <col min="34" max="34" width="10.85546875" style="1" bestFit="1" customWidth="1"/>
    <col min="35" max="35" width="9.42578125" style="1" bestFit="1" customWidth="1"/>
    <col min="36" max="36" width="12.28515625" style="1" bestFit="1" customWidth="1"/>
    <col min="37" max="37" width="11.5703125" style="1" bestFit="1" customWidth="1"/>
    <col min="38" max="38" width="12.28515625" style="1" bestFit="1" customWidth="1"/>
    <col min="39" max="39" width="11.5703125" style="1" bestFit="1" customWidth="1"/>
    <col min="40" max="40" width="9" style="1" bestFit="1" customWidth="1"/>
    <col min="41" max="41" width="12.28515625" style="1" bestFit="1" customWidth="1"/>
    <col min="42" max="42" width="9" style="1" bestFit="1" customWidth="1"/>
    <col min="43" max="43" width="11.28515625" style="1" bestFit="1" customWidth="1"/>
    <col min="44" max="16384" width="9.140625" style="1"/>
  </cols>
  <sheetData>
    <row r="1" spans="19:26" ht="15.75" thickBot="1" x14ac:dyDescent="0.3"/>
    <row r="2" spans="19:26" x14ac:dyDescent="0.25">
      <c r="S2" s="205" t="s">
        <v>176</v>
      </c>
      <c r="T2" s="206"/>
      <c r="U2" s="206"/>
      <c r="V2" s="206"/>
      <c r="W2" s="206"/>
      <c r="X2" s="206"/>
      <c r="Y2" s="206"/>
      <c r="Z2" s="207"/>
    </row>
    <row r="3" spans="19:26" ht="15.75" thickBot="1" x14ac:dyDescent="0.3">
      <c r="S3" s="175"/>
      <c r="T3" s="9"/>
      <c r="U3" s="9"/>
      <c r="V3" s="9"/>
      <c r="W3" s="9"/>
      <c r="X3" s="9"/>
      <c r="Y3" s="9"/>
      <c r="Z3" s="10"/>
    </row>
    <row r="4" spans="19:26" x14ac:dyDescent="0.25">
      <c r="S4" s="175"/>
      <c r="T4" s="5" t="s">
        <v>66</v>
      </c>
      <c r="U4" s="29" t="s">
        <v>12</v>
      </c>
      <c r="V4" s="6" t="s">
        <v>13</v>
      </c>
      <c r="W4" s="6" t="s">
        <v>15</v>
      </c>
      <c r="X4" s="6" t="s">
        <v>17</v>
      </c>
      <c r="Y4" s="7" t="s">
        <v>18</v>
      </c>
      <c r="Z4" s="10"/>
    </row>
    <row r="5" spans="19:26" x14ac:dyDescent="0.25">
      <c r="S5" s="175"/>
      <c r="T5" s="8" t="s">
        <v>177</v>
      </c>
      <c r="U5" s="59">
        <v>-50</v>
      </c>
      <c r="V5" s="53">
        <v>-100</v>
      </c>
      <c r="W5" s="53">
        <v>0</v>
      </c>
      <c r="X5" s="53">
        <v>0</v>
      </c>
      <c r="Y5" s="55">
        <v>0</v>
      </c>
      <c r="Z5" s="10"/>
    </row>
    <row r="6" spans="19:26" x14ac:dyDescent="0.25">
      <c r="S6" s="175"/>
      <c r="T6" s="30">
        <v>1</v>
      </c>
      <c r="U6" s="59">
        <v>-7</v>
      </c>
      <c r="V6" s="59">
        <v>-2</v>
      </c>
      <c r="W6" s="59">
        <v>1</v>
      </c>
      <c r="X6" s="59">
        <v>0</v>
      </c>
      <c r="Y6" s="177">
        <v>-28</v>
      </c>
      <c r="Z6" s="10"/>
    </row>
    <row r="7" spans="19:26" ht="15.75" thickBot="1" x14ac:dyDescent="0.3">
      <c r="S7" s="175"/>
      <c r="T7" s="56">
        <v>2</v>
      </c>
      <c r="U7" s="60">
        <v>-2</v>
      </c>
      <c r="V7" s="57">
        <v>-12</v>
      </c>
      <c r="W7" s="57">
        <v>0</v>
      </c>
      <c r="X7" s="57">
        <v>1</v>
      </c>
      <c r="Y7" s="58">
        <v>-24</v>
      </c>
      <c r="Z7" s="10"/>
    </row>
    <row r="8" spans="19:26" ht="15.75" thickBot="1" x14ac:dyDescent="0.3">
      <c r="S8" s="175"/>
      <c r="T8" s="9"/>
      <c r="U8" s="9"/>
      <c r="V8" s="9"/>
      <c r="W8" s="9"/>
      <c r="X8" s="9"/>
      <c r="Y8" s="9"/>
      <c r="Z8" s="10"/>
    </row>
    <row r="9" spans="19:26" x14ac:dyDescent="0.25">
      <c r="S9" s="175"/>
      <c r="T9" s="5" t="s">
        <v>67</v>
      </c>
      <c r="U9" s="6" t="s">
        <v>12</v>
      </c>
      <c r="V9" s="29" t="s">
        <v>13</v>
      </c>
      <c r="W9" s="6" t="s">
        <v>15</v>
      </c>
      <c r="X9" s="6" t="s">
        <v>17</v>
      </c>
      <c r="Y9" s="7" t="s">
        <v>18</v>
      </c>
      <c r="Z9" s="10"/>
    </row>
    <row r="10" spans="19:26" x14ac:dyDescent="0.25">
      <c r="S10" s="175"/>
      <c r="T10" s="8" t="s">
        <v>177</v>
      </c>
      <c r="U10" s="53">
        <f>U5-($U5*U$11)</f>
        <v>0</v>
      </c>
      <c r="V10" s="59">
        <f>V5-($U5*V$11)</f>
        <v>-85.714285714285722</v>
      </c>
      <c r="W10" s="53">
        <f>W5-($U5*W$11)</f>
        <v>-7.1428571428571423</v>
      </c>
      <c r="X10" s="53">
        <f>X5-($U5*X$11)</f>
        <v>0</v>
      </c>
      <c r="Y10" s="55">
        <f>Y5-($U5*Y$11)</f>
        <v>200</v>
      </c>
      <c r="Z10" s="10"/>
    </row>
    <row r="11" spans="19:26" x14ac:dyDescent="0.25">
      <c r="S11" s="175"/>
      <c r="T11" s="54">
        <v>1</v>
      </c>
      <c r="U11" s="53">
        <f>U6/$U$6</f>
        <v>1</v>
      </c>
      <c r="V11" s="59">
        <f>V6/$U$6</f>
        <v>0.2857142857142857</v>
      </c>
      <c r="W11" s="53">
        <f>W6/$U$6</f>
        <v>-0.14285714285714285</v>
      </c>
      <c r="X11" s="53">
        <f>X6/$U$6</f>
        <v>0</v>
      </c>
      <c r="Y11" s="55">
        <f>Y6/$U$6</f>
        <v>4</v>
      </c>
      <c r="Z11" s="10"/>
    </row>
    <row r="12" spans="19:26" ht="15.75" thickBot="1" x14ac:dyDescent="0.3">
      <c r="S12" s="175"/>
      <c r="T12" s="178">
        <v>2</v>
      </c>
      <c r="U12" s="60">
        <f>U7-($U7*U$11)</f>
        <v>0</v>
      </c>
      <c r="V12" s="60">
        <f>V7-($U7*V$11)</f>
        <v>-11.428571428571429</v>
      </c>
      <c r="W12" s="60">
        <f>W7-($U7*W$11)</f>
        <v>-0.2857142857142857</v>
      </c>
      <c r="X12" s="60">
        <f>X7-($U7*X$11)</f>
        <v>1</v>
      </c>
      <c r="Y12" s="179">
        <f>Y7-($U7*Y$11)</f>
        <v>-16</v>
      </c>
      <c r="Z12" s="10"/>
    </row>
    <row r="13" spans="19:26" ht="15.75" thickBot="1" x14ac:dyDescent="0.3">
      <c r="S13" s="175"/>
      <c r="T13" s="9"/>
      <c r="U13" s="9"/>
      <c r="V13" s="9"/>
      <c r="W13" s="9"/>
      <c r="X13" s="9"/>
      <c r="Y13" s="9"/>
      <c r="Z13" s="10"/>
    </row>
    <row r="14" spans="19:26" x14ac:dyDescent="0.25">
      <c r="S14" s="175"/>
      <c r="T14" s="61" t="s">
        <v>68</v>
      </c>
      <c r="U14" s="184" t="s">
        <v>12</v>
      </c>
      <c r="V14" s="184" t="s">
        <v>13</v>
      </c>
      <c r="W14" s="3" t="s">
        <v>15</v>
      </c>
      <c r="X14" s="3" t="s">
        <v>17</v>
      </c>
      <c r="Y14" s="4" t="s">
        <v>18</v>
      </c>
      <c r="Z14" s="10"/>
    </row>
    <row r="15" spans="19:26" x14ac:dyDescent="0.25">
      <c r="S15" s="175"/>
      <c r="T15" s="8" t="s">
        <v>177</v>
      </c>
      <c r="U15" s="9">
        <f t="shared" ref="U15:Y16" si="0">U10-($V10*U$17)</f>
        <v>0</v>
      </c>
      <c r="V15" s="9">
        <f t="shared" si="0"/>
        <v>0</v>
      </c>
      <c r="W15" s="9">
        <f t="shared" si="0"/>
        <v>-5</v>
      </c>
      <c r="X15" s="9">
        <f t="shared" si="0"/>
        <v>-7.5</v>
      </c>
      <c r="Y15" s="55">
        <f t="shared" si="0"/>
        <v>320</v>
      </c>
      <c r="Z15" s="10"/>
    </row>
    <row r="16" spans="19:26" x14ac:dyDescent="0.25">
      <c r="S16" s="175"/>
      <c r="T16" s="8">
        <v>1</v>
      </c>
      <c r="U16" s="185">
        <f t="shared" si="0"/>
        <v>1</v>
      </c>
      <c r="V16" s="9">
        <f t="shared" si="0"/>
        <v>0</v>
      </c>
      <c r="W16" s="9">
        <f t="shared" si="0"/>
        <v>-0.15</v>
      </c>
      <c r="X16" s="9">
        <f t="shared" si="0"/>
        <v>2.4999999999999998E-2</v>
      </c>
      <c r="Y16" s="187">
        <f t="shared" si="0"/>
        <v>3.6</v>
      </c>
      <c r="Z16" s="10"/>
    </row>
    <row r="17" spans="8:38" ht="15.75" thickBot="1" x14ac:dyDescent="0.3">
      <c r="S17" s="175"/>
      <c r="T17" s="11">
        <v>2</v>
      </c>
      <c r="U17" s="12">
        <f>U12/$V$12</f>
        <v>0</v>
      </c>
      <c r="V17" s="186">
        <f>V12/$V$12</f>
        <v>1</v>
      </c>
      <c r="W17" s="12">
        <f>W12/$V$12</f>
        <v>2.4999999999999998E-2</v>
      </c>
      <c r="X17" s="12">
        <f>X12/$V$12</f>
        <v>-8.7499999999999994E-2</v>
      </c>
      <c r="Y17" s="188">
        <f>Y12/$V$12</f>
        <v>1.4</v>
      </c>
      <c r="Z17" s="10"/>
    </row>
    <row r="18" spans="8:38" ht="15.75" thickBot="1" x14ac:dyDescent="0.3">
      <c r="S18" s="176"/>
      <c r="T18" s="12"/>
      <c r="U18" s="12"/>
      <c r="V18" s="12"/>
      <c r="W18" s="12"/>
      <c r="X18" s="12"/>
      <c r="Y18" s="12"/>
      <c r="Z18" s="13"/>
    </row>
    <row r="19" spans="8:38" ht="15.75" thickBot="1" x14ac:dyDescent="0.3"/>
    <row r="20" spans="8:38" x14ac:dyDescent="0.25">
      <c r="H20" s="205" t="s">
        <v>178</v>
      </c>
      <c r="I20" s="206"/>
      <c r="J20" s="206"/>
      <c r="K20" s="206"/>
      <c r="L20" s="206"/>
      <c r="M20" s="206"/>
      <c r="N20" s="206"/>
      <c r="O20" s="206"/>
      <c r="P20" s="207"/>
      <c r="AD20" s="205" t="s">
        <v>182</v>
      </c>
      <c r="AE20" s="206"/>
      <c r="AF20" s="206"/>
      <c r="AG20" s="206"/>
      <c r="AH20" s="206"/>
      <c r="AI20" s="206"/>
      <c r="AJ20" s="206"/>
      <c r="AK20" s="206"/>
      <c r="AL20" s="207"/>
    </row>
    <row r="21" spans="8:38" ht="15.75" thickBot="1" x14ac:dyDescent="0.3">
      <c r="H21" s="175"/>
      <c r="I21" s="9"/>
      <c r="J21" s="9"/>
      <c r="K21" s="9"/>
      <c r="L21" s="9"/>
      <c r="M21" s="9"/>
      <c r="N21" s="9"/>
      <c r="O21" s="9"/>
      <c r="P21" s="10"/>
      <c r="AD21" s="175"/>
      <c r="AE21" s="9"/>
      <c r="AF21" s="9"/>
      <c r="AG21" s="9"/>
      <c r="AH21" s="9"/>
      <c r="AI21" s="9"/>
      <c r="AJ21" s="9"/>
      <c r="AK21" s="9"/>
      <c r="AL21" s="10"/>
    </row>
    <row r="22" spans="8:38" x14ac:dyDescent="0.25">
      <c r="H22" s="175"/>
      <c r="I22" s="5">
        <v>1</v>
      </c>
      <c r="J22" s="180">
        <v>1</v>
      </c>
      <c r="K22" s="180">
        <v>0</v>
      </c>
      <c r="L22" s="180">
        <v>-0.15</v>
      </c>
      <c r="M22" s="180">
        <v>2.4999999999999998E-2</v>
      </c>
      <c r="N22" s="181">
        <v>0</v>
      </c>
      <c r="O22" s="182">
        <v>3.6</v>
      </c>
      <c r="P22" s="10"/>
      <c r="AD22" s="175"/>
      <c r="AE22" s="5">
        <v>1</v>
      </c>
      <c r="AF22" s="180">
        <v>1</v>
      </c>
      <c r="AG22" s="180">
        <v>0</v>
      </c>
      <c r="AH22" s="180">
        <v>-0.15</v>
      </c>
      <c r="AI22" s="180">
        <v>2.4999999999999998E-2</v>
      </c>
      <c r="AJ22" s="181">
        <v>0</v>
      </c>
      <c r="AK22" s="182">
        <v>3.6</v>
      </c>
      <c r="AL22" s="10"/>
    </row>
    <row r="23" spans="8:38" x14ac:dyDescent="0.25">
      <c r="H23" s="175"/>
      <c r="I23" s="8">
        <v>3</v>
      </c>
      <c r="J23" s="9">
        <v>1</v>
      </c>
      <c r="K23" s="9">
        <v>0</v>
      </c>
      <c r="L23" s="9">
        <v>0</v>
      </c>
      <c r="M23" s="9">
        <v>0</v>
      </c>
      <c r="N23" s="9">
        <v>-1</v>
      </c>
      <c r="O23" s="10">
        <v>4</v>
      </c>
      <c r="P23" s="10"/>
      <c r="AD23" s="175"/>
      <c r="AE23" s="8">
        <v>3</v>
      </c>
      <c r="AF23" s="9">
        <v>1</v>
      </c>
      <c r="AG23" s="9">
        <v>0</v>
      </c>
      <c r="AH23" s="9">
        <v>0</v>
      </c>
      <c r="AI23" s="9">
        <v>0</v>
      </c>
      <c r="AJ23" s="9">
        <v>1</v>
      </c>
      <c r="AK23" s="10">
        <v>3</v>
      </c>
      <c r="AL23" s="10"/>
    </row>
    <row r="24" spans="8:38" ht="15.75" thickBot="1" x14ac:dyDescent="0.3">
      <c r="H24" s="175"/>
      <c r="I24" s="183" t="s">
        <v>179</v>
      </c>
      <c r="J24" s="12">
        <f>J22-J23</f>
        <v>0</v>
      </c>
      <c r="K24" s="12">
        <f t="shared" ref="K24:O24" si="1">K22-K23</f>
        <v>0</v>
      </c>
      <c r="L24" s="12">
        <f t="shared" si="1"/>
        <v>-0.15</v>
      </c>
      <c r="M24" s="12">
        <f t="shared" si="1"/>
        <v>2.4999999999999998E-2</v>
      </c>
      <c r="N24" s="12">
        <f t="shared" si="1"/>
        <v>1</v>
      </c>
      <c r="O24" s="13">
        <f t="shared" si="1"/>
        <v>-0.39999999999999991</v>
      </c>
      <c r="P24" s="10"/>
      <c r="AD24" s="175"/>
      <c r="AE24" s="183" t="s">
        <v>183</v>
      </c>
      <c r="AF24" s="12">
        <f>(AF22-AF23) * -1</f>
        <v>0</v>
      </c>
      <c r="AG24" s="12">
        <f t="shared" ref="AG24:AK24" si="2">(AG22-AG23) * -1</f>
        <v>0</v>
      </c>
      <c r="AH24" s="12">
        <f t="shared" si="2"/>
        <v>0.15</v>
      </c>
      <c r="AI24" s="12">
        <f t="shared" si="2"/>
        <v>-2.4999999999999998E-2</v>
      </c>
      <c r="AJ24" s="12">
        <f t="shared" si="2"/>
        <v>1</v>
      </c>
      <c r="AK24" s="13">
        <f t="shared" si="2"/>
        <v>-0.60000000000000009</v>
      </c>
      <c r="AL24" s="10"/>
    </row>
    <row r="25" spans="8:38" ht="15.75" thickBot="1" x14ac:dyDescent="0.3">
      <c r="H25" s="175"/>
      <c r="I25" s="9"/>
      <c r="J25" s="9"/>
      <c r="K25" s="9"/>
      <c r="L25" s="9"/>
      <c r="M25" s="9"/>
      <c r="N25" s="9"/>
      <c r="O25" s="9"/>
      <c r="P25" s="10"/>
      <c r="AD25" s="175"/>
      <c r="AE25" s="9"/>
      <c r="AF25" s="9"/>
      <c r="AG25" s="9"/>
      <c r="AH25" s="9"/>
      <c r="AI25" s="9"/>
      <c r="AJ25" s="9"/>
      <c r="AK25" s="9"/>
      <c r="AL25" s="10"/>
    </row>
    <row r="26" spans="8:38" x14ac:dyDescent="0.25">
      <c r="H26" s="175"/>
      <c r="I26" s="5" t="s">
        <v>68</v>
      </c>
      <c r="J26" s="6" t="s">
        <v>12</v>
      </c>
      <c r="K26" s="6" t="s">
        <v>13</v>
      </c>
      <c r="L26" s="29" t="s">
        <v>15</v>
      </c>
      <c r="M26" s="6" t="s">
        <v>17</v>
      </c>
      <c r="N26" s="6" t="s">
        <v>180</v>
      </c>
      <c r="O26" s="7" t="s">
        <v>18</v>
      </c>
      <c r="P26" s="10"/>
      <c r="AD26" s="175"/>
      <c r="AE26" s="5" t="s">
        <v>68</v>
      </c>
      <c r="AF26" s="6" t="s">
        <v>12</v>
      </c>
      <c r="AG26" s="6" t="s">
        <v>13</v>
      </c>
      <c r="AH26" s="6" t="s">
        <v>15</v>
      </c>
      <c r="AI26" s="29" t="s">
        <v>17</v>
      </c>
      <c r="AJ26" s="6" t="s">
        <v>184</v>
      </c>
      <c r="AK26" s="7" t="s">
        <v>18</v>
      </c>
      <c r="AL26" s="10"/>
    </row>
    <row r="27" spans="8:38" x14ac:dyDescent="0.25">
      <c r="H27" s="175"/>
      <c r="I27" s="54" t="s">
        <v>177</v>
      </c>
      <c r="J27" s="53">
        <v>0</v>
      </c>
      <c r="K27" s="53">
        <v>0</v>
      </c>
      <c r="L27" s="59">
        <v>-5</v>
      </c>
      <c r="M27" s="53">
        <v>-7.5</v>
      </c>
      <c r="N27" s="53">
        <v>0</v>
      </c>
      <c r="O27" s="55">
        <v>320</v>
      </c>
      <c r="P27" s="10"/>
      <c r="AD27" s="175"/>
      <c r="AE27" s="54" t="s">
        <v>177</v>
      </c>
      <c r="AF27" s="53">
        <v>0</v>
      </c>
      <c r="AG27" s="53">
        <v>0</v>
      </c>
      <c r="AH27" s="53">
        <v>-5</v>
      </c>
      <c r="AI27" s="59">
        <v>-7.5</v>
      </c>
      <c r="AJ27" s="53">
        <v>0</v>
      </c>
      <c r="AK27" s="55">
        <v>320</v>
      </c>
      <c r="AL27" s="10"/>
    </row>
    <row r="28" spans="8:38" x14ac:dyDescent="0.25">
      <c r="H28" s="175"/>
      <c r="I28" s="54">
        <v>1</v>
      </c>
      <c r="J28" s="53">
        <v>1</v>
      </c>
      <c r="K28" s="53">
        <v>0</v>
      </c>
      <c r="L28" s="59">
        <v>-0.15</v>
      </c>
      <c r="M28" s="53">
        <v>2.4999999999999998E-2</v>
      </c>
      <c r="N28" s="53">
        <v>0</v>
      </c>
      <c r="O28" s="55">
        <v>3.6</v>
      </c>
      <c r="P28" s="10"/>
      <c r="AD28" s="175"/>
      <c r="AE28" s="54">
        <v>1</v>
      </c>
      <c r="AF28" s="53">
        <v>1</v>
      </c>
      <c r="AG28" s="53">
        <v>0</v>
      </c>
      <c r="AH28" s="53">
        <v>-0.15</v>
      </c>
      <c r="AI28" s="59">
        <v>2.4999999999999998E-2</v>
      </c>
      <c r="AJ28" s="53">
        <v>0</v>
      </c>
      <c r="AK28" s="55">
        <v>3.6</v>
      </c>
      <c r="AL28" s="10"/>
    </row>
    <row r="29" spans="8:38" x14ac:dyDescent="0.25">
      <c r="H29" s="175"/>
      <c r="I29" s="54">
        <v>2</v>
      </c>
      <c r="J29" s="53">
        <v>0</v>
      </c>
      <c r="K29" s="53">
        <v>1</v>
      </c>
      <c r="L29" s="59">
        <v>2.4999999999999998E-2</v>
      </c>
      <c r="M29" s="53">
        <v>-8.7499999999999994E-2</v>
      </c>
      <c r="N29" s="53">
        <v>0</v>
      </c>
      <c r="O29" s="55">
        <v>1.4</v>
      </c>
      <c r="P29" s="10"/>
      <c r="AD29" s="175"/>
      <c r="AE29" s="54">
        <v>2</v>
      </c>
      <c r="AF29" s="53">
        <v>0</v>
      </c>
      <c r="AG29" s="53">
        <v>1</v>
      </c>
      <c r="AH29" s="53">
        <v>2.4999999999999998E-2</v>
      </c>
      <c r="AI29" s="59">
        <v>-8.7499999999999994E-2</v>
      </c>
      <c r="AJ29" s="53">
        <v>0</v>
      </c>
      <c r="AK29" s="55">
        <v>1.4</v>
      </c>
      <c r="AL29" s="10"/>
    </row>
    <row r="30" spans="8:38" ht="15.75" thickBot="1" x14ac:dyDescent="0.3">
      <c r="H30" s="175"/>
      <c r="I30" s="178">
        <v>3</v>
      </c>
      <c r="J30" s="60">
        <v>0</v>
      </c>
      <c r="K30" s="60">
        <v>0</v>
      </c>
      <c r="L30" s="60">
        <v>-0.15</v>
      </c>
      <c r="M30" s="60">
        <v>2.4999999999999998E-2</v>
      </c>
      <c r="N30" s="60">
        <v>1</v>
      </c>
      <c r="O30" s="179">
        <v>-0.39999999999999991</v>
      </c>
      <c r="P30" s="10"/>
      <c r="AD30" s="175"/>
      <c r="AE30" s="178">
        <v>3</v>
      </c>
      <c r="AF30" s="60">
        <v>0</v>
      </c>
      <c r="AG30" s="60">
        <v>0</v>
      </c>
      <c r="AH30" s="60">
        <v>0.15</v>
      </c>
      <c r="AI30" s="60">
        <v>-2.4999999999999998E-2</v>
      </c>
      <c r="AJ30" s="60">
        <v>1</v>
      </c>
      <c r="AK30" s="179">
        <v>-0.60000000000000009</v>
      </c>
      <c r="AL30" s="10"/>
    </row>
    <row r="31" spans="8:38" ht="15.75" thickBot="1" x14ac:dyDescent="0.3">
      <c r="H31" s="175"/>
      <c r="I31" s="9"/>
      <c r="J31" s="9"/>
      <c r="K31" s="9"/>
      <c r="L31" s="9"/>
      <c r="M31" s="9"/>
      <c r="N31" s="9"/>
      <c r="O31" s="9"/>
      <c r="P31" s="10"/>
      <c r="AD31" s="175"/>
      <c r="AE31" s="9"/>
      <c r="AF31" s="9"/>
      <c r="AG31" s="9"/>
      <c r="AH31" s="9"/>
      <c r="AI31" s="9"/>
      <c r="AJ31" s="9"/>
      <c r="AK31" s="9"/>
      <c r="AL31" s="10"/>
    </row>
    <row r="32" spans="8:38" x14ac:dyDescent="0.25">
      <c r="H32" s="175"/>
      <c r="I32" s="5" t="s">
        <v>181</v>
      </c>
      <c r="J32" s="27" t="s">
        <v>12</v>
      </c>
      <c r="K32" s="184" t="s">
        <v>13</v>
      </c>
      <c r="L32" s="6" t="s">
        <v>15</v>
      </c>
      <c r="M32" s="6" t="s">
        <v>17</v>
      </c>
      <c r="N32" s="6" t="s">
        <v>180</v>
      </c>
      <c r="O32" s="7" t="s">
        <v>18</v>
      </c>
      <c r="P32" s="10"/>
      <c r="AD32" s="175"/>
      <c r="AE32" s="5" t="s">
        <v>181</v>
      </c>
      <c r="AF32" s="27" t="s">
        <v>12</v>
      </c>
      <c r="AG32" s="184" t="s">
        <v>13</v>
      </c>
      <c r="AH32" s="6" t="s">
        <v>15</v>
      </c>
      <c r="AI32" s="6" t="s">
        <v>17</v>
      </c>
      <c r="AJ32" s="6" t="s">
        <v>184</v>
      </c>
      <c r="AK32" s="7" t="s">
        <v>18</v>
      </c>
      <c r="AL32" s="10"/>
    </row>
    <row r="33" spans="2:44" x14ac:dyDescent="0.25">
      <c r="H33" s="175"/>
      <c r="I33" s="54" t="s">
        <v>177</v>
      </c>
      <c r="J33" s="53">
        <f t="shared" ref="J33:O35" si="3">J27-($L27*J$36)</f>
        <v>0</v>
      </c>
      <c r="K33" s="53">
        <f t="shared" si="3"/>
        <v>0</v>
      </c>
      <c r="L33" s="53">
        <f t="shared" si="3"/>
        <v>0</v>
      </c>
      <c r="M33" s="53">
        <f t="shared" si="3"/>
        <v>-8.3333333333333339</v>
      </c>
      <c r="N33" s="53">
        <f t="shared" si="3"/>
        <v>-33.333333333333336</v>
      </c>
      <c r="O33" s="55">
        <f t="shared" si="3"/>
        <v>333.33333333333331</v>
      </c>
      <c r="P33" s="10"/>
      <c r="AD33" s="175"/>
      <c r="AE33" s="54" t="s">
        <v>177</v>
      </c>
      <c r="AF33" s="53">
        <f t="shared" ref="AF33:AK35" si="4">AF27-($AI27*AF$36)</f>
        <v>0</v>
      </c>
      <c r="AG33" s="53">
        <f t="shared" si="4"/>
        <v>0</v>
      </c>
      <c r="AH33" s="53">
        <f t="shared" si="4"/>
        <v>-50</v>
      </c>
      <c r="AI33" s="53">
        <f t="shared" si="4"/>
        <v>0</v>
      </c>
      <c r="AJ33" s="53">
        <f t="shared" si="4"/>
        <v>-300</v>
      </c>
      <c r="AK33" s="55">
        <f t="shared" si="4"/>
        <v>500.00000000000006</v>
      </c>
      <c r="AL33" s="10"/>
    </row>
    <row r="34" spans="2:44" x14ac:dyDescent="0.25">
      <c r="H34" s="175"/>
      <c r="I34" s="54">
        <v>1</v>
      </c>
      <c r="J34" s="23">
        <f t="shared" si="3"/>
        <v>1</v>
      </c>
      <c r="K34" s="53">
        <f t="shared" si="3"/>
        <v>0</v>
      </c>
      <c r="L34" s="53">
        <f t="shared" si="3"/>
        <v>0</v>
      </c>
      <c r="M34" s="53">
        <f t="shared" si="3"/>
        <v>0</v>
      </c>
      <c r="N34" s="53">
        <f t="shared" si="3"/>
        <v>-1</v>
      </c>
      <c r="O34" s="62">
        <f t="shared" si="3"/>
        <v>4</v>
      </c>
      <c r="P34" s="10"/>
      <c r="AD34" s="175"/>
      <c r="AE34" s="54">
        <v>1</v>
      </c>
      <c r="AF34" s="23">
        <f t="shared" si="4"/>
        <v>1</v>
      </c>
      <c r="AG34" s="53">
        <f t="shared" si="4"/>
        <v>0</v>
      </c>
      <c r="AH34" s="53">
        <f t="shared" si="4"/>
        <v>0</v>
      </c>
      <c r="AI34" s="53">
        <f t="shared" si="4"/>
        <v>0</v>
      </c>
      <c r="AJ34" s="53">
        <f t="shared" si="4"/>
        <v>0.99999999999999989</v>
      </c>
      <c r="AK34" s="62">
        <f t="shared" si="4"/>
        <v>3</v>
      </c>
      <c r="AL34" s="10"/>
    </row>
    <row r="35" spans="2:44" x14ac:dyDescent="0.25">
      <c r="H35" s="175"/>
      <c r="I35" s="54">
        <v>2</v>
      </c>
      <c r="J35" s="53">
        <f t="shared" si="3"/>
        <v>0</v>
      </c>
      <c r="K35" s="185">
        <f t="shared" si="3"/>
        <v>1</v>
      </c>
      <c r="L35" s="53">
        <f t="shared" si="3"/>
        <v>0</v>
      </c>
      <c r="M35" s="53">
        <f t="shared" si="3"/>
        <v>-8.3333333333333329E-2</v>
      </c>
      <c r="N35" s="53">
        <f t="shared" si="3"/>
        <v>0.16666666666666666</v>
      </c>
      <c r="O35" s="187">
        <f t="shared" si="3"/>
        <v>1.3333333333333333</v>
      </c>
      <c r="P35" s="10"/>
      <c r="AD35" s="175"/>
      <c r="AE35" s="54">
        <v>2</v>
      </c>
      <c r="AF35" s="53">
        <f t="shared" si="4"/>
        <v>0</v>
      </c>
      <c r="AG35" s="185">
        <f t="shared" si="4"/>
        <v>1</v>
      </c>
      <c r="AH35" s="53">
        <f t="shared" si="4"/>
        <v>-0.49999999999999989</v>
      </c>
      <c r="AI35" s="53">
        <f t="shared" si="4"/>
        <v>0</v>
      </c>
      <c r="AJ35" s="53">
        <f t="shared" si="4"/>
        <v>-3.5</v>
      </c>
      <c r="AK35" s="187">
        <f t="shared" si="4"/>
        <v>3.5000000000000004</v>
      </c>
      <c r="AL35" s="10"/>
    </row>
    <row r="36" spans="2:44" ht="15.75" thickBot="1" x14ac:dyDescent="0.3">
      <c r="H36" s="175"/>
      <c r="I36" s="11">
        <v>3</v>
      </c>
      <c r="J36" s="57">
        <f t="shared" ref="J36:O36" si="5">J30/$L$30</f>
        <v>0</v>
      </c>
      <c r="K36" s="57">
        <f t="shared" si="5"/>
        <v>0</v>
      </c>
      <c r="L36" s="57">
        <f t="shared" si="5"/>
        <v>1</v>
      </c>
      <c r="M36" s="57">
        <f t="shared" si="5"/>
        <v>-0.16666666666666666</v>
      </c>
      <c r="N36" s="57">
        <f t="shared" si="5"/>
        <v>-6.666666666666667</v>
      </c>
      <c r="O36" s="58">
        <f t="shared" si="5"/>
        <v>2.6666666666666661</v>
      </c>
      <c r="P36" s="10"/>
      <c r="AD36" s="175"/>
      <c r="AE36" s="56">
        <v>3</v>
      </c>
      <c r="AF36" s="57">
        <f t="shared" ref="AF36:AK36" si="6">AF30/$AI$30</f>
        <v>0</v>
      </c>
      <c r="AG36" s="57">
        <f t="shared" si="6"/>
        <v>0</v>
      </c>
      <c r="AH36" s="57">
        <f t="shared" si="6"/>
        <v>-6</v>
      </c>
      <c r="AI36" s="57">
        <f t="shared" si="6"/>
        <v>1</v>
      </c>
      <c r="AJ36" s="57">
        <f t="shared" si="6"/>
        <v>-40</v>
      </c>
      <c r="AK36" s="58">
        <f t="shared" si="6"/>
        <v>24.000000000000007</v>
      </c>
      <c r="AL36" s="10"/>
    </row>
    <row r="37" spans="2:44" ht="15.75" thickBot="1" x14ac:dyDescent="0.3">
      <c r="H37" s="176"/>
      <c r="I37" s="12"/>
      <c r="J37" s="12"/>
      <c r="K37" s="12"/>
      <c r="L37" s="12"/>
      <c r="M37" s="12"/>
      <c r="N37" s="12"/>
      <c r="O37" s="12"/>
      <c r="P37" s="13"/>
      <c r="AD37" s="176"/>
      <c r="AE37" s="12"/>
      <c r="AF37" s="12"/>
      <c r="AG37" s="12"/>
      <c r="AH37" s="12"/>
      <c r="AI37" s="12"/>
      <c r="AJ37" s="12"/>
      <c r="AK37" s="12"/>
      <c r="AL37" s="13"/>
    </row>
    <row r="38" spans="2:44" ht="15.75" thickBot="1" x14ac:dyDescent="0.3"/>
    <row r="39" spans="2:44" x14ac:dyDescent="0.25">
      <c r="B39" s="205" t="s">
        <v>188</v>
      </c>
      <c r="C39" s="206"/>
      <c r="D39" s="206"/>
      <c r="E39" s="206"/>
      <c r="F39" s="206"/>
      <c r="G39" s="206"/>
      <c r="H39" s="206"/>
      <c r="I39" s="206"/>
      <c r="J39" s="206"/>
      <c r="K39" s="207"/>
      <c r="M39" s="205" t="s">
        <v>191</v>
      </c>
      <c r="N39" s="206"/>
      <c r="O39" s="206"/>
      <c r="P39" s="206"/>
      <c r="Q39" s="206"/>
      <c r="R39" s="206"/>
      <c r="S39" s="206"/>
      <c r="T39" s="206"/>
      <c r="U39" s="206"/>
      <c r="V39" s="207"/>
      <c r="X39" s="205" t="s">
        <v>192</v>
      </c>
      <c r="Y39" s="206"/>
      <c r="Z39" s="206"/>
      <c r="AA39" s="206"/>
      <c r="AB39" s="206"/>
      <c r="AC39" s="206"/>
      <c r="AD39" s="206"/>
      <c r="AE39" s="206"/>
      <c r="AF39" s="206"/>
      <c r="AG39" s="207"/>
      <c r="AI39" s="205" t="s">
        <v>193</v>
      </c>
      <c r="AJ39" s="206"/>
      <c r="AK39" s="206"/>
      <c r="AL39" s="206"/>
      <c r="AM39" s="206"/>
      <c r="AN39" s="206"/>
      <c r="AO39" s="206"/>
      <c r="AP39" s="206"/>
      <c r="AQ39" s="206"/>
      <c r="AR39" s="207"/>
    </row>
    <row r="40" spans="2:44" ht="15.75" thickBot="1" x14ac:dyDescent="0.3">
      <c r="B40" s="175"/>
      <c r="C40" s="9"/>
      <c r="D40" s="9"/>
      <c r="E40" s="9"/>
      <c r="F40" s="9"/>
      <c r="G40" s="9"/>
      <c r="H40" s="9"/>
      <c r="I40" s="9"/>
      <c r="J40" s="9"/>
      <c r="K40" s="10"/>
      <c r="M40" s="175"/>
      <c r="N40" s="9"/>
      <c r="O40" s="9"/>
      <c r="P40" s="9"/>
      <c r="Q40" s="9"/>
      <c r="R40" s="9"/>
      <c r="S40" s="9"/>
      <c r="T40" s="9"/>
      <c r="U40" s="9"/>
      <c r="V40" s="10"/>
      <c r="X40" s="175"/>
      <c r="Y40" s="9"/>
      <c r="Z40" s="9"/>
      <c r="AA40" s="9"/>
      <c r="AB40" s="9"/>
      <c r="AC40" s="9"/>
      <c r="AD40" s="9"/>
      <c r="AE40" s="9"/>
      <c r="AF40" s="9"/>
      <c r="AG40" s="10"/>
      <c r="AI40" s="175"/>
      <c r="AJ40" s="9"/>
      <c r="AK40" s="9"/>
      <c r="AL40" s="9"/>
      <c r="AM40" s="9"/>
      <c r="AN40" s="9"/>
      <c r="AO40" s="9"/>
      <c r="AP40" s="9"/>
      <c r="AQ40" s="9"/>
      <c r="AR40" s="10"/>
    </row>
    <row r="41" spans="2:44" x14ac:dyDescent="0.25">
      <c r="B41" s="175"/>
      <c r="C41" s="5">
        <v>2</v>
      </c>
      <c r="D41" s="180">
        <v>0</v>
      </c>
      <c r="E41" s="180">
        <v>1</v>
      </c>
      <c r="F41" s="180">
        <v>0</v>
      </c>
      <c r="G41" s="180">
        <v>-8.3333333333333329E-2</v>
      </c>
      <c r="H41" s="180">
        <v>0.16666666666666666</v>
      </c>
      <c r="I41" s="181">
        <v>0</v>
      </c>
      <c r="J41" s="182">
        <v>1.3333333333333333</v>
      </c>
      <c r="K41" s="10"/>
      <c r="M41" s="175"/>
      <c r="N41" s="5">
        <v>2</v>
      </c>
      <c r="O41" s="180">
        <v>0</v>
      </c>
      <c r="P41" s="180">
        <v>1</v>
      </c>
      <c r="Q41" s="180">
        <v>0</v>
      </c>
      <c r="R41" s="180">
        <v>-8.3333333333333329E-2</v>
      </c>
      <c r="S41" s="180">
        <v>0.16666666666666666</v>
      </c>
      <c r="T41" s="181">
        <v>0</v>
      </c>
      <c r="U41" s="182">
        <v>1.3333333333333333</v>
      </c>
      <c r="V41" s="10"/>
      <c r="X41" s="175"/>
      <c r="Y41" s="5">
        <v>2</v>
      </c>
      <c r="Z41" s="180">
        <v>0</v>
      </c>
      <c r="AA41" s="180">
        <v>1</v>
      </c>
      <c r="AB41" s="180">
        <v>-0.49999999999999989</v>
      </c>
      <c r="AC41" s="180">
        <v>0</v>
      </c>
      <c r="AD41" s="180">
        <v>-3.5</v>
      </c>
      <c r="AE41" s="181">
        <v>0</v>
      </c>
      <c r="AF41" s="182">
        <v>3.5000000000000004</v>
      </c>
      <c r="AG41" s="10"/>
      <c r="AI41" s="175"/>
      <c r="AJ41" s="5">
        <v>2</v>
      </c>
      <c r="AK41" s="180">
        <v>0</v>
      </c>
      <c r="AL41" s="180">
        <v>1</v>
      </c>
      <c r="AM41" s="180">
        <v>-0.49999999999999989</v>
      </c>
      <c r="AN41" s="180">
        <v>0</v>
      </c>
      <c r="AO41" s="180">
        <v>-3.5</v>
      </c>
      <c r="AP41" s="181">
        <v>0</v>
      </c>
      <c r="AQ41" s="182">
        <v>3.5000000000000004</v>
      </c>
      <c r="AR41" s="10"/>
    </row>
    <row r="42" spans="2:44" x14ac:dyDescent="0.25">
      <c r="B42" s="175"/>
      <c r="C42" s="8">
        <v>4</v>
      </c>
      <c r="D42" s="9">
        <v>0</v>
      </c>
      <c r="E42" s="9">
        <v>1</v>
      </c>
      <c r="F42" s="9">
        <v>0</v>
      </c>
      <c r="G42" s="9">
        <v>0</v>
      </c>
      <c r="H42" s="9">
        <v>0</v>
      </c>
      <c r="I42" s="9">
        <v>-1</v>
      </c>
      <c r="J42" s="10">
        <v>2</v>
      </c>
      <c r="K42" s="10"/>
      <c r="M42" s="175"/>
      <c r="N42" s="8">
        <v>4</v>
      </c>
      <c r="O42" s="9">
        <v>0</v>
      </c>
      <c r="P42" s="9">
        <v>1</v>
      </c>
      <c r="Q42" s="9">
        <v>0</v>
      </c>
      <c r="R42" s="9">
        <v>0</v>
      </c>
      <c r="S42" s="9">
        <v>0</v>
      </c>
      <c r="T42" s="9">
        <v>1</v>
      </c>
      <c r="U42" s="10">
        <v>1</v>
      </c>
      <c r="V42" s="10"/>
      <c r="X42" s="175"/>
      <c r="Y42" s="8">
        <v>4</v>
      </c>
      <c r="Z42" s="9">
        <v>0</v>
      </c>
      <c r="AA42" s="9">
        <v>1</v>
      </c>
      <c r="AB42" s="9">
        <v>0</v>
      </c>
      <c r="AC42" s="9">
        <v>0</v>
      </c>
      <c r="AD42" s="9">
        <v>0</v>
      </c>
      <c r="AE42" s="9">
        <v>-1</v>
      </c>
      <c r="AF42" s="10">
        <v>4</v>
      </c>
      <c r="AG42" s="10"/>
      <c r="AI42" s="175"/>
      <c r="AJ42" s="8">
        <v>4</v>
      </c>
      <c r="AK42" s="9">
        <v>0</v>
      </c>
      <c r="AL42" s="9">
        <v>1</v>
      </c>
      <c r="AM42" s="9">
        <v>0</v>
      </c>
      <c r="AN42" s="9">
        <v>0</v>
      </c>
      <c r="AO42" s="9">
        <v>0</v>
      </c>
      <c r="AP42" s="9">
        <v>1</v>
      </c>
      <c r="AQ42" s="10">
        <v>3</v>
      </c>
      <c r="AR42" s="10"/>
    </row>
    <row r="43" spans="2:44" ht="15.75" thickBot="1" x14ac:dyDescent="0.3">
      <c r="B43" s="175"/>
      <c r="C43" s="189" t="s">
        <v>185</v>
      </c>
      <c r="D43" s="12">
        <f>D41-D42</f>
        <v>0</v>
      </c>
      <c r="E43" s="12">
        <f t="shared" ref="E43:J43" si="7">E41-E42</f>
        <v>0</v>
      </c>
      <c r="F43" s="12">
        <f t="shared" si="7"/>
        <v>0</v>
      </c>
      <c r="G43" s="12">
        <f t="shared" si="7"/>
        <v>-8.3333333333333329E-2</v>
      </c>
      <c r="H43" s="12">
        <f t="shared" si="7"/>
        <v>0.16666666666666666</v>
      </c>
      <c r="I43" s="12">
        <f t="shared" si="7"/>
        <v>1</v>
      </c>
      <c r="J43" s="13">
        <f t="shared" si="7"/>
        <v>-0.66666666666666674</v>
      </c>
      <c r="K43" s="10"/>
      <c r="M43" s="175"/>
      <c r="N43" s="189" t="s">
        <v>189</v>
      </c>
      <c r="O43" s="12">
        <f t="shared" ref="O43:U43" si="8">-(O41-O42)</f>
        <v>0</v>
      </c>
      <c r="P43" s="12">
        <f t="shared" si="8"/>
        <v>0</v>
      </c>
      <c r="Q43" s="12">
        <f t="shared" si="8"/>
        <v>0</v>
      </c>
      <c r="R43" s="12">
        <f t="shared" si="8"/>
        <v>8.3333333333333329E-2</v>
      </c>
      <c r="S43" s="12">
        <f t="shared" si="8"/>
        <v>-0.16666666666666666</v>
      </c>
      <c r="T43" s="12">
        <f t="shared" si="8"/>
        <v>1</v>
      </c>
      <c r="U43" s="13">
        <f t="shared" si="8"/>
        <v>-0.33333333333333326</v>
      </c>
      <c r="V43" s="10"/>
      <c r="X43" s="175"/>
      <c r="Y43" s="189" t="s">
        <v>185</v>
      </c>
      <c r="Z43" s="12">
        <f>(Z41-Z42)</f>
        <v>0</v>
      </c>
      <c r="AA43" s="12">
        <f t="shared" ref="AA43:AF43" si="9">(AA41-AA42)</f>
        <v>0</v>
      </c>
      <c r="AB43" s="12">
        <f t="shared" si="9"/>
        <v>-0.49999999999999989</v>
      </c>
      <c r="AC43" s="12">
        <f t="shared" si="9"/>
        <v>0</v>
      </c>
      <c r="AD43" s="12">
        <f t="shared" si="9"/>
        <v>-3.5</v>
      </c>
      <c r="AE43" s="12">
        <f t="shared" si="9"/>
        <v>1</v>
      </c>
      <c r="AF43" s="13">
        <f t="shared" si="9"/>
        <v>-0.49999999999999956</v>
      </c>
      <c r="AG43" s="10"/>
      <c r="AI43" s="175"/>
      <c r="AJ43" s="189" t="s">
        <v>189</v>
      </c>
      <c r="AK43" s="12">
        <f>-(AK41-AK42)</f>
        <v>0</v>
      </c>
      <c r="AL43" s="12">
        <f t="shared" ref="AL43:AQ43" si="10">-(AL41-AL42)</f>
        <v>0</v>
      </c>
      <c r="AM43" s="12">
        <f t="shared" si="10"/>
        <v>0.49999999999999989</v>
      </c>
      <c r="AN43" s="12">
        <f t="shared" si="10"/>
        <v>0</v>
      </c>
      <c r="AO43" s="12">
        <f t="shared" si="10"/>
        <v>3.5</v>
      </c>
      <c r="AP43" s="12">
        <f t="shared" si="10"/>
        <v>1</v>
      </c>
      <c r="AQ43" s="13">
        <f t="shared" si="10"/>
        <v>-0.50000000000000044</v>
      </c>
      <c r="AR43" s="10"/>
    </row>
    <row r="44" spans="2:44" ht="15.75" thickBot="1" x14ac:dyDescent="0.3">
      <c r="B44" s="175"/>
      <c r="C44" s="9"/>
      <c r="D44" s="9"/>
      <c r="E44" s="9"/>
      <c r="F44" s="9"/>
      <c r="G44" s="9"/>
      <c r="H44" s="9"/>
      <c r="I44" s="9"/>
      <c r="J44" s="9"/>
      <c r="K44" s="10"/>
      <c r="M44" s="175"/>
      <c r="N44" s="9"/>
      <c r="O44" s="9"/>
      <c r="P44" s="9"/>
      <c r="Q44" s="9"/>
      <c r="R44" s="9"/>
      <c r="S44" s="9"/>
      <c r="T44" s="9"/>
      <c r="U44" s="9"/>
      <c r="V44" s="10"/>
      <c r="X44" s="175"/>
      <c r="Y44" s="9"/>
      <c r="Z44" s="9"/>
      <c r="AA44" s="9"/>
      <c r="AB44" s="9"/>
      <c r="AC44" s="9"/>
      <c r="AD44" s="9"/>
      <c r="AE44" s="9"/>
      <c r="AF44" s="9"/>
      <c r="AG44" s="10"/>
      <c r="AI44" s="175"/>
      <c r="AJ44" s="9"/>
      <c r="AK44" s="9"/>
      <c r="AL44" s="9"/>
      <c r="AM44" s="9"/>
      <c r="AN44" s="9"/>
      <c r="AO44" s="9"/>
      <c r="AP44" s="9"/>
      <c r="AQ44" s="9"/>
      <c r="AR44" s="10"/>
    </row>
    <row r="45" spans="2:44" x14ac:dyDescent="0.25">
      <c r="B45" s="175"/>
      <c r="C45" s="5" t="s">
        <v>181</v>
      </c>
      <c r="D45" s="6" t="s">
        <v>12</v>
      </c>
      <c r="E45" s="6" t="s">
        <v>13</v>
      </c>
      <c r="F45" s="6" t="s">
        <v>15</v>
      </c>
      <c r="G45" s="29" t="s">
        <v>17</v>
      </c>
      <c r="H45" s="6" t="s">
        <v>180</v>
      </c>
      <c r="I45" s="3" t="s">
        <v>186</v>
      </c>
      <c r="J45" s="7" t="s">
        <v>18</v>
      </c>
      <c r="K45" s="10"/>
      <c r="M45" s="175"/>
      <c r="N45" s="5" t="s">
        <v>181</v>
      </c>
      <c r="O45" s="6" t="s">
        <v>12</v>
      </c>
      <c r="P45" s="6" t="s">
        <v>13</v>
      </c>
      <c r="Q45" s="6" t="s">
        <v>15</v>
      </c>
      <c r="R45" s="6" t="s">
        <v>17</v>
      </c>
      <c r="S45" s="29" t="s">
        <v>180</v>
      </c>
      <c r="T45" s="3" t="s">
        <v>190</v>
      </c>
      <c r="U45" s="7" t="s">
        <v>18</v>
      </c>
      <c r="V45" s="10"/>
      <c r="X45" s="175"/>
      <c r="Y45" s="5" t="s">
        <v>181</v>
      </c>
      <c r="Z45" s="6" t="s">
        <v>12</v>
      </c>
      <c r="AA45" s="6" t="s">
        <v>13</v>
      </c>
      <c r="AB45" s="6" t="s">
        <v>15</v>
      </c>
      <c r="AC45" s="6" t="s">
        <v>17</v>
      </c>
      <c r="AD45" s="29" t="s">
        <v>180</v>
      </c>
      <c r="AE45" s="3" t="s">
        <v>186</v>
      </c>
      <c r="AF45" s="7" t="s">
        <v>18</v>
      </c>
      <c r="AG45" s="10"/>
      <c r="AI45" s="175"/>
      <c r="AJ45" s="5" t="s">
        <v>181</v>
      </c>
      <c r="AK45" s="6" t="s">
        <v>12</v>
      </c>
      <c r="AL45" s="6" t="s">
        <v>13</v>
      </c>
      <c r="AM45" s="6" t="s">
        <v>15</v>
      </c>
      <c r="AN45" s="6" t="s">
        <v>17</v>
      </c>
      <c r="AO45" s="6" t="s">
        <v>180</v>
      </c>
      <c r="AP45" s="6" t="s">
        <v>190</v>
      </c>
      <c r="AQ45" s="7" t="s">
        <v>18</v>
      </c>
      <c r="AR45" s="10"/>
    </row>
    <row r="46" spans="2:44" x14ac:dyDescent="0.25">
      <c r="B46" s="175"/>
      <c r="C46" s="54" t="s">
        <v>177</v>
      </c>
      <c r="D46" s="53">
        <v>0</v>
      </c>
      <c r="E46" s="53">
        <v>0</v>
      </c>
      <c r="F46" s="53">
        <v>0</v>
      </c>
      <c r="G46" s="59">
        <v>-8.3333333333333339</v>
      </c>
      <c r="H46" s="53">
        <v>-33.333333333333336</v>
      </c>
      <c r="I46" s="9">
        <v>0</v>
      </c>
      <c r="J46" s="55">
        <v>333.33333333333331</v>
      </c>
      <c r="K46" s="10"/>
      <c r="M46" s="175"/>
      <c r="N46" s="54" t="s">
        <v>177</v>
      </c>
      <c r="O46" s="53">
        <v>0</v>
      </c>
      <c r="P46" s="53">
        <v>0</v>
      </c>
      <c r="Q46" s="53">
        <v>0</v>
      </c>
      <c r="R46" s="53">
        <v>-8.3333333333333339</v>
      </c>
      <c r="S46" s="59">
        <v>-33.333333333333336</v>
      </c>
      <c r="T46" s="9">
        <v>0</v>
      </c>
      <c r="U46" s="55">
        <v>333.33333333333331</v>
      </c>
      <c r="V46" s="10"/>
      <c r="X46" s="175"/>
      <c r="Y46" s="54" t="s">
        <v>177</v>
      </c>
      <c r="Z46" s="53">
        <v>0</v>
      </c>
      <c r="AA46" s="53">
        <v>0</v>
      </c>
      <c r="AB46" s="53">
        <v>-50</v>
      </c>
      <c r="AC46" s="53">
        <v>0</v>
      </c>
      <c r="AD46" s="59">
        <v>-300</v>
      </c>
      <c r="AE46" s="9">
        <v>0</v>
      </c>
      <c r="AF46" s="55">
        <v>500.00000000000006</v>
      </c>
      <c r="AG46" s="10"/>
      <c r="AI46" s="175"/>
      <c r="AJ46" s="54" t="s">
        <v>177</v>
      </c>
      <c r="AK46" s="53">
        <v>0</v>
      </c>
      <c r="AL46" s="53">
        <v>0</v>
      </c>
      <c r="AM46" s="53">
        <v>-50</v>
      </c>
      <c r="AN46" s="53">
        <v>0</v>
      </c>
      <c r="AO46" s="53">
        <v>-300</v>
      </c>
      <c r="AP46" s="53">
        <v>0</v>
      </c>
      <c r="AQ46" s="55">
        <v>500.00000000000006</v>
      </c>
      <c r="AR46" s="10"/>
    </row>
    <row r="47" spans="2:44" x14ac:dyDescent="0.25">
      <c r="B47" s="175"/>
      <c r="C47" s="54">
        <v>1</v>
      </c>
      <c r="D47" s="53">
        <v>1</v>
      </c>
      <c r="E47" s="53">
        <v>0</v>
      </c>
      <c r="F47" s="53">
        <v>0</v>
      </c>
      <c r="G47" s="59">
        <v>0</v>
      </c>
      <c r="H47" s="53">
        <v>-1</v>
      </c>
      <c r="I47" s="9">
        <v>0</v>
      </c>
      <c r="J47" s="55">
        <v>4</v>
      </c>
      <c r="K47" s="10"/>
      <c r="M47" s="175"/>
      <c r="N47" s="54">
        <v>1</v>
      </c>
      <c r="O47" s="53">
        <v>1</v>
      </c>
      <c r="P47" s="53">
        <v>0</v>
      </c>
      <c r="Q47" s="53">
        <v>0</v>
      </c>
      <c r="R47" s="53">
        <v>0</v>
      </c>
      <c r="S47" s="59">
        <v>-1</v>
      </c>
      <c r="T47" s="9">
        <v>0</v>
      </c>
      <c r="U47" s="55">
        <v>4</v>
      </c>
      <c r="V47" s="10"/>
      <c r="X47" s="175"/>
      <c r="Y47" s="54">
        <v>1</v>
      </c>
      <c r="Z47" s="53">
        <v>1</v>
      </c>
      <c r="AA47" s="53">
        <v>0</v>
      </c>
      <c r="AB47" s="53">
        <v>0</v>
      </c>
      <c r="AC47" s="53">
        <v>0</v>
      </c>
      <c r="AD47" s="59">
        <v>0.99999999999999989</v>
      </c>
      <c r="AE47" s="9">
        <v>0</v>
      </c>
      <c r="AF47" s="55">
        <v>3</v>
      </c>
      <c r="AG47" s="10"/>
      <c r="AI47" s="175"/>
      <c r="AJ47" s="54">
        <v>1</v>
      </c>
      <c r="AK47" s="53">
        <v>1</v>
      </c>
      <c r="AL47" s="53">
        <v>0</v>
      </c>
      <c r="AM47" s="53">
        <v>0</v>
      </c>
      <c r="AN47" s="53">
        <v>0</v>
      </c>
      <c r="AO47" s="53">
        <v>0.99999999999999989</v>
      </c>
      <c r="AP47" s="53">
        <v>0</v>
      </c>
      <c r="AQ47" s="55">
        <v>3</v>
      </c>
      <c r="AR47" s="10"/>
    </row>
    <row r="48" spans="2:44" x14ac:dyDescent="0.25">
      <c r="B48" s="175"/>
      <c r="C48" s="54">
        <v>2</v>
      </c>
      <c r="D48" s="53">
        <v>0</v>
      </c>
      <c r="E48" s="53">
        <v>1</v>
      </c>
      <c r="F48" s="53">
        <v>0</v>
      </c>
      <c r="G48" s="59">
        <v>-8.3333333333333329E-2</v>
      </c>
      <c r="H48" s="53">
        <v>0.16666666666666666</v>
      </c>
      <c r="I48" s="9">
        <v>0</v>
      </c>
      <c r="J48" s="55">
        <v>1.3333333333333333</v>
      </c>
      <c r="K48" s="10"/>
      <c r="M48" s="175"/>
      <c r="N48" s="54">
        <v>2</v>
      </c>
      <c r="O48" s="53">
        <v>0</v>
      </c>
      <c r="P48" s="53">
        <v>1</v>
      </c>
      <c r="Q48" s="53">
        <v>0</v>
      </c>
      <c r="R48" s="53">
        <v>-8.3333333333333329E-2</v>
      </c>
      <c r="S48" s="59">
        <v>0.16666666666666666</v>
      </c>
      <c r="T48" s="9">
        <v>0</v>
      </c>
      <c r="U48" s="55">
        <v>1.3333333333333333</v>
      </c>
      <c r="V48" s="10"/>
      <c r="X48" s="175"/>
      <c r="Y48" s="54">
        <v>2</v>
      </c>
      <c r="Z48" s="53">
        <v>0</v>
      </c>
      <c r="AA48" s="53">
        <v>1</v>
      </c>
      <c r="AB48" s="53">
        <v>-0.49999999999999989</v>
      </c>
      <c r="AC48" s="53">
        <v>0</v>
      </c>
      <c r="AD48" s="59">
        <v>-3.5</v>
      </c>
      <c r="AE48" s="9">
        <v>0</v>
      </c>
      <c r="AF48" s="55">
        <v>3.5000000000000004</v>
      </c>
      <c r="AG48" s="10"/>
      <c r="AI48" s="175"/>
      <c r="AJ48" s="54">
        <v>2</v>
      </c>
      <c r="AK48" s="53">
        <v>0</v>
      </c>
      <c r="AL48" s="53">
        <v>1</v>
      </c>
      <c r="AM48" s="53">
        <v>-0.49999999999999989</v>
      </c>
      <c r="AN48" s="53">
        <v>0</v>
      </c>
      <c r="AO48" s="53">
        <v>-3.5</v>
      </c>
      <c r="AP48" s="53">
        <v>0</v>
      </c>
      <c r="AQ48" s="55">
        <v>3.5000000000000004</v>
      </c>
      <c r="AR48" s="10"/>
    </row>
    <row r="49" spans="2:44" x14ac:dyDescent="0.25">
      <c r="B49" s="175"/>
      <c r="C49" s="54">
        <v>3</v>
      </c>
      <c r="D49" s="53">
        <v>0</v>
      </c>
      <c r="E49" s="53">
        <v>0</v>
      </c>
      <c r="F49" s="53">
        <v>1</v>
      </c>
      <c r="G49" s="59">
        <v>-0.16666666666666666</v>
      </c>
      <c r="H49" s="53">
        <v>-6.666666666666667</v>
      </c>
      <c r="I49" s="9">
        <v>0</v>
      </c>
      <c r="J49" s="55">
        <v>2.6666666666666661</v>
      </c>
      <c r="K49" s="10"/>
      <c r="M49" s="175"/>
      <c r="N49" s="54">
        <v>3</v>
      </c>
      <c r="O49" s="53">
        <v>0</v>
      </c>
      <c r="P49" s="53">
        <v>0</v>
      </c>
      <c r="Q49" s="53">
        <v>1</v>
      </c>
      <c r="R49" s="53">
        <v>-0.16666666666666666</v>
      </c>
      <c r="S49" s="59">
        <v>-6.666666666666667</v>
      </c>
      <c r="T49" s="9">
        <v>0</v>
      </c>
      <c r="U49" s="55">
        <v>2.6666666666666661</v>
      </c>
      <c r="V49" s="10"/>
      <c r="X49" s="175"/>
      <c r="Y49" s="54">
        <v>3</v>
      </c>
      <c r="Z49" s="53">
        <v>0</v>
      </c>
      <c r="AA49" s="53">
        <v>0</v>
      </c>
      <c r="AB49" s="53">
        <v>-6</v>
      </c>
      <c r="AC49" s="53">
        <v>1</v>
      </c>
      <c r="AD49" s="59">
        <v>-40</v>
      </c>
      <c r="AE49" s="9">
        <v>0</v>
      </c>
      <c r="AF49" s="55">
        <v>24.000000000000007</v>
      </c>
      <c r="AG49" s="10"/>
      <c r="AI49" s="175"/>
      <c r="AJ49" s="54">
        <v>3</v>
      </c>
      <c r="AK49" s="53">
        <v>0</v>
      </c>
      <c r="AL49" s="53">
        <v>0</v>
      </c>
      <c r="AM49" s="53">
        <v>-6</v>
      </c>
      <c r="AN49" s="53">
        <v>1</v>
      </c>
      <c r="AO49" s="53">
        <v>-40</v>
      </c>
      <c r="AP49" s="53">
        <v>0</v>
      </c>
      <c r="AQ49" s="55">
        <v>24.000000000000007</v>
      </c>
      <c r="AR49" s="10"/>
    </row>
    <row r="50" spans="2:44" ht="15.75" thickBot="1" x14ac:dyDescent="0.3">
      <c r="B50" s="175"/>
      <c r="C50" s="178">
        <v>4</v>
      </c>
      <c r="D50" s="60">
        <v>0</v>
      </c>
      <c r="E50" s="60">
        <v>0</v>
      </c>
      <c r="F50" s="60">
        <v>0</v>
      </c>
      <c r="G50" s="60">
        <v>-8.3333333333333329E-2</v>
      </c>
      <c r="H50" s="60">
        <v>0.16666666666666666</v>
      </c>
      <c r="I50" s="60">
        <v>1</v>
      </c>
      <c r="J50" s="179">
        <v>-0.66666666666666674</v>
      </c>
      <c r="K50" s="10"/>
      <c r="M50" s="175"/>
      <c r="N50" s="178">
        <v>4</v>
      </c>
      <c r="O50" s="60">
        <v>0</v>
      </c>
      <c r="P50" s="60">
        <v>0</v>
      </c>
      <c r="Q50" s="60">
        <v>0</v>
      </c>
      <c r="R50" s="60">
        <v>8.3333333333333329E-2</v>
      </c>
      <c r="S50" s="60">
        <v>-0.16666666666666666</v>
      </c>
      <c r="T50" s="60">
        <v>1</v>
      </c>
      <c r="U50" s="179">
        <v>-0.33333333333333326</v>
      </c>
      <c r="V50" s="10"/>
      <c r="X50" s="175"/>
      <c r="Y50" s="178">
        <v>4</v>
      </c>
      <c r="Z50" s="60">
        <v>0</v>
      </c>
      <c r="AA50" s="60">
        <v>0</v>
      </c>
      <c r="AB50" s="60">
        <v>-0.49999999999999989</v>
      </c>
      <c r="AC50" s="60">
        <v>0</v>
      </c>
      <c r="AD50" s="60">
        <v>-3.5</v>
      </c>
      <c r="AE50" s="60">
        <v>1</v>
      </c>
      <c r="AF50" s="179">
        <v>-0.49999999999999956</v>
      </c>
      <c r="AG50" s="10"/>
      <c r="AI50" s="175"/>
      <c r="AJ50" s="56">
        <v>4</v>
      </c>
      <c r="AK50" s="57">
        <v>0</v>
      </c>
      <c r="AL50" s="57">
        <v>0</v>
      </c>
      <c r="AM50" s="57">
        <v>0.49999999999999989</v>
      </c>
      <c r="AN50" s="57">
        <v>0</v>
      </c>
      <c r="AO50" s="57">
        <v>3.5</v>
      </c>
      <c r="AP50" s="57">
        <v>1</v>
      </c>
      <c r="AQ50" s="190">
        <v>-0.50000000000000044</v>
      </c>
      <c r="AR50" s="10"/>
    </row>
    <row r="51" spans="2:44" ht="15.75" thickBot="1" x14ac:dyDescent="0.3">
      <c r="B51" s="175"/>
      <c r="C51" s="9"/>
      <c r="D51" s="9"/>
      <c r="E51" s="9"/>
      <c r="F51" s="9"/>
      <c r="G51" s="9"/>
      <c r="H51" s="9"/>
      <c r="I51" s="9"/>
      <c r="J51" s="9"/>
      <c r="K51" s="10"/>
      <c r="M51" s="175"/>
      <c r="N51" s="9"/>
      <c r="O51" s="9"/>
      <c r="P51" s="9"/>
      <c r="Q51" s="9"/>
      <c r="R51" s="9"/>
      <c r="S51" s="9"/>
      <c r="T51" s="9"/>
      <c r="U51" s="9"/>
      <c r="V51" s="10"/>
      <c r="X51" s="175"/>
      <c r="Y51" s="9"/>
      <c r="Z51" s="9"/>
      <c r="AA51" s="9"/>
      <c r="AB51" s="9"/>
      <c r="AC51" s="9"/>
      <c r="AD51" s="9"/>
      <c r="AE51" s="9"/>
      <c r="AF51" s="9"/>
      <c r="AG51" s="10"/>
      <c r="AI51" s="176"/>
      <c r="AJ51" s="12"/>
      <c r="AK51" s="12"/>
      <c r="AL51" s="12"/>
      <c r="AM51" s="12"/>
      <c r="AN51" s="12"/>
      <c r="AO51" s="12"/>
      <c r="AP51" s="12"/>
      <c r="AQ51" s="12"/>
      <c r="AR51" s="13"/>
    </row>
    <row r="52" spans="2:44" x14ac:dyDescent="0.25">
      <c r="B52" s="175"/>
      <c r="C52" s="5" t="s">
        <v>187</v>
      </c>
      <c r="D52" s="27" t="s">
        <v>12</v>
      </c>
      <c r="E52" s="27" t="s">
        <v>13</v>
      </c>
      <c r="F52" s="6" t="s">
        <v>15</v>
      </c>
      <c r="G52" s="6" t="s">
        <v>17</v>
      </c>
      <c r="H52" s="6" t="s">
        <v>180</v>
      </c>
      <c r="I52" s="3" t="s">
        <v>186</v>
      </c>
      <c r="J52" s="7" t="s">
        <v>18</v>
      </c>
      <c r="K52" s="10"/>
      <c r="M52" s="175"/>
      <c r="N52" s="5" t="s">
        <v>187</v>
      </c>
      <c r="O52" s="27" t="s">
        <v>12</v>
      </c>
      <c r="P52" s="27" t="s">
        <v>13</v>
      </c>
      <c r="Q52" s="6" t="s">
        <v>15</v>
      </c>
      <c r="R52" s="6" t="s">
        <v>17</v>
      </c>
      <c r="S52" s="6" t="s">
        <v>180</v>
      </c>
      <c r="T52" s="6" t="s">
        <v>190</v>
      </c>
      <c r="U52" s="7" t="s">
        <v>18</v>
      </c>
      <c r="V52" s="10"/>
      <c r="X52" s="175"/>
      <c r="Y52" s="5" t="s">
        <v>187</v>
      </c>
      <c r="Z52" s="184" t="s">
        <v>12</v>
      </c>
      <c r="AA52" s="27" t="s">
        <v>13</v>
      </c>
      <c r="AB52" s="6" t="s">
        <v>15</v>
      </c>
      <c r="AC52" s="6" t="s">
        <v>17</v>
      </c>
      <c r="AD52" s="6" t="s">
        <v>180</v>
      </c>
      <c r="AE52" s="6" t="s">
        <v>186</v>
      </c>
      <c r="AF52" s="7" t="s">
        <v>18</v>
      </c>
      <c r="AG52" s="10"/>
    </row>
    <row r="53" spans="2:44" x14ac:dyDescent="0.25">
      <c r="B53" s="175"/>
      <c r="C53" s="54" t="s">
        <v>177</v>
      </c>
      <c r="D53" s="53">
        <f>D46-($G46*D$57)</f>
        <v>0</v>
      </c>
      <c r="E53" s="53">
        <f t="shared" ref="E53:J53" si="11">E46-($G46*E$57)</f>
        <v>0</v>
      </c>
      <c r="F53" s="53">
        <f t="shared" si="11"/>
        <v>0</v>
      </c>
      <c r="G53" s="53">
        <f t="shared" si="11"/>
        <v>0</v>
      </c>
      <c r="H53" s="53">
        <f t="shared" si="11"/>
        <v>-50</v>
      </c>
      <c r="I53" s="53">
        <f t="shared" si="11"/>
        <v>-100</v>
      </c>
      <c r="J53" s="55">
        <f t="shared" si="11"/>
        <v>400</v>
      </c>
      <c r="K53" s="10"/>
      <c r="M53" s="175"/>
      <c r="N53" s="54" t="s">
        <v>177</v>
      </c>
      <c r="O53" s="53">
        <f>O46-($S46*O$57)</f>
        <v>0</v>
      </c>
      <c r="P53" s="53">
        <f t="shared" ref="P53:U53" si="12">P46-($S46*P$57)</f>
        <v>0</v>
      </c>
      <c r="Q53" s="53">
        <f t="shared" si="12"/>
        <v>0</v>
      </c>
      <c r="R53" s="53">
        <f t="shared" si="12"/>
        <v>-25</v>
      </c>
      <c r="S53" s="53">
        <f t="shared" si="12"/>
        <v>0</v>
      </c>
      <c r="T53" s="53">
        <f t="shared" si="12"/>
        <v>-200</v>
      </c>
      <c r="U53" s="55">
        <f t="shared" si="12"/>
        <v>400</v>
      </c>
      <c r="V53" s="10"/>
      <c r="X53" s="175"/>
      <c r="Y53" s="54" t="s">
        <v>177</v>
      </c>
      <c r="Z53" s="53">
        <f>Z46-($AD46*Z$57)</f>
        <v>0</v>
      </c>
      <c r="AA53" s="53">
        <f t="shared" ref="AA53:AF53" si="13">AA46-($AD46*AA$57)</f>
        <v>0</v>
      </c>
      <c r="AB53" s="53">
        <f t="shared" si="13"/>
        <v>-7.142857142857153</v>
      </c>
      <c r="AC53" s="53">
        <f t="shared" si="13"/>
        <v>0</v>
      </c>
      <c r="AD53" s="53">
        <f t="shared" si="13"/>
        <v>0</v>
      </c>
      <c r="AE53" s="53">
        <f t="shared" si="13"/>
        <v>-85.714285714285708</v>
      </c>
      <c r="AF53" s="55">
        <f t="shared" si="13"/>
        <v>542.85714285714289</v>
      </c>
      <c r="AG53" s="10"/>
    </row>
    <row r="54" spans="2:44" x14ac:dyDescent="0.25">
      <c r="B54" s="175"/>
      <c r="C54" s="54">
        <v>1</v>
      </c>
      <c r="D54" s="23">
        <f t="shared" ref="D54:J54" si="14">D47-($G47*D$57)</f>
        <v>1</v>
      </c>
      <c r="E54" s="53">
        <f t="shared" si="14"/>
        <v>0</v>
      </c>
      <c r="F54" s="53">
        <f t="shared" si="14"/>
        <v>0</v>
      </c>
      <c r="G54" s="53">
        <f t="shared" si="14"/>
        <v>0</v>
      </c>
      <c r="H54" s="53">
        <f t="shared" si="14"/>
        <v>-1</v>
      </c>
      <c r="I54" s="53">
        <f t="shared" si="14"/>
        <v>0</v>
      </c>
      <c r="J54" s="62">
        <f t="shared" si="14"/>
        <v>4</v>
      </c>
      <c r="K54" s="10"/>
      <c r="M54" s="175"/>
      <c r="N54" s="54">
        <v>1</v>
      </c>
      <c r="O54" s="23">
        <f t="shared" ref="O54:U54" si="15">O47-($S47*O$57)</f>
        <v>1</v>
      </c>
      <c r="P54" s="53">
        <f t="shared" si="15"/>
        <v>0</v>
      </c>
      <c r="Q54" s="53">
        <f t="shared" si="15"/>
        <v>0</v>
      </c>
      <c r="R54" s="53">
        <f t="shared" si="15"/>
        <v>-0.5</v>
      </c>
      <c r="S54" s="53">
        <f t="shared" si="15"/>
        <v>0</v>
      </c>
      <c r="T54" s="53">
        <f t="shared" si="15"/>
        <v>-6</v>
      </c>
      <c r="U54" s="62">
        <f t="shared" si="15"/>
        <v>6</v>
      </c>
      <c r="V54" s="10"/>
      <c r="X54" s="175"/>
      <c r="Y54" s="54">
        <v>1</v>
      </c>
      <c r="Z54" s="185">
        <f t="shared" ref="Z54:AF54" si="16">Z47-($AD47*Z$57)</f>
        <v>1</v>
      </c>
      <c r="AA54" s="53">
        <f t="shared" si="16"/>
        <v>0</v>
      </c>
      <c r="AB54" s="53">
        <f t="shared" si="16"/>
        <v>-0.14285714285714279</v>
      </c>
      <c r="AC54" s="53">
        <f t="shared" si="16"/>
        <v>0</v>
      </c>
      <c r="AD54" s="53">
        <f t="shared" si="16"/>
        <v>0</v>
      </c>
      <c r="AE54" s="53">
        <f t="shared" si="16"/>
        <v>0.28571428571428564</v>
      </c>
      <c r="AF54" s="187">
        <f t="shared" si="16"/>
        <v>2.8571428571428572</v>
      </c>
      <c r="AG54" s="10"/>
    </row>
    <row r="55" spans="2:44" x14ac:dyDescent="0.25">
      <c r="B55" s="175"/>
      <c r="C55" s="54">
        <v>2</v>
      </c>
      <c r="D55" s="53">
        <f t="shared" ref="D55:J55" si="17">D48-($G48*D$57)</f>
        <v>0</v>
      </c>
      <c r="E55" s="23">
        <f t="shared" si="17"/>
        <v>1</v>
      </c>
      <c r="F55" s="53">
        <f t="shared" si="17"/>
        <v>0</v>
      </c>
      <c r="G55" s="53">
        <f t="shared" si="17"/>
        <v>0</v>
      </c>
      <c r="H55" s="53">
        <f t="shared" si="17"/>
        <v>0</v>
      </c>
      <c r="I55" s="53">
        <f t="shared" si="17"/>
        <v>-1</v>
      </c>
      <c r="J55" s="62">
        <f t="shared" si="17"/>
        <v>2</v>
      </c>
      <c r="K55" s="10"/>
      <c r="M55" s="175"/>
      <c r="N55" s="54">
        <v>2</v>
      </c>
      <c r="O55" s="53">
        <f t="shared" ref="O55:U55" si="18">O48-($S48*O$57)</f>
        <v>0</v>
      </c>
      <c r="P55" s="23">
        <f t="shared" si="18"/>
        <v>1</v>
      </c>
      <c r="Q55" s="53">
        <f t="shared" si="18"/>
        <v>0</v>
      </c>
      <c r="R55" s="53">
        <f t="shared" si="18"/>
        <v>0</v>
      </c>
      <c r="S55" s="53">
        <f t="shared" si="18"/>
        <v>0</v>
      </c>
      <c r="T55" s="53">
        <f t="shared" si="18"/>
        <v>1</v>
      </c>
      <c r="U55" s="62">
        <f t="shared" si="18"/>
        <v>1</v>
      </c>
      <c r="V55" s="10"/>
      <c r="X55" s="175"/>
      <c r="Y55" s="54">
        <v>2</v>
      </c>
      <c r="Z55" s="53">
        <f t="shared" ref="Z55:AF55" si="19">Z48-($AD48*Z$57)</f>
        <v>0</v>
      </c>
      <c r="AA55" s="23">
        <f t="shared" si="19"/>
        <v>1</v>
      </c>
      <c r="AB55" s="53">
        <f t="shared" si="19"/>
        <v>0</v>
      </c>
      <c r="AC55" s="53">
        <f t="shared" si="19"/>
        <v>0</v>
      </c>
      <c r="AD55" s="53">
        <f t="shared" si="19"/>
        <v>0</v>
      </c>
      <c r="AE55" s="53">
        <f t="shared" si="19"/>
        <v>-1</v>
      </c>
      <c r="AF55" s="62">
        <f t="shared" si="19"/>
        <v>4</v>
      </c>
      <c r="AG55" s="10"/>
    </row>
    <row r="56" spans="2:44" x14ac:dyDescent="0.25">
      <c r="B56" s="175"/>
      <c r="C56" s="54">
        <v>3</v>
      </c>
      <c r="D56" s="53">
        <f t="shared" ref="D56:J56" si="20">D49-($G49*D$57)</f>
        <v>0</v>
      </c>
      <c r="E56" s="53">
        <f t="shared" si="20"/>
        <v>0</v>
      </c>
      <c r="F56" s="53">
        <f t="shared" si="20"/>
        <v>1</v>
      </c>
      <c r="G56" s="53">
        <f t="shared" si="20"/>
        <v>0</v>
      </c>
      <c r="H56" s="53">
        <f t="shared" si="20"/>
        <v>-7</v>
      </c>
      <c r="I56" s="53">
        <f t="shared" si="20"/>
        <v>-2</v>
      </c>
      <c r="J56" s="55">
        <f t="shared" si="20"/>
        <v>3.9999999999999996</v>
      </c>
      <c r="K56" s="10"/>
      <c r="M56" s="175"/>
      <c r="N56" s="54">
        <v>3</v>
      </c>
      <c r="O56" s="53">
        <f t="shared" ref="O56:U56" si="21">O49-($S49*O$57)</f>
        <v>0</v>
      </c>
      <c r="P56" s="53">
        <f t="shared" si="21"/>
        <v>0</v>
      </c>
      <c r="Q56" s="53">
        <f t="shared" si="21"/>
        <v>1</v>
      </c>
      <c r="R56" s="53">
        <f t="shared" si="21"/>
        <v>-3.5</v>
      </c>
      <c r="S56" s="53">
        <f t="shared" si="21"/>
        <v>0</v>
      </c>
      <c r="T56" s="53">
        <f t="shared" si="21"/>
        <v>-40</v>
      </c>
      <c r="U56" s="55">
        <f t="shared" si="21"/>
        <v>15.999999999999996</v>
      </c>
      <c r="V56" s="10"/>
      <c r="X56" s="175"/>
      <c r="Y56" s="54">
        <v>3</v>
      </c>
      <c r="Z56" s="53">
        <f t="shared" ref="Z56:AF56" si="22">Z49-($AD49*Z$57)</f>
        <v>0</v>
      </c>
      <c r="AA56" s="53">
        <f t="shared" si="22"/>
        <v>0</v>
      </c>
      <c r="AB56" s="53">
        <f t="shared" si="22"/>
        <v>-0.28571428571428736</v>
      </c>
      <c r="AC56" s="53">
        <f t="shared" si="22"/>
        <v>1</v>
      </c>
      <c r="AD56" s="53">
        <f t="shared" si="22"/>
        <v>0</v>
      </c>
      <c r="AE56" s="53">
        <f t="shared" si="22"/>
        <v>-11.428571428571427</v>
      </c>
      <c r="AF56" s="55">
        <f t="shared" si="22"/>
        <v>29.714285714285715</v>
      </c>
      <c r="AG56" s="10"/>
    </row>
    <row r="57" spans="2:44" ht="15.75" thickBot="1" x14ac:dyDescent="0.3">
      <c r="B57" s="175"/>
      <c r="C57" s="11">
        <v>4</v>
      </c>
      <c r="D57" s="57">
        <f>D50/$G$50</f>
        <v>0</v>
      </c>
      <c r="E57" s="57">
        <f t="shared" ref="E57:J57" si="23">E50/$G$50</f>
        <v>0</v>
      </c>
      <c r="F57" s="57">
        <f t="shared" si="23"/>
        <v>0</v>
      </c>
      <c r="G57" s="57">
        <f t="shared" si="23"/>
        <v>1</v>
      </c>
      <c r="H57" s="57">
        <f t="shared" si="23"/>
        <v>-2</v>
      </c>
      <c r="I57" s="57">
        <f t="shared" si="23"/>
        <v>-12</v>
      </c>
      <c r="J57" s="58">
        <f t="shared" si="23"/>
        <v>8.0000000000000018</v>
      </c>
      <c r="K57" s="10"/>
      <c r="M57" s="175"/>
      <c r="N57" s="56">
        <v>4</v>
      </c>
      <c r="O57" s="57">
        <f>O50/$S$50</f>
        <v>0</v>
      </c>
      <c r="P57" s="57">
        <f t="shared" ref="P57:U57" si="24">P50/$S$50</f>
        <v>0</v>
      </c>
      <c r="Q57" s="57">
        <f t="shared" si="24"/>
        <v>0</v>
      </c>
      <c r="R57" s="57">
        <f t="shared" si="24"/>
        <v>-0.5</v>
      </c>
      <c r="S57" s="57">
        <f t="shared" si="24"/>
        <v>1</v>
      </c>
      <c r="T57" s="57">
        <f t="shared" si="24"/>
        <v>-6</v>
      </c>
      <c r="U57" s="58">
        <f t="shared" si="24"/>
        <v>1.9999999999999996</v>
      </c>
      <c r="V57" s="10"/>
      <c r="X57" s="175"/>
      <c r="Y57" s="56">
        <v>4</v>
      </c>
      <c r="Z57" s="57">
        <f>Z50/$AD$50</f>
        <v>0</v>
      </c>
      <c r="AA57" s="57">
        <f t="shared" ref="AA57:AF57" si="25">AA50/$AD$50</f>
        <v>0</v>
      </c>
      <c r="AB57" s="57">
        <f t="shared" si="25"/>
        <v>0.14285714285714282</v>
      </c>
      <c r="AC57" s="57">
        <f t="shared" si="25"/>
        <v>0</v>
      </c>
      <c r="AD57" s="57">
        <f t="shared" si="25"/>
        <v>1</v>
      </c>
      <c r="AE57" s="57">
        <f t="shared" si="25"/>
        <v>-0.2857142857142857</v>
      </c>
      <c r="AF57" s="58">
        <f t="shared" si="25"/>
        <v>0.14285714285714274</v>
      </c>
      <c r="AG57" s="10"/>
    </row>
    <row r="58" spans="2:44" ht="15.75" thickBot="1" x14ac:dyDescent="0.3">
      <c r="B58" s="176"/>
      <c r="C58" s="12"/>
      <c r="D58" s="12"/>
      <c r="E58" s="12"/>
      <c r="F58" s="12"/>
      <c r="G58" s="12"/>
      <c r="H58" s="12"/>
      <c r="I58" s="12"/>
      <c r="J58" s="12"/>
      <c r="K58" s="13"/>
      <c r="M58" s="176"/>
      <c r="N58" s="12"/>
      <c r="O58" s="12"/>
      <c r="P58" s="12"/>
      <c r="Q58" s="12"/>
      <c r="R58" s="12"/>
      <c r="S58" s="12"/>
      <c r="T58" s="12"/>
      <c r="U58" s="12"/>
      <c r="V58" s="13"/>
      <c r="X58" s="176"/>
      <c r="Y58" s="12"/>
      <c r="Z58" s="12"/>
      <c r="AA58" s="12"/>
      <c r="AB58" s="12"/>
      <c r="AC58" s="12"/>
      <c r="AD58" s="12"/>
      <c r="AE58" s="12"/>
      <c r="AF58" s="12"/>
      <c r="AG58" s="13"/>
    </row>
    <row r="59" spans="2:44" ht="15.75" thickBot="1" x14ac:dyDescent="0.3"/>
    <row r="60" spans="2:44" x14ac:dyDescent="0.25">
      <c r="R60" s="205" t="s">
        <v>194</v>
      </c>
      <c r="S60" s="206"/>
      <c r="T60" s="206"/>
      <c r="U60" s="206"/>
      <c r="V60" s="206"/>
      <c r="W60" s="206"/>
      <c r="X60" s="206"/>
      <c r="Y60" s="206"/>
      <c r="Z60" s="206"/>
      <c r="AA60" s="206"/>
      <c r="AB60" s="207"/>
      <c r="AD60" s="205" t="s">
        <v>197</v>
      </c>
      <c r="AE60" s="206"/>
      <c r="AF60" s="206"/>
      <c r="AG60" s="206"/>
      <c r="AH60" s="206"/>
      <c r="AI60" s="206"/>
      <c r="AJ60" s="206"/>
      <c r="AK60" s="206"/>
      <c r="AL60" s="206"/>
      <c r="AM60" s="206"/>
      <c r="AN60" s="207"/>
    </row>
    <row r="61" spans="2:44" ht="15.75" thickBot="1" x14ac:dyDescent="0.3">
      <c r="R61" s="175"/>
      <c r="S61" s="9"/>
      <c r="T61" s="9"/>
      <c r="U61" s="9"/>
      <c r="V61" s="9"/>
      <c r="W61" s="9"/>
      <c r="X61" s="9"/>
      <c r="Y61" s="9"/>
      <c r="Z61" s="9"/>
      <c r="AA61" s="9"/>
      <c r="AB61" s="10"/>
      <c r="AD61" s="175"/>
      <c r="AE61" s="9"/>
      <c r="AF61" s="9"/>
      <c r="AG61" s="9"/>
      <c r="AH61" s="9"/>
      <c r="AI61" s="9"/>
      <c r="AJ61" s="9"/>
      <c r="AK61" s="9"/>
      <c r="AL61" s="9"/>
      <c r="AM61" s="9"/>
      <c r="AN61" s="10"/>
    </row>
    <row r="62" spans="2:44" x14ac:dyDescent="0.25">
      <c r="R62" s="175"/>
      <c r="S62" s="61">
        <v>1</v>
      </c>
      <c r="T62" s="181">
        <v>1</v>
      </c>
      <c r="U62" s="181">
        <v>0</v>
      </c>
      <c r="V62" s="181">
        <v>-0.14285714285714279</v>
      </c>
      <c r="W62" s="181">
        <v>0</v>
      </c>
      <c r="X62" s="181">
        <v>0</v>
      </c>
      <c r="Y62" s="181">
        <v>0.28571428571428564</v>
      </c>
      <c r="Z62" s="181">
        <v>0</v>
      </c>
      <c r="AA62" s="191">
        <v>2.8571428571428572</v>
      </c>
      <c r="AB62" s="10"/>
      <c r="AD62" s="175"/>
      <c r="AE62" s="61">
        <v>1</v>
      </c>
      <c r="AF62" s="181">
        <v>1</v>
      </c>
      <c r="AG62" s="181">
        <v>0</v>
      </c>
      <c r="AH62" s="181">
        <v>-0.14285714285714279</v>
      </c>
      <c r="AI62" s="181">
        <v>0</v>
      </c>
      <c r="AJ62" s="181">
        <v>0</v>
      </c>
      <c r="AK62" s="181">
        <v>0.28571428571428564</v>
      </c>
      <c r="AL62" s="181">
        <v>0</v>
      </c>
      <c r="AM62" s="191">
        <v>2.8571428571428572</v>
      </c>
      <c r="AN62" s="10"/>
    </row>
    <row r="63" spans="2:44" x14ac:dyDescent="0.25">
      <c r="R63" s="175"/>
      <c r="S63" s="8">
        <v>5</v>
      </c>
      <c r="T63" s="9">
        <v>1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-1</v>
      </c>
      <c r="AA63" s="10">
        <v>3</v>
      </c>
      <c r="AB63" s="10"/>
      <c r="AD63" s="175"/>
      <c r="AE63" s="8">
        <v>5</v>
      </c>
      <c r="AF63" s="9">
        <v>1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1</v>
      </c>
      <c r="AM63" s="10">
        <v>2</v>
      </c>
      <c r="AN63" s="10"/>
    </row>
    <row r="64" spans="2:44" ht="15.75" thickBot="1" x14ac:dyDescent="0.3">
      <c r="R64" s="175"/>
      <c r="S64" s="189" t="s">
        <v>195</v>
      </c>
      <c r="T64" s="12">
        <f>T62-T63</f>
        <v>0</v>
      </c>
      <c r="U64" s="12">
        <f t="shared" ref="U64:AA64" si="26">U62-U63</f>
        <v>0</v>
      </c>
      <c r="V64" s="12">
        <f t="shared" si="26"/>
        <v>-0.14285714285714279</v>
      </c>
      <c r="W64" s="12">
        <f t="shared" si="26"/>
        <v>0</v>
      </c>
      <c r="X64" s="12">
        <f t="shared" si="26"/>
        <v>0</v>
      </c>
      <c r="Y64" s="12">
        <f t="shared" si="26"/>
        <v>0.28571428571428564</v>
      </c>
      <c r="Z64" s="12">
        <f t="shared" si="26"/>
        <v>1</v>
      </c>
      <c r="AA64" s="13">
        <f t="shared" si="26"/>
        <v>-0.14285714285714279</v>
      </c>
      <c r="AB64" s="10"/>
      <c r="AD64" s="175"/>
      <c r="AE64" s="189" t="s">
        <v>198</v>
      </c>
      <c r="AF64" s="12">
        <f>-(AF62-AF63)</f>
        <v>0</v>
      </c>
      <c r="AG64" s="12">
        <f t="shared" ref="AG64:AM64" si="27">-(AG62-AG63)</f>
        <v>0</v>
      </c>
      <c r="AH64" s="12">
        <f t="shared" si="27"/>
        <v>0.14285714285714279</v>
      </c>
      <c r="AI64" s="12">
        <f t="shared" si="27"/>
        <v>0</v>
      </c>
      <c r="AJ64" s="12">
        <f t="shared" si="27"/>
        <v>0</v>
      </c>
      <c r="AK64" s="12">
        <f t="shared" si="27"/>
        <v>-0.28571428571428564</v>
      </c>
      <c r="AL64" s="12">
        <f t="shared" si="27"/>
        <v>1</v>
      </c>
      <c r="AM64" s="13">
        <f t="shared" si="27"/>
        <v>-0.85714285714285721</v>
      </c>
      <c r="AN64" s="10"/>
    </row>
    <row r="65" spans="18:40" ht="15.75" thickBot="1" x14ac:dyDescent="0.3">
      <c r="R65" s="175"/>
      <c r="S65" s="9"/>
      <c r="T65" s="9"/>
      <c r="U65" s="9"/>
      <c r="V65" s="9"/>
      <c r="W65" s="9"/>
      <c r="X65" s="9"/>
      <c r="Y65" s="9"/>
      <c r="Z65" s="9"/>
      <c r="AA65" s="9"/>
      <c r="AB65" s="10"/>
      <c r="AD65" s="175"/>
      <c r="AE65" s="9"/>
      <c r="AF65" s="9"/>
      <c r="AG65" s="9"/>
      <c r="AH65" s="9"/>
      <c r="AI65" s="9"/>
      <c r="AJ65" s="9"/>
      <c r="AK65" s="9"/>
      <c r="AL65" s="9"/>
      <c r="AM65" s="9"/>
      <c r="AN65" s="10"/>
    </row>
    <row r="66" spans="18:40" x14ac:dyDescent="0.25">
      <c r="R66" s="175"/>
      <c r="S66" s="61" t="s">
        <v>187</v>
      </c>
      <c r="T66" s="3" t="s">
        <v>12</v>
      </c>
      <c r="U66" s="3" t="s">
        <v>13</v>
      </c>
      <c r="V66" s="29" t="s">
        <v>15</v>
      </c>
      <c r="W66" s="3" t="s">
        <v>17</v>
      </c>
      <c r="X66" s="3" t="s">
        <v>180</v>
      </c>
      <c r="Y66" s="3" t="s">
        <v>186</v>
      </c>
      <c r="Z66" s="3" t="s">
        <v>196</v>
      </c>
      <c r="AA66" s="4" t="s">
        <v>18</v>
      </c>
      <c r="AB66" s="10"/>
      <c r="AD66" s="175"/>
      <c r="AE66" s="61" t="s">
        <v>187</v>
      </c>
      <c r="AF66" s="3" t="s">
        <v>12</v>
      </c>
      <c r="AG66" s="3" t="s">
        <v>13</v>
      </c>
      <c r="AH66" s="6" t="s">
        <v>15</v>
      </c>
      <c r="AI66" s="3" t="s">
        <v>17</v>
      </c>
      <c r="AJ66" s="3" t="s">
        <v>180</v>
      </c>
      <c r="AK66" s="29" t="s">
        <v>186</v>
      </c>
      <c r="AL66" s="3" t="s">
        <v>196</v>
      </c>
      <c r="AM66" s="4" t="s">
        <v>18</v>
      </c>
      <c r="AN66" s="10"/>
    </row>
    <row r="67" spans="18:40" x14ac:dyDescent="0.25">
      <c r="R67" s="175"/>
      <c r="S67" s="8" t="s">
        <v>177</v>
      </c>
      <c r="T67" s="9">
        <v>0</v>
      </c>
      <c r="U67" s="9">
        <v>0</v>
      </c>
      <c r="V67" s="59">
        <v>-7.142857142857153</v>
      </c>
      <c r="W67" s="9">
        <v>0</v>
      </c>
      <c r="X67" s="9">
        <v>0</v>
      </c>
      <c r="Y67" s="9">
        <v>-85.714285714285708</v>
      </c>
      <c r="Z67" s="9">
        <v>0</v>
      </c>
      <c r="AA67" s="10">
        <v>542.85714285714289</v>
      </c>
      <c r="AB67" s="10"/>
      <c r="AD67" s="175"/>
      <c r="AE67" s="8" t="s">
        <v>177</v>
      </c>
      <c r="AF67" s="9">
        <v>0</v>
      </c>
      <c r="AG67" s="9">
        <v>0</v>
      </c>
      <c r="AH67" s="53">
        <v>-7.142857142857153</v>
      </c>
      <c r="AI67" s="9">
        <v>0</v>
      </c>
      <c r="AJ67" s="9">
        <v>0</v>
      </c>
      <c r="AK67" s="59">
        <v>-85.714285714285708</v>
      </c>
      <c r="AL67" s="9">
        <v>0</v>
      </c>
      <c r="AM67" s="10">
        <v>542.85714285714289</v>
      </c>
      <c r="AN67" s="10"/>
    </row>
    <row r="68" spans="18:40" x14ac:dyDescent="0.25">
      <c r="R68" s="175"/>
      <c r="S68" s="8">
        <v>1</v>
      </c>
      <c r="T68" s="9">
        <v>1</v>
      </c>
      <c r="U68" s="9">
        <v>0</v>
      </c>
      <c r="V68" s="59">
        <v>-0.14285714285714279</v>
      </c>
      <c r="W68" s="9">
        <v>0</v>
      </c>
      <c r="X68" s="9">
        <v>0</v>
      </c>
      <c r="Y68" s="9">
        <v>0.28571428571428564</v>
      </c>
      <c r="Z68" s="9">
        <v>0</v>
      </c>
      <c r="AA68" s="10">
        <v>2.8571428571428572</v>
      </c>
      <c r="AB68" s="10"/>
      <c r="AD68" s="175"/>
      <c r="AE68" s="8">
        <v>1</v>
      </c>
      <c r="AF68" s="9">
        <v>1</v>
      </c>
      <c r="AG68" s="9">
        <v>0</v>
      </c>
      <c r="AH68" s="53">
        <v>-0.14285714285714279</v>
      </c>
      <c r="AI68" s="9">
        <v>0</v>
      </c>
      <c r="AJ68" s="9">
        <v>0</v>
      </c>
      <c r="AK68" s="59">
        <v>0.28571428571428564</v>
      </c>
      <c r="AL68" s="9">
        <v>0</v>
      </c>
      <c r="AM68" s="10">
        <v>2.8571428571428572</v>
      </c>
      <c r="AN68" s="10"/>
    </row>
    <row r="69" spans="18:40" x14ac:dyDescent="0.25">
      <c r="R69" s="175"/>
      <c r="S69" s="8">
        <v>2</v>
      </c>
      <c r="T69" s="9">
        <v>0</v>
      </c>
      <c r="U69" s="9">
        <v>1</v>
      </c>
      <c r="V69" s="59">
        <v>0</v>
      </c>
      <c r="W69" s="9">
        <v>0</v>
      </c>
      <c r="X69" s="9">
        <v>0</v>
      </c>
      <c r="Y69" s="9">
        <v>-1</v>
      </c>
      <c r="Z69" s="9">
        <v>0</v>
      </c>
      <c r="AA69" s="10">
        <v>4</v>
      </c>
      <c r="AB69" s="10"/>
      <c r="AD69" s="175"/>
      <c r="AE69" s="8">
        <v>2</v>
      </c>
      <c r="AF69" s="9">
        <v>0</v>
      </c>
      <c r="AG69" s="9">
        <v>1</v>
      </c>
      <c r="AH69" s="53">
        <v>0</v>
      </c>
      <c r="AI69" s="9">
        <v>0</v>
      </c>
      <c r="AJ69" s="9">
        <v>0</v>
      </c>
      <c r="AK69" s="59">
        <v>-1</v>
      </c>
      <c r="AL69" s="9">
        <v>0</v>
      </c>
      <c r="AM69" s="10">
        <v>4</v>
      </c>
      <c r="AN69" s="10"/>
    </row>
    <row r="70" spans="18:40" x14ac:dyDescent="0.25">
      <c r="R70" s="175"/>
      <c r="S70" s="8">
        <v>3</v>
      </c>
      <c r="T70" s="9">
        <v>0</v>
      </c>
      <c r="U70" s="9">
        <v>0</v>
      </c>
      <c r="V70" s="59">
        <v>-0.28571428571428736</v>
      </c>
      <c r="W70" s="9">
        <v>1</v>
      </c>
      <c r="X70" s="9">
        <v>0</v>
      </c>
      <c r="Y70" s="9">
        <v>-11.428571428571427</v>
      </c>
      <c r="Z70" s="9">
        <v>0</v>
      </c>
      <c r="AA70" s="10">
        <v>29.714285714285715</v>
      </c>
      <c r="AB70" s="10"/>
      <c r="AD70" s="175"/>
      <c r="AE70" s="8">
        <v>3</v>
      </c>
      <c r="AF70" s="9">
        <v>0</v>
      </c>
      <c r="AG70" s="9">
        <v>0</v>
      </c>
      <c r="AH70" s="53">
        <v>-0.28571428571428736</v>
      </c>
      <c r="AI70" s="9">
        <v>1</v>
      </c>
      <c r="AJ70" s="9">
        <v>0</v>
      </c>
      <c r="AK70" s="59">
        <v>-11.428571428571427</v>
      </c>
      <c r="AL70" s="9">
        <v>0</v>
      </c>
      <c r="AM70" s="10">
        <v>29.714285714285715</v>
      </c>
      <c r="AN70" s="10"/>
    </row>
    <row r="71" spans="18:40" x14ac:dyDescent="0.25">
      <c r="R71" s="175"/>
      <c r="S71" s="8">
        <v>4</v>
      </c>
      <c r="T71" s="9">
        <v>0</v>
      </c>
      <c r="U71" s="9">
        <v>0</v>
      </c>
      <c r="V71" s="59">
        <v>0.14285714285714282</v>
      </c>
      <c r="W71" s="9">
        <v>0</v>
      </c>
      <c r="X71" s="9">
        <v>1</v>
      </c>
      <c r="Y71" s="9">
        <v>-0.2857142857142857</v>
      </c>
      <c r="Z71" s="9">
        <v>0</v>
      </c>
      <c r="AA71" s="10">
        <v>0.14285714285714274</v>
      </c>
      <c r="AB71" s="10"/>
      <c r="AD71" s="175"/>
      <c r="AE71" s="8">
        <v>4</v>
      </c>
      <c r="AF71" s="9">
        <v>0</v>
      </c>
      <c r="AG71" s="9">
        <v>0</v>
      </c>
      <c r="AH71" s="53">
        <v>0.14285714285714282</v>
      </c>
      <c r="AI71" s="9">
        <v>0</v>
      </c>
      <c r="AJ71" s="9">
        <v>1</v>
      </c>
      <c r="AK71" s="59">
        <v>-0.2857142857142857</v>
      </c>
      <c r="AL71" s="9">
        <v>0</v>
      </c>
      <c r="AM71" s="10">
        <v>0.14285714285714274</v>
      </c>
      <c r="AN71" s="10"/>
    </row>
    <row r="72" spans="18:40" ht="15.75" thickBot="1" x14ac:dyDescent="0.3">
      <c r="R72" s="175"/>
      <c r="S72" s="178">
        <v>5</v>
      </c>
      <c r="T72" s="60">
        <v>0</v>
      </c>
      <c r="U72" s="60">
        <v>0</v>
      </c>
      <c r="V72" s="60">
        <v>-0.14285714285714279</v>
      </c>
      <c r="W72" s="60">
        <v>0</v>
      </c>
      <c r="X72" s="60">
        <v>0</v>
      </c>
      <c r="Y72" s="60">
        <v>0.28571428571428564</v>
      </c>
      <c r="Z72" s="60">
        <v>1</v>
      </c>
      <c r="AA72" s="179">
        <v>-0.14285714285714279</v>
      </c>
      <c r="AB72" s="10"/>
      <c r="AD72" s="175"/>
      <c r="AE72" s="178">
        <v>5</v>
      </c>
      <c r="AF72" s="60">
        <v>0</v>
      </c>
      <c r="AG72" s="60">
        <v>0</v>
      </c>
      <c r="AH72" s="60">
        <v>0.14285714285714279</v>
      </c>
      <c r="AI72" s="60">
        <v>0</v>
      </c>
      <c r="AJ72" s="60">
        <v>0</v>
      </c>
      <c r="AK72" s="60">
        <v>-0.28571428571428564</v>
      </c>
      <c r="AL72" s="60">
        <v>1</v>
      </c>
      <c r="AM72" s="179">
        <v>-0.85714285714285721</v>
      </c>
      <c r="AN72" s="10"/>
    </row>
    <row r="73" spans="18:40" ht="15.75" thickBot="1" x14ac:dyDescent="0.3">
      <c r="R73" s="175"/>
      <c r="S73" s="9"/>
      <c r="T73" s="9"/>
      <c r="U73" s="9"/>
      <c r="V73" s="9"/>
      <c r="W73" s="9"/>
      <c r="X73" s="9"/>
      <c r="Y73" s="9"/>
      <c r="Z73" s="9"/>
      <c r="AA73" s="9"/>
      <c r="AB73" s="10"/>
      <c r="AD73" s="175"/>
      <c r="AE73" s="9"/>
      <c r="AF73" s="9"/>
      <c r="AG73" s="9"/>
      <c r="AH73" s="9"/>
      <c r="AI73" s="9"/>
      <c r="AJ73" s="9"/>
      <c r="AK73" s="9"/>
      <c r="AL73" s="9"/>
      <c r="AM73" s="9"/>
      <c r="AN73" s="10"/>
    </row>
    <row r="74" spans="18:40" x14ac:dyDescent="0.25">
      <c r="R74" s="175"/>
      <c r="S74" s="5" t="s">
        <v>187</v>
      </c>
      <c r="T74" s="27" t="s">
        <v>12</v>
      </c>
      <c r="U74" s="27" t="s">
        <v>13</v>
      </c>
      <c r="V74" s="6" t="s">
        <v>15</v>
      </c>
      <c r="W74" s="6" t="s">
        <v>17</v>
      </c>
      <c r="X74" s="6" t="s">
        <v>180</v>
      </c>
      <c r="Y74" s="6" t="s">
        <v>186</v>
      </c>
      <c r="Z74" s="6" t="s">
        <v>196</v>
      </c>
      <c r="AA74" s="7" t="s">
        <v>18</v>
      </c>
      <c r="AB74" s="10"/>
      <c r="AD74" s="175"/>
      <c r="AE74" s="5" t="s">
        <v>187</v>
      </c>
      <c r="AF74" s="27" t="s">
        <v>12</v>
      </c>
      <c r="AG74" s="27" t="s">
        <v>13</v>
      </c>
      <c r="AH74" s="6" t="s">
        <v>15</v>
      </c>
      <c r="AI74" s="6" t="s">
        <v>17</v>
      </c>
      <c r="AJ74" s="6" t="s">
        <v>180</v>
      </c>
      <c r="AK74" s="6" t="s">
        <v>186</v>
      </c>
      <c r="AL74" s="6" t="s">
        <v>196</v>
      </c>
      <c r="AM74" s="7" t="s">
        <v>18</v>
      </c>
      <c r="AN74" s="10"/>
    </row>
    <row r="75" spans="18:40" x14ac:dyDescent="0.25">
      <c r="R75" s="175"/>
      <c r="S75" s="54" t="s">
        <v>177</v>
      </c>
      <c r="T75" s="53">
        <f t="shared" ref="T75:AA79" si="28">T67-($V67*T$80)</f>
        <v>0</v>
      </c>
      <c r="U75" s="53">
        <f t="shared" si="28"/>
        <v>0</v>
      </c>
      <c r="V75" s="53">
        <f t="shared" si="28"/>
        <v>0</v>
      </c>
      <c r="W75" s="53">
        <f t="shared" si="28"/>
        <v>0</v>
      </c>
      <c r="X75" s="53">
        <f t="shared" si="28"/>
        <v>0</v>
      </c>
      <c r="Y75" s="53">
        <f t="shared" si="28"/>
        <v>-100.00000000000001</v>
      </c>
      <c r="Z75" s="53">
        <f t="shared" si="28"/>
        <v>-50.000000000000099</v>
      </c>
      <c r="AA75" s="55">
        <f t="shared" si="28"/>
        <v>550</v>
      </c>
      <c r="AB75" s="10"/>
      <c r="AD75" s="175"/>
      <c r="AE75" s="54" t="s">
        <v>177</v>
      </c>
      <c r="AF75" s="53">
        <f>AF67-($AK67*AF$80)</f>
        <v>0</v>
      </c>
      <c r="AG75" s="53">
        <f t="shared" ref="AG75:AM75" si="29">AG67-($AK67*AG$80)</f>
        <v>0</v>
      </c>
      <c r="AH75" s="53">
        <f t="shared" si="29"/>
        <v>-50</v>
      </c>
      <c r="AI75" s="53">
        <f t="shared" si="29"/>
        <v>0</v>
      </c>
      <c r="AJ75" s="53">
        <f t="shared" si="29"/>
        <v>0</v>
      </c>
      <c r="AK75" s="53">
        <f t="shared" si="29"/>
        <v>0</v>
      </c>
      <c r="AL75" s="53">
        <f t="shared" si="29"/>
        <v>-300.00000000000006</v>
      </c>
      <c r="AM75" s="55">
        <f t="shared" si="29"/>
        <v>800.00000000000011</v>
      </c>
      <c r="AN75" s="10"/>
    </row>
    <row r="76" spans="18:40" x14ac:dyDescent="0.25">
      <c r="R76" s="175"/>
      <c r="S76" s="54">
        <v>1</v>
      </c>
      <c r="T76" s="23">
        <f t="shared" si="28"/>
        <v>1</v>
      </c>
      <c r="U76" s="53">
        <f t="shared" si="28"/>
        <v>0</v>
      </c>
      <c r="V76" s="53">
        <f t="shared" si="28"/>
        <v>0</v>
      </c>
      <c r="W76" s="53">
        <f t="shared" si="28"/>
        <v>0</v>
      </c>
      <c r="X76" s="53">
        <f t="shared" si="28"/>
        <v>0</v>
      </c>
      <c r="Y76" s="53">
        <f t="shared" si="28"/>
        <v>0</v>
      </c>
      <c r="Z76" s="53">
        <f t="shared" si="28"/>
        <v>-1</v>
      </c>
      <c r="AA76" s="62">
        <f t="shared" si="28"/>
        <v>3</v>
      </c>
      <c r="AB76" s="10"/>
      <c r="AD76" s="175"/>
      <c r="AE76" s="54">
        <v>1</v>
      </c>
      <c r="AF76" s="23">
        <f t="shared" ref="AF76:AM76" si="30">AF68-($AK68*AF$80)</f>
        <v>1</v>
      </c>
      <c r="AG76" s="53">
        <f t="shared" si="30"/>
        <v>0</v>
      </c>
      <c r="AH76" s="53">
        <f t="shared" si="30"/>
        <v>0</v>
      </c>
      <c r="AI76" s="53">
        <f t="shared" si="30"/>
        <v>0</v>
      </c>
      <c r="AJ76" s="53">
        <f t="shared" si="30"/>
        <v>0</v>
      </c>
      <c r="AK76" s="53">
        <f t="shared" si="30"/>
        <v>0</v>
      </c>
      <c r="AL76" s="53">
        <f t="shared" si="30"/>
        <v>1</v>
      </c>
      <c r="AM76" s="62">
        <f t="shared" si="30"/>
        <v>2</v>
      </c>
      <c r="AN76" s="10"/>
    </row>
    <row r="77" spans="18:40" x14ac:dyDescent="0.25">
      <c r="R77" s="175"/>
      <c r="S77" s="54">
        <v>2</v>
      </c>
      <c r="T77" s="53">
        <f t="shared" si="28"/>
        <v>0</v>
      </c>
      <c r="U77" s="23">
        <f t="shared" si="28"/>
        <v>1</v>
      </c>
      <c r="V77" s="53">
        <f t="shared" si="28"/>
        <v>0</v>
      </c>
      <c r="W77" s="53">
        <f t="shared" si="28"/>
        <v>0</v>
      </c>
      <c r="X77" s="53">
        <f t="shared" si="28"/>
        <v>0</v>
      </c>
      <c r="Y77" s="53">
        <f t="shared" si="28"/>
        <v>-1</v>
      </c>
      <c r="Z77" s="53">
        <f t="shared" si="28"/>
        <v>0</v>
      </c>
      <c r="AA77" s="62">
        <f t="shared" si="28"/>
        <v>4</v>
      </c>
      <c r="AB77" s="10"/>
      <c r="AD77" s="175"/>
      <c r="AE77" s="54">
        <v>2</v>
      </c>
      <c r="AF77" s="53">
        <f t="shared" ref="AF77:AM77" si="31">AF69-($AK69*AF$80)</f>
        <v>0</v>
      </c>
      <c r="AG77" s="23">
        <f t="shared" si="31"/>
        <v>1</v>
      </c>
      <c r="AH77" s="53">
        <f t="shared" si="31"/>
        <v>-0.49999999999999989</v>
      </c>
      <c r="AI77" s="53">
        <f t="shared" si="31"/>
        <v>0</v>
      </c>
      <c r="AJ77" s="53">
        <f t="shared" si="31"/>
        <v>0</v>
      </c>
      <c r="AK77" s="53">
        <f t="shared" si="31"/>
        <v>0</v>
      </c>
      <c r="AL77" s="53">
        <f t="shared" si="31"/>
        <v>-3.5000000000000009</v>
      </c>
      <c r="AM77" s="62">
        <f t="shared" si="31"/>
        <v>7.0000000000000009</v>
      </c>
      <c r="AN77" s="10"/>
    </row>
    <row r="78" spans="18:40" x14ac:dyDescent="0.25">
      <c r="R78" s="175"/>
      <c r="S78" s="54">
        <v>3</v>
      </c>
      <c r="T78" s="53">
        <f t="shared" si="28"/>
        <v>0</v>
      </c>
      <c r="U78" s="53">
        <f t="shared" si="28"/>
        <v>0</v>
      </c>
      <c r="V78" s="53">
        <f t="shared" si="28"/>
        <v>0</v>
      </c>
      <c r="W78" s="53">
        <f t="shared" si="28"/>
        <v>1</v>
      </c>
      <c r="X78" s="53">
        <f t="shared" si="28"/>
        <v>0</v>
      </c>
      <c r="Y78" s="53">
        <f t="shared" si="28"/>
        <v>-12.000000000000002</v>
      </c>
      <c r="Z78" s="53">
        <f t="shared" si="28"/>
        <v>-2.0000000000000124</v>
      </c>
      <c r="AA78" s="55">
        <f t="shared" si="28"/>
        <v>30.000000000000004</v>
      </c>
      <c r="AB78" s="10"/>
      <c r="AD78" s="175"/>
      <c r="AE78" s="54">
        <v>3</v>
      </c>
      <c r="AF78" s="53">
        <f t="shared" ref="AF78:AM78" si="32">AF70-($AK70*AF$80)</f>
        <v>0</v>
      </c>
      <c r="AG78" s="53">
        <f t="shared" si="32"/>
        <v>0</v>
      </c>
      <c r="AH78" s="53">
        <f t="shared" si="32"/>
        <v>-6</v>
      </c>
      <c r="AI78" s="53">
        <f t="shared" si="32"/>
        <v>1</v>
      </c>
      <c r="AJ78" s="53">
        <f t="shared" si="32"/>
        <v>0</v>
      </c>
      <c r="AK78" s="53">
        <f t="shared" si="32"/>
        <v>0</v>
      </c>
      <c r="AL78" s="53">
        <f t="shared" si="32"/>
        <v>-40.000000000000007</v>
      </c>
      <c r="AM78" s="55">
        <f t="shared" si="32"/>
        <v>64</v>
      </c>
      <c r="AN78" s="10"/>
    </row>
    <row r="79" spans="18:40" x14ac:dyDescent="0.25">
      <c r="R79" s="175"/>
      <c r="S79" s="54">
        <v>4</v>
      </c>
      <c r="T79" s="53">
        <f t="shared" si="28"/>
        <v>0</v>
      </c>
      <c r="U79" s="53">
        <f t="shared" si="28"/>
        <v>0</v>
      </c>
      <c r="V79" s="53">
        <f t="shared" si="28"/>
        <v>0</v>
      </c>
      <c r="W79" s="53">
        <f t="shared" si="28"/>
        <v>0</v>
      </c>
      <c r="X79" s="53">
        <f t="shared" si="28"/>
        <v>1</v>
      </c>
      <c r="Y79" s="53">
        <f t="shared" si="28"/>
        <v>0</v>
      </c>
      <c r="Z79" s="53">
        <f t="shared" si="28"/>
        <v>1.0000000000000002</v>
      </c>
      <c r="AA79" s="55">
        <f t="shared" si="28"/>
        <v>0</v>
      </c>
      <c r="AB79" s="10"/>
      <c r="AD79" s="175"/>
      <c r="AE79" s="54">
        <v>4</v>
      </c>
      <c r="AF79" s="53">
        <f t="shared" ref="AF79:AM79" si="33">AF71-($AK71*AF$80)</f>
        <v>0</v>
      </c>
      <c r="AG79" s="53">
        <f t="shared" si="33"/>
        <v>0</v>
      </c>
      <c r="AH79" s="53">
        <f t="shared" si="33"/>
        <v>0</v>
      </c>
      <c r="AI79" s="53">
        <f t="shared" si="33"/>
        <v>0</v>
      </c>
      <c r="AJ79" s="53">
        <f t="shared" si="33"/>
        <v>1</v>
      </c>
      <c r="AK79" s="53">
        <f t="shared" si="33"/>
        <v>0</v>
      </c>
      <c r="AL79" s="53">
        <f t="shared" si="33"/>
        <v>-1.0000000000000002</v>
      </c>
      <c r="AM79" s="55">
        <f t="shared" si="33"/>
        <v>1</v>
      </c>
      <c r="AN79" s="10"/>
    </row>
    <row r="80" spans="18:40" ht="15.75" thickBot="1" x14ac:dyDescent="0.3">
      <c r="R80" s="175"/>
      <c r="S80" s="56">
        <v>5</v>
      </c>
      <c r="T80" s="57">
        <f t="shared" ref="T80:AA80" si="34">T72/$V$72</f>
        <v>0</v>
      </c>
      <c r="U80" s="57">
        <f t="shared" si="34"/>
        <v>0</v>
      </c>
      <c r="V80" s="57">
        <f t="shared" si="34"/>
        <v>1</v>
      </c>
      <c r="W80" s="57">
        <f t="shared" si="34"/>
        <v>0</v>
      </c>
      <c r="X80" s="57">
        <f t="shared" si="34"/>
        <v>0</v>
      </c>
      <c r="Y80" s="57">
        <f t="shared" si="34"/>
        <v>-2.0000000000000004</v>
      </c>
      <c r="Z80" s="57">
        <f t="shared" si="34"/>
        <v>-7.0000000000000036</v>
      </c>
      <c r="AA80" s="58">
        <f t="shared" si="34"/>
        <v>1</v>
      </c>
      <c r="AB80" s="10"/>
      <c r="AD80" s="175"/>
      <c r="AE80" s="56">
        <v>5</v>
      </c>
      <c r="AF80" s="57">
        <f>AF72/$AK$72</f>
        <v>0</v>
      </c>
      <c r="AG80" s="57">
        <f t="shared" ref="AG80:AM80" si="35">AG72/$AK$72</f>
        <v>0</v>
      </c>
      <c r="AH80" s="57">
        <f t="shared" si="35"/>
        <v>-0.49999999999999989</v>
      </c>
      <c r="AI80" s="57">
        <f t="shared" si="35"/>
        <v>0</v>
      </c>
      <c r="AJ80" s="57">
        <f t="shared" si="35"/>
        <v>0</v>
      </c>
      <c r="AK80" s="57">
        <f t="shared" si="35"/>
        <v>1</v>
      </c>
      <c r="AL80" s="57">
        <f t="shared" si="35"/>
        <v>-3.5000000000000009</v>
      </c>
      <c r="AM80" s="58">
        <f t="shared" si="35"/>
        <v>3.0000000000000009</v>
      </c>
      <c r="AN80" s="10"/>
    </row>
    <row r="81" spans="18:40" ht="15.75" thickBot="1" x14ac:dyDescent="0.3">
      <c r="R81" s="176"/>
      <c r="S81" s="12"/>
      <c r="T81" s="12"/>
      <c r="U81" s="12"/>
      <c r="V81" s="12"/>
      <c r="W81" s="12"/>
      <c r="X81" s="12"/>
      <c r="Y81" s="12"/>
      <c r="Z81" s="12"/>
      <c r="AA81" s="12"/>
      <c r="AB81" s="13"/>
      <c r="AD81" s="176"/>
      <c r="AE81" s="12"/>
      <c r="AF81" s="12"/>
      <c r="AG81" s="12"/>
      <c r="AH81" s="12"/>
      <c r="AI81" s="12"/>
      <c r="AJ81" s="12"/>
      <c r="AK81" s="12"/>
      <c r="AL81" s="12"/>
      <c r="AM81" s="12"/>
      <c r="AN81" s="13"/>
    </row>
  </sheetData>
  <mergeCells count="9">
    <mergeCell ref="R60:AB60"/>
    <mergeCell ref="AD60:AN60"/>
    <mergeCell ref="S2:Z2"/>
    <mergeCell ref="H20:P20"/>
    <mergeCell ref="AD20:AL20"/>
    <mergeCell ref="B39:K39"/>
    <mergeCell ref="M39:V39"/>
    <mergeCell ref="X39:AG39"/>
    <mergeCell ref="AI39:AR39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7" sqref="E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20.140625" bestFit="1" customWidth="1"/>
    <col min="4" max="4" width="6.140625" customWidth="1"/>
    <col min="5" max="5" width="8.7109375" bestFit="1" customWidth="1"/>
    <col min="6" max="6" width="10.85546875" bestFit="1" customWidth="1"/>
    <col min="7" max="7" width="10" bestFit="1" customWidth="1"/>
    <col min="8" max="8" width="12" bestFit="1" customWidth="1"/>
  </cols>
  <sheetData>
    <row r="1" spans="1:8" x14ac:dyDescent="0.25">
      <c r="A1" s="31" t="s">
        <v>20</v>
      </c>
    </row>
    <row r="2" spans="1:8" x14ac:dyDescent="0.25">
      <c r="A2" s="31" t="s">
        <v>21</v>
      </c>
    </row>
    <row r="3" spans="1:8" x14ac:dyDescent="0.25">
      <c r="A3" s="31" t="s">
        <v>22</v>
      </c>
    </row>
    <row r="6" spans="1:8" ht="15.75" thickBot="1" x14ac:dyDescent="0.3">
      <c r="A6" t="s">
        <v>23</v>
      </c>
    </row>
    <row r="7" spans="1:8" x14ac:dyDescent="0.25">
      <c r="B7" s="34"/>
      <c r="C7" s="34"/>
      <c r="D7" s="34" t="s">
        <v>26</v>
      </c>
      <c r="E7" s="34" t="s">
        <v>28</v>
      </c>
      <c r="F7" s="34" t="s">
        <v>30</v>
      </c>
      <c r="G7" s="34" t="s">
        <v>32</v>
      </c>
      <c r="H7" s="34" t="s">
        <v>32</v>
      </c>
    </row>
    <row r="8" spans="1:8" ht="15.75" thickBot="1" x14ac:dyDescent="0.3">
      <c r="B8" s="35" t="s">
        <v>24</v>
      </c>
      <c r="C8" s="35" t="s">
        <v>25</v>
      </c>
      <c r="D8" s="35" t="s">
        <v>27</v>
      </c>
      <c r="E8" s="35" t="s">
        <v>29</v>
      </c>
      <c r="F8" s="35" t="s">
        <v>31</v>
      </c>
      <c r="G8" s="35" t="s">
        <v>33</v>
      </c>
      <c r="H8" s="35" t="s">
        <v>34</v>
      </c>
    </row>
    <row r="9" spans="1:8" x14ac:dyDescent="0.25">
      <c r="B9" s="32" t="s">
        <v>39</v>
      </c>
      <c r="C9" s="32" t="s">
        <v>40</v>
      </c>
      <c r="D9" s="32">
        <v>3.6</v>
      </c>
      <c r="E9" s="32">
        <v>0</v>
      </c>
      <c r="F9" s="32">
        <v>50</v>
      </c>
      <c r="G9" s="32">
        <v>300</v>
      </c>
      <c r="H9" s="32">
        <v>33.333333333333336</v>
      </c>
    </row>
    <row r="10" spans="1:8" ht="15.75" thickBot="1" x14ac:dyDescent="0.3">
      <c r="B10" s="33" t="s">
        <v>41</v>
      </c>
      <c r="C10" s="33" t="s">
        <v>42</v>
      </c>
      <c r="D10" s="33">
        <v>1.4</v>
      </c>
      <c r="E10" s="33">
        <v>0</v>
      </c>
      <c r="F10" s="33">
        <v>100</v>
      </c>
      <c r="G10" s="33">
        <v>200.00000000000003</v>
      </c>
      <c r="H10" s="33">
        <v>85.714285714285722</v>
      </c>
    </row>
    <row r="12" spans="1:8" ht="15.75" thickBot="1" x14ac:dyDescent="0.3">
      <c r="A12" t="s">
        <v>35</v>
      </c>
    </row>
    <row r="13" spans="1:8" x14ac:dyDescent="0.25">
      <c r="B13" s="34"/>
      <c r="C13" s="34"/>
      <c r="D13" s="34" t="s">
        <v>26</v>
      </c>
      <c r="E13" s="34" t="s">
        <v>36</v>
      </c>
      <c r="F13" s="34" t="s">
        <v>5</v>
      </c>
      <c r="G13" s="34" t="s">
        <v>32</v>
      </c>
      <c r="H13" s="34" t="s">
        <v>32</v>
      </c>
    </row>
    <row r="14" spans="1:8" ht="15.75" thickBot="1" x14ac:dyDescent="0.3">
      <c r="B14" s="35" t="s">
        <v>24</v>
      </c>
      <c r="C14" s="35" t="s">
        <v>25</v>
      </c>
      <c r="D14" s="35" t="s">
        <v>27</v>
      </c>
      <c r="E14" s="35" t="s">
        <v>37</v>
      </c>
      <c r="F14" s="35" t="s">
        <v>38</v>
      </c>
      <c r="G14" s="35" t="s">
        <v>33</v>
      </c>
      <c r="H14" s="35" t="s">
        <v>34</v>
      </c>
    </row>
    <row r="15" spans="1:8" x14ac:dyDescent="0.25">
      <c r="B15" s="32" t="s">
        <v>43</v>
      </c>
      <c r="C15" s="32" t="s">
        <v>3</v>
      </c>
      <c r="D15" s="32">
        <v>28</v>
      </c>
      <c r="E15" s="32">
        <v>5</v>
      </c>
      <c r="F15" s="32">
        <v>28</v>
      </c>
      <c r="G15" s="32">
        <v>56</v>
      </c>
      <c r="H15" s="32">
        <v>24</v>
      </c>
    </row>
    <row r="16" spans="1:8" ht="15.75" thickBot="1" x14ac:dyDescent="0.3">
      <c r="B16" s="33" t="s">
        <v>44</v>
      </c>
      <c r="C16" s="33" t="s">
        <v>3</v>
      </c>
      <c r="D16" s="33">
        <v>23.999999999999996</v>
      </c>
      <c r="E16" s="33">
        <v>7.5</v>
      </c>
      <c r="F16" s="33">
        <v>24</v>
      </c>
      <c r="G16" s="33">
        <v>144.00000000000003</v>
      </c>
      <c r="H16" s="33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1"/>
  <sheetViews>
    <sheetView zoomScale="55" zoomScaleNormal="55" workbookViewId="0">
      <selection activeCell="S29" sqref="S29"/>
    </sheetView>
  </sheetViews>
  <sheetFormatPr defaultRowHeight="15" x14ac:dyDescent="0.25"/>
  <cols>
    <col min="1" max="1" width="2.85546875" customWidth="1"/>
    <col min="2" max="2" width="8.7109375" bestFit="1" customWidth="1"/>
    <col min="3" max="3" width="7.7109375" bestFit="1" customWidth="1"/>
    <col min="4" max="4" width="12.28515625" bestFit="1" customWidth="1"/>
    <col min="5" max="5" width="7.7109375" bestFit="1" customWidth="1"/>
    <col min="6" max="6" width="12.28515625" bestFit="1" customWidth="1"/>
    <col min="7" max="7" width="5.5703125" bestFit="1" customWidth="1"/>
    <col min="8" max="8" width="7.7109375" bestFit="1" customWidth="1"/>
    <col min="9" max="10" width="2.85546875" customWidth="1"/>
  </cols>
  <sheetData>
    <row r="1" spans="2:17" ht="15.75" thickBot="1" x14ac:dyDescent="0.3"/>
    <row r="2" spans="2:17" x14ac:dyDescent="0.25">
      <c r="B2" s="192" t="s">
        <v>45</v>
      </c>
      <c r="C2" s="193"/>
      <c r="D2" s="193"/>
      <c r="E2" s="193"/>
      <c r="F2" s="193"/>
      <c r="G2" s="193"/>
      <c r="H2" s="194"/>
    </row>
    <row r="3" spans="2:17" ht="68.25" x14ac:dyDescent="0.25">
      <c r="B3" s="137"/>
      <c r="C3" s="141" t="s">
        <v>122</v>
      </c>
      <c r="D3" s="138"/>
      <c r="E3" s="141" t="s">
        <v>123</v>
      </c>
      <c r="F3" s="138"/>
      <c r="G3" s="138"/>
      <c r="H3" s="139"/>
    </row>
    <row r="4" spans="2:17" x14ac:dyDescent="0.25">
      <c r="B4" s="38" t="s">
        <v>53</v>
      </c>
      <c r="C4" s="39" t="s">
        <v>54</v>
      </c>
      <c r="D4" s="40" t="s">
        <v>46</v>
      </c>
      <c r="E4" s="39" t="s">
        <v>55</v>
      </c>
      <c r="F4" s="40"/>
      <c r="G4" s="40"/>
      <c r="H4" s="41"/>
    </row>
    <row r="5" spans="2:17" x14ac:dyDescent="0.25">
      <c r="B5" s="42" t="s">
        <v>48</v>
      </c>
      <c r="C5" s="40"/>
      <c r="D5" s="40"/>
      <c r="E5" s="40"/>
      <c r="F5" s="40"/>
      <c r="G5" s="40"/>
      <c r="H5" s="41"/>
    </row>
    <row r="6" spans="2:17" x14ac:dyDescent="0.25">
      <c r="B6" s="43">
        <v>1</v>
      </c>
      <c r="C6" s="39" t="s">
        <v>56</v>
      </c>
      <c r="D6" s="40" t="s">
        <v>46</v>
      </c>
      <c r="E6" s="39" t="s">
        <v>47</v>
      </c>
      <c r="F6" s="44" t="s">
        <v>52</v>
      </c>
      <c r="G6" s="39">
        <v>28</v>
      </c>
      <c r="H6" s="140" t="s">
        <v>124</v>
      </c>
    </row>
    <row r="7" spans="2:17" x14ac:dyDescent="0.25">
      <c r="B7" s="43">
        <v>2</v>
      </c>
      <c r="C7" s="39" t="s">
        <v>49</v>
      </c>
      <c r="D7" s="40" t="s">
        <v>46</v>
      </c>
      <c r="E7" s="39" t="s">
        <v>57</v>
      </c>
      <c r="F7" s="44" t="s">
        <v>52</v>
      </c>
      <c r="G7" s="39">
        <v>24</v>
      </c>
      <c r="H7" s="140" t="s">
        <v>125</v>
      </c>
    </row>
    <row r="8" spans="2:17" x14ac:dyDescent="0.25">
      <c r="B8" s="46"/>
      <c r="C8" s="40"/>
      <c r="D8" s="40"/>
      <c r="E8" s="40"/>
      <c r="F8" s="40"/>
      <c r="G8" s="40"/>
      <c r="H8" s="41"/>
    </row>
    <row r="9" spans="2:17" ht="15.75" thickBot="1" x14ac:dyDescent="0.3">
      <c r="B9" s="47"/>
      <c r="C9" s="48" t="s">
        <v>51</v>
      </c>
      <c r="D9" s="49" t="s">
        <v>52</v>
      </c>
      <c r="E9" s="50">
        <v>0</v>
      </c>
      <c r="F9" s="50"/>
      <c r="G9" s="50"/>
      <c r="H9" s="51"/>
    </row>
    <row r="10" spans="2:17" ht="15.75" thickBot="1" x14ac:dyDescent="0.3"/>
    <row r="11" spans="2:17" x14ac:dyDescent="0.25">
      <c r="B11" s="192" t="s">
        <v>126</v>
      </c>
      <c r="C11" s="193"/>
      <c r="D11" s="193"/>
      <c r="E11" s="193"/>
      <c r="F11" s="193"/>
      <c r="G11" s="193"/>
      <c r="H11" s="193"/>
      <c r="I11" s="194"/>
      <c r="J11" s="76"/>
      <c r="K11" s="192" t="s">
        <v>136</v>
      </c>
      <c r="L11" s="193"/>
      <c r="M11" s="193"/>
      <c r="N11" s="193"/>
      <c r="O11" s="193"/>
      <c r="P11" s="193"/>
      <c r="Q11" s="194"/>
    </row>
    <row r="12" spans="2:17" x14ac:dyDescent="0.25">
      <c r="B12" s="46"/>
      <c r="C12" s="40"/>
      <c r="D12" s="40"/>
      <c r="E12" s="40"/>
      <c r="F12" s="40"/>
      <c r="G12" s="40"/>
      <c r="H12" s="40"/>
      <c r="I12" s="41"/>
      <c r="J12" s="40"/>
      <c r="K12" s="46"/>
      <c r="L12" s="40"/>
      <c r="M12" s="40"/>
      <c r="N12" s="40"/>
      <c r="O12" s="40"/>
      <c r="P12" s="40"/>
      <c r="Q12" s="41"/>
    </row>
    <row r="13" spans="2:17" x14ac:dyDescent="0.25">
      <c r="B13" s="46"/>
      <c r="C13" s="40"/>
      <c r="D13" s="208" t="s">
        <v>105</v>
      </c>
      <c r="E13" s="208"/>
      <c r="F13" s="208"/>
      <c r="G13" s="208"/>
      <c r="H13" s="208"/>
      <c r="I13" s="129"/>
      <c r="J13" s="40"/>
      <c r="K13" s="46"/>
      <c r="L13" s="209" t="s">
        <v>105</v>
      </c>
      <c r="M13" s="209"/>
      <c r="N13" s="209"/>
      <c r="O13" s="209"/>
      <c r="P13" s="209"/>
      <c r="Q13" s="41"/>
    </row>
    <row r="14" spans="2:17" x14ac:dyDescent="0.25">
      <c r="B14" s="46"/>
      <c r="C14" s="130" t="s">
        <v>106</v>
      </c>
      <c r="D14" s="209" t="s">
        <v>107</v>
      </c>
      <c r="E14" s="209"/>
      <c r="F14" s="209"/>
      <c r="G14" s="209"/>
      <c r="H14" s="209"/>
      <c r="I14" s="129"/>
      <c r="J14" s="40"/>
      <c r="K14" s="46"/>
      <c r="L14" s="209" t="s">
        <v>140</v>
      </c>
      <c r="M14" s="209"/>
      <c r="N14" s="209"/>
      <c r="O14" s="209"/>
      <c r="P14" s="209"/>
      <c r="Q14" s="41"/>
    </row>
    <row r="15" spans="2:17" x14ac:dyDescent="0.25">
      <c r="B15" s="46"/>
      <c r="C15" s="40" t="s">
        <v>108</v>
      </c>
      <c r="D15" s="209" t="s">
        <v>109</v>
      </c>
      <c r="E15" s="209"/>
      <c r="F15" s="209"/>
      <c r="G15" s="209"/>
      <c r="H15" s="209"/>
      <c r="I15" s="129"/>
      <c r="J15" s="40"/>
      <c r="K15" s="46"/>
      <c r="L15" s="209" t="s">
        <v>139</v>
      </c>
      <c r="M15" s="209"/>
      <c r="N15" s="209"/>
      <c r="O15" s="209"/>
      <c r="P15" s="209"/>
      <c r="Q15" s="41"/>
    </row>
    <row r="16" spans="2:17" x14ac:dyDescent="0.25">
      <c r="B16" s="46"/>
      <c r="C16" s="40"/>
      <c r="D16" s="40"/>
      <c r="E16" s="40"/>
      <c r="F16" s="40"/>
      <c r="G16" s="40"/>
      <c r="H16" s="40"/>
      <c r="I16" s="41"/>
      <c r="J16" s="40"/>
      <c r="K16" s="46"/>
      <c r="L16" s="40"/>
      <c r="M16" s="40"/>
      <c r="N16" s="40"/>
      <c r="O16" s="40"/>
      <c r="P16" s="40"/>
      <c r="Q16" s="41"/>
    </row>
    <row r="17" spans="2:17" x14ac:dyDescent="0.25">
      <c r="B17" s="46"/>
      <c r="C17" s="40" t="s">
        <v>110</v>
      </c>
      <c r="D17" s="82" t="s">
        <v>111</v>
      </c>
      <c r="E17" s="40"/>
      <c r="F17" s="40"/>
      <c r="G17" s="40"/>
      <c r="H17" s="40"/>
      <c r="I17" s="41"/>
      <c r="J17" s="40"/>
      <c r="K17" s="46"/>
      <c r="L17" s="131">
        <v>4</v>
      </c>
      <c r="M17" s="132" t="s">
        <v>50</v>
      </c>
      <c r="N17" s="131" t="s">
        <v>112</v>
      </c>
      <c r="O17" s="132" t="s">
        <v>50</v>
      </c>
      <c r="P17" s="133">
        <v>84</v>
      </c>
      <c r="Q17" s="41"/>
    </row>
    <row r="18" spans="2:17" x14ac:dyDescent="0.25">
      <c r="B18" s="46"/>
      <c r="C18" s="40" t="s">
        <v>113</v>
      </c>
      <c r="D18" s="82" t="s">
        <v>114</v>
      </c>
      <c r="E18" s="40"/>
      <c r="F18" s="82"/>
      <c r="G18" s="40"/>
      <c r="H18" s="40"/>
      <c r="I18" s="41"/>
      <c r="J18" s="40"/>
      <c r="K18" s="46"/>
      <c r="L18" s="131">
        <v>-22</v>
      </c>
      <c r="M18" s="132" t="s">
        <v>50</v>
      </c>
      <c r="N18" s="134" t="s">
        <v>116</v>
      </c>
      <c r="O18" s="132" t="s">
        <v>50</v>
      </c>
      <c r="P18" s="135">
        <v>56</v>
      </c>
      <c r="Q18" s="41"/>
    </row>
    <row r="19" spans="2:17" ht="15.75" thickBot="1" x14ac:dyDescent="0.3">
      <c r="B19" s="46"/>
      <c r="C19" s="40"/>
      <c r="D19" s="40"/>
      <c r="E19" s="40"/>
      <c r="F19" s="40"/>
      <c r="G19" s="40"/>
      <c r="H19" s="40"/>
      <c r="I19" s="41"/>
      <c r="J19" s="40"/>
      <c r="K19" s="47"/>
      <c r="L19" s="50"/>
      <c r="M19" s="50"/>
      <c r="N19" s="50"/>
      <c r="O19" s="50"/>
      <c r="P19" s="50"/>
      <c r="Q19" s="51"/>
    </row>
    <row r="20" spans="2:17" ht="15.75" thickBot="1" x14ac:dyDescent="0.3">
      <c r="B20" s="46"/>
      <c r="C20" s="130" t="s">
        <v>106</v>
      </c>
      <c r="D20" s="40" t="s">
        <v>130</v>
      </c>
      <c r="E20" s="40" t="s">
        <v>108</v>
      </c>
      <c r="F20" s="40" t="s">
        <v>128</v>
      </c>
      <c r="G20" s="40"/>
      <c r="H20" s="40"/>
      <c r="I20" s="41"/>
      <c r="J20" s="40"/>
      <c r="P20" s="40"/>
      <c r="Q20" s="40"/>
    </row>
    <row r="21" spans="2:17" x14ac:dyDescent="0.25">
      <c r="B21" s="46"/>
      <c r="C21" s="40"/>
      <c r="D21" s="40" t="s">
        <v>131</v>
      </c>
      <c r="E21" s="40"/>
      <c r="F21" s="40" t="s">
        <v>129</v>
      </c>
      <c r="G21" s="40"/>
      <c r="H21" s="40"/>
      <c r="I21" s="41"/>
      <c r="J21" s="40"/>
      <c r="K21" s="192" t="s">
        <v>137</v>
      </c>
      <c r="L21" s="193"/>
      <c r="M21" s="193"/>
      <c r="N21" s="193"/>
      <c r="O21" s="193"/>
      <c r="P21" s="193"/>
      <c r="Q21" s="194"/>
    </row>
    <row r="22" spans="2:17" x14ac:dyDescent="0.25">
      <c r="B22" s="46"/>
      <c r="C22" s="40"/>
      <c r="D22" s="40"/>
      <c r="E22" s="40"/>
      <c r="F22" s="40"/>
      <c r="G22" s="40"/>
      <c r="H22" s="40"/>
      <c r="I22" s="41"/>
      <c r="J22" s="40"/>
      <c r="K22" s="46"/>
      <c r="L22" s="40"/>
      <c r="M22" s="40"/>
      <c r="N22" s="40"/>
      <c r="O22" s="40"/>
      <c r="P22" s="40"/>
      <c r="Q22" s="41"/>
    </row>
    <row r="23" spans="2:17" x14ac:dyDescent="0.25">
      <c r="B23" s="46"/>
      <c r="C23" s="131">
        <v>16.600000000000001</v>
      </c>
      <c r="D23" s="132" t="s">
        <v>50</v>
      </c>
      <c r="E23" s="131" t="s">
        <v>117</v>
      </c>
      <c r="F23" s="132" t="s">
        <v>50</v>
      </c>
      <c r="G23" s="131">
        <v>350</v>
      </c>
      <c r="H23" s="40"/>
      <c r="I23" s="41"/>
      <c r="J23" s="40"/>
      <c r="K23" s="46"/>
      <c r="L23" s="209" t="s">
        <v>105</v>
      </c>
      <c r="M23" s="209"/>
      <c r="N23" s="209"/>
      <c r="O23" s="209"/>
      <c r="P23" s="209"/>
      <c r="Q23" s="41"/>
    </row>
    <row r="24" spans="2:17" x14ac:dyDescent="0.25">
      <c r="B24" s="46"/>
      <c r="C24" s="131">
        <v>-83.4</v>
      </c>
      <c r="D24" s="132" t="s">
        <v>50</v>
      </c>
      <c r="E24" s="134" t="s">
        <v>116</v>
      </c>
      <c r="F24" s="132" t="s">
        <v>50</v>
      </c>
      <c r="G24" s="136">
        <v>250</v>
      </c>
      <c r="H24" s="40"/>
      <c r="I24" s="41"/>
      <c r="J24" s="40"/>
      <c r="K24" s="46"/>
      <c r="L24" s="209" t="s">
        <v>141</v>
      </c>
      <c r="M24" s="209"/>
      <c r="N24" s="209"/>
      <c r="O24" s="209"/>
      <c r="P24" s="209"/>
      <c r="Q24" s="41"/>
    </row>
    <row r="25" spans="2:17" ht="15.75" thickBot="1" x14ac:dyDescent="0.3">
      <c r="B25" s="47"/>
      <c r="C25" s="50"/>
      <c r="D25" s="50"/>
      <c r="E25" s="50"/>
      <c r="F25" s="50"/>
      <c r="G25" s="50"/>
      <c r="H25" s="50"/>
      <c r="I25" s="51"/>
      <c r="J25" s="40"/>
      <c r="K25" s="46"/>
      <c r="L25" s="209" t="s">
        <v>138</v>
      </c>
      <c r="M25" s="209"/>
      <c r="N25" s="209"/>
      <c r="O25" s="209"/>
      <c r="P25" s="209"/>
      <c r="Q25" s="41"/>
    </row>
    <row r="26" spans="2:17" ht="15.75" thickBot="1" x14ac:dyDescent="0.3">
      <c r="B26" s="40"/>
      <c r="C26" s="40"/>
      <c r="D26" s="40"/>
      <c r="E26" s="40"/>
      <c r="F26" s="40"/>
      <c r="G26" s="40"/>
      <c r="H26" s="40"/>
      <c r="I26" s="40"/>
      <c r="J26" s="40"/>
      <c r="K26" s="46"/>
      <c r="L26" s="40"/>
      <c r="M26" s="40"/>
      <c r="N26" s="40"/>
      <c r="O26" s="40"/>
      <c r="P26" s="40"/>
      <c r="Q26" s="41"/>
    </row>
    <row r="27" spans="2:17" x14ac:dyDescent="0.25">
      <c r="B27" s="192" t="s">
        <v>127</v>
      </c>
      <c r="C27" s="193"/>
      <c r="D27" s="193"/>
      <c r="E27" s="193"/>
      <c r="F27" s="193"/>
      <c r="G27" s="193"/>
      <c r="H27" s="193"/>
      <c r="I27" s="194"/>
      <c r="J27" s="76"/>
      <c r="K27" s="46"/>
      <c r="L27" s="131">
        <v>6</v>
      </c>
      <c r="M27" s="132" t="s">
        <v>50</v>
      </c>
      <c r="N27" s="131" t="s">
        <v>118</v>
      </c>
      <c r="O27" s="132" t="s">
        <v>50</v>
      </c>
      <c r="P27" s="133">
        <v>168</v>
      </c>
      <c r="Q27" s="41"/>
    </row>
    <row r="28" spans="2:17" x14ac:dyDescent="0.25">
      <c r="B28" s="46"/>
      <c r="C28" s="40"/>
      <c r="D28" s="40"/>
      <c r="E28" s="40"/>
      <c r="F28" s="40"/>
      <c r="G28" s="40"/>
      <c r="H28" s="40"/>
      <c r="I28" s="41"/>
      <c r="J28" s="40"/>
      <c r="K28" s="46"/>
      <c r="L28" s="131">
        <v>-18</v>
      </c>
      <c r="M28" s="132" t="s">
        <v>50</v>
      </c>
      <c r="N28" s="134" t="s">
        <v>116</v>
      </c>
      <c r="O28" s="132" t="s">
        <v>50</v>
      </c>
      <c r="P28" s="135">
        <v>144</v>
      </c>
      <c r="Q28" s="41"/>
    </row>
    <row r="29" spans="2:17" ht="15.75" thickBot="1" x14ac:dyDescent="0.3">
      <c r="B29" s="46"/>
      <c r="C29" s="40"/>
      <c r="D29" s="209" t="s">
        <v>105</v>
      </c>
      <c r="E29" s="209"/>
      <c r="F29" s="209"/>
      <c r="G29" s="209"/>
      <c r="H29" s="209"/>
      <c r="I29" s="129"/>
      <c r="J29" s="40"/>
      <c r="K29" s="47"/>
      <c r="L29" s="50"/>
      <c r="M29" s="50"/>
      <c r="N29" s="50"/>
      <c r="O29" s="50"/>
      <c r="P29" s="50"/>
      <c r="Q29" s="51"/>
    </row>
    <row r="30" spans="2:17" x14ac:dyDescent="0.25">
      <c r="B30" s="46"/>
      <c r="C30" s="130" t="s">
        <v>106</v>
      </c>
      <c r="D30" s="209" t="s">
        <v>119</v>
      </c>
      <c r="E30" s="209"/>
      <c r="F30" s="209"/>
      <c r="G30" s="209"/>
      <c r="H30" s="209"/>
      <c r="I30" s="129"/>
      <c r="J30" s="40"/>
      <c r="K30" s="40"/>
      <c r="L30" s="40"/>
      <c r="M30" s="40"/>
      <c r="N30" s="40"/>
      <c r="O30" s="40"/>
      <c r="P30" s="40"/>
      <c r="Q30" s="40"/>
    </row>
    <row r="31" spans="2:17" x14ac:dyDescent="0.25">
      <c r="B31" s="46"/>
      <c r="C31" s="40" t="s">
        <v>108</v>
      </c>
      <c r="D31" s="208" t="s">
        <v>120</v>
      </c>
      <c r="E31" s="208"/>
      <c r="F31" s="208"/>
      <c r="G31" s="208"/>
      <c r="H31" s="208"/>
      <c r="I31" s="129"/>
      <c r="J31" s="40"/>
    </row>
    <row r="32" spans="2:17" x14ac:dyDescent="0.25">
      <c r="B32" s="46"/>
      <c r="C32" s="40"/>
      <c r="D32" s="40"/>
      <c r="E32" s="40"/>
      <c r="F32" s="40"/>
      <c r="G32" s="40"/>
      <c r="H32" s="40"/>
      <c r="I32" s="41"/>
      <c r="J32" s="40"/>
    </row>
    <row r="33" spans="2:30" x14ac:dyDescent="0.25">
      <c r="B33" s="46"/>
      <c r="C33" s="40" t="s">
        <v>110</v>
      </c>
      <c r="D33" s="82" t="s">
        <v>111</v>
      </c>
      <c r="E33" s="40"/>
      <c r="F33" s="40"/>
      <c r="G33" s="40"/>
      <c r="H33" s="40"/>
      <c r="I33" s="41"/>
      <c r="J33" s="40"/>
    </row>
    <row r="34" spans="2:30" x14ac:dyDescent="0.25">
      <c r="B34" s="46"/>
      <c r="C34" s="40" t="s">
        <v>113</v>
      </c>
      <c r="D34" s="82" t="s">
        <v>115</v>
      </c>
      <c r="E34" s="40"/>
      <c r="G34" s="40"/>
      <c r="H34" s="40"/>
      <c r="I34" s="41"/>
      <c r="J34" s="40"/>
    </row>
    <row r="35" spans="2:30" x14ac:dyDescent="0.25">
      <c r="B35" s="46"/>
      <c r="C35" s="40"/>
      <c r="D35" s="40"/>
      <c r="E35" s="40"/>
      <c r="F35" s="40"/>
      <c r="G35" s="40"/>
      <c r="H35" s="40"/>
      <c r="I35" s="41"/>
      <c r="J35" s="40"/>
    </row>
    <row r="36" spans="2:30" x14ac:dyDescent="0.25">
      <c r="B36" s="46"/>
      <c r="C36" s="130" t="s">
        <v>106</v>
      </c>
      <c r="D36" s="40" t="s">
        <v>133</v>
      </c>
      <c r="E36" s="40" t="s">
        <v>108</v>
      </c>
      <c r="F36" s="40" t="s">
        <v>132</v>
      </c>
      <c r="G36" s="40"/>
      <c r="H36" s="40"/>
      <c r="I36" s="41"/>
      <c r="J36" s="40"/>
    </row>
    <row r="37" spans="2:30" x14ac:dyDescent="0.25">
      <c r="B37" s="46"/>
      <c r="C37" s="40"/>
      <c r="D37" s="40" t="s">
        <v>134</v>
      </c>
      <c r="E37" s="40"/>
      <c r="F37" s="40" t="s">
        <v>135</v>
      </c>
      <c r="G37" s="40"/>
      <c r="H37" s="40"/>
      <c r="I37" s="41"/>
      <c r="J37" s="40"/>
    </row>
    <row r="38" spans="2:30" x14ac:dyDescent="0.25">
      <c r="B38" s="46"/>
      <c r="C38" s="40"/>
      <c r="D38" s="40"/>
      <c r="E38" s="40"/>
      <c r="F38" s="40"/>
      <c r="G38" s="40"/>
      <c r="H38" s="40"/>
      <c r="I38" s="41"/>
      <c r="J38" s="40"/>
    </row>
    <row r="39" spans="2:30" x14ac:dyDescent="0.25">
      <c r="B39" s="46"/>
      <c r="C39" s="131">
        <v>14.3</v>
      </c>
      <c r="D39" s="132" t="s">
        <v>50</v>
      </c>
      <c r="E39" s="131" t="s">
        <v>121</v>
      </c>
      <c r="F39" s="132" t="s">
        <v>50</v>
      </c>
      <c r="G39" s="131">
        <v>300</v>
      </c>
      <c r="H39" s="40"/>
      <c r="I39" s="41"/>
      <c r="J39" s="40"/>
    </row>
    <row r="40" spans="2:30" x14ac:dyDescent="0.25">
      <c r="B40" s="46"/>
      <c r="C40" s="131">
        <v>-35.700000000000003</v>
      </c>
      <c r="D40" s="132" t="s">
        <v>50</v>
      </c>
      <c r="E40" s="134" t="s">
        <v>116</v>
      </c>
      <c r="F40" s="132" t="s">
        <v>50</v>
      </c>
      <c r="G40" s="136">
        <v>250</v>
      </c>
      <c r="H40" s="40"/>
      <c r="I40" s="41"/>
      <c r="W40" s="40"/>
      <c r="X40" s="40"/>
      <c r="Y40" s="40"/>
      <c r="Z40" s="40"/>
      <c r="AA40" s="40"/>
      <c r="AB40" s="40"/>
      <c r="AC40" s="40"/>
      <c r="AD40" s="40"/>
    </row>
    <row r="41" spans="2:30" ht="15.75" thickBot="1" x14ac:dyDescent="0.3">
      <c r="B41" s="47"/>
      <c r="C41" s="50"/>
      <c r="D41" s="50"/>
      <c r="E41" s="50"/>
      <c r="F41" s="50"/>
      <c r="G41" s="50"/>
      <c r="H41" s="50"/>
      <c r="I41" s="51"/>
      <c r="W41" s="40"/>
      <c r="X41" s="40"/>
      <c r="Y41" s="40"/>
      <c r="Z41" s="40"/>
      <c r="AA41" s="40"/>
      <c r="AB41" s="40"/>
      <c r="AC41" s="40"/>
      <c r="AD41" s="40"/>
    </row>
  </sheetData>
  <mergeCells count="17">
    <mergeCell ref="B2:H2"/>
    <mergeCell ref="B27:I27"/>
    <mergeCell ref="D29:H29"/>
    <mergeCell ref="D30:H30"/>
    <mergeCell ref="D31:H31"/>
    <mergeCell ref="D15:H15"/>
    <mergeCell ref="B11:I11"/>
    <mergeCell ref="L15:P15"/>
    <mergeCell ref="K21:Q21"/>
    <mergeCell ref="L23:P23"/>
    <mergeCell ref="L24:P24"/>
    <mergeCell ref="L25:P25"/>
    <mergeCell ref="K11:Q11"/>
    <mergeCell ref="D13:H13"/>
    <mergeCell ref="L13:P13"/>
    <mergeCell ref="D14:H14"/>
    <mergeCell ref="L14:P1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8"/>
  <sheetViews>
    <sheetView zoomScale="55" zoomScaleNormal="55" workbookViewId="0">
      <selection activeCell="E3" sqref="E3"/>
    </sheetView>
  </sheetViews>
  <sheetFormatPr defaultRowHeight="15" x14ac:dyDescent="0.25"/>
  <cols>
    <col min="1" max="1" width="2.7109375" customWidth="1"/>
    <col min="2" max="2" width="5.5703125" bestFit="1" customWidth="1"/>
    <col min="3" max="3" width="6.42578125" bestFit="1" customWidth="1"/>
    <col min="4" max="4" width="6.85546875" bestFit="1" customWidth="1"/>
    <col min="5" max="5" width="9" bestFit="1" customWidth="1"/>
    <col min="6" max="6" width="9.42578125" bestFit="1" customWidth="1"/>
    <col min="7" max="7" width="5.85546875" bestFit="1" customWidth="1"/>
    <col min="8" max="8" width="3.140625" customWidth="1"/>
    <col min="9" max="9" width="2.7109375" bestFit="1" customWidth="1"/>
    <col min="10" max="10" width="10.28515625" bestFit="1" customWidth="1"/>
    <col min="11" max="11" width="9.42578125" bestFit="1" customWidth="1"/>
    <col min="12" max="12" width="2.7109375" bestFit="1" customWidth="1"/>
    <col min="13" max="13" width="4.28515625" bestFit="1" customWidth="1"/>
    <col min="14" max="14" width="2.7109375" customWidth="1"/>
    <col min="15" max="15" width="2.7109375" bestFit="1" customWidth="1"/>
    <col min="16" max="17" width="6.42578125" bestFit="1" customWidth="1"/>
    <col min="18" max="18" width="2.7109375" bestFit="1" customWidth="1"/>
    <col min="19" max="19" width="4.28515625" bestFit="1" customWidth="1"/>
    <col min="20" max="20" width="2.42578125" bestFit="1" customWidth="1"/>
    <col min="21" max="21" width="6.42578125" bestFit="1" customWidth="1"/>
    <col min="22" max="22" width="2.7109375" customWidth="1"/>
    <col min="23" max="23" width="5.85546875" bestFit="1" customWidth="1"/>
    <col min="24" max="24" width="4.5703125" bestFit="1" customWidth="1"/>
    <col min="25" max="25" width="5.140625" bestFit="1" customWidth="1"/>
    <col min="26" max="26" width="8.140625" bestFit="1" customWidth="1"/>
    <col min="27" max="27" width="10.28515625" bestFit="1" customWidth="1"/>
    <col min="28" max="28" width="6.42578125" bestFit="1" customWidth="1"/>
  </cols>
  <sheetData>
    <row r="1" spans="2:28" ht="15.75" thickBot="1" x14ac:dyDescent="0.3"/>
    <row r="2" spans="2:28" x14ac:dyDescent="0.25">
      <c r="B2" s="142" t="s">
        <v>66</v>
      </c>
      <c r="C2" s="64" t="s">
        <v>12</v>
      </c>
      <c r="D2" s="64" t="s">
        <v>13</v>
      </c>
      <c r="E2" s="64" t="s">
        <v>15</v>
      </c>
      <c r="F2" s="64" t="s">
        <v>17</v>
      </c>
      <c r="G2" s="65" t="s">
        <v>18</v>
      </c>
      <c r="I2" s="197" t="s">
        <v>80</v>
      </c>
      <c r="J2" s="198"/>
      <c r="K2" s="198"/>
      <c r="L2" s="198"/>
      <c r="M2" s="199"/>
      <c r="O2" s="210" t="s">
        <v>87</v>
      </c>
      <c r="P2" s="211"/>
      <c r="Q2" s="211"/>
      <c r="R2" s="211"/>
      <c r="S2" s="211"/>
      <c r="T2" s="211"/>
      <c r="U2" s="212"/>
      <c r="W2" s="142" t="s">
        <v>68</v>
      </c>
      <c r="X2" s="64" t="s">
        <v>12</v>
      </c>
      <c r="Y2" s="64" t="s">
        <v>13</v>
      </c>
      <c r="Z2" s="64" t="s">
        <v>15</v>
      </c>
      <c r="AA2" s="64" t="s">
        <v>17</v>
      </c>
      <c r="AB2" s="65" t="s">
        <v>18</v>
      </c>
    </row>
    <row r="3" spans="2:28" x14ac:dyDescent="0.25">
      <c r="B3" s="42">
        <v>0</v>
      </c>
      <c r="C3" s="66">
        <v>50</v>
      </c>
      <c r="D3" s="66">
        <v>100</v>
      </c>
      <c r="E3" s="66">
        <v>0</v>
      </c>
      <c r="F3" s="66">
        <v>0</v>
      </c>
      <c r="G3" s="67">
        <v>0</v>
      </c>
      <c r="I3" s="71"/>
      <c r="J3" s="40">
        <f t="array" ref="J3:K4">$E$22:$F$23</f>
        <v>0.15000000000000002</v>
      </c>
      <c r="K3" s="40">
        <v>-2.5000000000000001E-2</v>
      </c>
      <c r="L3" s="40"/>
      <c r="M3" s="72">
        <f t="array" ref="M3:M4">C4:C5</f>
        <v>7</v>
      </c>
      <c r="O3" s="71"/>
      <c r="P3" s="40"/>
      <c r="Q3" s="40"/>
      <c r="R3" s="40"/>
      <c r="S3" s="40">
        <f t="array" ref="S3:S4">C4:C5</f>
        <v>7</v>
      </c>
      <c r="T3" s="40"/>
      <c r="U3" s="72"/>
      <c r="W3" s="42">
        <v>0</v>
      </c>
      <c r="X3" s="66">
        <f>MMULT($B$26:$C$26,C4:C5)-C3</f>
        <v>0</v>
      </c>
      <c r="Y3" s="66">
        <f t="shared" ref="Y3:AB3" si="0">MMULT($B$26:$C$26,D4:D5)-D3</f>
        <v>0</v>
      </c>
      <c r="Z3" s="66">
        <f>-MMULT($B$26:$C$26,E4:E5)-E3</f>
        <v>5.0000000000000009</v>
      </c>
      <c r="AA3" s="66">
        <f>-MMULT($B$26:$C$26,F4:F5)-F3</f>
        <v>7.5</v>
      </c>
      <c r="AB3" s="67">
        <f t="shared" si="0"/>
        <v>320</v>
      </c>
    </row>
    <row r="4" spans="2:28" x14ac:dyDescent="0.25">
      <c r="B4" s="42">
        <v>1</v>
      </c>
      <c r="C4" s="66">
        <v>7</v>
      </c>
      <c r="D4" s="66">
        <v>2</v>
      </c>
      <c r="E4" s="66">
        <v>-1</v>
      </c>
      <c r="F4" s="66">
        <v>0</v>
      </c>
      <c r="G4" s="67">
        <v>28</v>
      </c>
      <c r="I4" s="71" t="s">
        <v>81</v>
      </c>
      <c r="J4" s="40">
        <v>-2.5000000000000001E-2</v>
      </c>
      <c r="K4" s="40">
        <v>8.7500000000000008E-2</v>
      </c>
      <c r="L4" s="40" t="s">
        <v>82</v>
      </c>
      <c r="M4" s="72">
        <v>2</v>
      </c>
      <c r="O4" s="71" t="s">
        <v>81</v>
      </c>
      <c r="P4" s="40">
        <f t="array" ref="P4:Q4">B26:C26</f>
        <v>5.0000000000000009</v>
      </c>
      <c r="Q4" s="40">
        <v>7.5</v>
      </c>
      <c r="R4" s="40" t="s">
        <v>82</v>
      </c>
      <c r="S4" s="40">
        <v>2</v>
      </c>
      <c r="T4" s="40" t="s">
        <v>88</v>
      </c>
      <c r="U4" s="72">
        <f>C3</f>
        <v>50</v>
      </c>
      <c r="W4" s="42">
        <v>1</v>
      </c>
      <c r="X4" s="66">
        <f t="array" ref="X4:X5">MMULT($E$22:$F$23,C4:C5)</f>
        <v>1.0000000000000002</v>
      </c>
      <c r="Y4" s="66">
        <f t="array" ref="Y4:Y5">MMULT($E$22:$F$23,D4:D5)</f>
        <v>0</v>
      </c>
      <c r="Z4" s="66">
        <f t="array" ref="Z4:Z5">MMULT($E$22:$F$23,E4:E5)</f>
        <v>-0.15000000000000002</v>
      </c>
      <c r="AA4" s="66">
        <f t="array" ref="AA4:AA5">MMULT($E$22:$F$23,F4:F5)</f>
        <v>2.5000000000000001E-2</v>
      </c>
      <c r="AB4" s="67">
        <f t="array" ref="AB4:AB5">MMULT($E$22:$F$23,G4:G5)</f>
        <v>3.600000000000001</v>
      </c>
    </row>
    <row r="5" spans="2:28" ht="15.75" thickBot="1" x14ac:dyDescent="0.3">
      <c r="B5" s="68">
        <v>2</v>
      </c>
      <c r="C5" s="69">
        <v>2</v>
      </c>
      <c r="D5" s="69">
        <v>12</v>
      </c>
      <c r="E5" s="69">
        <v>0</v>
      </c>
      <c r="F5" s="69">
        <v>-1</v>
      </c>
      <c r="G5" s="70">
        <v>24</v>
      </c>
      <c r="I5" s="71"/>
      <c r="J5" s="40"/>
      <c r="K5" s="40"/>
      <c r="L5" s="40"/>
      <c r="M5" s="72"/>
      <c r="O5" s="71"/>
      <c r="P5" s="40"/>
      <c r="Q5" s="40"/>
      <c r="R5" s="40"/>
      <c r="S5" s="40"/>
      <c r="T5" s="40"/>
      <c r="U5" s="72"/>
      <c r="W5" s="68">
        <v>2</v>
      </c>
      <c r="X5" s="69">
        <v>0</v>
      </c>
      <c r="Y5" s="69">
        <v>1</v>
      </c>
      <c r="Z5" s="69">
        <v>2.5000000000000001E-2</v>
      </c>
      <c r="AA5" s="69">
        <v>-8.7500000000000008E-2</v>
      </c>
      <c r="AB5" s="70">
        <v>1.4</v>
      </c>
    </row>
    <row r="6" spans="2:28" x14ac:dyDescent="0.25">
      <c r="I6" s="71"/>
      <c r="J6" s="40">
        <f t="array" ref="J6:J7">MMULT(J3:K4,M3:M4)</f>
        <v>1.0000000000000002</v>
      </c>
      <c r="K6" s="40"/>
      <c r="L6" s="40"/>
      <c r="M6" s="72"/>
      <c r="O6" s="73" t="s">
        <v>81</v>
      </c>
      <c r="P6" s="74">
        <f>MMULT($P$4:$Q$4,S3:S4)-U4</f>
        <v>0</v>
      </c>
      <c r="Q6" s="74"/>
      <c r="R6" s="74"/>
      <c r="S6" s="74"/>
      <c r="T6" s="74"/>
      <c r="U6" s="75"/>
    </row>
    <row r="7" spans="2:28" x14ac:dyDescent="0.25">
      <c r="B7" s="197" t="s">
        <v>69</v>
      </c>
      <c r="C7" s="199"/>
      <c r="E7" s="197" t="s">
        <v>70</v>
      </c>
      <c r="F7" s="199"/>
      <c r="I7" s="73" t="s">
        <v>81</v>
      </c>
      <c r="J7" s="74">
        <v>0</v>
      </c>
      <c r="K7" s="74"/>
      <c r="L7" s="74"/>
      <c r="M7" s="75"/>
    </row>
    <row r="8" spans="2:28" x14ac:dyDescent="0.25">
      <c r="B8" s="73" t="str">
        <f>E2</f>
        <v>e1</v>
      </c>
      <c r="C8" s="75" t="str">
        <f>F2</f>
        <v>e2</v>
      </c>
      <c r="E8" s="73" t="str">
        <f>C2</f>
        <v>x1</v>
      </c>
      <c r="F8" s="75" t="str">
        <f>D2</f>
        <v>x2</v>
      </c>
      <c r="O8" s="210" t="s">
        <v>89</v>
      </c>
      <c r="P8" s="211"/>
      <c r="Q8" s="211"/>
      <c r="R8" s="211"/>
      <c r="S8" s="211"/>
      <c r="T8" s="211"/>
      <c r="U8" s="212"/>
    </row>
    <row r="9" spans="2:28" x14ac:dyDescent="0.25">
      <c r="I9" s="197" t="s">
        <v>83</v>
      </c>
      <c r="J9" s="198"/>
      <c r="K9" s="198"/>
      <c r="L9" s="198"/>
      <c r="M9" s="199"/>
      <c r="O9" s="71"/>
      <c r="P9" s="40"/>
      <c r="Q9" s="40"/>
      <c r="R9" s="40"/>
      <c r="S9" s="40">
        <f t="array" ref="S9:S10">D4:D5</f>
        <v>2</v>
      </c>
      <c r="T9" s="40"/>
      <c r="U9" s="72"/>
    </row>
    <row r="10" spans="2:28" x14ac:dyDescent="0.25">
      <c r="B10" s="197" t="s">
        <v>74</v>
      </c>
      <c r="C10" s="199"/>
      <c r="E10" s="197" t="s">
        <v>75</v>
      </c>
      <c r="F10" s="199"/>
      <c r="I10" s="71"/>
      <c r="J10" s="40">
        <f t="array" ref="J10:K11">$E$22:$F$23</f>
        <v>0.15000000000000002</v>
      </c>
      <c r="K10" s="40">
        <v>-2.5000000000000001E-2</v>
      </c>
      <c r="L10" s="40"/>
      <c r="M10" s="72">
        <f t="array" ref="M10:M11">D4:D5</f>
        <v>2</v>
      </c>
      <c r="O10" s="71" t="s">
        <v>81</v>
      </c>
      <c r="P10" s="40">
        <f t="array" ref="P10:Q10">B26:C26</f>
        <v>5.0000000000000009</v>
      </c>
      <c r="Q10" s="40">
        <v>7.5</v>
      </c>
      <c r="R10" s="40" t="s">
        <v>82</v>
      </c>
      <c r="S10" s="40">
        <v>12</v>
      </c>
      <c r="T10" s="40" t="s">
        <v>88</v>
      </c>
      <c r="U10" s="72">
        <f>D3</f>
        <v>100</v>
      </c>
    </row>
    <row r="11" spans="2:28" x14ac:dyDescent="0.25">
      <c r="B11" s="73">
        <f>E3</f>
        <v>0</v>
      </c>
      <c r="C11" s="75">
        <f>F3</f>
        <v>0</v>
      </c>
      <c r="E11" s="73">
        <f>C3</f>
        <v>50</v>
      </c>
      <c r="F11" s="75">
        <f>D3</f>
        <v>100</v>
      </c>
      <c r="I11" s="71" t="s">
        <v>81</v>
      </c>
      <c r="J11" s="40">
        <v>-2.5000000000000001E-2</v>
      </c>
      <c r="K11" s="40">
        <v>8.7500000000000008E-2</v>
      </c>
      <c r="L11" s="40" t="s">
        <v>82</v>
      </c>
      <c r="M11" s="72">
        <v>12</v>
      </c>
      <c r="O11" s="71"/>
      <c r="P11" s="40"/>
      <c r="Q11" s="40"/>
      <c r="R11" s="40"/>
      <c r="S11" s="40"/>
      <c r="T11" s="40"/>
      <c r="U11" s="72"/>
    </row>
    <row r="12" spans="2:28" x14ac:dyDescent="0.25">
      <c r="I12" s="71"/>
      <c r="J12" s="40"/>
      <c r="K12" s="40"/>
      <c r="L12" s="40"/>
      <c r="M12" s="72"/>
      <c r="O12" s="73" t="s">
        <v>81</v>
      </c>
      <c r="P12" s="74">
        <f>MMULT($P$4:$Q$4,S9:S10)-U10</f>
        <v>0</v>
      </c>
      <c r="Q12" s="74"/>
      <c r="R12" s="74"/>
      <c r="S12" s="74"/>
      <c r="T12" s="74"/>
      <c r="U12" s="75"/>
    </row>
    <row r="13" spans="2:28" x14ac:dyDescent="0.25">
      <c r="B13" s="197" t="s">
        <v>71</v>
      </c>
      <c r="C13" s="199"/>
      <c r="E13" s="197" t="s">
        <v>72</v>
      </c>
      <c r="F13" s="199"/>
      <c r="I13" s="71"/>
      <c r="J13" s="40">
        <f t="array" ref="J13:J14">MMULT(J10:K11,M10:M11)</f>
        <v>0</v>
      </c>
      <c r="K13" s="40"/>
      <c r="L13" s="40"/>
      <c r="M13" s="72"/>
    </row>
    <row r="14" spans="2:28" x14ac:dyDescent="0.25">
      <c r="B14" s="71">
        <f t="array" ref="B14:B15">E4:E5</f>
        <v>-1</v>
      </c>
      <c r="C14" s="72">
        <f t="array" ref="C14:C15">F4:F5</f>
        <v>0</v>
      </c>
      <c r="E14" s="71">
        <f t="array" ref="E14:E15">C4:C5</f>
        <v>7</v>
      </c>
      <c r="F14" s="72">
        <f t="array" ref="F14:F15">D4:D5</f>
        <v>2</v>
      </c>
      <c r="I14" s="73" t="s">
        <v>81</v>
      </c>
      <c r="J14" s="74">
        <v>1</v>
      </c>
      <c r="K14" s="74"/>
      <c r="L14" s="74"/>
      <c r="M14" s="75"/>
      <c r="O14" s="197" t="s">
        <v>90</v>
      </c>
      <c r="P14" s="198"/>
      <c r="Q14" s="198"/>
      <c r="R14" s="198"/>
      <c r="S14" s="199"/>
      <c r="T14" s="76"/>
    </row>
    <row r="15" spans="2:28" x14ac:dyDescent="0.25">
      <c r="B15" s="73">
        <v>0</v>
      </c>
      <c r="C15" s="75">
        <v>-1</v>
      </c>
      <c r="E15" s="73">
        <v>2</v>
      </c>
      <c r="F15" s="75">
        <v>12</v>
      </c>
      <c r="O15" s="71"/>
      <c r="P15" s="40"/>
      <c r="Q15" s="40"/>
      <c r="R15" s="40"/>
      <c r="S15" s="72">
        <f t="array" ref="S15:S16">B18:B19</f>
        <v>28</v>
      </c>
    </row>
    <row r="16" spans="2:28" x14ac:dyDescent="0.25">
      <c r="I16" s="197" t="s">
        <v>84</v>
      </c>
      <c r="J16" s="198"/>
      <c r="K16" s="198"/>
      <c r="L16" s="198"/>
      <c r="M16" s="199"/>
      <c r="O16" s="71" t="s">
        <v>81</v>
      </c>
      <c r="P16" s="40">
        <f t="array" ref="P16:Q16">B26:C26</f>
        <v>5.0000000000000009</v>
      </c>
      <c r="Q16" s="40">
        <v>7.5</v>
      </c>
      <c r="R16" s="40" t="s">
        <v>82</v>
      </c>
      <c r="S16" s="72">
        <v>24</v>
      </c>
    </row>
    <row r="17" spans="2:19" x14ac:dyDescent="0.25">
      <c r="B17" s="77" t="s">
        <v>73</v>
      </c>
      <c r="D17" s="77" t="s">
        <v>76</v>
      </c>
      <c r="F17" s="197" t="s">
        <v>77</v>
      </c>
      <c r="G17" s="199"/>
      <c r="I17" s="71"/>
      <c r="J17" s="40">
        <f t="array" ref="J17:K18">$E$22:$F$23</f>
        <v>0.15000000000000002</v>
      </c>
      <c r="K17" s="40">
        <v>-2.5000000000000001E-2</v>
      </c>
      <c r="L17" s="40"/>
      <c r="M17" s="72">
        <f t="array" ref="M17:M18">E4:E5</f>
        <v>-1</v>
      </c>
      <c r="O17" s="71"/>
      <c r="P17" s="40"/>
      <c r="Q17" s="40"/>
      <c r="R17" s="40"/>
      <c r="S17" s="72"/>
    </row>
    <row r="18" spans="2:19" x14ac:dyDescent="0.25">
      <c r="B18" s="78">
        <f t="array" ref="B18:B19">G4:G5</f>
        <v>28</v>
      </c>
      <c r="D18" s="79">
        <f>(E14*F15)-(F14*E15)</f>
        <v>80</v>
      </c>
      <c r="F18" s="71">
        <f>F15</f>
        <v>12</v>
      </c>
      <c r="G18" s="72">
        <f>-E15</f>
        <v>-2</v>
      </c>
      <c r="I18" s="71" t="s">
        <v>81</v>
      </c>
      <c r="J18" s="40">
        <v>-2.5000000000000001E-2</v>
      </c>
      <c r="K18" s="40">
        <v>8.7500000000000008E-2</v>
      </c>
      <c r="L18" s="40" t="s">
        <v>82</v>
      </c>
      <c r="M18" s="72">
        <v>0</v>
      </c>
      <c r="O18" s="73" t="s">
        <v>81</v>
      </c>
      <c r="P18" s="74">
        <f t="array" ref="P18">MMULT(P16:Q16,S15:S16)</f>
        <v>320</v>
      </c>
      <c r="Q18" s="74"/>
      <c r="R18" s="74"/>
      <c r="S18" s="75"/>
    </row>
    <row r="19" spans="2:19" x14ac:dyDescent="0.25">
      <c r="B19" s="79">
        <v>24</v>
      </c>
      <c r="F19" s="73">
        <f>-F14</f>
        <v>-2</v>
      </c>
      <c r="G19" s="75">
        <f>E14</f>
        <v>7</v>
      </c>
      <c r="I19" s="71"/>
      <c r="J19" s="40"/>
      <c r="K19" s="40"/>
      <c r="L19" s="40"/>
      <c r="M19" s="72"/>
    </row>
    <row r="20" spans="2:19" x14ac:dyDescent="0.25">
      <c r="I20" s="71"/>
      <c r="J20" s="40">
        <f t="array" ref="J20:J21">MMULT(J17:K18,M17:M18)</f>
        <v>-0.15000000000000002</v>
      </c>
      <c r="K20" s="40"/>
      <c r="L20" s="40"/>
      <c r="M20" s="72"/>
      <c r="O20" s="197" t="s">
        <v>91</v>
      </c>
      <c r="P20" s="198"/>
      <c r="Q20" s="199"/>
      <c r="R20" s="76"/>
    </row>
    <row r="21" spans="2:19" x14ac:dyDescent="0.25">
      <c r="B21" s="197" t="s">
        <v>78</v>
      </c>
      <c r="C21" s="199"/>
      <c r="E21" s="197" t="s">
        <v>79</v>
      </c>
      <c r="F21" s="199"/>
      <c r="I21" s="73" t="s">
        <v>81</v>
      </c>
      <c r="J21" s="74">
        <v>2.5000000000000001E-2</v>
      </c>
      <c r="K21" s="74"/>
      <c r="L21" s="74"/>
      <c r="M21" s="75"/>
      <c r="O21" s="71" t="s">
        <v>81</v>
      </c>
      <c r="P21" s="40">
        <f t="array" ref="P21:Q21">$B$26:$C$26</f>
        <v>5.0000000000000009</v>
      </c>
      <c r="Q21" s="72">
        <v>7.5</v>
      </c>
    </row>
    <row r="22" spans="2:19" x14ac:dyDescent="0.25">
      <c r="B22" s="71">
        <f t="array" ref="B22:C23">TRANSPOSE(F18:G19)</f>
        <v>12</v>
      </c>
      <c r="C22" s="72">
        <v>-2</v>
      </c>
      <c r="E22" s="71">
        <f t="array" ref="E22:F23">(1/D18)*F18:G19</f>
        <v>0.15000000000000002</v>
      </c>
      <c r="F22" s="72">
        <v>-2.5000000000000001E-2</v>
      </c>
      <c r="O22" s="71"/>
      <c r="P22" s="40"/>
      <c r="Q22" s="72"/>
    </row>
    <row r="23" spans="2:19" x14ac:dyDescent="0.25">
      <c r="B23" s="73">
        <v>-2</v>
      </c>
      <c r="C23" s="75">
        <v>7</v>
      </c>
      <c r="E23" s="73">
        <v>-2.5000000000000001E-2</v>
      </c>
      <c r="F23" s="75">
        <v>8.7500000000000008E-2</v>
      </c>
      <c r="I23" s="197" t="s">
        <v>85</v>
      </c>
      <c r="J23" s="198"/>
      <c r="K23" s="198"/>
      <c r="L23" s="198"/>
      <c r="M23" s="199"/>
      <c r="O23" s="73" t="s">
        <v>81</v>
      </c>
      <c r="P23" s="74">
        <f>P21</f>
        <v>5.0000000000000009</v>
      </c>
      <c r="Q23" s="75"/>
    </row>
    <row r="24" spans="2:19" x14ac:dyDescent="0.25">
      <c r="I24" s="71"/>
      <c r="J24" s="40">
        <f t="array" ref="J24:K25">$E$22:$F$23</f>
        <v>0.15000000000000002</v>
      </c>
      <c r="K24" s="40">
        <v>-2.5000000000000001E-2</v>
      </c>
      <c r="L24" s="40"/>
      <c r="M24" s="72">
        <f t="array" ref="M24:M25">F4:F5</f>
        <v>0</v>
      </c>
    </row>
    <row r="25" spans="2:19" x14ac:dyDescent="0.25">
      <c r="B25" s="197" t="s">
        <v>86</v>
      </c>
      <c r="C25" s="199"/>
      <c r="I25" s="71" t="s">
        <v>81</v>
      </c>
      <c r="J25" s="40">
        <v>-2.5000000000000001E-2</v>
      </c>
      <c r="K25" s="40">
        <v>8.7500000000000008E-2</v>
      </c>
      <c r="L25" s="40" t="s">
        <v>82</v>
      </c>
      <c r="M25" s="72">
        <v>-1</v>
      </c>
      <c r="O25" s="197" t="s">
        <v>92</v>
      </c>
      <c r="P25" s="198"/>
      <c r="Q25" s="199"/>
    </row>
    <row r="26" spans="2:19" x14ac:dyDescent="0.25">
      <c r="B26" s="73">
        <f t="array" ref="B26:C26">MMULT(E11:F11,E22:F23)</f>
        <v>5.0000000000000009</v>
      </c>
      <c r="C26" s="75">
        <v>7.5</v>
      </c>
      <c r="I26" s="71"/>
      <c r="J26" s="40"/>
      <c r="K26" s="40"/>
      <c r="L26" s="40"/>
      <c r="M26" s="72"/>
      <c r="O26" s="71" t="s">
        <v>81</v>
      </c>
      <c r="P26" s="40">
        <f t="array" ref="P26:Q26">$B$26:$C$26</f>
        <v>5.0000000000000009</v>
      </c>
      <c r="Q26" s="72">
        <v>7.5</v>
      </c>
    </row>
    <row r="27" spans="2:19" x14ac:dyDescent="0.25">
      <c r="I27" s="71"/>
      <c r="J27" s="40">
        <f t="array" ref="J27:J28">MMULT(J24:K25,M24:M25)</f>
        <v>2.5000000000000001E-2</v>
      </c>
      <c r="K27" s="40"/>
      <c r="L27" s="40"/>
      <c r="M27" s="72"/>
      <c r="O27" s="71"/>
      <c r="P27" s="40"/>
      <c r="Q27" s="72"/>
    </row>
    <row r="28" spans="2:19" x14ac:dyDescent="0.25">
      <c r="I28" s="73" t="s">
        <v>81</v>
      </c>
      <c r="J28" s="74">
        <v>-8.7500000000000008E-2</v>
      </c>
      <c r="K28" s="74"/>
      <c r="L28" s="74"/>
      <c r="M28" s="75"/>
      <c r="O28" s="73" t="s">
        <v>81</v>
      </c>
      <c r="P28" s="74">
        <f>Q26</f>
        <v>7.5</v>
      </c>
      <c r="Q28" s="75"/>
    </row>
  </sheetData>
  <mergeCells count="19">
    <mergeCell ref="I23:M23"/>
    <mergeCell ref="B25:C25"/>
    <mergeCell ref="F17:G17"/>
    <mergeCell ref="B21:C21"/>
    <mergeCell ref="E21:F21"/>
    <mergeCell ref="O2:U2"/>
    <mergeCell ref="O8:U8"/>
    <mergeCell ref="O14:S14"/>
    <mergeCell ref="O20:Q20"/>
    <mergeCell ref="O25:Q25"/>
    <mergeCell ref="I2:M2"/>
    <mergeCell ref="I9:M9"/>
    <mergeCell ref="I16:M16"/>
    <mergeCell ref="B7:C7"/>
    <mergeCell ref="E7:F7"/>
    <mergeCell ref="B13:C13"/>
    <mergeCell ref="E13:F13"/>
    <mergeCell ref="B10:C10"/>
    <mergeCell ref="E10:F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61"/>
  <sheetViews>
    <sheetView zoomScale="55" zoomScaleNormal="55" workbookViewId="0">
      <pane ySplit="7" topLeftCell="A143" activePane="bottomLeft" state="frozen"/>
      <selection pane="bottomLeft" activeCell="O160" sqref="O160"/>
    </sheetView>
  </sheetViews>
  <sheetFormatPr defaultRowHeight="15" x14ac:dyDescent="0.25"/>
  <cols>
    <col min="1" max="1" width="3.140625" customWidth="1"/>
    <col min="2" max="2" width="5.5703125" bestFit="1" customWidth="1"/>
    <col min="3" max="3" width="7.7109375" bestFit="1" customWidth="1"/>
    <col min="4" max="4" width="11.28515625" bestFit="1" customWidth="1"/>
    <col min="5" max="5" width="14.140625" bestFit="1" customWidth="1"/>
    <col min="6" max="6" width="9" bestFit="1" customWidth="1"/>
    <col min="7" max="8" width="9.42578125" bestFit="1" customWidth="1"/>
    <col min="9" max="9" width="4.28515625" bestFit="1" customWidth="1"/>
    <col min="10" max="10" width="5.5703125" bestFit="1" customWidth="1"/>
    <col min="11" max="11" width="12.85546875" bestFit="1" customWidth="1"/>
    <col min="12" max="12" width="14.42578125" bestFit="1" customWidth="1"/>
    <col min="13" max="13" width="4.28515625" bestFit="1" customWidth="1"/>
    <col min="14" max="14" width="8" bestFit="1" customWidth="1"/>
    <col min="15" max="15" width="9" bestFit="1" customWidth="1"/>
    <col min="16" max="16" width="9.42578125" bestFit="1" customWidth="1"/>
    <col min="17" max="17" width="10" bestFit="1" customWidth="1"/>
    <col min="18" max="18" width="5.5703125" bestFit="1" customWidth="1"/>
    <col min="19" max="19" width="15.42578125" bestFit="1" customWidth="1"/>
    <col min="20" max="20" width="14.42578125" bestFit="1" customWidth="1"/>
    <col min="21" max="21" width="5.5703125" bestFit="1" customWidth="1"/>
    <col min="22" max="22" width="15.42578125" bestFit="1" customWidth="1"/>
    <col min="23" max="23" width="11.85546875" bestFit="1" customWidth="1"/>
    <col min="24" max="24" width="14.42578125" bestFit="1" customWidth="1"/>
    <col min="25" max="26" width="10.28515625" bestFit="1" customWidth="1"/>
    <col min="27" max="28" width="5.85546875" bestFit="1" customWidth="1"/>
    <col min="29" max="29" width="5.5703125" bestFit="1" customWidth="1"/>
    <col min="30" max="30" width="6.42578125" bestFit="1" customWidth="1"/>
    <col min="31" max="31" width="8.140625" bestFit="1" customWidth="1"/>
    <col min="32" max="32" width="10.28515625" bestFit="1" customWidth="1"/>
    <col min="33" max="33" width="6.85546875" bestFit="1" customWidth="1"/>
    <col min="34" max="34" width="8" bestFit="1" customWidth="1"/>
    <col min="35" max="35" width="3.140625" customWidth="1"/>
  </cols>
  <sheetData>
    <row r="2" spans="2:27" x14ac:dyDescent="0.25">
      <c r="B2" s="154" t="s">
        <v>66</v>
      </c>
      <c r="C2" s="155" t="s">
        <v>12</v>
      </c>
      <c r="D2" s="155" t="s">
        <v>13</v>
      </c>
      <c r="E2" s="155" t="s">
        <v>15</v>
      </c>
      <c r="F2" s="155" t="s">
        <v>17</v>
      </c>
      <c r="G2" s="156" t="s">
        <v>18</v>
      </c>
      <c r="I2" s="197" t="s">
        <v>70</v>
      </c>
      <c r="J2" s="199"/>
      <c r="L2" s="197" t="s">
        <v>72</v>
      </c>
      <c r="M2" s="199"/>
      <c r="O2" s="197" t="s">
        <v>79</v>
      </c>
      <c r="P2" s="199"/>
      <c r="R2" s="197" t="s">
        <v>86</v>
      </c>
      <c r="S2" s="199"/>
      <c r="U2" s="154" t="s">
        <v>66</v>
      </c>
      <c r="V2" s="155" t="s">
        <v>12</v>
      </c>
      <c r="W2" s="155" t="s">
        <v>13</v>
      </c>
      <c r="X2" s="155" t="s">
        <v>15</v>
      </c>
      <c r="Y2" s="155" t="s">
        <v>17</v>
      </c>
      <c r="Z2" s="156" t="s">
        <v>18</v>
      </c>
    </row>
    <row r="3" spans="2:27" x14ac:dyDescent="0.25">
      <c r="B3" s="157">
        <v>0</v>
      </c>
      <c r="C3" s="66">
        <v>50</v>
      </c>
      <c r="D3" s="66">
        <v>100</v>
      </c>
      <c r="E3" s="66">
        <v>0</v>
      </c>
      <c r="F3" s="66">
        <v>0</v>
      </c>
      <c r="G3" s="100">
        <v>0</v>
      </c>
      <c r="I3" s="73" t="str">
        <f>C2</f>
        <v>x1</v>
      </c>
      <c r="J3" s="75" t="str">
        <f>D2</f>
        <v>x2</v>
      </c>
      <c r="L3" s="71">
        <f t="array" ref="L3:L4">C4:C5</f>
        <v>7</v>
      </c>
      <c r="M3" s="72">
        <f t="array" ref="M3:M4">D4:D5</f>
        <v>2</v>
      </c>
      <c r="O3" s="71">
        <f t="array" ref="O3:P4">MINVERSE(L3:M4)</f>
        <v>0.15</v>
      </c>
      <c r="P3" s="72">
        <v>-2.4999999999999998E-2</v>
      </c>
      <c r="R3" s="73">
        <f t="array" ref="R3:S3">MMULT(I6:J6,O3:P4)</f>
        <v>5</v>
      </c>
      <c r="S3" s="75">
        <v>7.5</v>
      </c>
      <c r="U3" s="157">
        <v>0</v>
      </c>
      <c r="V3" s="66">
        <f>MMULT($R$3:$S$3,C4:C5)-C3</f>
        <v>0</v>
      </c>
      <c r="W3" s="66">
        <f t="shared" ref="W3:Z3" si="0">MMULT($R$3:$S$3,D4:D5)-D3</f>
        <v>0</v>
      </c>
      <c r="X3" s="66">
        <f t="shared" si="0"/>
        <v>-5</v>
      </c>
      <c r="Y3" s="66">
        <f t="shared" si="0"/>
        <v>-7.5</v>
      </c>
      <c r="Z3" s="100">
        <f t="shared" si="0"/>
        <v>320</v>
      </c>
    </row>
    <row r="4" spans="2:27" x14ac:dyDescent="0.25">
      <c r="B4" s="157">
        <v>1</v>
      </c>
      <c r="C4" s="66">
        <v>7</v>
      </c>
      <c r="D4" s="66">
        <v>2</v>
      </c>
      <c r="E4" s="66">
        <v>-1</v>
      </c>
      <c r="F4" s="66">
        <v>0</v>
      </c>
      <c r="G4" s="100">
        <v>28</v>
      </c>
      <c r="L4" s="73">
        <v>2</v>
      </c>
      <c r="M4" s="75">
        <v>12</v>
      </c>
      <c r="O4" s="73">
        <v>-2.4999999999999998E-2</v>
      </c>
      <c r="P4" s="75">
        <v>8.7499999999999994E-2</v>
      </c>
      <c r="U4" s="157">
        <v>1</v>
      </c>
      <c r="V4" s="66">
        <f t="array" ref="V4:V5">MMULT($O$3:$P$4,C4:C5)</f>
        <v>1</v>
      </c>
      <c r="W4" s="66">
        <f t="array" ref="W4:W5">MMULT($O$3:$P$4,D4:D5)</f>
        <v>0</v>
      </c>
      <c r="X4" s="66">
        <f t="array" ref="X4:X5">MMULT($O$3:$P$4,E4:E5)</f>
        <v>-0.15</v>
      </c>
      <c r="Y4" s="66">
        <f t="array" ref="Y4:Y5">MMULT($O$3:$P$4,F4:F5)</f>
        <v>2.4999999999999998E-2</v>
      </c>
      <c r="Z4" s="100">
        <f t="array" ref="Z4:Z5">MMULT($O$3:$P$4,G4:G5)</f>
        <v>3.6</v>
      </c>
    </row>
    <row r="5" spans="2:27" x14ac:dyDescent="0.25">
      <c r="B5" s="158">
        <v>2</v>
      </c>
      <c r="C5" s="159">
        <v>2</v>
      </c>
      <c r="D5" s="159">
        <v>12</v>
      </c>
      <c r="E5" s="159">
        <v>0</v>
      </c>
      <c r="F5" s="159">
        <v>-1</v>
      </c>
      <c r="G5" s="101">
        <v>24</v>
      </c>
      <c r="I5" s="197" t="s">
        <v>75</v>
      </c>
      <c r="J5" s="199"/>
      <c r="U5" s="158">
        <v>2</v>
      </c>
      <c r="V5" s="159">
        <v>0</v>
      </c>
      <c r="W5" s="159">
        <v>0.99999999999999978</v>
      </c>
      <c r="X5" s="159">
        <v>2.4999999999999998E-2</v>
      </c>
      <c r="Y5" s="159">
        <v>-8.7499999999999994E-2</v>
      </c>
      <c r="Z5" s="101">
        <v>1.3999999999999997</v>
      </c>
    </row>
    <row r="6" spans="2:27" x14ac:dyDescent="0.25">
      <c r="I6" s="73">
        <f>C3</f>
        <v>50</v>
      </c>
      <c r="J6" s="75">
        <f>D3</f>
        <v>100</v>
      </c>
    </row>
    <row r="9" spans="2:27" x14ac:dyDescent="0.25">
      <c r="B9" s="197" t="s">
        <v>142</v>
      </c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9"/>
    </row>
    <row r="10" spans="2:27" x14ac:dyDescent="0.25">
      <c r="B10" s="71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72"/>
    </row>
    <row r="11" spans="2:27" x14ac:dyDescent="0.25">
      <c r="B11" s="71"/>
      <c r="C11" s="154" t="s">
        <v>66</v>
      </c>
      <c r="D11" s="155" t="s">
        <v>12</v>
      </c>
      <c r="E11" s="155" t="s">
        <v>13</v>
      </c>
      <c r="F11" s="155" t="s">
        <v>15</v>
      </c>
      <c r="G11" s="155" t="s">
        <v>17</v>
      </c>
      <c r="H11" s="156" t="s">
        <v>18</v>
      </c>
      <c r="I11" s="40"/>
      <c r="J11" s="210" t="s">
        <v>146</v>
      </c>
      <c r="K11" s="211"/>
      <c r="L11" s="211"/>
      <c r="M11" s="211"/>
      <c r="N11" s="211"/>
      <c r="O11" s="211"/>
      <c r="P11" s="212"/>
      <c r="Q11" s="144"/>
      <c r="R11" s="197" t="s">
        <v>157</v>
      </c>
      <c r="S11" s="198"/>
      <c r="T11" s="199"/>
      <c r="U11" s="76"/>
      <c r="V11" s="210" t="s">
        <v>150</v>
      </c>
      <c r="W11" s="211"/>
      <c r="X11" s="211"/>
      <c r="Y11" s="211"/>
      <c r="Z11" s="212"/>
      <c r="AA11" s="153"/>
    </row>
    <row r="12" spans="2:27" x14ac:dyDescent="0.25">
      <c r="B12" s="71"/>
      <c r="C12" s="157">
        <v>0</v>
      </c>
      <c r="D12" s="143" t="s">
        <v>143</v>
      </c>
      <c r="E12" s="66">
        <v>100</v>
      </c>
      <c r="F12" s="66">
        <v>0</v>
      </c>
      <c r="G12" s="66">
        <v>0</v>
      </c>
      <c r="H12" s="100">
        <v>0</v>
      </c>
      <c r="I12" s="40"/>
      <c r="J12" s="71"/>
      <c r="K12" s="40"/>
      <c r="L12" s="40"/>
      <c r="M12" s="40"/>
      <c r="N12" s="40"/>
      <c r="O12" s="40"/>
      <c r="P12" s="72"/>
      <c r="Q12" s="40"/>
      <c r="R12" s="71" t="s">
        <v>81</v>
      </c>
      <c r="S12" s="40" t="str">
        <f t="array" ref="S12:T12">D24:E24</f>
        <v>5 + 0.2D</v>
      </c>
      <c r="T12" s="72" t="str">
        <v>7.5 - 0.025D</v>
      </c>
      <c r="U12" s="40"/>
      <c r="V12" s="71"/>
      <c r="W12" s="40"/>
      <c r="X12" s="40"/>
      <c r="Y12" s="40"/>
      <c r="Z12" s="72">
        <f t="array" ref="Z12:Z13">H13:H14</f>
        <v>28</v>
      </c>
      <c r="AA12" s="72"/>
    </row>
    <row r="13" spans="2:27" x14ac:dyDescent="0.25">
      <c r="B13" s="71"/>
      <c r="C13" s="157">
        <v>1</v>
      </c>
      <c r="D13" s="66">
        <v>7</v>
      </c>
      <c r="E13" s="66">
        <v>2</v>
      </c>
      <c r="F13" s="66">
        <v>-1</v>
      </c>
      <c r="G13" s="66">
        <v>0</v>
      </c>
      <c r="H13" s="100">
        <v>28</v>
      </c>
      <c r="I13" s="40"/>
      <c r="J13" s="71"/>
      <c r="K13" s="40"/>
      <c r="L13" s="40"/>
      <c r="M13" s="40"/>
      <c r="N13" s="40">
        <f t="array" ref="N13:N14">D13:D14</f>
        <v>7</v>
      </c>
      <c r="O13" s="40"/>
      <c r="P13" s="72"/>
      <c r="Q13" s="40"/>
      <c r="R13" s="71"/>
      <c r="S13" s="40"/>
      <c r="T13" s="72"/>
      <c r="U13" s="40"/>
      <c r="V13" s="71" t="s">
        <v>81</v>
      </c>
      <c r="W13" s="40" t="str">
        <f t="array" ref="W13:X13">D24:E24</f>
        <v>5 + 0.2D</v>
      </c>
      <c r="X13" s="40" t="str">
        <v>7.5 - 0.025D</v>
      </c>
      <c r="Y13" s="40" t="s">
        <v>82</v>
      </c>
      <c r="Z13" s="72">
        <v>24</v>
      </c>
      <c r="AA13" s="72"/>
    </row>
    <row r="14" spans="2:27" x14ac:dyDescent="0.25">
      <c r="B14" s="71"/>
      <c r="C14" s="158">
        <v>2</v>
      </c>
      <c r="D14" s="159">
        <v>2</v>
      </c>
      <c r="E14" s="159">
        <v>12</v>
      </c>
      <c r="F14" s="159">
        <v>0</v>
      </c>
      <c r="G14" s="159">
        <v>-1</v>
      </c>
      <c r="H14" s="101">
        <v>24</v>
      </c>
      <c r="I14" s="40"/>
      <c r="J14" s="71" t="s">
        <v>81</v>
      </c>
      <c r="K14" s="40" t="str">
        <f t="array" ref="K14:L14">D24:E24</f>
        <v>5 + 0.2D</v>
      </c>
      <c r="L14" s="40" t="str">
        <v>7.5 - 0.025D</v>
      </c>
      <c r="M14" s="40" t="s">
        <v>82</v>
      </c>
      <c r="N14" s="40">
        <v>2</v>
      </c>
      <c r="O14" s="40" t="s">
        <v>88</v>
      </c>
      <c r="P14" s="152" t="str">
        <f>D12</f>
        <v>50 + D</v>
      </c>
      <c r="Q14" s="40"/>
      <c r="R14" s="73" t="s">
        <v>81</v>
      </c>
      <c r="S14" s="170" t="s">
        <v>159</v>
      </c>
      <c r="T14" s="75"/>
      <c r="U14" s="40"/>
      <c r="V14" s="71"/>
      <c r="W14" s="40"/>
      <c r="X14" s="40"/>
      <c r="Y14" s="40"/>
      <c r="Z14" s="72"/>
      <c r="AA14" s="72"/>
    </row>
    <row r="15" spans="2:27" x14ac:dyDescent="0.25">
      <c r="B15" s="71"/>
      <c r="C15" s="40"/>
      <c r="D15" s="40"/>
      <c r="E15" s="40"/>
      <c r="F15" s="40"/>
      <c r="G15" s="40"/>
      <c r="H15" s="40"/>
      <c r="I15" s="40"/>
      <c r="J15" s="71"/>
      <c r="K15" s="40"/>
      <c r="L15" s="40"/>
      <c r="M15" s="40"/>
      <c r="N15" s="40"/>
      <c r="O15" s="40"/>
      <c r="P15" s="72"/>
      <c r="Q15" s="40"/>
      <c r="R15" s="40"/>
      <c r="S15" s="40"/>
      <c r="T15" s="40"/>
      <c r="U15" s="40"/>
      <c r="V15" s="73" t="s">
        <v>81</v>
      </c>
      <c r="W15" s="74" t="s">
        <v>153</v>
      </c>
      <c r="X15" s="74"/>
      <c r="Y15" s="74"/>
      <c r="Z15" s="75"/>
      <c r="AA15" s="72"/>
    </row>
    <row r="16" spans="2:27" x14ac:dyDescent="0.25">
      <c r="B16" s="71"/>
      <c r="C16" s="197" t="s">
        <v>75</v>
      </c>
      <c r="D16" s="199"/>
      <c r="E16" s="40"/>
      <c r="F16" s="197" t="s">
        <v>79</v>
      </c>
      <c r="G16" s="199"/>
      <c r="H16" s="40"/>
      <c r="I16" s="40"/>
      <c r="J16" s="73" t="s">
        <v>81</v>
      </c>
      <c r="K16" s="74">
        <v>0</v>
      </c>
      <c r="L16" s="74"/>
      <c r="M16" s="74"/>
      <c r="N16" s="74"/>
      <c r="O16" s="74"/>
      <c r="P16" s="75"/>
      <c r="Q16" s="40"/>
      <c r="R16" s="197" t="s">
        <v>158</v>
      </c>
      <c r="S16" s="198"/>
      <c r="T16" s="199"/>
      <c r="U16" s="40"/>
      <c r="V16" s="40"/>
      <c r="W16" s="40"/>
      <c r="X16" s="40"/>
      <c r="Y16" s="40"/>
      <c r="Z16" s="40"/>
      <c r="AA16" s="72"/>
    </row>
    <row r="17" spans="2:34" x14ac:dyDescent="0.25">
      <c r="B17" s="71"/>
      <c r="C17" s="147" t="str">
        <f>D12</f>
        <v>50 + D</v>
      </c>
      <c r="D17" s="75">
        <f>E12</f>
        <v>100</v>
      </c>
      <c r="E17" s="40"/>
      <c r="F17" s="71">
        <v>0.15</v>
      </c>
      <c r="G17" s="72">
        <v>-2.4999999999999998E-2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71" t="s">
        <v>81</v>
      </c>
      <c r="S17" s="40" t="str">
        <f t="array" ref="S17:T17">D24:E24</f>
        <v>5 + 0.2D</v>
      </c>
      <c r="T17" s="72" t="str">
        <v>7.5 - 0.025D</v>
      </c>
      <c r="U17" s="40"/>
      <c r="V17" s="197" t="s">
        <v>151</v>
      </c>
      <c r="W17" s="198"/>
      <c r="X17" s="198"/>
      <c r="Y17" s="198"/>
      <c r="Z17" s="199"/>
      <c r="AA17" s="72"/>
    </row>
    <row r="18" spans="2:34" x14ac:dyDescent="0.25">
      <c r="B18" s="71"/>
      <c r="C18" s="40"/>
      <c r="D18" s="40"/>
      <c r="E18" s="40"/>
      <c r="F18" s="73">
        <v>-2.4999999999999998E-2</v>
      </c>
      <c r="G18" s="75">
        <v>8.7499999999999994E-2</v>
      </c>
      <c r="H18" s="40"/>
      <c r="I18" s="40"/>
      <c r="J18" s="210" t="s">
        <v>147</v>
      </c>
      <c r="K18" s="211"/>
      <c r="L18" s="211"/>
      <c r="M18" s="211"/>
      <c r="N18" s="211"/>
      <c r="O18" s="211"/>
      <c r="P18" s="212"/>
      <c r="Q18" s="40"/>
      <c r="R18" s="71"/>
      <c r="S18" s="40"/>
      <c r="T18" s="72"/>
      <c r="U18" s="40"/>
      <c r="V18" s="71" t="s">
        <v>152</v>
      </c>
      <c r="W18" s="145" t="s">
        <v>52</v>
      </c>
      <c r="X18" s="40">
        <v>0</v>
      </c>
      <c r="Y18" s="40"/>
      <c r="Z18" s="72"/>
      <c r="AA18" s="72"/>
    </row>
    <row r="19" spans="2:34" x14ac:dyDescent="0.25">
      <c r="B19" s="71"/>
      <c r="C19" s="40"/>
      <c r="D19" s="40"/>
      <c r="E19" s="40"/>
      <c r="F19" s="40"/>
      <c r="G19" s="40"/>
      <c r="H19" s="40"/>
      <c r="I19" s="40"/>
      <c r="J19" s="71"/>
      <c r="K19" s="40"/>
      <c r="L19" s="40"/>
      <c r="M19" s="40"/>
      <c r="N19" s="40"/>
      <c r="O19" s="40"/>
      <c r="P19" s="72"/>
      <c r="Q19" s="40"/>
      <c r="R19" s="73" t="s">
        <v>81</v>
      </c>
      <c r="S19" s="170" t="s">
        <v>160</v>
      </c>
      <c r="T19" s="75"/>
      <c r="U19" s="40"/>
      <c r="V19" s="146" t="s">
        <v>116</v>
      </c>
      <c r="W19" s="145" t="s">
        <v>52</v>
      </c>
      <c r="X19" s="40">
        <v>-80</v>
      </c>
      <c r="Y19" s="40"/>
      <c r="Z19" s="72"/>
      <c r="AA19" s="72"/>
    </row>
    <row r="20" spans="2:34" x14ac:dyDescent="0.25">
      <c r="B20" s="71"/>
      <c r="C20" s="197" t="s">
        <v>86</v>
      </c>
      <c r="D20" s="198"/>
      <c r="E20" s="198"/>
      <c r="F20" s="198"/>
      <c r="G20" s="198"/>
      <c r="H20" s="199"/>
      <c r="I20" s="40"/>
      <c r="J20" s="71"/>
      <c r="K20" s="40"/>
      <c r="L20" s="40"/>
      <c r="M20" s="40"/>
      <c r="N20" s="40">
        <f t="array" ref="N20:N21">E13:E14</f>
        <v>2</v>
      </c>
      <c r="O20" s="40"/>
      <c r="P20" s="72"/>
      <c r="Q20" s="40"/>
      <c r="R20" s="40"/>
      <c r="S20" s="40"/>
      <c r="T20" s="40"/>
      <c r="U20" s="40"/>
      <c r="V20" s="71"/>
      <c r="W20" s="40"/>
      <c r="X20" s="40"/>
      <c r="Y20" s="40"/>
      <c r="Z20" s="72"/>
      <c r="AA20" s="72"/>
    </row>
    <row r="21" spans="2:34" x14ac:dyDescent="0.25">
      <c r="B21" s="71"/>
      <c r="C21" s="71"/>
      <c r="D21" s="40"/>
      <c r="E21" s="40"/>
      <c r="F21" s="40"/>
      <c r="G21" s="40">
        <v>0.15</v>
      </c>
      <c r="H21" s="72">
        <v>-2.4999999999999998E-2</v>
      </c>
      <c r="I21" s="40"/>
      <c r="J21" s="71" t="s">
        <v>81</v>
      </c>
      <c r="K21" s="40" t="str">
        <f t="array" ref="K21:L21">D24:E24</f>
        <v>5 + 0.2D</v>
      </c>
      <c r="L21" s="40" t="str">
        <v>7.5 - 0.025D</v>
      </c>
      <c r="M21" s="40" t="s">
        <v>82</v>
      </c>
      <c r="N21" s="40">
        <v>12</v>
      </c>
      <c r="O21" s="40" t="s">
        <v>88</v>
      </c>
      <c r="P21" s="151">
        <f>E12</f>
        <v>100</v>
      </c>
      <c r="Q21" s="40"/>
      <c r="R21" s="40"/>
      <c r="S21" s="40"/>
      <c r="T21" s="40"/>
      <c r="U21" s="40"/>
      <c r="V21" s="71" t="str">
        <f>S14</f>
        <v>-5 - 0.2D</v>
      </c>
      <c r="W21" s="145" t="s">
        <v>52</v>
      </c>
      <c r="X21" s="40">
        <v>0</v>
      </c>
      <c r="Y21" s="40"/>
      <c r="Z21" s="72"/>
      <c r="AA21" s="72"/>
    </row>
    <row r="22" spans="2:34" x14ac:dyDescent="0.25">
      <c r="B22" s="71"/>
      <c r="C22" s="71" t="s">
        <v>81</v>
      </c>
      <c r="D22" s="131" t="str">
        <f t="array" ref="D22:E22">D12:E12</f>
        <v>50 + D</v>
      </c>
      <c r="E22" s="40">
        <v>100</v>
      </c>
      <c r="F22" s="40" t="s">
        <v>82</v>
      </c>
      <c r="G22" s="40">
        <v>-2.4999999999999998E-2</v>
      </c>
      <c r="H22" s="72">
        <v>8.7499999999999994E-2</v>
      </c>
      <c r="I22" s="40"/>
      <c r="J22" s="71"/>
      <c r="K22" s="40"/>
      <c r="L22" s="40"/>
      <c r="M22" s="40"/>
      <c r="N22" s="40"/>
      <c r="O22" s="40"/>
      <c r="P22" s="72"/>
      <c r="Q22" s="40"/>
      <c r="R22" s="40"/>
      <c r="S22" s="40"/>
      <c r="T22" s="40"/>
      <c r="U22" s="40"/>
      <c r="V22" s="146" t="s">
        <v>116</v>
      </c>
      <c r="W22" s="145" t="s">
        <v>50</v>
      </c>
      <c r="X22" s="40">
        <v>-25</v>
      </c>
      <c r="Y22" s="40"/>
      <c r="Z22" s="72"/>
      <c r="AA22" s="72"/>
    </row>
    <row r="23" spans="2:34" x14ac:dyDescent="0.25">
      <c r="B23" s="71"/>
      <c r="C23" s="71"/>
      <c r="D23" s="40"/>
      <c r="E23" s="40"/>
      <c r="F23" s="40"/>
      <c r="G23" s="40"/>
      <c r="H23" s="72"/>
      <c r="I23" s="40"/>
      <c r="J23" s="73" t="s">
        <v>81</v>
      </c>
      <c r="K23" s="74">
        <v>0</v>
      </c>
      <c r="L23" s="74"/>
      <c r="M23" s="74"/>
      <c r="N23" s="74"/>
      <c r="O23" s="74"/>
      <c r="P23" s="75"/>
      <c r="Q23" s="40"/>
      <c r="R23" s="40"/>
      <c r="S23" s="40"/>
      <c r="T23" s="40"/>
      <c r="U23" s="40"/>
      <c r="V23" s="71"/>
      <c r="W23" s="40"/>
      <c r="X23" s="40"/>
      <c r="Y23" s="40"/>
      <c r="Z23" s="72"/>
      <c r="AA23" s="72"/>
    </row>
    <row r="24" spans="2:34" x14ac:dyDescent="0.25">
      <c r="B24" s="71"/>
      <c r="C24" s="73" t="s">
        <v>81</v>
      </c>
      <c r="D24" s="74" t="s">
        <v>144</v>
      </c>
      <c r="E24" s="74" t="s">
        <v>145</v>
      </c>
      <c r="F24" s="74"/>
      <c r="G24" s="74"/>
      <c r="H24" s="75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71" t="str">
        <f>S19</f>
        <v>0.025D - 7.5</v>
      </c>
      <c r="W24" s="145" t="s">
        <v>52</v>
      </c>
      <c r="X24" s="40">
        <v>0</v>
      </c>
      <c r="Y24" s="40"/>
      <c r="Z24" s="72"/>
      <c r="AA24" s="72"/>
    </row>
    <row r="25" spans="2:34" x14ac:dyDescent="0.25">
      <c r="B25" s="71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146" t="s">
        <v>116</v>
      </c>
      <c r="W25" s="145" t="s">
        <v>52</v>
      </c>
      <c r="X25" s="40">
        <v>300</v>
      </c>
      <c r="Y25" s="40"/>
      <c r="Z25" s="72"/>
      <c r="AA25" s="72"/>
    </row>
    <row r="26" spans="2:34" x14ac:dyDescent="0.25">
      <c r="B26" s="71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71"/>
      <c r="W26" s="40"/>
      <c r="X26" s="40"/>
      <c r="Y26" s="40"/>
      <c r="Z26" s="72"/>
      <c r="AA26" s="72"/>
    </row>
    <row r="27" spans="2:34" x14ac:dyDescent="0.25">
      <c r="B27" s="71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147">
        <v>-80</v>
      </c>
      <c r="W27" s="148" t="s">
        <v>50</v>
      </c>
      <c r="X27" s="149" t="s">
        <v>116</v>
      </c>
      <c r="Y27" s="148" t="s">
        <v>50</v>
      </c>
      <c r="Z27" s="150">
        <v>300</v>
      </c>
      <c r="AA27" s="72"/>
    </row>
    <row r="28" spans="2:34" x14ac:dyDescent="0.25">
      <c r="B28" s="73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5"/>
    </row>
    <row r="30" spans="2:34" x14ac:dyDescent="0.25">
      <c r="B30" s="197" t="s">
        <v>154</v>
      </c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9"/>
    </row>
    <row r="31" spans="2:34" x14ac:dyDescent="0.25">
      <c r="B31" s="71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72"/>
    </row>
    <row r="32" spans="2:34" x14ac:dyDescent="0.25">
      <c r="B32" s="71"/>
      <c r="C32" s="154" t="s">
        <v>66</v>
      </c>
      <c r="D32" s="155" t="s">
        <v>12</v>
      </c>
      <c r="E32" s="155" t="s">
        <v>13</v>
      </c>
      <c r="F32" s="155" t="s">
        <v>15</v>
      </c>
      <c r="G32" s="155" t="s">
        <v>17</v>
      </c>
      <c r="H32" s="156" t="s">
        <v>18</v>
      </c>
      <c r="I32" s="40"/>
      <c r="J32" s="210" t="s">
        <v>146</v>
      </c>
      <c r="K32" s="211"/>
      <c r="L32" s="211"/>
      <c r="M32" s="211"/>
      <c r="N32" s="211"/>
      <c r="O32" s="211"/>
      <c r="P32" s="212"/>
      <c r="Q32" s="40"/>
      <c r="R32" s="197" t="s">
        <v>157</v>
      </c>
      <c r="S32" s="198"/>
      <c r="T32" s="199"/>
      <c r="U32" s="40"/>
      <c r="V32" s="210" t="s">
        <v>150</v>
      </c>
      <c r="W32" s="211"/>
      <c r="X32" s="211"/>
      <c r="Y32" s="211"/>
      <c r="Z32" s="212"/>
      <c r="AA32" s="40"/>
      <c r="AB32" s="154" t="s">
        <v>68</v>
      </c>
      <c r="AC32" s="155" t="s">
        <v>12</v>
      </c>
      <c r="AD32" s="155" t="s">
        <v>13</v>
      </c>
      <c r="AE32" s="155" t="s">
        <v>15</v>
      </c>
      <c r="AF32" s="155" t="s">
        <v>17</v>
      </c>
      <c r="AG32" s="156" t="s">
        <v>18</v>
      </c>
      <c r="AH32" s="72"/>
    </row>
    <row r="33" spans="2:35" x14ac:dyDescent="0.25">
      <c r="B33" s="71"/>
      <c r="C33" s="157">
        <v>0</v>
      </c>
      <c r="D33" s="143">
        <v>100</v>
      </c>
      <c r="E33" s="66">
        <v>100</v>
      </c>
      <c r="F33" s="66">
        <v>0</v>
      </c>
      <c r="G33" s="66">
        <v>0</v>
      </c>
      <c r="H33" s="100">
        <v>0</v>
      </c>
      <c r="I33" s="40"/>
      <c r="J33" s="71"/>
      <c r="K33" s="40"/>
      <c r="L33" s="40"/>
      <c r="M33" s="40"/>
      <c r="N33" s="40">
        <f t="array" ref="N33:N34">D34:D35</f>
        <v>7</v>
      </c>
      <c r="O33" s="40"/>
      <c r="P33" s="72"/>
      <c r="Q33" s="40"/>
      <c r="R33" s="71" t="s">
        <v>81</v>
      </c>
      <c r="S33" s="40">
        <f t="array" ref="S33:T33">D45:E45</f>
        <v>12.5</v>
      </c>
      <c r="T33" s="72">
        <v>6.25</v>
      </c>
      <c r="U33" s="40"/>
      <c r="V33" s="71"/>
      <c r="W33" s="40"/>
      <c r="X33" s="40"/>
      <c r="Y33" s="40"/>
      <c r="Z33" s="72">
        <f t="array" ref="Z33:Z34">H34:H35</f>
        <v>28</v>
      </c>
      <c r="AA33" s="40"/>
      <c r="AB33" s="157">
        <v>0</v>
      </c>
      <c r="AC33" s="66">
        <f t="array" ref="AC33">MMULT($D$45:$E$45,D34:D35)-D33</f>
        <v>0</v>
      </c>
      <c r="AD33" s="66">
        <f t="array" ref="AD33">MMULT($D$45:$E$45,E34:E35)-E33</f>
        <v>0</v>
      </c>
      <c r="AE33" s="66">
        <f t="array" ref="AE33">MMULT($D$45:$E$45,F34:F35)-F33</f>
        <v>-12.5</v>
      </c>
      <c r="AF33" s="66">
        <f t="array" ref="AF33">MMULT($D$45:$E$45,G34:G35)-G33</f>
        <v>-6.25</v>
      </c>
      <c r="AG33" s="161">
        <f t="array" ref="AG33">MMULT($D$45:$E$45,H34:H35)-H33</f>
        <v>500</v>
      </c>
      <c r="AH33" s="72"/>
    </row>
    <row r="34" spans="2:35" x14ac:dyDescent="0.25">
      <c r="B34" s="71"/>
      <c r="C34" s="157">
        <v>1</v>
      </c>
      <c r="D34" s="66">
        <v>7</v>
      </c>
      <c r="E34" s="66">
        <v>2</v>
      </c>
      <c r="F34" s="66">
        <v>-1</v>
      </c>
      <c r="G34" s="66">
        <v>0</v>
      </c>
      <c r="H34" s="100">
        <v>28</v>
      </c>
      <c r="I34" s="40"/>
      <c r="J34" s="71" t="s">
        <v>81</v>
      </c>
      <c r="K34" s="40">
        <f t="array" ref="K34:L34">D45:E45</f>
        <v>12.5</v>
      </c>
      <c r="L34" s="40">
        <v>6.25</v>
      </c>
      <c r="M34" s="40" t="s">
        <v>82</v>
      </c>
      <c r="N34" s="40">
        <v>2</v>
      </c>
      <c r="O34" s="40" t="s">
        <v>88</v>
      </c>
      <c r="P34" s="152">
        <f>D33</f>
        <v>100</v>
      </c>
      <c r="Q34" s="40"/>
      <c r="R34" s="71"/>
      <c r="S34" s="40"/>
      <c r="T34" s="72"/>
      <c r="U34" s="40"/>
      <c r="V34" s="71" t="s">
        <v>81</v>
      </c>
      <c r="W34" s="40">
        <f t="array" ref="W34:X34">D45:E45</f>
        <v>12.5</v>
      </c>
      <c r="X34" s="40">
        <v>6.25</v>
      </c>
      <c r="Y34" s="40" t="s">
        <v>82</v>
      </c>
      <c r="Z34" s="72">
        <v>24</v>
      </c>
      <c r="AA34" s="40"/>
      <c r="AB34" s="157">
        <v>1</v>
      </c>
      <c r="AC34" s="143">
        <f t="array" ref="AC34:AC35">MMULT($F$38:$G$39,D34:D35)</f>
        <v>1</v>
      </c>
      <c r="AD34" s="66">
        <f t="array" ref="AD34:AD35">MMULT($F$38:$G$39,E34:E35)</f>
        <v>0</v>
      </c>
      <c r="AE34" s="66">
        <f t="array" ref="AE34:AE35">MMULT($F$38:$G$39,F34:F35)</f>
        <v>-0.15</v>
      </c>
      <c r="AF34" s="66">
        <f t="array" ref="AF34:AF35">MMULT($F$38:$G$39,G34:G35)</f>
        <v>2.4999999999999998E-2</v>
      </c>
      <c r="AG34" s="161">
        <f t="array" ref="AG34:AG35">MMULT($F$38:$G$39,H34:H35)</f>
        <v>3.6</v>
      </c>
      <c r="AH34" s="72"/>
    </row>
    <row r="35" spans="2:35" x14ac:dyDescent="0.25">
      <c r="B35" s="71"/>
      <c r="C35" s="158">
        <v>2</v>
      </c>
      <c r="D35" s="159">
        <v>2</v>
      </c>
      <c r="E35" s="159">
        <v>12</v>
      </c>
      <c r="F35" s="159">
        <v>0</v>
      </c>
      <c r="G35" s="159">
        <v>-1</v>
      </c>
      <c r="H35" s="101">
        <v>24</v>
      </c>
      <c r="I35" s="40"/>
      <c r="J35" s="71"/>
      <c r="K35" s="40"/>
      <c r="L35" s="40"/>
      <c r="M35" s="40"/>
      <c r="N35" s="40"/>
      <c r="O35" s="40"/>
      <c r="P35" s="72"/>
      <c r="Q35" s="40"/>
      <c r="R35" s="73" t="s">
        <v>81</v>
      </c>
      <c r="S35" s="74">
        <f>-S33</f>
        <v>-12.5</v>
      </c>
      <c r="T35" s="75"/>
      <c r="U35" s="40"/>
      <c r="V35" s="71"/>
      <c r="W35" s="40"/>
      <c r="X35" s="40"/>
      <c r="Y35" s="40"/>
      <c r="Z35" s="72"/>
      <c r="AA35" s="40"/>
      <c r="AB35" s="158">
        <v>2</v>
      </c>
      <c r="AC35" s="159">
        <v>0</v>
      </c>
      <c r="AD35" s="160">
        <v>0.99999999999999978</v>
      </c>
      <c r="AE35" s="159">
        <v>2.4999999999999998E-2</v>
      </c>
      <c r="AF35" s="159">
        <v>-8.7499999999999994E-2</v>
      </c>
      <c r="AG35" s="162">
        <v>1.3999999999999997</v>
      </c>
      <c r="AH35" s="72"/>
    </row>
    <row r="36" spans="2:35" x14ac:dyDescent="0.25">
      <c r="B36" s="71"/>
      <c r="C36" s="40"/>
      <c r="D36" s="40"/>
      <c r="E36" s="40"/>
      <c r="F36" s="40"/>
      <c r="G36" s="40"/>
      <c r="H36" s="40"/>
      <c r="I36" s="40"/>
      <c r="J36" s="73" t="s">
        <v>81</v>
      </c>
      <c r="K36" s="74">
        <f t="array" ref="K36">MMULT(K34:L34,N33:N34)-P34</f>
        <v>0</v>
      </c>
      <c r="L36" s="74"/>
      <c r="M36" s="74"/>
      <c r="N36" s="74"/>
      <c r="O36" s="74"/>
      <c r="P36" s="75"/>
      <c r="Q36" s="40"/>
      <c r="R36" s="40"/>
      <c r="S36" s="40"/>
      <c r="T36" s="40"/>
      <c r="U36" s="40"/>
      <c r="V36" s="73" t="s">
        <v>81</v>
      </c>
      <c r="W36" s="74">
        <f t="array" ref="W36">MMULT(W34:X34,Z33:Z34)</f>
        <v>500</v>
      </c>
      <c r="X36" s="74"/>
      <c r="Y36" s="74"/>
      <c r="Z36" s="75"/>
      <c r="AA36" s="40"/>
      <c r="AB36" s="40"/>
      <c r="AC36" s="40"/>
      <c r="AD36" s="40"/>
      <c r="AE36" s="40"/>
      <c r="AF36" s="40"/>
      <c r="AG36" s="40"/>
      <c r="AH36" s="72"/>
    </row>
    <row r="37" spans="2:35" x14ac:dyDescent="0.25">
      <c r="B37" s="71"/>
      <c r="C37" s="197" t="s">
        <v>75</v>
      </c>
      <c r="D37" s="199"/>
      <c r="E37" s="40"/>
      <c r="F37" s="197" t="s">
        <v>79</v>
      </c>
      <c r="G37" s="199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197" t="s">
        <v>158</v>
      </c>
      <c r="S37" s="198"/>
      <c r="T37" s="199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2"/>
    </row>
    <row r="38" spans="2:35" x14ac:dyDescent="0.25">
      <c r="B38" s="71"/>
      <c r="C38" s="147">
        <f>D33</f>
        <v>100</v>
      </c>
      <c r="D38" s="75">
        <f>E33</f>
        <v>100</v>
      </c>
      <c r="E38" s="40"/>
      <c r="F38" s="71">
        <v>0.15</v>
      </c>
      <c r="G38" s="72">
        <v>-2.4999999999999998E-2</v>
      </c>
      <c r="H38" s="40"/>
      <c r="I38" s="40"/>
      <c r="J38" s="210" t="s">
        <v>155</v>
      </c>
      <c r="K38" s="211"/>
      <c r="L38" s="211"/>
      <c r="M38" s="211"/>
      <c r="N38" s="211"/>
      <c r="O38" s="211"/>
      <c r="P38" s="212"/>
      <c r="Q38" s="40"/>
      <c r="R38" s="71" t="s">
        <v>81</v>
      </c>
      <c r="S38" s="40">
        <f t="array" ref="S38:T38">D45:E45</f>
        <v>12.5</v>
      </c>
      <c r="T38" s="72">
        <v>6.25</v>
      </c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72"/>
    </row>
    <row r="39" spans="2:35" x14ac:dyDescent="0.25">
      <c r="B39" s="71"/>
      <c r="C39" s="40"/>
      <c r="D39" s="40"/>
      <c r="E39" s="40"/>
      <c r="F39" s="73">
        <v>-2.4999999999999998E-2</v>
      </c>
      <c r="G39" s="75">
        <v>8.7499999999999994E-2</v>
      </c>
      <c r="H39" s="40"/>
      <c r="I39" s="40"/>
      <c r="J39" s="71"/>
      <c r="K39" s="40"/>
      <c r="L39" s="40"/>
      <c r="M39" s="40"/>
      <c r="N39" s="40">
        <f t="array" ref="N39:N40">E34:E35</f>
        <v>2</v>
      </c>
      <c r="O39" s="40"/>
      <c r="P39" s="72"/>
      <c r="Q39" s="40"/>
      <c r="R39" s="71"/>
      <c r="S39" s="40"/>
      <c r="T39" s="72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72"/>
    </row>
    <row r="40" spans="2:35" x14ac:dyDescent="0.25">
      <c r="B40" s="71"/>
      <c r="C40" s="40"/>
      <c r="D40" s="40"/>
      <c r="E40" s="40"/>
      <c r="F40" s="40"/>
      <c r="G40" s="40"/>
      <c r="H40" s="40"/>
      <c r="I40" s="40"/>
      <c r="J40" s="71" t="s">
        <v>81</v>
      </c>
      <c r="K40" s="40">
        <f t="array" ref="K40:L40">D45:E45</f>
        <v>12.5</v>
      </c>
      <c r="L40" s="40">
        <v>6.25</v>
      </c>
      <c r="M40" s="40" t="s">
        <v>82</v>
      </c>
      <c r="N40" s="40">
        <v>12</v>
      </c>
      <c r="O40" s="40" t="s">
        <v>88</v>
      </c>
      <c r="P40" s="151">
        <f>E33</f>
        <v>100</v>
      </c>
      <c r="Q40" s="40"/>
      <c r="R40" s="73" t="s">
        <v>81</v>
      </c>
      <c r="S40" s="74">
        <f>-T38</f>
        <v>-6.25</v>
      </c>
      <c r="T40" s="75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72"/>
    </row>
    <row r="41" spans="2:35" x14ac:dyDescent="0.25">
      <c r="B41" s="71"/>
      <c r="C41" s="197" t="s">
        <v>86</v>
      </c>
      <c r="D41" s="198"/>
      <c r="E41" s="198"/>
      <c r="F41" s="198"/>
      <c r="G41" s="198"/>
      <c r="H41" s="199"/>
      <c r="I41" s="40"/>
      <c r="J41" s="71"/>
      <c r="K41" s="40"/>
      <c r="L41" s="40"/>
      <c r="M41" s="40"/>
      <c r="N41" s="40"/>
      <c r="O41" s="40"/>
      <c r="P41" s="72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72"/>
    </row>
    <row r="42" spans="2:35" x14ac:dyDescent="0.25">
      <c r="B42" s="71"/>
      <c r="C42" s="71"/>
      <c r="D42" s="40"/>
      <c r="E42" s="40"/>
      <c r="F42" s="40"/>
      <c r="G42" s="40">
        <v>0.15</v>
      </c>
      <c r="H42" s="72">
        <v>-2.4999999999999998E-2</v>
      </c>
      <c r="I42" s="40"/>
      <c r="J42" s="73" t="s">
        <v>81</v>
      </c>
      <c r="K42" s="74">
        <f t="array" ref="K42">MMULT(K40:L40,N39:N40)-P40</f>
        <v>0</v>
      </c>
      <c r="L42" s="74"/>
      <c r="M42" s="74"/>
      <c r="N42" s="74"/>
      <c r="O42" s="74"/>
      <c r="P42" s="75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72"/>
    </row>
    <row r="43" spans="2:35" x14ac:dyDescent="0.25">
      <c r="B43" s="71"/>
      <c r="C43" s="71" t="s">
        <v>81</v>
      </c>
      <c r="D43" s="131">
        <f t="array" ref="D43:E43">D33:E33</f>
        <v>100</v>
      </c>
      <c r="E43" s="40">
        <v>100</v>
      </c>
      <c r="F43" s="40" t="s">
        <v>82</v>
      </c>
      <c r="G43" s="40">
        <v>-2.4999999999999998E-2</v>
      </c>
      <c r="H43" s="72">
        <v>8.7499999999999994E-2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72"/>
    </row>
    <row r="44" spans="2:35" x14ac:dyDescent="0.25">
      <c r="B44" s="71"/>
      <c r="C44" s="71"/>
      <c r="D44" s="40"/>
      <c r="E44" s="40"/>
      <c r="F44" s="40"/>
      <c r="G44" s="40"/>
      <c r="H44" s="72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72"/>
    </row>
    <row r="45" spans="2:35" x14ac:dyDescent="0.25">
      <c r="B45" s="71"/>
      <c r="C45" s="73" t="s">
        <v>81</v>
      </c>
      <c r="D45" s="74">
        <f t="array" ref="D45:E45">MMULT(D43:E43,G42:H43)</f>
        <v>12.5</v>
      </c>
      <c r="E45" s="74">
        <v>6.25</v>
      </c>
      <c r="F45" s="74"/>
      <c r="G45" s="74"/>
      <c r="H45" s="75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72"/>
    </row>
    <row r="46" spans="2:35" x14ac:dyDescent="0.25">
      <c r="B46" s="73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5"/>
    </row>
    <row r="48" spans="2:35" x14ac:dyDescent="0.25">
      <c r="B48" s="197" t="s">
        <v>156</v>
      </c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9"/>
    </row>
    <row r="49" spans="2:35" x14ac:dyDescent="0.25">
      <c r="B49" s="71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72"/>
    </row>
    <row r="50" spans="2:35" x14ac:dyDescent="0.25">
      <c r="B50" s="71"/>
      <c r="C50" s="154" t="s">
        <v>66</v>
      </c>
      <c r="D50" s="155" t="s">
        <v>12</v>
      </c>
      <c r="E50" s="155" t="s">
        <v>13</v>
      </c>
      <c r="F50" s="155" t="s">
        <v>15</v>
      </c>
      <c r="G50" s="155" t="s">
        <v>17</v>
      </c>
      <c r="H50" s="156" t="s">
        <v>18</v>
      </c>
      <c r="I50" s="40"/>
      <c r="J50" s="210" t="s">
        <v>146</v>
      </c>
      <c r="K50" s="211"/>
      <c r="L50" s="211"/>
      <c r="M50" s="211"/>
      <c r="N50" s="211"/>
      <c r="O50" s="211"/>
      <c r="P50" s="212"/>
      <c r="Q50" s="40"/>
      <c r="R50" s="197" t="s">
        <v>148</v>
      </c>
      <c r="S50" s="198"/>
      <c r="T50" s="199"/>
      <c r="U50" s="40"/>
      <c r="V50" s="210" t="s">
        <v>150</v>
      </c>
      <c r="W50" s="211"/>
      <c r="X50" s="211"/>
      <c r="Y50" s="211"/>
      <c r="Z50" s="212"/>
      <c r="AA50" s="40"/>
      <c r="AB50" s="154" t="s">
        <v>68</v>
      </c>
      <c r="AC50" s="155" t="s">
        <v>12</v>
      </c>
      <c r="AD50" s="155" t="s">
        <v>13</v>
      </c>
      <c r="AE50" s="155" t="s">
        <v>15</v>
      </c>
      <c r="AF50" s="163" t="s">
        <v>17</v>
      </c>
      <c r="AG50" s="155" t="s">
        <v>18</v>
      </c>
      <c r="AH50" s="156" t="s">
        <v>19</v>
      </c>
      <c r="AI50" s="72"/>
    </row>
    <row r="51" spans="2:35" x14ac:dyDescent="0.25">
      <c r="B51" s="71"/>
      <c r="C51" s="157">
        <v>0</v>
      </c>
      <c r="D51" s="143">
        <v>400</v>
      </c>
      <c r="E51" s="66">
        <v>100</v>
      </c>
      <c r="F51" s="66">
        <v>0</v>
      </c>
      <c r="G51" s="66">
        <v>0</v>
      </c>
      <c r="H51" s="100">
        <v>0</v>
      </c>
      <c r="I51" s="40"/>
      <c r="J51" s="71"/>
      <c r="K51" s="40"/>
      <c r="L51" s="40"/>
      <c r="M51" s="40"/>
      <c r="N51" s="40">
        <f t="array" ref="N51:N52">D52:D53</f>
        <v>7</v>
      </c>
      <c r="O51" s="40"/>
      <c r="P51" s="72"/>
      <c r="Q51" s="40"/>
      <c r="R51" s="71" t="s">
        <v>81</v>
      </c>
      <c r="S51" s="40">
        <f t="array" ref="S51:T51">D63:E63</f>
        <v>57.5</v>
      </c>
      <c r="T51" s="72">
        <v>-1.25</v>
      </c>
      <c r="U51" s="40"/>
      <c r="V51" s="71"/>
      <c r="W51" s="40"/>
      <c r="X51" s="40"/>
      <c r="Y51" s="40"/>
      <c r="Z51" s="72">
        <f t="array" ref="Z51:Z52">H52:H53</f>
        <v>28</v>
      </c>
      <c r="AA51" s="40"/>
      <c r="AB51" s="157">
        <v>0</v>
      </c>
      <c r="AC51" s="66">
        <f>MMULT($D$63:$E$63,D52:D53)-D51</f>
        <v>0</v>
      </c>
      <c r="AD51" s="66">
        <f t="shared" ref="AD51:AG51" si="1">MMULT($D$63:$E$63,E52:E53)-E51</f>
        <v>0</v>
      </c>
      <c r="AE51" s="66">
        <f t="shared" si="1"/>
        <v>-57.5</v>
      </c>
      <c r="AF51" s="164">
        <f t="shared" si="1"/>
        <v>1.25</v>
      </c>
      <c r="AG51" s="66">
        <f t="shared" si="1"/>
        <v>1580</v>
      </c>
      <c r="AH51" s="72"/>
      <c r="AI51" s="72"/>
    </row>
    <row r="52" spans="2:35" x14ac:dyDescent="0.25">
      <c r="B52" s="71"/>
      <c r="C52" s="157">
        <v>1</v>
      </c>
      <c r="D52" s="66">
        <v>7</v>
      </c>
      <c r="E52" s="66">
        <v>2</v>
      </c>
      <c r="F52" s="66">
        <v>-1</v>
      </c>
      <c r="G52" s="66">
        <v>0</v>
      </c>
      <c r="H52" s="100">
        <v>28</v>
      </c>
      <c r="I52" s="40"/>
      <c r="J52" s="71" t="s">
        <v>81</v>
      </c>
      <c r="K52" s="40">
        <f t="array" ref="K52:L52">D63:E63</f>
        <v>57.5</v>
      </c>
      <c r="L52" s="40">
        <v>-1.25</v>
      </c>
      <c r="M52" s="40" t="s">
        <v>82</v>
      </c>
      <c r="N52" s="40">
        <v>2</v>
      </c>
      <c r="O52" s="40" t="s">
        <v>88</v>
      </c>
      <c r="P52" s="152">
        <f>D51</f>
        <v>400</v>
      </c>
      <c r="Q52" s="40"/>
      <c r="R52" s="71"/>
      <c r="S52" s="40"/>
      <c r="T52" s="72"/>
      <c r="U52" s="40"/>
      <c r="V52" s="71" t="s">
        <v>81</v>
      </c>
      <c r="W52" s="40">
        <f t="array" ref="W52:X52">D63:E63</f>
        <v>57.5</v>
      </c>
      <c r="X52" s="40">
        <v>-1.25</v>
      </c>
      <c r="Y52" s="40" t="s">
        <v>82</v>
      </c>
      <c r="Z52" s="72">
        <v>24</v>
      </c>
      <c r="AA52" s="40"/>
      <c r="AB52" s="169">
        <v>1</v>
      </c>
      <c r="AC52" s="164">
        <f t="array" ref="AC52:AC53">MMULT($F$56:$G$57,D52:D53)</f>
        <v>1</v>
      </c>
      <c r="AD52" s="164">
        <f t="array" ref="AD52:AD53">MMULT($F$56:$G$57,E52:E53)</f>
        <v>0</v>
      </c>
      <c r="AE52" s="164">
        <f t="array" ref="AE52:AE53">MMULT($F$56:$G$57,F52:F53)</f>
        <v>-0.15</v>
      </c>
      <c r="AF52" s="164">
        <f t="array" ref="AF52:AF53">MMULT($F$56:$G$57,G52:G53)</f>
        <v>2.4999999999999998E-2</v>
      </c>
      <c r="AG52" s="164">
        <f t="array" ref="AG52:AG53">MMULT($F$56:$G$57,H52:H53)</f>
        <v>3.6</v>
      </c>
      <c r="AH52" s="113">
        <f>AG52/AF52</f>
        <v>144.00000000000003</v>
      </c>
      <c r="AI52" s="72"/>
    </row>
    <row r="53" spans="2:35" x14ac:dyDescent="0.25">
      <c r="B53" s="71"/>
      <c r="C53" s="158">
        <v>2</v>
      </c>
      <c r="D53" s="159">
        <v>2</v>
      </c>
      <c r="E53" s="159">
        <v>12</v>
      </c>
      <c r="F53" s="159">
        <v>0</v>
      </c>
      <c r="G53" s="159">
        <v>-1</v>
      </c>
      <c r="H53" s="101">
        <v>24</v>
      </c>
      <c r="I53" s="40"/>
      <c r="J53" s="71"/>
      <c r="K53" s="40"/>
      <c r="L53" s="40"/>
      <c r="M53" s="40"/>
      <c r="N53" s="40"/>
      <c r="O53" s="40"/>
      <c r="P53" s="72"/>
      <c r="Q53" s="40"/>
      <c r="R53" s="73" t="s">
        <v>81</v>
      </c>
      <c r="S53" s="74">
        <f>-S51</f>
        <v>-57.5</v>
      </c>
      <c r="T53" s="75"/>
      <c r="U53" s="40"/>
      <c r="V53" s="71"/>
      <c r="W53" s="40"/>
      <c r="X53" s="40"/>
      <c r="Y53" s="40"/>
      <c r="Z53" s="72"/>
      <c r="AA53" s="40"/>
      <c r="AB53" s="158">
        <v>2</v>
      </c>
      <c r="AC53" s="159">
        <v>0</v>
      </c>
      <c r="AD53" s="159">
        <v>0.99999999999999978</v>
      </c>
      <c r="AE53" s="159">
        <v>2.4999999999999998E-2</v>
      </c>
      <c r="AF53" s="165">
        <v>-8.7499999999999994E-2</v>
      </c>
      <c r="AG53" s="159">
        <v>1.3999999999999997</v>
      </c>
      <c r="AH53" s="75">
        <f>AG53/AF53</f>
        <v>-15.999999999999998</v>
      </c>
      <c r="AI53" s="72"/>
    </row>
    <row r="54" spans="2:35" x14ac:dyDescent="0.25">
      <c r="B54" s="71"/>
      <c r="C54" s="40"/>
      <c r="D54" s="40"/>
      <c r="E54" s="40"/>
      <c r="F54" s="40"/>
      <c r="G54" s="40"/>
      <c r="H54" s="40"/>
      <c r="I54" s="40"/>
      <c r="J54" s="73" t="s">
        <v>81</v>
      </c>
      <c r="K54" s="74">
        <f t="array" ref="K54">MMULT(K52:L52,N51:N52)-P52</f>
        <v>0</v>
      </c>
      <c r="L54" s="74"/>
      <c r="M54" s="74"/>
      <c r="N54" s="74"/>
      <c r="O54" s="74"/>
      <c r="P54" s="75"/>
      <c r="Q54" s="40"/>
      <c r="R54" s="40"/>
      <c r="S54" s="40"/>
      <c r="T54" s="40"/>
      <c r="U54" s="40"/>
      <c r="V54" s="73" t="s">
        <v>81</v>
      </c>
      <c r="W54" s="74">
        <f t="array" ref="W54">MMULT(W52:X52,Z51:Z52)</f>
        <v>1580</v>
      </c>
      <c r="X54" s="74"/>
      <c r="Y54" s="74"/>
      <c r="Z54" s="75"/>
      <c r="AA54" s="40"/>
      <c r="AB54" s="40"/>
      <c r="AC54" s="40"/>
      <c r="AD54" s="40"/>
      <c r="AE54" s="40"/>
      <c r="AF54" s="40"/>
      <c r="AG54" s="40"/>
      <c r="AH54" s="40"/>
      <c r="AI54" s="72"/>
    </row>
    <row r="55" spans="2:35" x14ac:dyDescent="0.25">
      <c r="B55" s="71"/>
      <c r="C55" s="197" t="s">
        <v>75</v>
      </c>
      <c r="D55" s="199"/>
      <c r="E55" s="40"/>
      <c r="F55" s="197" t="s">
        <v>79</v>
      </c>
      <c r="G55" s="199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197" t="s">
        <v>149</v>
      </c>
      <c r="S55" s="198"/>
      <c r="T55" s="199"/>
      <c r="U55" s="40"/>
      <c r="V55" s="40"/>
      <c r="W55" s="40"/>
      <c r="X55" s="40"/>
      <c r="Y55" s="40"/>
      <c r="Z55" s="40"/>
      <c r="AA55" s="40"/>
      <c r="AB55" s="154" t="s">
        <v>68</v>
      </c>
      <c r="AC55" s="155" t="s">
        <v>12</v>
      </c>
      <c r="AD55" s="155" t="s">
        <v>13</v>
      </c>
      <c r="AE55" s="155" t="s">
        <v>15</v>
      </c>
      <c r="AF55" s="155" t="s">
        <v>17</v>
      </c>
      <c r="AG55" s="156" t="s">
        <v>18</v>
      </c>
      <c r="AH55" s="40"/>
      <c r="AI55" s="72"/>
    </row>
    <row r="56" spans="2:35" x14ac:dyDescent="0.25">
      <c r="B56" s="71"/>
      <c r="C56" s="147">
        <f>D51</f>
        <v>400</v>
      </c>
      <c r="D56" s="75">
        <f>E51</f>
        <v>100</v>
      </c>
      <c r="E56" s="40"/>
      <c r="F56" s="71">
        <v>0.15</v>
      </c>
      <c r="G56" s="72">
        <v>-2.4999999999999998E-2</v>
      </c>
      <c r="H56" s="40"/>
      <c r="I56" s="40"/>
      <c r="J56" s="210" t="s">
        <v>155</v>
      </c>
      <c r="K56" s="211"/>
      <c r="L56" s="211"/>
      <c r="M56" s="211"/>
      <c r="N56" s="211"/>
      <c r="O56" s="211"/>
      <c r="P56" s="212"/>
      <c r="Q56" s="40"/>
      <c r="R56" s="71" t="s">
        <v>81</v>
      </c>
      <c r="S56" s="40">
        <f t="array" ref="S56:T56">D63:E63</f>
        <v>57.5</v>
      </c>
      <c r="T56" s="72">
        <v>-1.25</v>
      </c>
      <c r="U56" s="40"/>
      <c r="V56" s="40"/>
      <c r="W56" s="40"/>
      <c r="X56" s="40"/>
      <c r="Y56" s="40"/>
      <c r="Z56" s="40"/>
      <c r="AA56" s="40"/>
      <c r="AB56" s="157">
        <v>0</v>
      </c>
      <c r="AC56" s="66">
        <f>AC51-($AF51*AC$57)</f>
        <v>-50</v>
      </c>
      <c r="AD56" s="66">
        <f t="shared" ref="AD56:AG56" si="2">AD51-($AF51*AD$57)</f>
        <v>0</v>
      </c>
      <c r="AE56" s="66">
        <f t="shared" si="2"/>
        <v>-50</v>
      </c>
      <c r="AF56" s="66">
        <f t="shared" si="2"/>
        <v>0</v>
      </c>
      <c r="AG56" s="161">
        <f t="shared" si="2"/>
        <v>1400</v>
      </c>
      <c r="AH56" s="40"/>
      <c r="AI56" s="72"/>
    </row>
    <row r="57" spans="2:35" x14ac:dyDescent="0.25">
      <c r="B57" s="71"/>
      <c r="C57" s="40"/>
      <c r="D57" s="40"/>
      <c r="E57" s="40"/>
      <c r="F57" s="73">
        <v>-2.4999999999999998E-2</v>
      </c>
      <c r="G57" s="75">
        <v>8.7499999999999994E-2</v>
      </c>
      <c r="H57" s="40"/>
      <c r="I57" s="40"/>
      <c r="J57" s="71"/>
      <c r="K57" s="40"/>
      <c r="L57" s="40"/>
      <c r="M57" s="40"/>
      <c r="N57" s="40">
        <f t="array" ref="N57:N58">E52:E53</f>
        <v>2</v>
      </c>
      <c r="O57" s="40"/>
      <c r="P57" s="72"/>
      <c r="Q57" s="40"/>
      <c r="R57" s="71"/>
      <c r="S57" s="40"/>
      <c r="T57" s="72"/>
      <c r="U57" s="40"/>
      <c r="V57" s="40"/>
      <c r="W57" s="40"/>
      <c r="X57" s="40"/>
      <c r="Y57" s="40"/>
      <c r="Z57" s="40"/>
      <c r="AA57" s="40"/>
      <c r="AB57" s="157">
        <v>1</v>
      </c>
      <c r="AC57" s="66">
        <f>AC52/$AF$52</f>
        <v>40</v>
      </c>
      <c r="AD57" s="66">
        <f t="shared" ref="AD57:AG57" si="3">AD52/$AF$52</f>
        <v>0</v>
      </c>
      <c r="AE57" s="66">
        <f t="shared" si="3"/>
        <v>-6</v>
      </c>
      <c r="AF57" s="143">
        <f t="shared" si="3"/>
        <v>1</v>
      </c>
      <c r="AG57" s="161">
        <f t="shared" si="3"/>
        <v>144.00000000000003</v>
      </c>
      <c r="AH57" s="40"/>
      <c r="AI57" s="72"/>
    </row>
    <row r="58" spans="2:35" x14ac:dyDescent="0.25">
      <c r="B58" s="71"/>
      <c r="C58" s="40"/>
      <c r="D58" s="40"/>
      <c r="E58" s="40"/>
      <c r="F58" s="40"/>
      <c r="G58" s="40"/>
      <c r="H58" s="40"/>
      <c r="I58" s="40"/>
      <c r="J58" s="71" t="s">
        <v>81</v>
      </c>
      <c r="K58" s="40">
        <f t="array" ref="K58:L58">D63:E63</f>
        <v>57.5</v>
      </c>
      <c r="L58" s="40">
        <v>-1.25</v>
      </c>
      <c r="M58" s="40" t="s">
        <v>82</v>
      </c>
      <c r="N58" s="40">
        <v>12</v>
      </c>
      <c r="O58" s="40" t="s">
        <v>88</v>
      </c>
      <c r="P58" s="151">
        <f>E51</f>
        <v>100</v>
      </c>
      <c r="Q58" s="40"/>
      <c r="R58" s="73" t="s">
        <v>81</v>
      </c>
      <c r="S58" s="74">
        <f>-T56</f>
        <v>1.25</v>
      </c>
      <c r="T58" s="75"/>
      <c r="U58" s="40"/>
      <c r="V58" s="40"/>
      <c r="W58" s="40"/>
      <c r="X58" s="40"/>
      <c r="Y58" s="40"/>
      <c r="Z58" s="40"/>
      <c r="AA58" s="40"/>
      <c r="AB58" s="158">
        <v>2</v>
      </c>
      <c r="AC58" s="159">
        <f t="shared" ref="AC58:AG58" si="4">AC53-($AF53*AC$57)</f>
        <v>3.5</v>
      </c>
      <c r="AD58" s="160">
        <f t="shared" si="4"/>
        <v>0.99999999999999978</v>
      </c>
      <c r="AE58" s="159">
        <f t="shared" si="4"/>
        <v>-0.49999999999999989</v>
      </c>
      <c r="AF58" s="159">
        <f t="shared" si="4"/>
        <v>0</v>
      </c>
      <c r="AG58" s="162">
        <f t="shared" si="4"/>
        <v>14.000000000000002</v>
      </c>
      <c r="AH58" s="40"/>
      <c r="AI58" s="72"/>
    </row>
    <row r="59" spans="2:35" x14ac:dyDescent="0.25">
      <c r="B59" s="71"/>
      <c r="C59" s="197" t="s">
        <v>86</v>
      </c>
      <c r="D59" s="198"/>
      <c r="E59" s="198"/>
      <c r="F59" s="198"/>
      <c r="G59" s="198"/>
      <c r="H59" s="199"/>
      <c r="I59" s="40"/>
      <c r="J59" s="71"/>
      <c r="K59" s="40"/>
      <c r="L59" s="40"/>
      <c r="M59" s="40"/>
      <c r="N59" s="40"/>
      <c r="O59" s="40"/>
      <c r="P59" s="72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72"/>
    </row>
    <row r="60" spans="2:35" x14ac:dyDescent="0.25">
      <c r="B60" s="71"/>
      <c r="C60" s="71"/>
      <c r="D60" s="40"/>
      <c r="E60" s="40"/>
      <c r="F60" s="40"/>
      <c r="G60" s="40">
        <v>0.15</v>
      </c>
      <c r="H60" s="72">
        <v>-2.4999999999999998E-2</v>
      </c>
      <c r="I60" s="40"/>
      <c r="J60" s="73" t="s">
        <v>81</v>
      </c>
      <c r="K60" s="74">
        <f t="array" ref="K60">MMULT(K58:L58,N57:N58)-P58</f>
        <v>0</v>
      </c>
      <c r="L60" s="74"/>
      <c r="M60" s="74"/>
      <c r="N60" s="74"/>
      <c r="O60" s="74"/>
      <c r="P60" s="75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72"/>
    </row>
    <row r="61" spans="2:35" x14ac:dyDescent="0.25">
      <c r="B61" s="71"/>
      <c r="C61" s="71" t="s">
        <v>81</v>
      </c>
      <c r="D61" s="131">
        <f t="array" ref="D61:E61">D51:E51</f>
        <v>400</v>
      </c>
      <c r="E61" s="40">
        <v>100</v>
      </c>
      <c r="F61" s="40" t="s">
        <v>82</v>
      </c>
      <c r="G61" s="40">
        <v>-2.4999999999999998E-2</v>
      </c>
      <c r="H61" s="72">
        <v>8.7499999999999994E-2</v>
      </c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72"/>
    </row>
    <row r="62" spans="2:35" x14ac:dyDescent="0.25">
      <c r="B62" s="71"/>
      <c r="C62" s="71"/>
      <c r="D62" s="40"/>
      <c r="E62" s="40"/>
      <c r="F62" s="40"/>
      <c r="G62" s="40"/>
      <c r="H62" s="72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72"/>
    </row>
    <row r="63" spans="2:35" x14ac:dyDescent="0.25">
      <c r="B63" s="71"/>
      <c r="C63" s="73" t="s">
        <v>81</v>
      </c>
      <c r="D63" s="74">
        <f t="array" ref="D63:E63">MMULT(D61:E61,G60:H61)</f>
        <v>57.5</v>
      </c>
      <c r="E63" s="74">
        <v>-1.25</v>
      </c>
      <c r="F63" s="74"/>
      <c r="G63" s="74"/>
      <c r="H63" s="75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72"/>
    </row>
    <row r="64" spans="2:35" x14ac:dyDescent="0.25">
      <c r="B64" s="73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5"/>
    </row>
    <row r="66" spans="2:27" x14ac:dyDescent="0.25">
      <c r="B66" s="197" t="s">
        <v>161</v>
      </c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9"/>
    </row>
    <row r="67" spans="2:27" x14ac:dyDescent="0.25">
      <c r="B67" s="71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72"/>
    </row>
    <row r="68" spans="2:27" x14ac:dyDescent="0.25">
      <c r="B68" s="71"/>
      <c r="C68" s="154" t="s">
        <v>66</v>
      </c>
      <c r="D68" s="155" t="s">
        <v>12</v>
      </c>
      <c r="E68" s="155" t="s">
        <v>13</v>
      </c>
      <c r="F68" s="155" t="s">
        <v>15</v>
      </c>
      <c r="G68" s="155" t="s">
        <v>17</v>
      </c>
      <c r="H68" s="156" t="s">
        <v>18</v>
      </c>
      <c r="I68" s="40"/>
      <c r="J68" s="210" t="s">
        <v>146</v>
      </c>
      <c r="K68" s="211"/>
      <c r="L68" s="211"/>
      <c r="M68" s="211"/>
      <c r="N68" s="211"/>
      <c r="O68" s="211"/>
      <c r="P68" s="212"/>
      <c r="Q68" s="144"/>
      <c r="R68" s="197" t="s">
        <v>157</v>
      </c>
      <c r="S68" s="198"/>
      <c r="T68" s="199"/>
      <c r="U68" s="76"/>
      <c r="V68" s="210" t="s">
        <v>150</v>
      </c>
      <c r="W68" s="211"/>
      <c r="X68" s="211"/>
      <c r="Y68" s="211"/>
      <c r="Z68" s="212"/>
      <c r="AA68" s="153"/>
    </row>
    <row r="69" spans="2:27" x14ac:dyDescent="0.25">
      <c r="B69" s="71"/>
      <c r="C69" s="157">
        <v>0</v>
      </c>
      <c r="D69" s="66">
        <v>50</v>
      </c>
      <c r="E69" s="143" t="s">
        <v>162</v>
      </c>
      <c r="F69" s="66">
        <v>0</v>
      </c>
      <c r="G69" s="66">
        <v>0</v>
      </c>
      <c r="H69" s="100">
        <v>0</v>
      </c>
      <c r="I69" s="40"/>
      <c r="J69" s="71"/>
      <c r="K69" s="40"/>
      <c r="L69" s="40"/>
      <c r="M69" s="40"/>
      <c r="N69" s="40"/>
      <c r="O69" s="40"/>
      <c r="P69" s="72"/>
      <c r="Q69" s="40"/>
      <c r="R69" s="71" t="s">
        <v>81</v>
      </c>
      <c r="S69" s="40" t="str">
        <f t="array" ref="S69:T69">D81:E81</f>
        <v>5 - 0.025D</v>
      </c>
      <c r="T69" s="72" t="str">
        <v>7.5 + 0.0875D</v>
      </c>
      <c r="U69" s="40"/>
      <c r="V69" s="71"/>
      <c r="W69" s="40"/>
      <c r="X69" s="40"/>
      <c r="Y69" s="40"/>
      <c r="Z69" s="72">
        <f t="array" ref="Z69:Z70">H70:H71</f>
        <v>28</v>
      </c>
      <c r="AA69" s="72"/>
    </row>
    <row r="70" spans="2:27" x14ac:dyDescent="0.25">
      <c r="B70" s="71"/>
      <c r="C70" s="157">
        <v>1</v>
      </c>
      <c r="D70" s="66">
        <v>7</v>
      </c>
      <c r="E70" s="66">
        <v>2</v>
      </c>
      <c r="F70" s="66">
        <v>-1</v>
      </c>
      <c r="G70" s="66">
        <v>0</v>
      </c>
      <c r="H70" s="100">
        <v>28</v>
      </c>
      <c r="I70" s="40"/>
      <c r="J70" s="71"/>
      <c r="K70" s="40"/>
      <c r="L70" s="40"/>
      <c r="M70" s="40"/>
      <c r="N70" s="40">
        <f t="array" ref="N70:N71">D70:D71</f>
        <v>7</v>
      </c>
      <c r="O70" s="40"/>
      <c r="P70" s="72"/>
      <c r="Q70" s="40"/>
      <c r="R70" s="71"/>
      <c r="S70" s="40"/>
      <c r="T70" s="72"/>
      <c r="U70" s="40"/>
      <c r="V70" s="71" t="s">
        <v>81</v>
      </c>
      <c r="W70" s="40" t="str">
        <f t="array" ref="W70:X70">D81:E81</f>
        <v>5 - 0.025D</v>
      </c>
      <c r="X70" s="40" t="str">
        <v>7.5 + 0.0875D</v>
      </c>
      <c r="Y70" s="40" t="s">
        <v>82</v>
      </c>
      <c r="Z70" s="72">
        <v>24</v>
      </c>
      <c r="AA70" s="72"/>
    </row>
    <row r="71" spans="2:27" x14ac:dyDescent="0.25">
      <c r="B71" s="71"/>
      <c r="C71" s="158">
        <v>2</v>
      </c>
      <c r="D71" s="159">
        <v>2</v>
      </c>
      <c r="E71" s="159">
        <v>12</v>
      </c>
      <c r="F71" s="159">
        <v>0</v>
      </c>
      <c r="G71" s="159">
        <v>-1</v>
      </c>
      <c r="H71" s="101">
        <v>24</v>
      </c>
      <c r="I71" s="40"/>
      <c r="J71" s="71" t="s">
        <v>81</v>
      </c>
      <c r="K71" s="40" t="str">
        <f t="array" ref="K71:L71">D81:E81</f>
        <v>5 - 0.025D</v>
      </c>
      <c r="L71" s="40" t="str">
        <v>7.5 + 0.0875D</v>
      </c>
      <c r="M71" s="40" t="s">
        <v>82</v>
      </c>
      <c r="N71" s="40">
        <v>2</v>
      </c>
      <c r="O71" s="40" t="s">
        <v>88</v>
      </c>
      <c r="P71" s="151">
        <f>D69</f>
        <v>50</v>
      </c>
      <c r="Q71" s="40"/>
      <c r="R71" s="73" t="s">
        <v>81</v>
      </c>
      <c r="S71" s="170" t="s">
        <v>167</v>
      </c>
      <c r="T71" s="75"/>
      <c r="U71" s="40"/>
      <c r="V71" s="71"/>
      <c r="W71" s="40"/>
      <c r="X71" s="40"/>
      <c r="Y71" s="40"/>
      <c r="Z71" s="72"/>
      <c r="AA71" s="72"/>
    </row>
    <row r="72" spans="2:27" x14ac:dyDescent="0.25">
      <c r="B72" s="71"/>
      <c r="C72" s="40"/>
      <c r="D72" s="40"/>
      <c r="E72" s="40"/>
      <c r="F72" s="40"/>
      <c r="G72" s="40"/>
      <c r="H72" s="40"/>
      <c r="I72" s="40"/>
      <c r="J72" s="71"/>
      <c r="K72" s="40"/>
      <c r="L72" s="40"/>
      <c r="M72" s="40"/>
      <c r="N72" s="40"/>
      <c r="O72" s="40"/>
      <c r="P72" s="72"/>
      <c r="Q72" s="40"/>
      <c r="R72" s="40"/>
      <c r="S72" s="40"/>
      <c r="T72" s="40"/>
      <c r="U72" s="40"/>
      <c r="V72" s="73" t="s">
        <v>81</v>
      </c>
      <c r="W72" s="74" t="s">
        <v>166</v>
      </c>
      <c r="X72" s="74"/>
      <c r="Y72" s="74"/>
      <c r="Z72" s="75"/>
      <c r="AA72" s="72"/>
    </row>
    <row r="73" spans="2:27" x14ac:dyDescent="0.25">
      <c r="B73" s="71"/>
      <c r="C73" s="197" t="s">
        <v>75</v>
      </c>
      <c r="D73" s="199"/>
      <c r="E73" s="40"/>
      <c r="F73" s="197" t="s">
        <v>79</v>
      </c>
      <c r="G73" s="199"/>
      <c r="H73" s="40"/>
      <c r="I73" s="40"/>
      <c r="J73" s="73" t="s">
        <v>81</v>
      </c>
      <c r="K73" s="74">
        <v>0</v>
      </c>
      <c r="L73" s="74"/>
      <c r="M73" s="74"/>
      <c r="N73" s="74"/>
      <c r="O73" s="74"/>
      <c r="P73" s="75"/>
      <c r="Q73" s="40"/>
      <c r="R73" s="197" t="s">
        <v>158</v>
      </c>
      <c r="S73" s="198"/>
      <c r="T73" s="199"/>
      <c r="U73" s="40"/>
      <c r="V73" s="40"/>
      <c r="W73" s="40"/>
      <c r="X73" s="40"/>
      <c r="Y73" s="40"/>
      <c r="Z73" s="40"/>
      <c r="AA73" s="72"/>
    </row>
    <row r="74" spans="2:27" x14ac:dyDescent="0.25">
      <c r="B74" s="71"/>
      <c r="C74" s="171">
        <f>D69</f>
        <v>50</v>
      </c>
      <c r="D74" s="150" t="str">
        <f>E69</f>
        <v>100 + D</v>
      </c>
      <c r="E74" s="40"/>
      <c r="F74" s="71">
        <v>0.15</v>
      </c>
      <c r="G74" s="72">
        <v>-2.4999999999999998E-2</v>
      </c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71" t="s">
        <v>81</v>
      </c>
      <c r="S74" s="40" t="str">
        <f t="array" ref="S74:T74">D81:E81</f>
        <v>5 - 0.025D</v>
      </c>
      <c r="T74" s="72" t="str">
        <v>7.5 + 0.0875D</v>
      </c>
      <c r="U74" s="40"/>
      <c r="V74" s="197" t="s">
        <v>151</v>
      </c>
      <c r="W74" s="198"/>
      <c r="X74" s="198"/>
      <c r="Y74" s="198"/>
      <c r="Z74" s="199"/>
      <c r="AA74" s="72"/>
    </row>
    <row r="75" spans="2:27" x14ac:dyDescent="0.25">
      <c r="B75" s="71"/>
      <c r="C75" s="40"/>
      <c r="D75" s="40"/>
      <c r="E75" s="40"/>
      <c r="F75" s="73">
        <v>-2.4999999999999998E-2</v>
      </c>
      <c r="G75" s="75">
        <v>8.7499999999999994E-2</v>
      </c>
      <c r="H75" s="40"/>
      <c r="I75" s="40"/>
      <c r="J75" s="210" t="s">
        <v>147</v>
      </c>
      <c r="K75" s="211"/>
      <c r="L75" s="211"/>
      <c r="M75" s="211"/>
      <c r="N75" s="211"/>
      <c r="O75" s="211"/>
      <c r="P75" s="212"/>
      <c r="Q75" s="40"/>
      <c r="R75" s="71"/>
      <c r="S75" s="40"/>
      <c r="T75" s="72"/>
      <c r="U75" s="40"/>
      <c r="V75" s="71" t="str">
        <f>W72</f>
        <v>320 + 1.4D</v>
      </c>
      <c r="W75" s="145" t="s">
        <v>52</v>
      </c>
      <c r="X75" s="40">
        <v>0</v>
      </c>
      <c r="Y75" s="40"/>
      <c r="Z75" s="72"/>
      <c r="AA75" s="72"/>
    </row>
    <row r="76" spans="2:27" x14ac:dyDescent="0.25">
      <c r="B76" s="71"/>
      <c r="C76" s="40"/>
      <c r="D76" s="40"/>
      <c r="E76" s="40"/>
      <c r="F76" s="40"/>
      <c r="G76" s="40"/>
      <c r="H76" s="40"/>
      <c r="I76" s="40"/>
      <c r="J76" s="71"/>
      <c r="K76" s="40"/>
      <c r="L76" s="40"/>
      <c r="M76" s="40"/>
      <c r="N76" s="40"/>
      <c r="O76" s="40"/>
      <c r="P76" s="72"/>
      <c r="Q76" s="40"/>
      <c r="R76" s="73" t="s">
        <v>81</v>
      </c>
      <c r="S76" s="170" t="s">
        <v>165</v>
      </c>
      <c r="T76" s="75"/>
      <c r="U76" s="40"/>
      <c r="V76" s="146" t="s">
        <v>116</v>
      </c>
      <c r="W76" s="145" t="s">
        <v>52</v>
      </c>
      <c r="X76" s="40">
        <v>-228.57140000000001</v>
      </c>
      <c r="Y76" s="40"/>
      <c r="Z76" s="72"/>
      <c r="AA76" s="72"/>
    </row>
    <row r="77" spans="2:27" x14ac:dyDescent="0.25">
      <c r="B77" s="71"/>
      <c r="C77" s="197" t="s">
        <v>86</v>
      </c>
      <c r="D77" s="198"/>
      <c r="E77" s="198"/>
      <c r="F77" s="198"/>
      <c r="G77" s="198"/>
      <c r="H77" s="199"/>
      <c r="I77" s="40"/>
      <c r="J77" s="71"/>
      <c r="K77" s="40"/>
      <c r="L77" s="40"/>
      <c r="M77" s="40"/>
      <c r="N77" s="40">
        <f t="array" ref="N77:N78">E70:E71</f>
        <v>2</v>
      </c>
      <c r="O77" s="40"/>
      <c r="P77" s="72"/>
      <c r="Q77" s="40"/>
      <c r="R77" s="40"/>
      <c r="S77" s="40"/>
      <c r="T77" s="40"/>
      <c r="U77" s="40"/>
      <c r="V77" s="71"/>
      <c r="W77" s="40"/>
      <c r="X77" s="40"/>
      <c r="Y77" s="40"/>
      <c r="Z77" s="72"/>
      <c r="AA77" s="72"/>
    </row>
    <row r="78" spans="2:27" x14ac:dyDescent="0.25">
      <c r="B78" s="71"/>
      <c r="C78" s="71"/>
      <c r="D78" s="40"/>
      <c r="E78" s="40"/>
      <c r="F78" s="40"/>
      <c r="G78" s="40">
        <v>0.15</v>
      </c>
      <c r="H78" s="72">
        <v>-2.4999999999999998E-2</v>
      </c>
      <c r="I78" s="40"/>
      <c r="J78" s="71" t="s">
        <v>81</v>
      </c>
      <c r="K78" s="40" t="str">
        <f t="array" ref="K78:L78">D81:E81</f>
        <v>5 - 0.025D</v>
      </c>
      <c r="L78" s="40" t="str">
        <v>7.5 + 0.0875D</v>
      </c>
      <c r="M78" s="40" t="s">
        <v>82</v>
      </c>
      <c r="N78" s="40">
        <v>12</v>
      </c>
      <c r="O78" s="40" t="s">
        <v>88</v>
      </c>
      <c r="P78" s="152" t="str">
        <f>E69</f>
        <v>100 + D</v>
      </c>
      <c r="Q78" s="40"/>
      <c r="R78" s="40"/>
      <c r="S78" s="40"/>
      <c r="T78" s="40"/>
      <c r="U78" s="40"/>
      <c r="V78" s="71" t="str">
        <f>S71</f>
        <v>0.025D - 5</v>
      </c>
      <c r="W78" s="145" t="s">
        <v>52</v>
      </c>
      <c r="X78" s="40">
        <v>0</v>
      </c>
      <c r="Y78" s="40"/>
      <c r="Z78" s="72"/>
      <c r="AA78" s="72"/>
    </row>
    <row r="79" spans="2:27" x14ac:dyDescent="0.25">
      <c r="B79" s="71"/>
      <c r="C79" s="71" t="s">
        <v>81</v>
      </c>
      <c r="D79" s="83">
        <f t="array" ref="D79:E79">D69:E69</f>
        <v>50</v>
      </c>
      <c r="E79" s="131" t="str">
        <v>100 + D</v>
      </c>
      <c r="F79" s="40" t="s">
        <v>82</v>
      </c>
      <c r="G79" s="40">
        <v>-2.4999999999999998E-2</v>
      </c>
      <c r="H79" s="72">
        <v>8.7499999999999994E-2</v>
      </c>
      <c r="I79" s="40"/>
      <c r="J79" s="71"/>
      <c r="K79" s="40"/>
      <c r="L79" s="40"/>
      <c r="M79" s="40"/>
      <c r="N79" s="40"/>
      <c r="O79" s="40"/>
      <c r="P79" s="72"/>
      <c r="Q79" s="40"/>
      <c r="R79" s="40"/>
      <c r="S79" s="40"/>
      <c r="T79" s="40"/>
      <c r="U79" s="40"/>
      <c r="V79" s="146" t="s">
        <v>116</v>
      </c>
      <c r="W79" s="145" t="s">
        <v>50</v>
      </c>
      <c r="X79" s="40">
        <v>200</v>
      </c>
      <c r="Y79" s="40"/>
      <c r="Z79" s="72"/>
      <c r="AA79" s="72"/>
    </row>
    <row r="80" spans="2:27" x14ac:dyDescent="0.25">
      <c r="B80" s="71"/>
      <c r="C80" s="71"/>
      <c r="D80" s="40"/>
      <c r="E80" s="40"/>
      <c r="F80" s="40"/>
      <c r="G80" s="40"/>
      <c r="H80" s="72"/>
      <c r="I80" s="40"/>
      <c r="J80" s="73" t="s">
        <v>81</v>
      </c>
      <c r="K80" s="74">
        <v>0</v>
      </c>
      <c r="L80" s="74"/>
      <c r="M80" s="74"/>
      <c r="N80" s="74"/>
      <c r="O80" s="74"/>
      <c r="P80" s="75"/>
      <c r="Q80" s="40"/>
      <c r="R80" s="40"/>
      <c r="S80" s="40"/>
      <c r="T80" s="40"/>
      <c r="U80" s="40"/>
      <c r="V80" s="71"/>
      <c r="W80" s="40"/>
      <c r="X80" s="40"/>
      <c r="Y80" s="40"/>
      <c r="Z80" s="72"/>
      <c r="AA80" s="72"/>
    </row>
    <row r="81" spans="2:34" x14ac:dyDescent="0.25">
      <c r="B81" s="71"/>
      <c r="C81" s="73" t="s">
        <v>81</v>
      </c>
      <c r="D81" s="74" t="s">
        <v>163</v>
      </c>
      <c r="E81" s="74" t="s">
        <v>164</v>
      </c>
      <c r="F81" s="74"/>
      <c r="G81" s="74"/>
      <c r="H81" s="75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71" t="str">
        <f>S76</f>
        <v>- 7.5 - 0.0875D</v>
      </c>
      <c r="W81" s="145" t="s">
        <v>52</v>
      </c>
      <c r="X81" s="40">
        <v>0</v>
      </c>
      <c r="Y81" s="40"/>
      <c r="Z81" s="72"/>
      <c r="AA81" s="72"/>
    </row>
    <row r="82" spans="2:34" x14ac:dyDescent="0.25">
      <c r="B82" s="71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146" t="s">
        <v>116</v>
      </c>
      <c r="W82" s="145" t="s">
        <v>52</v>
      </c>
      <c r="X82" s="40">
        <v>-85.714200000000005</v>
      </c>
      <c r="Y82" s="40"/>
      <c r="Z82" s="72"/>
      <c r="AA82" s="72"/>
    </row>
    <row r="83" spans="2:34" x14ac:dyDescent="0.25">
      <c r="B83" s="7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71"/>
      <c r="W83" s="40"/>
      <c r="X83" s="40"/>
      <c r="Y83" s="40"/>
      <c r="Z83" s="72"/>
      <c r="AA83" s="72"/>
    </row>
    <row r="84" spans="2:34" x14ac:dyDescent="0.25">
      <c r="B84" s="7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147">
        <f>X82</f>
        <v>-85.714200000000005</v>
      </c>
      <c r="W84" s="148" t="s">
        <v>50</v>
      </c>
      <c r="X84" s="149" t="s">
        <v>116</v>
      </c>
      <c r="Y84" s="148" t="s">
        <v>50</v>
      </c>
      <c r="Z84" s="150">
        <f>X79</f>
        <v>200</v>
      </c>
      <c r="AA84" s="72"/>
    </row>
    <row r="85" spans="2:34" x14ac:dyDescent="0.25">
      <c r="B85" s="73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5"/>
    </row>
    <row r="87" spans="2:34" x14ac:dyDescent="0.25">
      <c r="B87" s="197" t="s">
        <v>154</v>
      </c>
      <c r="C87" s="198"/>
      <c r="D87" s="198"/>
      <c r="E87" s="198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  <c r="AA87" s="198"/>
      <c r="AB87" s="198"/>
      <c r="AC87" s="198"/>
      <c r="AD87" s="198"/>
      <c r="AE87" s="198"/>
      <c r="AF87" s="198"/>
      <c r="AG87" s="198"/>
      <c r="AH87" s="199"/>
    </row>
    <row r="88" spans="2:34" x14ac:dyDescent="0.25">
      <c r="B88" s="71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72"/>
    </row>
    <row r="89" spans="2:34" x14ac:dyDescent="0.25">
      <c r="B89" s="71"/>
      <c r="C89" s="154" t="s">
        <v>66</v>
      </c>
      <c r="D89" s="155" t="s">
        <v>12</v>
      </c>
      <c r="E89" s="155" t="s">
        <v>13</v>
      </c>
      <c r="F89" s="155" t="s">
        <v>15</v>
      </c>
      <c r="G89" s="155" t="s">
        <v>17</v>
      </c>
      <c r="H89" s="156" t="s">
        <v>18</v>
      </c>
      <c r="I89" s="40"/>
      <c r="J89" s="210" t="s">
        <v>146</v>
      </c>
      <c r="K89" s="211"/>
      <c r="L89" s="211"/>
      <c r="M89" s="211"/>
      <c r="N89" s="211"/>
      <c r="O89" s="211"/>
      <c r="P89" s="212"/>
      <c r="Q89" s="40"/>
      <c r="R89" s="197" t="s">
        <v>157</v>
      </c>
      <c r="S89" s="198"/>
      <c r="T89" s="199"/>
      <c r="U89" s="40"/>
      <c r="V89" s="210" t="s">
        <v>150</v>
      </c>
      <c r="W89" s="211"/>
      <c r="X89" s="211"/>
      <c r="Y89" s="211"/>
      <c r="Z89" s="212"/>
      <c r="AA89" s="40"/>
      <c r="AB89" s="154" t="s">
        <v>68</v>
      </c>
      <c r="AC89" s="155" t="s">
        <v>12</v>
      </c>
      <c r="AD89" s="155" t="s">
        <v>13</v>
      </c>
      <c r="AE89" s="155" t="s">
        <v>15</v>
      </c>
      <c r="AF89" s="155" t="s">
        <v>17</v>
      </c>
      <c r="AG89" s="156" t="s">
        <v>18</v>
      </c>
      <c r="AH89" s="72"/>
    </row>
    <row r="90" spans="2:34" x14ac:dyDescent="0.25">
      <c r="B90" s="71"/>
      <c r="C90" s="157">
        <v>0</v>
      </c>
      <c r="D90" s="66">
        <v>50</v>
      </c>
      <c r="E90" s="143">
        <v>200</v>
      </c>
      <c r="F90" s="66">
        <v>0</v>
      </c>
      <c r="G90" s="66">
        <v>0</v>
      </c>
      <c r="H90" s="100">
        <v>0</v>
      </c>
      <c r="I90" s="40"/>
      <c r="J90" s="71"/>
      <c r="K90" s="40"/>
      <c r="L90" s="40"/>
      <c r="M90" s="40"/>
      <c r="N90" s="40">
        <f t="array" ref="N90:N91">D91:D92</f>
        <v>7</v>
      </c>
      <c r="O90" s="40"/>
      <c r="P90" s="72"/>
      <c r="Q90" s="40"/>
      <c r="R90" s="71" t="s">
        <v>81</v>
      </c>
      <c r="S90" s="40">
        <f t="array" ref="S90:T90">D102:E102</f>
        <v>2.5</v>
      </c>
      <c r="T90" s="72">
        <v>16.25</v>
      </c>
      <c r="U90" s="40"/>
      <c r="V90" s="71"/>
      <c r="W90" s="40"/>
      <c r="X90" s="40"/>
      <c r="Y90" s="40"/>
      <c r="Z90" s="72">
        <f t="array" ref="Z90:Z91">H91:H92</f>
        <v>28</v>
      </c>
      <c r="AA90" s="40"/>
      <c r="AB90" s="157">
        <v>0</v>
      </c>
      <c r="AC90" s="66">
        <f>MMULT($D$102:$E$102,D91:D92)-D90</f>
        <v>0</v>
      </c>
      <c r="AD90" s="66">
        <f t="shared" ref="AD90:AG90" si="5">MMULT($D$102:$E$102,E91:E92)-E90</f>
        <v>0</v>
      </c>
      <c r="AE90" s="66">
        <f t="shared" si="5"/>
        <v>-2.5</v>
      </c>
      <c r="AF90" s="66">
        <f t="shared" si="5"/>
        <v>-16.25</v>
      </c>
      <c r="AG90" s="161">
        <f t="shared" si="5"/>
        <v>460</v>
      </c>
      <c r="AH90" s="72"/>
    </row>
    <row r="91" spans="2:34" x14ac:dyDescent="0.25">
      <c r="B91" s="71"/>
      <c r="C91" s="157">
        <v>1</v>
      </c>
      <c r="D91" s="66">
        <v>7</v>
      </c>
      <c r="E91" s="66">
        <v>2</v>
      </c>
      <c r="F91" s="66">
        <v>-1</v>
      </c>
      <c r="G91" s="66">
        <v>0</v>
      </c>
      <c r="H91" s="100">
        <v>28</v>
      </c>
      <c r="I91" s="40"/>
      <c r="J91" s="71" t="s">
        <v>81</v>
      </c>
      <c r="K91" s="40">
        <f t="array" ref="K91:L91">D102:E102</f>
        <v>2.5</v>
      </c>
      <c r="L91" s="40">
        <v>16.25</v>
      </c>
      <c r="M91" s="40" t="s">
        <v>82</v>
      </c>
      <c r="N91" s="40">
        <v>2</v>
      </c>
      <c r="O91" s="40" t="s">
        <v>88</v>
      </c>
      <c r="P91" s="151">
        <f>D90</f>
        <v>50</v>
      </c>
      <c r="Q91" s="40"/>
      <c r="R91" s="71"/>
      <c r="S91" s="40"/>
      <c r="T91" s="72"/>
      <c r="U91" s="40"/>
      <c r="V91" s="71" t="s">
        <v>81</v>
      </c>
      <c r="W91" s="40">
        <f t="array" ref="W91:X91">D102:E102</f>
        <v>2.5</v>
      </c>
      <c r="X91" s="40">
        <v>16.25</v>
      </c>
      <c r="Y91" s="40" t="s">
        <v>82</v>
      </c>
      <c r="Z91" s="72">
        <v>24</v>
      </c>
      <c r="AA91" s="40"/>
      <c r="AB91" s="157">
        <v>1</v>
      </c>
      <c r="AC91" s="143">
        <f t="array" ref="AC91:AC92">MMULT($F$95:$G$96,D91:D92)</f>
        <v>1</v>
      </c>
      <c r="AD91" s="66">
        <f t="array" ref="AD91:AD92">MMULT($F$95:$G$96,E91:E92)</f>
        <v>0</v>
      </c>
      <c r="AE91" s="66">
        <f t="array" ref="AE91:AE92">MMULT($F$95:$G$96,F91:F92)</f>
        <v>-0.15</v>
      </c>
      <c r="AF91" s="66">
        <f t="array" ref="AF91:AF92">MMULT($F$95:$G$96,G91:G92)</f>
        <v>2.4999999999999998E-2</v>
      </c>
      <c r="AG91" s="161">
        <f t="array" ref="AG91:AG92">MMULT($F$95:$G$96,H91:H92)</f>
        <v>3.6</v>
      </c>
      <c r="AH91" s="72"/>
    </row>
    <row r="92" spans="2:34" x14ac:dyDescent="0.25">
      <c r="B92" s="71"/>
      <c r="C92" s="158">
        <v>2</v>
      </c>
      <c r="D92" s="159">
        <v>2</v>
      </c>
      <c r="E92" s="159">
        <v>12</v>
      </c>
      <c r="F92" s="159">
        <v>0</v>
      </c>
      <c r="G92" s="159">
        <v>-1</v>
      </c>
      <c r="H92" s="101">
        <v>24</v>
      </c>
      <c r="I92" s="40"/>
      <c r="J92" s="71"/>
      <c r="K92" s="40"/>
      <c r="L92" s="40"/>
      <c r="M92" s="40"/>
      <c r="N92" s="40"/>
      <c r="O92" s="40"/>
      <c r="P92" s="72"/>
      <c r="Q92" s="40"/>
      <c r="R92" s="73" t="s">
        <v>81</v>
      </c>
      <c r="S92" s="74">
        <f>-S90</f>
        <v>-2.5</v>
      </c>
      <c r="T92" s="75"/>
      <c r="U92" s="40"/>
      <c r="V92" s="71"/>
      <c r="W92" s="40"/>
      <c r="X92" s="40"/>
      <c r="Y92" s="40"/>
      <c r="Z92" s="72"/>
      <c r="AA92" s="40"/>
      <c r="AB92" s="158">
        <v>2</v>
      </c>
      <c r="AC92" s="159">
        <v>0</v>
      </c>
      <c r="AD92" s="160">
        <v>0.99999999999999978</v>
      </c>
      <c r="AE92" s="159">
        <v>2.4999999999999998E-2</v>
      </c>
      <c r="AF92" s="159">
        <v>-8.7499999999999994E-2</v>
      </c>
      <c r="AG92" s="162">
        <v>1.3999999999999997</v>
      </c>
      <c r="AH92" s="72"/>
    </row>
    <row r="93" spans="2:34" x14ac:dyDescent="0.25">
      <c r="B93" s="71"/>
      <c r="C93" s="40"/>
      <c r="D93" s="40"/>
      <c r="E93" s="40"/>
      <c r="F93" s="40"/>
      <c r="G93" s="40"/>
      <c r="H93" s="40"/>
      <c r="I93" s="40"/>
      <c r="J93" s="73" t="s">
        <v>81</v>
      </c>
      <c r="K93" s="74">
        <f t="array" ref="K93">MMULT(K91:L91,N90:N91)-P91</f>
        <v>0</v>
      </c>
      <c r="L93" s="74"/>
      <c r="M93" s="74"/>
      <c r="N93" s="74"/>
      <c r="O93" s="74"/>
      <c r="P93" s="75"/>
      <c r="Q93" s="40"/>
      <c r="R93" s="40"/>
      <c r="S93" s="40"/>
      <c r="T93" s="40"/>
      <c r="U93" s="40"/>
      <c r="V93" s="73" t="s">
        <v>81</v>
      </c>
      <c r="W93" s="74">
        <f t="array" ref="W93">MMULT(W91:X91,Z90:Z91)</f>
        <v>460</v>
      </c>
      <c r="X93" s="74"/>
      <c r="Y93" s="74"/>
      <c r="Z93" s="75"/>
      <c r="AA93" s="40"/>
      <c r="AB93" s="40"/>
      <c r="AC93" s="40"/>
      <c r="AD93" s="40"/>
      <c r="AE93" s="40"/>
      <c r="AF93" s="40"/>
      <c r="AG93" s="40"/>
      <c r="AH93" s="72"/>
    </row>
    <row r="94" spans="2:34" x14ac:dyDescent="0.25">
      <c r="B94" s="71"/>
      <c r="C94" s="197" t="s">
        <v>75</v>
      </c>
      <c r="D94" s="199"/>
      <c r="E94" s="40"/>
      <c r="F94" s="197" t="s">
        <v>79</v>
      </c>
      <c r="G94" s="199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197" t="s">
        <v>158</v>
      </c>
      <c r="S94" s="198"/>
      <c r="T94" s="199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72"/>
    </row>
    <row r="95" spans="2:34" x14ac:dyDescent="0.25">
      <c r="B95" s="71"/>
      <c r="C95" s="171">
        <f>D90</f>
        <v>50</v>
      </c>
      <c r="D95" s="150">
        <f>E90</f>
        <v>200</v>
      </c>
      <c r="E95" s="40"/>
      <c r="F95" s="71">
        <v>0.15</v>
      </c>
      <c r="G95" s="72">
        <v>-2.4999999999999998E-2</v>
      </c>
      <c r="H95" s="40"/>
      <c r="I95" s="40"/>
      <c r="J95" s="210" t="s">
        <v>155</v>
      </c>
      <c r="K95" s="211"/>
      <c r="L95" s="211"/>
      <c r="M95" s="211"/>
      <c r="N95" s="211"/>
      <c r="O95" s="211"/>
      <c r="P95" s="212"/>
      <c r="Q95" s="40"/>
      <c r="R95" s="71" t="s">
        <v>81</v>
      </c>
      <c r="S95" s="40">
        <f t="array" ref="S95:T95">D102:E102</f>
        <v>2.5</v>
      </c>
      <c r="T95" s="72">
        <v>16.25</v>
      </c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72"/>
    </row>
    <row r="96" spans="2:34" x14ac:dyDescent="0.25">
      <c r="B96" s="71"/>
      <c r="C96" s="40"/>
      <c r="D96" s="40"/>
      <c r="E96" s="40"/>
      <c r="F96" s="73">
        <v>-2.4999999999999998E-2</v>
      </c>
      <c r="G96" s="75">
        <v>8.7499999999999994E-2</v>
      </c>
      <c r="H96" s="40"/>
      <c r="I96" s="40"/>
      <c r="J96" s="71"/>
      <c r="K96" s="40"/>
      <c r="L96" s="40"/>
      <c r="M96" s="40"/>
      <c r="N96" s="40">
        <f t="array" ref="N96:N97">E91:E92</f>
        <v>2</v>
      </c>
      <c r="O96" s="40"/>
      <c r="P96" s="72"/>
      <c r="Q96" s="40"/>
      <c r="R96" s="71"/>
      <c r="S96" s="40"/>
      <c r="T96" s="72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72"/>
    </row>
    <row r="97" spans="2:35" x14ac:dyDescent="0.25">
      <c r="B97" s="71"/>
      <c r="C97" s="40"/>
      <c r="D97" s="40"/>
      <c r="E97" s="40"/>
      <c r="F97" s="40"/>
      <c r="G97" s="40"/>
      <c r="H97" s="40"/>
      <c r="I97" s="40"/>
      <c r="J97" s="71" t="s">
        <v>81</v>
      </c>
      <c r="K97" s="40">
        <f t="array" ref="K97:L97">D102:E102</f>
        <v>2.5</v>
      </c>
      <c r="L97" s="40">
        <v>16.25</v>
      </c>
      <c r="M97" s="40" t="s">
        <v>82</v>
      </c>
      <c r="N97" s="40">
        <v>12</v>
      </c>
      <c r="O97" s="40" t="s">
        <v>88</v>
      </c>
      <c r="P97" s="152">
        <f>E90</f>
        <v>200</v>
      </c>
      <c r="Q97" s="40"/>
      <c r="R97" s="73" t="s">
        <v>81</v>
      </c>
      <c r="S97" s="74">
        <f>-T95</f>
        <v>-16.25</v>
      </c>
      <c r="T97" s="75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72"/>
    </row>
    <row r="98" spans="2:35" x14ac:dyDescent="0.25">
      <c r="B98" s="71"/>
      <c r="C98" s="197" t="s">
        <v>86</v>
      </c>
      <c r="D98" s="198"/>
      <c r="E98" s="198"/>
      <c r="F98" s="198"/>
      <c r="G98" s="198"/>
      <c r="H98" s="199"/>
      <c r="I98" s="40"/>
      <c r="J98" s="71"/>
      <c r="K98" s="40"/>
      <c r="L98" s="40"/>
      <c r="M98" s="40"/>
      <c r="N98" s="40"/>
      <c r="O98" s="40"/>
      <c r="P98" s="72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72"/>
    </row>
    <row r="99" spans="2:35" x14ac:dyDescent="0.25">
      <c r="B99" s="71"/>
      <c r="C99" s="71"/>
      <c r="D99" s="83"/>
      <c r="E99" s="40"/>
      <c r="F99" s="40"/>
      <c r="G99" s="40">
        <v>0.15</v>
      </c>
      <c r="H99" s="72">
        <v>-2.4999999999999998E-2</v>
      </c>
      <c r="I99" s="40"/>
      <c r="J99" s="73" t="s">
        <v>81</v>
      </c>
      <c r="K99" s="74">
        <f t="array" ref="K99">MMULT(K97:L97,N96:N97)-P97</f>
        <v>0</v>
      </c>
      <c r="L99" s="74"/>
      <c r="M99" s="74"/>
      <c r="N99" s="74"/>
      <c r="O99" s="74"/>
      <c r="P99" s="75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72"/>
    </row>
    <row r="100" spans="2:35" x14ac:dyDescent="0.25">
      <c r="B100" s="71"/>
      <c r="C100" s="71" t="s">
        <v>81</v>
      </c>
      <c r="D100" s="83">
        <f t="array" ref="D100:E100">D90:E90</f>
        <v>50</v>
      </c>
      <c r="E100" s="131">
        <v>200</v>
      </c>
      <c r="F100" s="40" t="s">
        <v>82</v>
      </c>
      <c r="G100" s="40">
        <v>-2.4999999999999998E-2</v>
      </c>
      <c r="H100" s="72">
        <v>8.7499999999999994E-2</v>
      </c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72"/>
    </row>
    <row r="101" spans="2:35" x14ac:dyDescent="0.25">
      <c r="B101" s="71"/>
      <c r="C101" s="71"/>
      <c r="D101" s="40"/>
      <c r="E101" s="40"/>
      <c r="F101" s="40"/>
      <c r="G101" s="40"/>
      <c r="H101" s="72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72"/>
    </row>
    <row r="102" spans="2:35" x14ac:dyDescent="0.25">
      <c r="B102" s="71"/>
      <c r="C102" s="73" t="s">
        <v>81</v>
      </c>
      <c r="D102" s="74">
        <f t="array" ref="D102:E102">MMULT(D100:E100,G99:H100)</f>
        <v>2.5</v>
      </c>
      <c r="E102" s="74">
        <v>16.25</v>
      </c>
      <c r="F102" s="74"/>
      <c r="G102" s="74"/>
      <c r="H102" s="75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72"/>
    </row>
    <row r="103" spans="2:35" x14ac:dyDescent="0.25">
      <c r="B103" s="73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5"/>
    </row>
    <row r="105" spans="2:35" x14ac:dyDescent="0.25">
      <c r="B105" s="197" t="s">
        <v>156</v>
      </c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B105" s="198"/>
      <c r="AC105" s="198"/>
      <c r="AD105" s="198"/>
      <c r="AE105" s="198"/>
      <c r="AF105" s="198"/>
      <c r="AG105" s="198"/>
      <c r="AH105" s="198"/>
      <c r="AI105" s="199"/>
    </row>
    <row r="106" spans="2:35" x14ac:dyDescent="0.25">
      <c r="B106" s="71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72"/>
    </row>
    <row r="107" spans="2:35" x14ac:dyDescent="0.25">
      <c r="B107" s="71"/>
      <c r="C107" s="154" t="s">
        <v>66</v>
      </c>
      <c r="D107" s="155" t="s">
        <v>12</v>
      </c>
      <c r="E107" s="155" t="s">
        <v>13</v>
      </c>
      <c r="F107" s="155" t="s">
        <v>15</v>
      </c>
      <c r="G107" s="155" t="s">
        <v>17</v>
      </c>
      <c r="H107" s="156" t="s">
        <v>18</v>
      </c>
      <c r="I107" s="40"/>
      <c r="J107" s="210" t="s">
        <v>146</v>
      </c>
      <c r="K107" s="211"/>
      <c r="L107" s="211"/>
      <c r="M107" s="211"/>
      <c r="N107" s="211"/>
      <c r="O107" s="211"/>
      <c r="P107" s="212"/>
      <c r="Q107" s="40"/>
      <c r="R107" s="197" t="s">
        <v>148</v>
      </c>
      <c r="S107" s="198"/>
      <c r="T107" s="199"/>
      <c r="U107" s="40"/>
      <c r="V107" s="210" t="s">
        <v>150</v>
      </c>
      <c r="W107" s="211"/>
      <c r="X107" s="211"/>
      <c r="Y107" s="211"/>
      <c r="Z107" s="212"/>
      <c r="AA107" s="40"/>
      <c r="AB107" s="154" t="s">
        <v>68</v>
      </c>
      <c r="AC107" s="155" t="s">
        <v>12</v>
      </c>
      <c r="AD107" s="155" t="s">
        <v>13</v>
      </c>
      <c r="AE107" s="163" t="s">
        <v>15</v>
      </c>
      <c r="AF107" s="155" t="s">
        <v>17</v>
      </c>
      <c r="AG107" s="155" t="s">
        <v>18</v>
      </c>
      <c r="AH107" s="156" t="s">
        <v>19</v>
      </c>
      <c r="AI107" s="72"/>
    </row>
    <row r="108" spans="2:35" x14ac:dyDescent="0.25">
      <c r="B108" s="71"/>
      <c r="C108" s="157">
        <v>0</v>
      </c>
      <c r="D108" s="66">
        <v>50</v>
      </c>
      <c r="E108" s="143">
        <v>400</v>
      </c>
      <c r="F108" s="66">
        <v>0</v>
      </c>
      <c r="G108" s="66">
        <v>0</v>
      </c>
      <c r="H108" s="100">
        <v>0</v>
      </c>
      <c r="I108" s="40"/>
      <c r="J108" s="71"/>
      <c r="K108" s="40"/>
      <c r="L108" s="40"/>
      <c r="M108" s="40"/>
      <c r="N108" s="40">
        <f t="array" ref="N108:N109">D109:D110</f>
        <v>7</v>
      </c>
      <c r="O108" s="40"/>
      <c r="P108" s="72"/>
      <c r="Q108" s="40"/>
      <c r="R108" s="71" t="s">
        <v>81</v>
      </c>
      <c r="S108" s="40">
        <f t="array" ref="S108:T108">D120:E120</f>
        <v>-2.5</v>
      </c>
      <c r="T108" s="72">
        <v>33.75</v>
      </c>
      <c r="U108" s="40"/>
      <c r="V108" s="71"/>
      <c r="W108" s="40"/>
      <c r="X108" s="40"/>
      <c r="Y108" s="40"/>
      <c r="Z108" s="72">
        <f t="array" ref="Z108:Z109">H109:H110</f>
        <v>28</v>
      </c>
      <c r="AA108" s="40"/>
      <c r="AB108" s="157">
        <v>0</v>
      </c>
      <c r="AC108" s="66">
        <f>MMULT($D$120:$E$120,D109:D110)-D108</f>
        <v>0</v>
      </c>
      <c r="AD108" s="66">
        <f t="shared" ref="AD108:AG108" si="6">MMULT($D$120:$E$120,E109:E110)-E108</f>
        <v>0</v>
      </c>
      <c r="AE108" s="164">
        <f t="shared" si="6"/>
        <v>2.5</v>
      </c>
      <c r="AF108" s="66">
        <f t="shared" si="6"/>
        <v>-33.75</v>
      </c>
      <c r="AG108" s="66">
        <f t="shared" si="6"/>
        <v>740</v>
      </c>
      <c r="AH108" s="151"/>
      <c r="AI108" s="72"/>
    </row>
    <row r="109" spans="2:35" x14ac:dyDescent="0.25">
      <c r="B109" s="71"/>
      <c r="C109" s="157">
        <v>1</v>
      </c>
      <c r="D109" s="66">
        <v>7</v>
      </c>
      <c r="E109" s="66">
        <v>2</v>
      </c>
      <c r="F109" s="66">
        <v>-1</v>
      </c>
      <c r="G109" s="66">
        <v>0</v>
      </c>
      <c r="H109" s="100">
        <v>28</v>
      </c>
      <c r="I109" s="40"/>
      <c r="J109" s="71" t="s">
        <v>81</v>
      </c>
      <c r="K109" s="40">
        <f t="array" ref="K109:L109">D120:E120</f>
        <v>-2.5</v>
      </c>
      <c r="L109" s="40">
        <v>33.75</v>
      </c>
      <c r="M109" s="40" t="s">
        <v>82</v>
      </c>
      <c r="N109" s="40">
        <v>2</v>
      </c>
      <c r="O109" s="40" t="s">
        <v>88</v>
      </c>
      <c r="P109" s="151">
        <f>D108</f>
        <v>50</v>
      </c>
      <c r="Q109" s="40"/>
      <c r="R109" s="71"/>
      <c r="S109" s="40"/>
      <c r="T109" s="72"/>
      <c r="U109" s="40"/>
      <c r="V109" s="71" t="s">
        <v>81</v>
      </c>
      <c r="W109" s="40">
        <f t="array" ref="W109:X109">D120:E120</f>
        <v>-2.5</v>
      </c>
      <c r="X109" s="40">
        <v>33.75</v>
      </c>
      <c r="Y109" s="40" t="s">
        <v>82</v>
      </c>
      <c r="Z109" s="72">
        <v>24</v>
      </c>
      <c r="AA109" s="40"/>
      <c r="AB109" s="157">
        <v>1</v>
      </c>
      <c r="AC109" s="66">
        <f t="array" ref="AC109:AC110">MMULT($F$113:$G$114,D109:D110)</f>
        <v>1</v>
      </c>
      <c r="AD109" s="66">
        <f t="array" ref="AD109:AD110">MMULT($F$113:$G$114,E109:E110)</f>
        <v>0</v>
      </c>
      <c r="AE109" s="164">
        <f t="array" ref="AE109:AE110">MMULT($F$113:$G$114,F109:F110)</f>
        <v>-0.15</v>
      </c>
      <c r="AF109" s="66">
        <f t="array" ref="AF109:AF110">MMULT($F$113:$G$114,G109:G110)</f>
        <v>2.4999999999999998E-2</v>
      </c>
      <c r="AG109" s="66">
        <f t="array" ref="AG109:AG110">MMULT($F$113:$G$114,H109:H110)</f>
        <v>3.6</v>
      </c>
      <c r="AH109" s="151">
        <f>AG109/AE109</f>
        <v>-24</v>
      </c>
      <c r="AI109" s="72"/>
    </row>
    <row r="110" spans="2:35" x14ac:dyDescent="0.25">
      <c r="B110" s="71"/>
      <c r="C110" s="158">
        <v>2</v>
      </c>
      <c r="D110" s="159">
        <v>2</v>
      </c>
      <c r="E110" s="159">
        <v>12</v>
      </c>
      <c r="F110" s="159">
        <v>0</v>
      </c>
      <c r="G110" s="159">
        <v>-1</v>
      </c>
      <c r="H110" s="101">
        <v>24</v>
      </c>
      <c r="I110" s="40"/>
      <c r="J110" s="71"/>
      <c r="K110" s="40"/>
      <c r="L110" s="40"/>
      <c r="M110" s="40"/>
      <c r="N110" s="40"/>
      <c r="O110" s="40"/>
      <c r="P110" s="72"/>
      <c r="Q110" s="40"/>
      <c r="R110" s="73" t="s">
        <v>81</v>
      </c>
      <c r="S110" s="74">
        <f>-S108</f>
        <v>2.5</v>
      </c>
      <c r="T110" s="75"/>
      <c r="U110" s="40"/>
      <c r="V110" s="71"/>
      <c r="W110" s="40"/>
      <c r="X110" s="40"/>
      <c r="Y110" s="40"/>
      <c r="Z110" s="72"/>
      <c r="AA110" s="40"/>
      <c r="AB110" s="172">
        <v>2</v>
      </c>
      <c r="AC110" s="165">
        <v>0</v>
      </c>
      <c r="AD110" s="165">
        <v>0.99999999999999978</v>
      </c>
      <c r="AE110" s="165">
        <v>2.4999999999999998E-2</v>
      </c>
      <c r="AF110" s="165">
        <v>-8.7499999999999994E-2</v>
      </c>
      <c r="AG110" s="165">
        <v>1.3999999999999997</v>
      </c>
      <c r="AH110" s="119">
        <f>AG110/AE110</f>
        <v>55.999999999999993</v>
      </c>
      <c r="AI110" s="72"/>
    </row>
    <row r="111" spans="2:35" x14ac:dyDescent="0.25">
      <c r="B111" s="71"/>
      <c r="C111" s="40"/>
      <c r="D111" s="40"/>
      <c r="E111" s="40"/>
      <c r="F111" s="40"/>
      <c r="G111" s="40"/>
      <c r="H111" s="40"/>
      <c r="I111" s="40"/>
      <c r="J111" s="73" t="s">
        <v>81</v>
      </c>
      <c r="K111" s="74">
        <f t="array" ref="K111">MMULT(K109:L109,N108:N109)-P109</f>
        <v>0</v>
      </c>
      <c r="L111" s="74"/>
      <c r="M111" s="74"/>
      <c r="N111" s="74"/>
      <c r="O111" s="74"/>
      <c r="P111" s="75"/>
      <c r="Q111" s="40"/>
      <c r="R111" s="40"/>
      <c r="S111" s="40"/>
      <c r="T111" s="40"/>
      <c r="U111" s="40"/>
      <c r="V111" s="73" t="s">
        <v>81</v>
      </c>
      <c r="W111" s="74">
        <f t="array" ref="W111">MMULT(W109:X109,Z108:Z109)</f>
        <v>740</v>
      </c>
      <c r="X111" s="74"/>
      <c r="Y111" s="74"/>
      <c r="Z111" s="75"/>
      <c r="AA111" s="40"/>
      <c r="AB111" s="40"/>
      <c r="AC111" s="40"/>
      <c r="AD111" s="40"/>
      <c r="AE111" s="40"/>
      <c r="AF111" s="40"/>
      <c r="AG111" s="40"/>
      <c r="AH111" s="40"/>
      <c r="AI111" s="72"/>
    </row>
    <row r="112" spans="2:35" x14ac:dyDescent="0.25">
      <c r="B112" s="71"/>
      <c r="C112" s="197" t="s">
        <v>75</v>
      </c>
      <c r="D112" s="199"/>
      <c r="E112" s="40"/>
      <c r="F112" s="197" t="s">
        <v>79</v>
      </c>
      <c r="G112" s="199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197" t="s">
        <v>149</v>
      </c>
      <c r="S112" s="198"/>
      <c r="T112" s="199"/>
      <c r="U112" s="40"/>
      <c r="V112" s="40"/>
      <c r="W112" s="40"/>
      <c r="X112" s="40"/>
      <c r="Y112" s="40"/>
      <c r="Z112" s="40"/>
      <c r="AA112" s="40"/>
      <c r="AB112" s="154" t="s">
        <v>68</v>
      </c>
      <c r="AC112" s="155" t="s">
        <v>12</v>
      </c>
      <c r="AD112" s="155" t="s">
        <v>13</v>
      </c>
      <c r="AE112" s="155" t="s">
        <v>15</v>
      </c>
      <c r="AF112" s="155" t="s">
        <v>17</v>
      </c>
      <c r="AG112" s="156" t="s">
        <v>18</v>
      </c>
      <c r="AH112" s="40"/>
      <c r="AI112" s="72"/>
    </row>
    <row r="113" spans="2:35" x14ac:dyDescent="0.25">
      <c r="B113" s="71"/>
      <c r="C113" s="171">
        <f>D108</f>
        <v>50</v>
      </c>
      <c r="D113" s="150">
        <f>E108</f>
        <v>400</v>
      </c>
      <c r="E113" s="40"/>
      <c r="F113" s="71">
        <v>0.15</v>
      </c>
      <c r="G113" s="72">
        <v>-2.4999999999999998E-2</v>
      </c>
      <c r="H113" s="40"/>
      <c r="I113" s="40"/>
      <c r="J113" s="210" t="s">
        <v>155</v>
      </c>
      <c r="K113" s="211"/>
      <c r="L113" s="211"/>
      <c r="M113" s="211"/>
      <c r="N113" s="211"/>
      <c r="O113" s="211"/>
      <c r="P113" s="212"/>
      <c r="Q113" s="40"/>
      <c r="R113" s="71" t="s">
        <v>81</v>
      </c>
      <c r="S113" s="40">
        <f t="array" ref="S113:T113">D120:E120</f>
        <v>-2.5</v>
      </c>
      <c r="T113" s="72">
        <v>33.75</v>
      </c>
      <c r="U113" s="40"/>
      <c r="V113" s="40"/>
      <c r="W113" s="40"/>
      <c r="X113" s="40"/>
      <c r="Y113" s="40"/>
      <c r="Z113" s="40"/>
      <c r="AA113" s="40"/>
      <c r="AB113" s="157">
        <v>0</v>
      </c>
      <c r="AC113" s="66">
        <f>AC108-($AE108*AC$115)</f>
        <v>0</v>
      </c>
      <c r="AD113" s="66">
        <f t="shared" ref="AD113:AG113" si="7">AD108-($AE108*AD$115)</f>
        <v>-99.999999999999986</v>
      </c>
      <c r="AE113" s="66">
        <f t="shared" si="7"/>
        <v>0</v>
      </c>
      <c r="AF113" s="66">
        <f t="shared" si="7"/>
        <v>-25</v>
      </c>
      <c r="AG113" s="161">
        <f t="shared" si="7"/>
        <v>600</v>
      </c>
      <c r="AH113" s="40"/>
      <c r="AI113" s="72"/>
    </row>
    <row r="114" spans="2:35" x14ac:dyDescent="0.25">
      <c r="B114" s="71"/>
      <c r="C114" s="40"/>
      <c r="D114" s="40"/>
      <c r="E114" s="40"/>
      <c r="F114" s="73">
        <v>-2.4999999999999998E-2</v>
      </c>
      <c r="G114" s="75">
        <v>8.7499999999999994E-2</v>
      </c>
      <c r="H114" s="40"/>
      <c r="I114" s="40"/>
      <c r="J114" s="71"/>
      <c r="K114" s="40"/>
      <c r="L114" s="40"/>
      <c r="M114" s="40"/>
      <c r="N114" s="40">
        <f t="array" ref="N114:N115">E109:E110</f>
        <v>2</v>
      </c>
      <c r="O114" s="40"/>
      <c r="P114" s="72"/>
      <c r="Q114" s="40"/>
      <c r="R114" s="71"/>
      <c r="S114" s="40"/>
      <c r="T114" s="72"/>
      <c r="U114" s="40"/>
      <c r="V114" s="40"/>
      <c r="W114" s="40"/>
      <c r="X114" s="40"/>
      <c r="Y114" s="40"/>
      <c r="Z114" s="40"/>
      <c r="AA114" s="40"/>
      <c r="AB114" s="157">
        <v>1</v>
      </c>
      <c r="AC114" s="143">
        <f t="shared" ref="AC114:AG114" si="8">AC109-($AE109*AC$115)</f>
        <v>1</v>
      </c>
      <c r="AD114" s="66">
        <f t="shared" si="8"/>
        <v>5.9999999999999991</v>
      </c>
      <c r="AE114" s="66">
        <f t="shared" si="8"/>
        <v>0</v>
      </c>
      <c r="AF114" s="66">
        <f t="shared" si="8"/>
        <v>-0.5</v>
      </c>
      <c r="AG114" s="161">
        <f t="shared" si="8"/>
        <v>11.999999999999998</v>
      </c>
      <c r="AH114" s="40"/>
      <c r="AI114" s="72"/>
    </row>
    <row r="115" spans="2:35" x14ac:dyDescent="0.25">
      <c r="B115" s="71"/>
      <c r="C115" s="40"/>
      <c r="D115" s="40"/>
      <c r="E115" s="40"/>
      <c r="F115" s="40"/>
      <c r="G115" s="40"/>
      <c r="H115" s="40"/>
      <c r="I115" s="40"/>
      <c r="J115" s="71" t="s">
        <v>81</v>
      </c>
      <c r="K115" s="40">
        <f t="array" ref="K115:L115">D120:E120</f>
        <v>-2.5</v>
      </c>
      <c r="L115" s="40">
        <v>33.75</v>
      </c>
      <c r="M115" s="40" t="s">
        <v>82</v>
      </c>
      <c r="N115" s="40">
        <v>12</v>
      </c>
      <c r="O115" s="40" t="s">
        <v>88</v>
      </c>
      <c r="P115" s="152">
        <f>E108</f>
        <v>400</v>
      </c>
      <c r="Q115" s="40"/>
      <c r="R115" s="73" t="s">
        <v>81</v>
      </c>
      <c r="S115" s="74">
        <f>-T113</f>
        <v>-33.75</v>
      </c>
      <c r="T115" s="75"/>
      <c r="U115" s="40"/>
      <c r="V115" s="40"/>
      <c r="W115" s="40"/>
      <c r="X115" s="40"/>
      <c r="Y115" s="40"/>
      <c r="Z115" s="40"/>
      <c r="AA115" s="40"/>
      <c r="AB115" s="158">
        <v>2</v>
      </c>
      <c r="AC115" s="159">
        <f>AC110/$AE$110</f>
        <v>0</v>
      </c>
      <c r="AD115" s="159">
        <f t="shared" ref="AD115:AG115" si="9">AD110/$AE$110</f>
        <v>39.999999999999993</v>
      </c>
      <c r="AE115" s="160">
        <f t="shared" si="9"/>
        <v>1</v>
      </c>
      <c r="AF115" s="159">
        <f t="shared" si="9"/>
        <v>-3.5</v>
      </c>
      <c r="AG115" s="162">
        <f t="shared" si="9"/>
        <v>55.999999999999993</v>
      </c>
      <c r="AH115" s="40"/>
      <c r="AI115" s="72"/>
    </row>
    <row r="116" spans="2:35" x14ac:dyDescent="0.25">
      <c r="B116" s="71"/>
      <c r="C116" s="197" t="s">
        <v>86</v>
      </c>
      <c r="D116" s="198"/>
      <c r="E116" s="198"/>
      <c r="F116" s="198"/>
      <c r="G116" s="198"/>
      <c r="H116" s="199"/>
      <c r="I116" s="40"/>
      <c r="J116" s="71"/>
      <c r="K116" s="40"/>
      <c r="L116" s="40"/>
      <c r="M116" s="40"/>
      <c r="N116" s="40"/>
      <c r="O116" s="40"/>
      <c r="P116" s="72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72"/>
    </row>
    <row r="117" spans="2:35" x14ac:dyDescent="0.25">
      <c r="B117" s="71"/>
      <c r="C117" s="71"/>
      <c r="D117" s="40"/>
      <c r="E117" s="40"/>
      <c r="F117" s="40"/>
      <c r="G117" s="40">
        <v>0.15</v>
      </c>
      <c r="H117" s="72">
        <v>-2.4999999999999998E-2</v>
      </c>
      <c r="I117" s="40"/>
      <c r="J117" s="73" t="s">
        <v>81</v>
      </c>
      <c r="K117" s="74">
        <f t="array" ref="K117">MMULT(K115:L115,N114:N115)-P115</f>
        <v>0</v>
      </c>
      <c r="L117" s="74"/>
      <c r="M117" s="74"/>
      <c r="N117" s="74"/>
      <c r="O117" s="74"/>
      <c r="P117" s="75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72"/>
    </row>
    <row r="118" spans="2:35" x14ac:dyDescent="0.25">
      <c r="B118" s="71"/>
      <c r="C118" s="71" t="s">
        <v>81</v>
      </c>
      <c r="D118" s="83">
        <f t="array" ref="D118:E118">D108:E108</f>
        <v>50</v>
      </c>
      <c r="E118" s="131">
        <v>400</v>
      </c>
      <c r="F118" s="40" t="s">
        <v>82</v>
      </c>
      <c r="G118" s="40">
        <v>-2.4999999999999998E-2</v>
      </c>
      <c r="H118" s="72">
        <v>8.7499999999999994E-2</v>
      </c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72"/>
    </row>
    <row r="119" spans="2:35" x14ac:dyDescent="0.25">
      <c r="B119" s="71"/>
      <c r="C119" s="71"/>
      <c r="D119" s="40"/>
      <c r="E119" s="40"/>
      <c r="F119" s="40"/>
      <c r="G119" s="40"/>
      <c r="H119" s="72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72"/>
    </row>
    <row r="120" spans="2:35" x14ac:dyDescent="0.25">
      <c r="B120" s="71"/>
      <c r="C120" s="73" t="s">
        <v>81</v>
      </c>
      <c r="D120" s="74">
        <f t="array" ref="D120:E120">MMULT(D118:E118,G117:H118)</f>
        <v>-2.5</v>
      </c>
      <c r="E120" s="74">
        <v>33.75</v>
      </c>
      <c r="F120" s="74"/>
      <c r="G120" s="74"/>
      <c r="H120" s="75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72"/>
    </row>
    <row r="121" spans="2:35" x14ac:dyDescent="0.25">
      <c r="B121" s="73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5"/>
    </row>
    <row r="123" spans="2:35" x14ac:dyDescent="0.25">
      <c r="B123" s="197" t="s">
        <v>168</v>
      </c>
      <c r="C123" s="198"/>
      <c r="D123" s="198"/>
      <c r="E123" s="198"/>
      <c r="F123" s="198"/>
      <c r="G123" s="198"/>
      <c r="H123" s="198"/>
      <c r="I123" s="198"/>
      <c r="J123" s="198"/>
      <c r="K123" s="198"/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  <c r="AA123" s="199"/>
      <c r="AB123" s="76"/>
      <c r="AC123" s="76"/>
      <c r="AD123" s="76"/>
      <c r="AE123" s="76"/>
    </row>
    <row r="124" spans="2:35" x14ac:dyDescent="0.25">
      <c r="B124" s="71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72"/>
    </row>
    <row r="125" spans="2:35" x14ac:dyDescent="0.25">
      <c r="B125" s="71"/>
      <c r="C125" s="154" t="s">
        <v>66</v>
      </c>
      <c r="D125" s="155" t="s">
        <v>12</v>
      </c>
      <c r="E125" s="155" t="s">
        <v>13</v>
      </c>
      <c r="F125" s="155" t="s">
        <v>15</v>
      </c>
      <c r="G125" s="155" t="s">
        <v>17</v>
      </c>
      <c r="H125" s="156" t="s">
        <v>18</v>
      </c>
      <c r="I125" s="40"/>
      <c r="J125" s="210" t="s">
        <v>170</v>
      </c>
      <c r="K125" s="211"/>
      <c r="L125" s="211"/>
      <c r="M125" s="211"/>
      <c r="N125" s="212"/>
      <c r="O125" s="144"/>
      <c r="P125" s="210" t="s">
        <v>150</v>
      </c>
      <c r="Q125" s="211"/>
      <c r="R125" s="211"/>
      <c r="S125" s="211"/>
      <c r="T125" s="212"/>
      <c r="U125" s="144"/>
      <c r="V125" s="197" t="s">
        <v>151</v>
      </c>
      <c r="W125" s="198"/>
      <c r="X125" s="198"/>
      <c r="Y125" s="198"/>
      <c r="Z125" s="199"/>
      <c r="AA125" s="72"/>
    </row>
    <row r="126" spans="2:35" x14ac:dyDescent="0.25">
      <c r="B126" s="71"/>
      <c r="C126" s="157">
        <v>0</v>
      </c>
      <c r="D126" s="66">
        <v>50</v>
      </c>
      <c r="E126" s="66">
        <v>100</v>
      </c>
      <c r="F126" s="66">
        <v>0</v>
      </c>
      <c r="G126" s="66">
        <v>0</v>
      </c>
      <c r="H126" s="100">
        <v>0</v>
      </c>
      <c r="I126" s="40"/>
      <c r="J126" s="71"/>
      <c r="K126" s="40">
        <f t="array" ref="K126:L127">F131:G132</f>
        <v>0.15</v>
      </c>
      <c r="L126" s="40">
        <v>-2.4999999999999998E-2</v>
      </c>
      <c r="M126" s="40"/>
      <c r="N126" s="152" t="str">
        <f t="array" ref="N126:N127">H127:H128</f>
        <v>28 + D</v>
      </c>
      <c r="O126" s="40"/>
      <c r="P126" s="71"/>
      <c r="Q126" s="40"/>
      <c r="R126" s="40"/>
      <c r="S126" s="40"/>
      <c r="T126" s="152" t="str">
        <f t="array" ref="T126:T127">H127:H128</f>
        <v>28 + D</v>
      </c>
      <c r="U126" s="40"/>
      <c r="V126" s="71" t="str">
        <f>K129</f>
        <v>3.6 + 0.15D</v>
      </c>
      <c r="W126" s="145" t="s">
        <v>52</v>
      </c>
      <c r="X126" s="40">
        <v>0</v>
      </c>
      <c r="Y126" s="40"/>
      <c r="Z126" s="72"/>
      <c r="AA126" s="72"/>
    </row>
    <row r="127" spans="2:35" x14ac:dyDescent="0.25">
      <c r="B127" s="71"/>
      <c r="C127" s="157">
        <v>1</v>
      </c>
      <c r="D127" s="66">
        <v>7</v>
      </c>
      <c r="E127" s="66">
        <v>2</v>
      </c>
      <c r="F127" s="66">
        <v>-1</v>
      </c>
      <c r="G127" s="66">
        <v>0</v>
      </c>
      <c r="H127" s="161" t="s">
        <v>169</v>
      </c>
      <c r="I127" s="40"/>
      <c r="J127" s="71" t="s">
        <v>81</v>
      </c>
      <c r="K127" s="40">
        <v>-2.4999999999999998E-2</v>
      </c>
      <c r="L127" s="40">
        <v>8.7499999999999994E-2</v>
      </c>
      <c r="M127" s="40" t="s">
        <v>82</v>
      </c>
      <c r="N127" s="72">
        <v>24</v>
      </c>
      <c r="O127" s="40"/>
      <c r="P127" s="71" t="s">
        <v>81</v>
      </c>
      <c r="Q127" s="40">
        <f t="array" ref="Q127:R127">C131:D131</f>
        <v>5</v>
      </c>
      <c r="R127" s="40">
        <v>7.5</v>
      </c>
      <c r="S127" s="40" t="s">
        <v>82</v>
      </c>
      <c r="T127" s="152">
        <v>24</v>
      </c>
      <c r="U127" s="40"/>
      <c r="V127" s="146" t="s">
        <v>116</v>
      </c>
      <c r="W127" s="145" t="s">
        <v>52</v>
      </c>
      <c r="X127" s="40">
        <v>-24</v>
      </c>
      <c r="Y127" s="40"/>
      <c r="Z127" s="72"/>
      <c r="AA127" s="72"/>
    </row>
    <row r="128" spans="2:35" x14ac:dyDescent="0.25">
      <c r="B128" s="71"/>
      <c r="C128" s="158">
        <v>2</v>
      </c>
      <c r="D128" s="159">
        <v>2</v>
      </c>
      <c r="E128" s="159">
        <v>12</v>
      </c>
      <c r="F128" s="159">
        <v>0</v>
      </c>
      <c r="G128" s="159">
        <v>-1</v>
      </c>
      <c r="H128" s="101">
        <v>24</v>
      </c>
      <c r="I128" s="40"/>
      <c r="J128" s="71"/>
      <c r="K128" s="40"/>
      <c r="L128" s="40"/>
      <c r="M128" s="40"/>
      <c r="N128" s="72"/>
      <c r="O128" s="40"/>
      <c r="P128" s="71"/>
      <c r="Q128" s="40"/>
      <c r="R128" s="40"/>
      <c r="S128" s="40"/>
      <c r="T128" s="72"/>
      <c r="U128" s="40"/>
      <c r="V128" s="71"/>
      <c r="W128" s="40"/>
      <c r="X128" s="40"/>
      <c r="Y128" s="40"/>
      <c r="Z128" s="72"/>
      <c r="AA128" s="72"/>
    </row>
    <row r="129" spans="2:34" x14ac:dyDescent="0.25">
      <c r="B129" s="71"/>
      <c r="C129" s="40"/>
      <c r="D129" s="40"/>
      <c r="E129" s="40"/>
      <c r="F129" s="40"/>
      <c r="G129" s="40"/>
      <c r="H129" s="40"/>
      <c r="I129" s="40"/>
      <c r="J129" s="71"/>
      <c r="K129" s="40" t="s">
        <v>171</v>
      </c>
      <c r="L129" s="40"/>
      <c r="M129" s="40"/>
      <c r="N129" s="72"/>
      <c r="O129" s="40"/>
      <c r="P129" s="73" t="s">
        <v>81</v>
      </c>
      <c r="Q129" s="74" t="s">
        <v>173</v>
      </c>
      <c r="R129" s="74"/>
      <c r="S129" s="74"/>
      <c r="T129" s="75"/>
      <c r="U129" s="40"/>
      <c r="V129" s="71" t="str">
        <f>K130</f>
        <v>1.4 - 0.025D</v>
      </c>
      <c r="W129" s="145" t="s">
        <v>52</v>
      </c>
      <c r="X129" s="40">
        <v>0</v>
      </c>
      <c r="Y129" s="40"/>
      <c r="Z129" s="72"/>
      <c r="AA129" s="72"/>
    </row>
    <row r="130" spans="2:34" x14ac:dyDescent="0.25">
      <c r="B130" s="71"/>
      <c r="C130" s="197" t="s">
        <v>86</v>
      </c>
      <c r="D130" s="199"/>
      <c r="E130" s="40"/>
      <c r="F130" s="197" t="s">
        <v>79</v>
      </c>
      <c r="G130" s="199"/>
      <c r="H130" s="40"/>
      <c r="I130" s="40"/>
      <c r="J130" s="73" t="s">
        <v>81</v>
      </c>
      <c r="K130" s="74" t="s">
        <v>172</v>
      </c>
      <c r="L130" s="74"/>
      <c r="M130" s="74"/>
      <c r="N130" s="75"/>
      <c r="O130" s="40"/>
      <c r="P130" s="40"/>
      <c r="Q130" s="40"/>
      <c r="R130" s="40"/>
      <c r="S130" s="40"/>
      <c r="T130" s="40"/>
      <c r="U130" s="40"/>
      <c r="V130" s="146" t="s">
        <v>116</v>
      </c>
      <c r="W130" s="145" t="s">
        <v>50</v>
      </c>
      <c r="X130" s="40">
        <v>56</v>
      </c>
      <c r="Y130" s="40"/>
      <c r="Z130" s="72"/>
      <c r="AA130" s="72"/>
    </row>
    <row r="131" spans="2:34" x14ac:dyDescent="0.25">
      <c r="B131" s="71"/>
      <c r="C131" s="73">
        <v>5</v>
      </c>
      <c r="D131" s="75">
        <v>7.5</v>
      </c>
      <c r="E131" s="40"/>
      <c r="F131" s="71">
        <v>0.15</v>
      </c>
      <c r="G131" s="72">
        <v>-2.4999999999999998E-2</v>
      </c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71"/>
      <c r="W131" s="40"/>
      <c r="X131" s="40"/>
      <c r="Y131" s="40"/>
      <c r="Z131" s="72"/>
      <c r="AA131" s="72"/>
    </row>
    <row r="132" spans="2:34" x14ac:dyDescent="0.25">
      <c r="B132" s="71"/>
      <c r="C132" s="40"/>
      <c r="D132" s="40"/>
      <c r="E132" s="40"/>
      <c r="F132" s="73">
        <v>-2.4999999999999998E-2</v>
      </c>
      <c r="G132" s="75">
        <v>8.7499999999999994E-2</v>
      </c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71" t="str">
        <f>Q129</f>
        <v>320 + 5D</v>
      </c>
      <c r="W132" s="145" t="s">
        <v>52</v>
      </c>
      <c r="X132" s="40">
        <v>0</v>
      </c>
      <c r="Y132" s="40"/>
      <c r="Z132" s="72"/>
      <c r="AA132" s="72"/>
    </row>
    <row r="133" spans="2:34" x14ac:dyDescent="0.25">
      <c r="B133" s="71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146" t="s">
        <v>116</v>
      </c>
      <c r="W133" s="145" t="s">
        <v>52</v>
      </c>
      <c r="X133" s="40">
        <v>-64</v>
      </c>
      <c r="Y133" s="40"/>
      <c r="Z133" s="72"/>
      <c r="AA133" s="72"/>
    </row>
    <row r="134" spans="2:34" x14ac:dyDescent="0.25">
      <c r="B134" s="71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71"/>
      <c r="W134" s="40"/>
      <c r="X134" s="40"/>
      <c r="Y134" s="40"/>
      <c r="Z134" s="72"/>
      <c r="AA134" s="72"/>
    </row>
    <row r="135" spans="2:34" x14ac:dyDescent="0.25">
      <c r="B135" s="71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147">
        <f>X127</f>
        <v>-24</v>
      </c>
      <c r="W135" s="148" t="s">
        <v>50</v>
      </c>
      <c r="X135" s="149" t="s">
        <v>116</v>
      </c>
      <c r="Y135" s="148" t="s">
        <v>50</v>
      </c>
      <c r="Z135" s="150">
        <f>X130</f>
        <v>56</v>
      </c>
      <c r="AA135" s="72"/>
    </row>
    <row r="136" spans="2:34" x14ac:dyDescent="0.25">
      <c r="B136" s="73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5"/>
    </row>
    <row r="138" spans="2:34" x14ac:dyDescent="0.25">
      <c r="B138" s="197" t="s">
        <v>174</v>
      </c>
      <c r="C138" s="198"/>
      <c r="D138" s="198"/>
      <c r="E138" s="198"/>
      <c r="F138" s="198"/>
      <c r="G138" s="198"/>
      <c r="H138" s="198"/>
      <c r="I138" s="198"/>
      <c r="J138" s="198"/>
      <c r="K138" s="198"/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  <c r="AB138" s="199"/>
      <c r="AC138" s="76"/>
      <c r="AD138" s="76"/>
      <c r="AE138" s="76"/>
      <c r="AF138" s="76"/>
      <c r="AG138" s="76"/>
      <c r="AH138" s="76"/>
    </row>
    <row r="139" spans="2:34" x14ac:dyDescent="0.25">
      <c r="B139" s="71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72"/>
    </row>
    <row r="140" spans="2:34" x14ac:dyDescent="0.25">
      <c r="B140" s="71"/>
      <c r="C140" s="154" t="s">
        <v>66</v>
      </c>
      <c r="D140" s="155" t="s">
        <v>12</v>
      </c>
      <c r="E140" s="155" t="s">
        <v>13</v>
      </c>
      <c r="F140" s="155" t="s">
        <v>15</v>
      </c>
      <c r="G140" s="155" t="s">
        <v>17</v>
      </c>
      <c r="H140" s="156" t="s">
        <v>18</v>
      </c>
      <c r="I140" s="40"/>
      <c r="J140" s="210" t="s">
        <v>170</v>
      </c>
      <c r="K140" s="211"/>
      <c r="L140" s="211"/>
      <c r="M140" s="211"/>
      <c r="N140" s="212"/>
      <c r="O140" s="144"/>
      <c r="P140" s="210" t="s">
        <v>150</v>
      </c>
      <c r="Q140" s="211"/>
      <c r="R140" s="211"/>
      <c r="S140" s="211"/>
      <c r="T140" s="212"/>
      <c r="U140" s="40"/>
      <c r="V140" s="154" t="s">
        <v>66</v>
      </c>
      <c r="W140" s="155" t="s">
        <v>12</v>
      </c>
      <c r="X140" s="155" t="s">
        <v>13</v>
      </c>
      <c r="Y140" s="155" t="s">
        <v>15</v>
      </c>
      <c r="Z140" s="155" t="s">
        <v>17</v>
      </c>
      <c r="AA140" s="156" t="s">
        <v>18</v>
      </c>
      <c r="AB140" s="72"/>
    </row>
    <row r="141" spans="2:34" x14ac:dyDescent="0.25">
      <c r="B141" s="71"/>
      <c r="C141" s="157">
        <v>0</v>
      </c>
      <c r="D141" s="66">
        <v>50</v>
      </c>
      <c r="E141" s="66">
        <v>100</v>
      </c>
      <c r="F141" s="66">
        <v>0</v>
      </c>
      <c r="G141" s="66">
        <v>0</v>
      </c>
      <c r="H141" s="100">
        <v>0</v>
      </c>
      <c r="I141" s="40"/>
      <c r="J141" s="71"/>
      <c r="K141" s="40">
        <f t="array" ref="K141:L142">F146:G147</f>
        <v>0.15</v>
      </c>
      <c r="L141" s="40">
        <v>-2.4999999999999998E-2</v>
      </c>
      <c r="M141" s="40"/>
      <c r="N141" s="152">
        <f t="array" ref="N141:N142">H142:H143</f>
        <v>40</v>
      </c>
      <c r="O141" s="40"/>
      <c r="P141" s="71"/>
      <c r="Q141" s="40"/>
      <c r="R141" s="40"/>
      <c r="S141" s="40"/>
      <c r="T141" s="152">
        <f t="array" ref="T141:T142">H142:H143</f>
        <v>40</v>
      </c>
      <c r="U141" s="40"/>
      <c r="V141" s="157">
        <v>0</v>
      </c>
      <c r="W141" s="66">
        <f>MMULT($C$146:$D$146,D142:D143)-D141</f>
        <v>0</v>
      </c>
      <c r="X141" s="66">
        <f t="shared" ref="X141:AA141" si="10">MMULT($C$146:$D$146,E142:E143)-E141</f>
        <v>0</v>
      </c>
      <c r="Y141" s="66">
        <f t="shared" si="10"/>
        <v>-5</v>
      </c>
      <c r="Z141" s="66">
        <f t="shared" si="10"/>
        <v>-7.5</v>
      </c>
      <c r="AA141" s="161">
        <f t="shared" si="10"/>
        <v>380</v>
      </c>
      <c r="AB141" s="72"/>
    </row>
    <row r="142" spans="2:34" x14ac:dyDescent="0.25">
      <c r="B142" s="71"/>
      <c r="C142" s="157">
        <v>1</v>
      </c>
      <c r="D142" s="66">
        <v>7</v>
      </c>
      <c r="E142" s="66">
        <v>2</v>
      </c>
      <c r="F142" s="66">
        <v>-1</v>
      </c>
      <c r="G142" s="66">
        <v>0</v>
      </c>
      <c r="H142" s="161">
        <v>40</v>
      </c>
      <c r="I142" s="40"/>
      <c r="J142" s="71" t="s">
        <v>81</v>
      </c>
      <c r="K142" s="40">
        <v>-2.4999999999999998E-2</v>
      </c>
      <c r="L142" s="40">
        <v>8.7499999999999994E-2</v>
      </c>
      <c r="M142" s="40" t="s">
        <v>82</v>
      </c>
      <c r="N142" s="72">
        <v>24</v>
      </c>
      <c r="O142" s="40"/>
      <c r="P142" s="71" t="s">
        <v>81</v>
      </c>
      <c r="Q142" s="40">
        <f t="array" ref="Q142:R142">C146:D146</f>
        <v>5</v>
      </c>
      <c r="R142" s="40">
        <v>7.5</v>
      </c>
      <c r="S142" s="40" t="s">
        <v>82</v>
      </c>
      <c r="T142" s="152">
        <v>24</v>
      </c>
      <c r="U142" s="40"/>
      <c r="V142" s="157">
        <v>1</v>
      </c>
      <c r="W142" s="143">
        <f t="array" ref="W142:W143">MMULT($F$146:$G$147,D142:D143)</f>
        <v>1</v>
      </c>
      <c r="X142" s="66">
        <f t="array" ref="X142:X143">MMULT($F$146:$G$147,E142:E143)</f>
        <v>0</v>
      </c>
      <c r="Y142" s="66">
        <f t="array" ref="Y142:Y143">MMULT($F$146:$G$147,F142:F143)</f>
        <v>-0.15</v>
      </c>
      <c r="Z142" s="66">
        <f t="array" ref="Z142:Z143">MMULT($F$146:$G$147,G142:G143)</f>
        <v>2.4999999999999998E-2</v>
      </c>
      <c r="AA142" s="161">
        <f t="array" ref="AA142:AA143">MMULT($F$146:$G$147,H142:H143)</f>
        <v>5.4</v>
      </c>
      <c r="AB142" s="72"/>
    </row>
    <row r="143" spans="2:34" x14ac:dyDescent="0.25">
      <c r="B143" s="71"/>
      <c r="C143" s="158">
        <v>2</v>
      </c>
      <c r="D143" s="159">
        <v>2</v>
      </c>
      <c r="E143" s="159">
        <v>12</v>
      </c>
      <c r="F143" s="159">
        <v>0</v>
      </c>
      <c r="G143" s="159">
        <v>-1</v>
      </c>
      <c r="H143" s="101">
        <v>24</v>
      </c>
      <c r="I143" s="40"/>
      <c r="J143" s="71"/>
      <c r="K143" s="40"/>
      <c r="L143" s="40"/>
      <c r="M143" s="40"/>
      <c r="N143" s="72"/>
      <c r="O143" s="40"/>
      <c r="P143" s="71"/>
      <c r="Q143" s="40"/>
      <c r="R143" s="40"/>
      <c r="S143" s="40"/>
      <c r="T143" s="72"/>
      <c r="U143" s="40"/>
      <c r="V143" s="158">
        <v>2</v>
      </c>
      <c r="W143" s="159">
        <v>0</v>
      </c>
      <c r="X143" s="160">
        <v>0.99999999999999978</v>
      </c>
      <c r="Y143" s="159">
        <v>2.4999999999999998E-2</v>
      </c>
      <c r="Z143" s="159">
        <v>-8.7499999999999994E-2</v>
      </c>
      <c r="AA143" s="162">
        <v>1.0999999999999996</v>
      </c>
      <c r="AB143" s="72"/>
    </row>
    <row r="144" spans="2:34" x14ac:dyDescent="0.25">
      <c r="B144" s="71"/>
      <c r="C144" s="40"/>
      <c r="D144" s="40"/>
      <c r="E144" s="40"/>
      <c r="F144" s="40"/>
      <c r="G144" s="40"/>
      <c r="H144" s="40"/>
      <c r="I144" s="40"/>
      <c r="J144" s="71"/>
      <c r="K144" s="40">
        <f t="array" ref="K144:K145">MMULT(K141:L142,N141:N142)</f>
        <v>5.4</v>
      </c>
      <c r="L144" s="40"/>
      <c r="M144" s="40"/>
      <c r="N144" s="72"/>
      <c r="O144" s="40"/>
      <c r="P144" s="73" t="s">
        <v>81</v>
      </c>
      <c r="Q144" s="74">
        <f t="array" ref="Q144">MMULT(Q142:R142,T141:T142)</f>
        <v>380</v>
      </c>
      <c r="R144" s="74"/>
      <c r="S144" s="74"/>
      <c r="T144" s="75"/>
      <c r="U144" s="40"/>
      <c r="V144" s="40"/>
      <c r="W144" s="40"/>
      <c r="X144" s="40"/>
      <c r="Y144" s="40"/>
      <c r="Z144" s="40"/>
      <c r="AA144" s="40"/>
      <c r="AB144" s="72"/>
    </row>
    <row r="145" spans="2:28" x14ac:dyDescent="0.25">
      <c r="B145" s="71"/>
      <c r="C145" s="197" t="s">
        <v>86</v>
      </c>
      <c r="D145" s="199"/>
      <c r="E145" s="40"/>
      <c r="F145" s="197" t="s">
        <v>79</v>
      </c>
      <c r="G145" s="199"/>
      <c r="H145" s="40"/>
      <c r="I145" s="40"/>
      <c r="J145" s="73" t="s">
        <v>81</v>
      </c>
      <c r="K145" s="74">
        <v>1.0999999999999996</v>
      </c>
      <c r="L145" s="74"/>
      <c r="M145" s="74"/>
      <c r="N145" s="75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72"/>
    </row>
    <row r="146" spans="2:28" x14ac:dyDescent="0.25">
      <c r="B146" s="71"/>
      <c r="C146" s="73">
        <v>5</v>
      </c>
      <c r="D146" s="75">
        <v>7.5</v>
      </c>
      <c r="E146" s="40"/>
      <c r="F146" s="71">
        <v>0.15</v>
      </c>
      <c r="G146" s="72">
        <v>-2.4999999999999998E-2</v>
      </c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72"/>
    </row>
    <row r="147" spans="2:28" x14ac:dyDescent="0.25">
      <c r="B147" s="71"/>
      <c r="C147" s="40"/>
      <c r="D147" s="40"/>
      <c r="E147" s="40"/>
      <c r="F147" s="73">
        <v>-2.4999999999999998E-2</v>
      </c>
      <c r="G147" s="75">
        <v>8.7499999999999994E-2</v>
      </c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72"/>
    </row>
    <row r="148" spans="2:28" x14ac:dyDescent="0.25">
      <c r="B148" s="73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5"/>
    </row>
    <row r="150" spans="2:28" x14ac:dyDescent="0.25">
      <c r="B150" s="197" t="s">
        <v>175</v>
      </c>
      <c r="C150" s="198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  <c r="AA150" s="198"/>
      <c r="AB150" s="199"/>
    </row>
    <row r="151" spans="2:28" x14ac:dyDescent="0.25">
      <c r="B151" s="71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72"/>
    </row>
    <row r="152" spans="2:28" x14ac:dyDescent="0.25">
      <c r="B152" s="71"/>
      <c r="C152" s="154" t="s">
        <v>66</v>
      </c>
      <c r="D152" s="155" t="s">
        <v>12</v>
      </c>
      <c r="E152" s="155" t="s">
        <v>13</v>
      </c>
      <c r="F152" s="155" t="s">
        <v>15</v>
      </c>
      <c r="G152" s="155" t="s">
        <v>17</v>
      </c>
      <c r="H152" s="156" t="s">
        <v>18</v>
      </c>
      <c r="I152" s="40"/>
      <c r="J152" s="210" t="s">
        <v>170</v>
      </c>
      <c r="K152" s="211"/>
      <c r="L152" s="211"/>
      <c r="M152" s="211"/>
      <c r="N152" s="212"/>
      <c r="O152" s="144"/>
      <c r="P152" s="210" t="s">
        <v>150</v>
      </c>
      <c r="Q152" s="211"/>
      <c r="R152" s="211"/>
      <c r="S152" s="211"/>
      <c r="T152" s="212"/>
      <c r="U152" s="40"/>
      <c r="V152" s="154" t="s">
        <v>66</v>
      </c>
      <c r="W152" s="155" t="s">
        <v>12</v>
      </c>
      <c r="X152" s="155" t="s">
        <v>13</v>
      </c>
      <c r="Y152" s="155" t="s">
        <v>15</v>
      </c>
      <c r="Z152" s="166" t="s">
        <v>17</v>
      </c>
      <c r="AA152" s="156" t="s">
        <v>18</v>
      </c>
      <c r="AB152" s="72"/>
    </row>
    <row r="153" spans="2:28" x14ac:dyDescent="0.25">
      <c r="B153" s="71"/>
      <c r="C153" s="157">
        <v>0</v>
      </c>
      <c r="D153" s="66">
        <v>50</v>
      </c>
      <c r="E153" s="66">
        <v>100</v>
      </c>
      <c r="F153" s="66">
        <v>0</v>
      </c>
      <c r="G153" s="66">
        <v>0</v>
      </c>
      <c r="H153" s="100">
        <v>0</v>
      </c>
      <c r="I153" s="40"/>
      <c r="J153" s="71"/>
      <c r="K153" s="40">
        <f t="array" ref="K153:L154">F158:G159</f>
        <v>0.15</v>
      </c>
      <c r="L153" s="40">
        <v>-2.4999999999999998E-2</v>
      </c>
      <c r="M153" s="40"/>
      <c r="N153" s="152">
        <f t="array" ref="N153:N154">H154:H155</f>
        <v>90</v>
      </c>
      <c r="O153" s="40"/>
      <c r="P153" s="71"/>
      <c r="Q153" s="40"/>
      <c r="R153" s="40"/>
      <c r="S153" s="40"/>
      <c r="T153" s="152">
        <f t="array" ref="T153:T154">H154:H155</f>
        <v>90</v>
      </c>
      <c r="U153" s="40"/>
      <c r="V153" s="157">
        <v>0</v>
      </c>
      <c r="W153" s="66">
        <f>MMULT($C$158:$D$158,D154:D155)-D153</f>
        <v>0</v>
      </c>
      <c r="X153" s="66">
        <f t="shared" ref="X153:AA153" si="11">MMULT($C$158:$D$158,E154:E155)-E153</f>
        <v>0</v>
      </c>
      <c r="Y153" s="66">
        <f t="shared" si="11"/>
        <v>-5</v>
      </c>
      <c r="Z153" s="167">
        <f t="shared" si="11"/>
        <v>-7.5</v>
      </c>
      <c r="AA153" s="100">
        <f t="shared" si="11"/>
        <v>630</v>
      </c>
      <c r="AB153" s="72"/>
    </row>
    <row r="154" spans="2:28" x14ac:dyDescent="0.25">
      <c r="B154" s="71"/>
      <c r="C154" s="157">
        <v>1</v>
      </c>
      <c r="D154" s="66">
        <v>7</v>
      </c>
      <c r="E154" s="66">
        <v>2</v>
      </c>
      <c r="F154" s="66">
        <v>-1</v>
      </c>
      <c r="G154" s="66">
        <v>0</v>
      </c>
      <c r="H154" s="161">
        <v>90</v>
      </c>
      <c r="I154" s="40"/>
      <c r="J154" s="71" t="s">
        <v>81</v>
      </c>
      <c r="K154" s="40">
        <v>-2.4999999999999998E-2</v>
      </c>
      <c r="L154" s="40">
        <v>8.7499999999999994E-2</v>
      </c>
      <c r="M154" s="40" t="s">
        <v>82</v>
      </c>
      <c r="N154" s="72">
        <v>24</v>
      </c>
      <c r="O154" s="40"/>
      <c r="P154" s="71" t="s">
        <v>81</v>
      </c>
      <c r="Q154" s="40">
        <f t="array" ref="Q154:R154">C158:D158</f>
        <v>5</v>
      </c>
      <c r="R154" s="40">
        <v>7.5</v>
      </c>
      <c r="S154" s="40" t="s">
        <v>82</v>
      </c>
      <c r="T154" s="152">
        <v>24</v>
      </c>
      <c r="U154" s="40"/>
      <c r="V154" s="157">
        <v>1</v>
      </c>
      <c r="W154" s="66">
        <f t="array" ref="W154:W155">MMULT($F$158:$G$159,D154:D155)</f>
        <v>1</v>
      </c>
      <c r="X154" s="66">
        <f t="array" ref="X154:X155">MMULT($F$158:$G$159,E154:E155)</f>
        <v>0</v>
      </c>
      <c r="Y154" s="66">
        <f t="array" ref="Y154:Y155">MMULT($F$158:$G$159,F154:F155)</f>
        <v>-0.15</v>
      </c>
      <c r="Z154" s="167">
        <f t="array" ref="Z154:Z155">MMULT($F$158:$G$159,G154:G155)</f>
        <v>2.4999999999999998E-2</v>
      </c>
      <c r="AA154" s="100">
        <f t="array" ref="AA154:AA155">MMULT($F$158:$G$159,H154:H155)</f>
        <v>12.9</v>
      </c>
      <c r="AB154" s="72"/>
    </row>
    <row r="155" spans="2:28" x14ac:dyDescent="0.25">
      <c r="B155" s="71"/>
      <c r="C155" s="158">
        <v>2</v>
      </c>
      <c r="D155" s="159">
        <v>2</v>
      </c>
      <c r="E155" s="159">
        <v>12</v>
      </c>
      <c r="F155" s="159">
        <v>0</v>
      </c>
      <c r="G155" s="159">
        <v>-1</v>
      </c>
      <c r="H155" s="101">
        <v>24</v>
      </c>
      <c r="I155" s="40"/>
      <c r="J155" s="71"/>
      <c r="K155" s="40"/>
      <c r="L155" s="40"/>
      <c r="M155" s="40"/>
      <c r="N155" s="72"/>
      <c r="O155" s="40"/>
      <c r="P155" s="71"/>
      <c r="Q155" s="40"/>
      <c r="R155" s="40"/>
      <c r="S155" s="40"/>
      <c r="T155" s="72"/>
      <c r="U155" s="40"/>
      <c r="V155" s="173">
        <v>2</v>
      </c>
      <c r="W155" s="168">
        <v>0</v>
      </c>
      <c r="X155" s="168">
        <v>0.99999999999999978</v>
      </c>
      <c r="Y155" s="168">
        <v>2.4999999999999998E-2</v>
      </c>
      <c r="Z155" s="168">
        <v>-8.7499999999999994E-2</v>
      </c>
      <c r="AA155" s="174">
        <v>-0.15000000000000036</v>
      </c>
      <c r="AB155" s="72"/>
    </row>
    <row r="156" spans="2:28" x14ac:dyDescent="0.25">
      <c r="B156" s="71"/>
      <c r="C156" s="40"/>
      <c r="D156" s="40"/>
      <c r="E156" s="40"/>
      <c r="F156" s="40"/>
      <c r="G156" s="40"/>
      <c r="H156" s="40"/>
      <c r="I156" s="40"/>
      <c r="J156" s="71"/>
      <c r="K156" s="40">
        <f t="array" ref="K156:K157">MMULT(K153:L154,N153:N154)</f>
        <v>12.9</v>
      </c>
      <c r="L156" s="40"/>
      <c r="M156" s="40"/>
      <c r="N156" s="72"/>
      <c r="O156" s="40"/>
      <c r="P156" s="73" t="s">
        <v>81</v>
      </c>
      <c r="Q156" s="74">
        <f t="array" ref="Q156">MMULT(Q154:R154,T153:T154)</f>
        <v>630</v>
      </c>
      <c r="R156" s="74"/>
      <c r="S156" s="74"/>
      <c r="T156" s="75"/>
      <c r="U156" s="40"/>
      <c r="V156" s="40"/>
      <c r="W156" s="40"/>
      <c r="X156" s="40"/>
      <c r="Y156" s="40"/>
      <c r="Z156" s="40"/>
      <c r="AA156" s="40"/>
      <c r="AB156" s="72"/>
    </row>
    <row r="157" spans="2:28" x14ac:dyDescent="0.25">
      <c r="B157" s="71"/>
      <c r="C157" s="197" t="s">
        <v>86</v>
      </c>
      <c r="D157" s="199"/>
      <c r="E157" s="40"/>
      <c r="F157" s="197" t="s">
        <v>79</v>
      </c>
      <c r="G157" s="199"/>
      <c r="H157" s="40"/>
      <c r="I157" s="40"/>
      <c r="J157" s="73" t="s">
        <v>81</v>
      </c>
      <c r="K157" s="74">
        <v>-0.15000000000000036</v>
      </c>
      <c r="L157" s="74"/>
      <c r="M157" s="74"/>
      <c r="N157" s="75"/>
      <c r="O157" s="40"/>
      <c r="P157" s="40"/>
      <c r="Q157" s="40"/>
      <c r="R157" s="40"/>
      <c r="S157" s="40"/>
      <c r="T157" s="40"/>
      <c r="U157" s="40"/>
      <c r="V157" s="154" t="s">
        <v>66</v>
      </c>
      <c r="W157" s="155" t="s">
        <v>12</v>
      </c>
      <c r="X157" s="155" t="s">
        <v>13</v>
      </c>
      <c r="Y157" s="155" t="s">
        <v>15</v>
      </c>
      <c r="Z157" s="155" t="s">
        <v>17</v>
      </c>
      <c r="AA157" s="156" t="s">
        <v>18</v>
      </c>
      <c r="AB157" s="72"/>
    </row>
    <row r="158" spans="2:28" x14ac:dyDescent="0.25">
      <c r="B158" s="71"/>
      <c r="C158" s="73">
        <v>5</v>
      </c>
      <c r="D158" s="75">
        <v>7.5</v>
      </c>
      <c r="E158" s="40"/>
      <c r="F158" s="71">
        <v>0.15</v>
      </c>
      <c r="G158" s="72">
        <v>-2.4999999999999998E-2</v>
      </c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157">
        <v>0</v>
      </c>
      <c r="W158" s="66">
        <f>W153-($Z153*W$160)</f>
        <v>0</v>
      </c>
      <c r="X158" s="66">
        <f t="shared" ref="X158:AA158" si="12">X153-($Z153*X$160)</f>
        <v>-85.714285714285708</v>
      </c>
      <c r="Y158" s="66">
        <f t="shared" si="12"/>
        <v>-7.1428571428571423</v>
      </c>
      <c r="Z158" s="66">
        <f t="shared" si="12"/>
        <v>0</v>
      </c>
      <c r="AA158" s="161">
        <f t="shared" si="12"/>
        <v>642.85714285714289</v>
      </c>
      <c r="AB158" s="72"/>
    </row>
    <row r="159" spans="2:28" x14ac:dyDescent="0.25">
      <c r="B159" s="71"/>
      <c r="C159" s="40"/>
      <c r="D159" s="40"/>
      <c r="E159" s="40"/>
      <c r="F159" s="73">
        <v>-2.4999999999999998E-2</v>
      </c>
      <c r="G159" s="75">
        <v>8.7499999999999994E-2</v>
      </c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157">
        <v>1</v>
      </c>
      <c r="W159" s="143">
        <f t="shared" ref="W159:AA159" si="13">W154-($Z154*W$160)</f>
        <v>1</v>
      </c>
      <c r="X159" s="66">
        <f t="shared" si="13"/>
        <v>0.28571428571428564</v>
      </c>
      <c r="Y159" s="66">
        <f t="shared" si="13"/>
        <v>-0.14285714285714285</v>
      </c>
      <c r="Z159" s="66">
        <f t="shared" si="13"/>
        <v>0</v>
      </c>
      <c r="AA159" s="161">
        <f t="shared" si="13"/>
        <v>12.857142857142858</v>
      </c>
      <c r="AB159" s="72"/>
    </row>
    <row r="160" spans="2:28" x14ac:dyDescent="0.25">
      <c r="B160" s="71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158">
        <v>2</v>
      </c>
      <c r="W160" s="159">
        <f>W155/$Z$155</f>
        <v>0</v>
      </c>
      <c r="X160" s="159">
        <f t="shared" ref="X160:AA160" si="14">X155/$Z$155</f>
        <v>-11.428571428571427</v>
      </c>
      <c r="Y160" s="159">
        <f t="shared" si="14"/>
        <v>-0.2857142857142857</v>
      </c>
      <c r="Z160" s="160">
        <f t="shared" si="14"/>
        <v>1</v>
      </c>
      <c r="AA160" s="162">
        <f t="shared" si="14"/>
        <v>1.7142857142857184</v>
      </c>
      <c r="AB160" s="72"/>
    </row>
    <row r="161" spans="2:28" x14ac:dyDescent="0.25">
      <c r="B161" s="73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5"/>
    </row>
  </sheetData>
  <mergeCells count="77">
    <mergeCell ref="B150:AB150"/>
    <mergeCell ref="J152:N152"/>
    <mergeCell ref="P152:T152"/>
    <mergeCell ref="C157:D157"/>
    <mergeCell ref="F157:G157"/>
    <mergeCell ref="V125:Z125"/>
    <mergeCell ref="B123:AA123"/>
    <mergeCell ref="J140:N140"/>
    <mergeCell ref="P140:T140"/>
    <mergeCell ref="C145:D145"/>
    <mergeCell ref="F145:G145"/>
    <mergeCell ref="B138:AB138"/>
    <mergeCell ref="C130:D130"/>
    <mergeCell ref="F130:G130"/>
    <mergeCell ref="J125:N125"/>
    <mergeCell ref="P125:T125"/>
    <mergeCell ref="C112:D112"/>
    <mergeCell ref="F112:G112"/>
    <mergeCell ref="R112:T112"/>
    <mergeCell ref="J113:P113"/>
    <mergeCell ref="C116:H116"/>
    <mergeCell ref="J95:P95"/>
    <mergeCell ref="C98:H98"/>
    <mergeCell ref="B105:AI105"/>
    <mergeCell ref="J107:P107"/>
    <mergeCell ref="R107:T107"/>
    <mergeCell ref="V107:Z107"/>
    <mergeCell ref="B87:AH87"/>
    <mergeCell ref="J89:P89"/>
    <mergeCell ref="R89:T89"/>
    <mergeCell ref="V89:Z89"/>
    <mergeCell ref="C94:D94"/>
    <mergeCell ref="F94:G94"/>
    <mergeCell ref="R94:T94"/>
    <mergeCell ref="C77:H77"/>
    <mergeCell ref="J56:P56"/>
    <mergeCell ref="C59:H59"/>
    <mergeCell ref="B48:AI48"/>
    <mergeCell ref="B66:AA66"/>
    <mergeCell ref="J68:P68"/>
    <mergeCell ref="R68:T68"/>
    <mergeCell ref="V68:Z68"/>
    <mergeCell ref="C73:D73"/>
    <mergeCell ref="F73:G73"/>
    <mergeCell ref="R73:T73"/>
    <mergeCell ref="V74:Z74"/>
    <mergeCell ref="J75:P75"/>
    <mergeCell ref="J50:P50"/>
    <mergeCell ref="R50:T50"/>
    <mergeCell ref="V50:Z50"/>
    <mergeCell ref="C55:D55"/>
    <mergeCell ref="F55:G55"/>
    <mergeCell ref="R55:T55"/>
    <mergeCell ref="C41:H41"/>
    <mergeCell ref="J32:P32"/>
    <mergeCell ref="J38:P38"/>
    <mergeCell ref="R32:T32"/>
    <mergeCell ref="R37:T37"/>
    <mergeCell ref="B9:AA9"/>
    <mergeCell ref="C37:D37"/>
    <mergeCell ref="F37:G37"/>
    <mergeCell ref="V32:Z32"/>
    <mergeCell ref="J11:P11"/>
    <mergeCell ref="J18:P18"/>
    <mergeCell ref="R11:T11"/>
    <mergeCell ref="R16:T16"/>
    <mergeCell ref="V11:Z11"/>
    <mergeCell ref="V17:Z17"/>
    <mergeCell ref="C16:D16"/>
    <mergeCell ref="B30:AH30"/>
    <mergeCell ref="F16:G16"/>
    <mergeCell ref="C20:H20"/>
    <mergeCell ref="I2:J2"/>
    <mergeCell ref="I5:J5"/>
    <mergeCell ref="L2:M2"/>
    <mergeCell ref="O2:P2"/>
    <mergeCell ref="R2:S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7728AE1D21D41AD9B35AAE0A4EC95" ma:contentTypeVersion="17" ma:contentTypeDescription="Create a new document." ma:contentTypeScope="" ma:versionID="70fd6f256f1bf16c6002372cc7597090">
  <xsd:schema xmlns:xsd="http://www.w3.org/2001/XMLSchema" xmlns:xs="http://www.w3.org/2001/XMLSchema" xmlns:p="http://schemas.microsoft.com/office/2006/metadata/properties" xmlns:ns2="52dda859-a9e4-42d9-868d-de8ee1d200c2" xmlns:ns3="d8e1a60f-3350-4a05-95d7-b25b2a175643" targetNamespace="http://schemas.microsoft.com/office/2006/metadata/properties" ma:root="true" ma:fieldsID="33e0aed630b043b1251b270822dc15a4" ns2:_="" ns3:_="">
    <xsd:import namespace="52dda859-a9e4-42d9-868d-de8ee1d200c2"/>
    <xsd:import namespace="d8e1a60f-3350-4a05-95d7-b25b2a175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da859-a9e4-42d9-868d-de8ee1d200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8deb48b-0a2b-4e23-9a68-642254c24ba9}" ma:internalName="TaxCatchAll" ma:showField="CatchAllData" ma:web="52dda859-a9e4-42d9-868d-de8ee1d200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1a60f-3350-4a05-95d7-b25b2a175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2b4c3-ad89-44e0-9eed-c911eaa683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e1a60f-3350-4a05-95d7-b25b2a175643">
      <Terms xmlns="http://schemas.microsoft.com/office/infopath/2007/PartnerControls"/>
    </lcf76f155ced4ddcb4097134ff3c332f>
    <TaxCatchAll xmlns="52dda859-a9e4-42d9-868d-de8ee1d200c2" xsi:nil="true"/>
  </documentManagement>
</p:properties>
</file>

<file path=customXml/itemProps1.xml><?xml version="1.0" encoding="utf-8"?>
<ds:datastoreItem xmlns:ds="http://schemas.openxmlformats.org/officeDocument/2006/customXml" ds:itemID="{C8892172-39A0-43FA-8429-9AD5E772E38F}"/>
</file>

<file path=customXml/itemProps2.xml><?xml version="1.0" encoding="utf-8"?>
<ds:datastoreItem xmlns:ds="http://schemas.openxmlformats.org/officeDocument/2006/customXml" ds:itemID="{20E5B670-3936-4B2A-8340-EC7299E302BD}"/>
</file>

<file path=customXml/itemProps3.xml><?xml version="1.0" encoding="utf-8"?>
<ds:datastoreItem xmlns:ds="http://schemas.openxmlformats.org/officeDocument/2006/customXml" ds:itemID="{C5F333E4-A610-4580-87E2-9CAC067BE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Problem</vt:lpstr>
      <vt:lpstr>LP</vt:lpstr>
      <vt:lpstr>LP - Dual</vt:lpstr>
      <vt:lpstr>Graph</vt:lpstr>
      <vt:lpstr>Solver</vt:lpstr>
      <vt:lpstr>Algorithm - 2Phase Simplex</vt:lpstr>
      <vt:lpstr>Algorithm - Dual Simplex</vt:lpstr>
      <vt:lpstr>Algorithm - Revised Simplex</vt:lpstr>
      <vt:lpstr>Algorithm - Branch &amp; Bound</vt:lpstr>
      <vt:lpstr>A - B &amp; B Hierarchy</vt:lpstr>
      <vt:lpstr>Sensitivity Report</vt:lpstr>
      <vt:lpstr>Sensitivity Analysis - Graphica</vt:lpstr>
      <vt:lpstr>Math. Prelims.</vt:lpstr>
      <vt:lpstr>Sensitivity Analysis - Mathemat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Andries J. Welgemoed</dc:creator>
  <cp:lastModifiedBy>User</cp:lastModifiedBy>
  <dcterms:created xsi:type="dcterms:W3CDTF">2013-08-27T08:07:12Z</dcterms:created>
  <dcterms:modified xsi:type="dcterms:W3CDTF">2015-04-14T14:56:21Z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0x010100DBB7728AE1D21D41AD9B35AAE0A4EC95</vt:lpwstr>
  </property>
</Properties>
</file>