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sley\Dropbox\"/>
    </mc:Choice>
  </mc:AlternateContent>
  <xr:revisionPtr revIDLastSave="0" documentId="13_ncr:1_{DAAAF46C-E108-478D-8E4D-657B2D355894}" xr6:coauthVersionLast="41" xr6:coauthVersionMax="41" xr10:uidLastSave="{00000000-0000-0000-0000-000000000000}"/>
  <bookViews>
    <workbookView xWindow="-120" yWindow="-120" windowWidth="20730" windowHeight="11160" xr2:uid="{983F7AF5-3534-427E-A241-5E15BD914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01" i="1" l="1"/>
  <c r="G300" i="1"/>
  <c r="G299" i="1"/>
  <c r="G298" i="1"/>
  <c r="G297" i="1"/>
  <c r="G296" i="1"/>
  <c r="G295" i="1"/>
  <c r="G294" i="1"/>
  <c r="G293" i="1"/>
  <c r="G292" i="1"/>
  <c r="G291" i="1" l="1"/>
  <c r="G286" i="1"/>
  <c r="G284" i="1"/>
  <c r="G283" i="1"/>
  <c r="G280" i="1" l="1"/>
  <c r="G262" i="1" l="1"/>
  <c r="G261" i="1"/>
  <c r="G252" i="1" l="1"/>
  <c r="G223" i="1" l="1"/>
  <c r="G222" i="1"/>
  <c r="G221" i="1"/>
  <c r="G220" i="1"/>
  <c r="G219" i="1"/>
  <c r="G218" i="1"/>
  <c r="G217" i="1"/>
  <c r="G216" i="1"/>
  <c r="G215" i="1"/>
  <c r="G214" i="1"/>
  <c r="G213" i="1"/>
  <c r="G212" i="1"/>
  <c r="G182" i="1" l="1"/>
  <c r="G171" i="1" l="1"/>
  <c r="G166" i="1"/>
  <c r="G162" i="1"/>
  <c r="G151" i="1" l="1"/>
  <c r="G150" i="1"/>
  <c r="G149" i="1"/>
  <c r="G148" i="1"/>
  <c r="G147" i="1"/>
  <c r="G146" i="1"/>
  <c r="G145" i="1"/>
  <c r="G143" i="1"/>
  <c r="G141" i="1" l="1"/>
  <c r="G140" i="1"/>
  <c r="G139" i="1"/>
  <c r="G138" i="1"/>
  <c r="G137" i="1"/>
  <c r="G136" i="1"/>
  <c r="G135" i="1"/>
  <c r="G134" i="1"/>
  <c r="G133" i="1"/>
  <c r="G132" i="1"/>
  <c r="G127" i="1" l="1"/>
  <c r="G122" i="1"/>
  <c r="G111" i="1" l="1"/>
  <c r="G110" i="1"/>
  <c r="G109" i="1"/>
  <c r="G108" i="1"/>
  <c r="G107" i="1"/>
  <c r="G106" i="1"/>
  <c r="G105" i="1"/>
  <c r="G104" i="1"/>
  <c r="G103" i="1"/>
  <c r="G102" i="1"/>
  <c r="G91" i="1"/>
  <c r="G90" i="1"/>
  <c r="G89" i="1"/>
  <c r="G88" i="1"/>
  <c r="G87" i="1"/>
  <c r="G86" i="1"/>
  <c r="G85" i="1"/>
  <c r="G84" i="1"/>
  <c r="G83" i="1"/>
  <c r="G82" i="1"/>
  <c r="G81" i="1" l="1"/>
  <c r="G80" i="1"/>
  <c r="G79" i="1"/>
  <c r="G78" i="1"/>
  <c r="G77" i="1"/>
  <c r="G76" i="1"/>
  <c r="G75" i="1"/>
  <c r="G74" i="1"/>
  <c r="G73" i="1"/>
  <c r="G72" i="1"/>
  <c r="G71" i="1" l="1"/>
  <c r="G70" i="1"/>
  <c r="G69" i="1"/>
  <c r="G63" i="1"/>
  <c r="G64" i="1"/>
  <c r="G65" i="1"/>
  <c r="G66" i="1"/>
  <c r="G67" i="1"/>
  <c r="G68" i="1"/>
  <c r="G62" i="1"/>
  <c r="G61" i="1" l="1"/>
  <c r="G60" i="1"/>
  <c r="G59" i="1"/>
  <c r="G58" i="1"/>
  <c r="G57" i="1"/>
  <c r="G56" i="1"/>
  <c r="G55" i="1"/>
  <c r="G54" i="1"/>
  <c r="G53" i="1"/>
  <c r="G52" i="1"/>
  <c r="G51" i="1" l="1"/>
  <c r="G50" i="1"/>
  <c r="G49" i="1"/>
  <c r="G47" i="1"/>
  <c r="G46" i="1"/>
  <c r="G45" i="1"/>
  <c r="G44" i="1"/>
  <c r="G48" i="1"/>
  <c r="G43" i="1"/>
  <c r="G42" i="1"/>
  <c r="G41" i="1" l="1"/>
  <c r="G40" i="1"/>
  <c r="G39" i="1"/>
  <c r="G38" i="1"/>
  <c r="G37" i="1"/>
  <c r="G36" i="1"/>
  <c r="G35" i="1"/>
  <c r="G34" i="1"/>
  <c r="G33" i="1"/>
  <c r="G32" i="1"/>
  <c r="G31" i="1" l="1"/>
  <c r="G30" i="1"/>
  <c r="G29" i="1"/>
  <c r="G28" i="1"/>
  <c r="G27" i="1"/>
  <c r="G26" i="1"/>
  <c r="G25" i="1"/>
  <c r="G24" i="1"/>
  <c r="G23" i="1"/>
  <c r="G22" i="1"/>
  <c r="G21" i="1" l="1"/>
  <c r="G20" i="1"/>
  <c r="G19" i="1"/>
  <c r="G18" i="1"/>
  <c r="G17" i="1"/>
  <c r="G16" i="1"/>
  <c r="G15" i="1"/>
  <c r="G14" i="1"/>
  <c r="G13" i="1"/>
  <c r="G12" i="1"/>
  <c r="G10" i="1" l="1"/>
  <c r="G9" i="1"/>
  <c r="G8" i="1"/>
  <c r="G7" i="1"/>
  <c r="G6" i="1"/>
  <c r="G3" i="1"/>
  <c r="G4" i="1"/>
  <c r="G5" i="1"/>
  <c r="G11" i="1"/>
  <c r="G2" i="1"/>
</calcChain>
</file>

<file path=xl/sharedStrings.xml><?xml version="1.0" encoding="utf-8"?>
<sst xmlns="http://schemas.openxmlformats.org/spreadsheetml/2006/main" count="1450" uniqueCount="95">
  <si>
    <t>Habitat</t>
  </si>
  <si>
    <t>County</t>
  </si>
  <si>
    <t>Site</t>
  </si>
  <si>
    <t>Date</t>
  </si>
  <si>
    <t>Techs</t>
  </si>
  <si>
    <t>Station</t>
  </si>
  <si>
    <t>Canopy</t>
  </si>
  <si>
    <t>Weins10</t>
  </si>
  <si>
    <t>Weins20</t>
  </si>
  <si>
    <t>Weins30</t>
  </si>
  <si>
    <t>Weins40</t>
  </si>
  <si>
    <t>Weins50</t>
  </si>
  <si>
    <t>Weins60</t>
  </si>
  <si>
    <t>%Tree</t>
  </si>
  <si>
    <t>%Shrub</t>
  </si>
  <si>
    <t>%Grass</t>
  </si>
  <si>
    <t>%Forb</t>
  </si>
  <si>
    <t>%Bare</t>
  </si>
  <si>
    <t>%DeadVeg</t>
  </si>
  <si>
    <t>Farm</t>
  </si>
  <si>
    <t>Chittenden</t>
  </si>
  <si>
    <t>Hort2</t>
  </si>
  <si>
    <t>17/05/2019</t>
  </si>
  <si>
    <t>EB</t>
  </si>
  <si>
    <t>Hort3</t>
  </si>
  <si>
    <t>19/05/2019</t>
  </si>
  <si>
    <t>Inter1</t>
  </si>
  <si>
    <t>20/05/2019</t>
  </si>
  <si>
    <t>Other</t>
  </si>
  <si>
    <t>water 10%</t>
  </si>
  <si>
    <t>Inter2</t>
  </si>
  <si>
    <t>21/05/2019</t>
  </si>
  <si>
    <t>Forest</t>
  </si>
  <si>
    <t>Jericho2</t>
  </si>
  <si>
    <t>25/5/2019</t>
  </si>
  <si>
    <t>Jericho1</t>
  </si>
  <si>
    <t>26/5/2019</t>
  </si>
  <si>
    <t>Audubon1</t>
  </si>
  <si>
    <t>28/5/2019</t>
  </si>
  <si>
    <t>Audubon2</t>
  </si>
  <si>
    <t>29/05/2019</t>
  </si>
  <si>
    <t>Windsor</t>
  </si>
  <si>
    <t>MBR1</t>
  </si>
  <si>
    <t>MBR2</t>
  </si>
  <si>
    <t>EB, RO</t>
  </si>
  <si>
    <t>Field</t>
  </si>
  <si>
    <t>MBR4</t>
  </si>
  <si>
    <t>MBR3</t>
  </si>
  <si>
    <t>Orleans</t>
  </si>
  <si>
    <t>Barr1</t>
  </si>
  <si>
    <t>13/06/2019</t>
  </si>
  <si>
    <t>Barr2</t>
  </si>
  <si>
    <t>14/06/2019</t>
  </si>
  <si>
    <t>moss 55%</t>
  </si>
  <si>
    <t>moss 20%</t>
  </si>
  <si>
    <t>moss 40%</t>
  </si>
  <si>
    <t>moss 75%</t>
  </si>
  <si>
    <t>moss 15%</t>
  </si>
  <si>
    <t>Addison</t>
  </si>
  <si>
    <t>Elmer2</t>
  </si>
  <si>
    <t>Elmer1</t>
  </si>
  <si>
    <t>18/06/2019</t>
  </si>
  <si>
    <t>19/06/2019</t>
  </si>
  <si>
    <t>EB, BL</t>
  </si>
  <si>
    <t>Windham</t>
  </si>
  <si>
    <t>Dummer1</t>
  </si>
  <si>
    <t>24/06/2019</t>
  </si>
  <si>
    <t>Dummer2</t>
  </si>
  <si>
    <t>23/06/2019</t>
  </si>
  <si>
    <t>StM1</t>
  </si>
  <si>
    <t>StM2</t>
  </si>
  <si>
    <t>GrandIsle</t>
  </si>
  <si>
    <t>Borderview1</t>
  </si>
  <si>
    <t>Borderview2</t>
  </si>
  <si>
    <t>Butternut1</t>
  </si>
  <si>
    <t>15/07/2019</t>
  </si>
  <si>
    <t>Butternut2</t>
  </si>
  <si>
    <t>14/07/2019</t>
  </si>
  <si>
    <t>Moss 5%</t>
  </si>
  <si>
    <t>Rutland</t>
  </si>
  <si>
    <t>Buck4</t>
  </si>
  <si>
    <t>EB,OB</t>
  </si>
  <si>
    <t>Buck3</t>
  </si>
  <si>
    <t>21/07/2019</t>
  </si>
  <si>
    <t>20/07/2019</t>
  </si>
  <si>
    <t>Buck1</t>
  </si>
  <si>
    <t>23/07/2019</t>
  </si>
  <si>
    <t>Buck2</t>
  </si>
  <si>
    <t>24/07/2019</t>
  </si>
  <si>
    <t>EB, TM</t>
  </si>
  <si>
    <t>Franklin</t>
  </si>
  <si>
    <t>RiverBerry1</t>
  </si>
  <si>
    <t>29/07/2019</t>
  </si>
  <si>
    <t>RiverBerry2</t>
  </si>
  <si>
    <t>30/07/2019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</si>
</sst>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C1C3-F104-4A24-8C82-076492457EF3}">
  <dimension ref="A1:T301"/>
  <sheetViews>
    <sheetView tabSelected="1" workbookViewId="0">
      <pane ySplit="1" topLeftCell="A284" activePane="bottomLeft" state="frozen"/>
      <selection pane="bottomLeft" activeCell="K295" sqref="K295"/>
    </sheetView>
  </sheetViews>
  <sheetFormatPr defaultRowHeight="15" x14ac:dyDescent="0.25"/>
  <cols>
    <col min="2" max="2" width="11" bestFit="1" customWidth="1"/>
    <col min="3" max="3" width="12.28515625" bestFit="1" customWidth="1"/>
    <col min="4" max="4" width="10.7109375" style="3" bestFit="1" customWidth="1"/>
    <col min="19" max="19" width="10.57031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28</v>
      </c>
    </row>
    <row r="2" spans="1:20" x14ac:dyDescent="0.25">
      <c r="A2" t="s">
        <v>19</v>
      </c>
      <c r="B2" t="s">
        <v>20</v>
      </c>
      <c r="C2" t="s">
        <v>21</v>
      </c>
      <c r="D2" s="3" t="s">
        <v>22</v>
      </c>
      <c r="E2" t="s">
        <v>23</v>
      </c>
      <c r="F2">
        <v>1</v>
      </c>
      <c r="G2">
        <f>AVERAGE(0,0,0,0)</f>
        <v>0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85</v>
      </c>
      <c r="R2">
        <v>5</v>
      </c>
      <c r="S2">
        <v>0</v>
      </c>
    </row>
    <row r="3" spans="1:20" x14ac:dyDescent="0.25">
      <c r="A3" t="s">
        <v>19</v>
      </c>
      <c r="B3" t="s">
        <v>20</v>
      </c>
      <c r="C3" t="s">
        <v>21</v>
      </c>
      <c r="D3" s="3" t="s">
        <v>22</v>
      </c>
      <c r="E3" t="s">
        <v>23</v>
      </c>
      <c r="F3">
        <v>4</v>
      </c>
      <c r="G3">
        <f>AVERAGE(0,0,0,0)</f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</v>
      </c>
      <c r="Q3">
        <v>15</v>
      </c>
      <c r="R3">
        <v>0</v>
      </c>
      <c r="S3">
        <v>0</v>
      </c>
    </row>
    <row r="4" spans="1:20" x14ac:dyDescent="0.25">
      <c r="A4" t="s">
        <v>19</v>
      </c>
      <c r="B4" t="s">
        <v>20</v>
      </c>
      <c r="C4" t="s">
        <v>21</v>
      </c>
      <c r="D4" s="3" t="s">
        <v>22</v>
      </c>
      <c r="E4" t="s">
        <v>23</v>
      </c>
      <c r="F4">
        <v>7</v>
      </c>
      <c r="G4">
        <f t="shared" ref="G4:G11" si="0">AVERAGE(0,0,0,0)</f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95</v>
      </c>
      <c r="Q4">
        <v>5</v>
      </c>
      <c r="R4">
        <v>0</v>
      </c>
      <c r="S4">
        <v>0</v>
      </c>
    </row>
    <row r="5" spans="1:20" x14ac:dyDescent="0.25">
      <c r="A5" t="s">
        <v>19</v>
      </c>
      <c r="B5" t="s">
        <v>20</v>
      </c>
      <c r="C5" t="s">
        <v>21</v>
      </c>
      <c r="D5" s="3" t="s">
        <v>22</v>
      </c>
      <c r="E5" t="s">
        <v>23</v>
      </c>
      <c r="F5">
        <v>10</v>
      </c>
      <c r="G5">
        <f t="shared" si="0"/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</v>
      </c>
      <c r="R5">
        <v>0</v>
      </c>
      <c r="S5">
        <v>85</v>
      </c>
    </row>
    <row r="6" spans="1:20" x14ac:dyDescent="0.25">
      <c r="A6" t="s">
        <v>19</v>
      </c>
      <c r="B6" t="s">
        <v>20</v>
      </c>
      <c r="C6" t="s">
        <v>21</v>
      </c>
      <c r="D6" s="3" t="s">
        <v>22</v>
      </c>
      <c r="E6" t="s">
        <v>23</v>
      </c>
      <c r="F6">
        <v>13</v>
      </c>
      <c r="G6">
        <f>AVERAGE(0,7,24,7)</f>
        <v>9.5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30</v>
      </c>
      <c r="R6">
        <v>60</v>
      </c>
      <c r="S6">
        <v>0</v>
      </c>
    </row>
    <row r="7" spans="1:20" x14ac:dyDescent="0.25">
      <c r="A7" t="s">
        <v>19</v>
      </c>
      <c r="B7" t="s">
        <v>20</v>
      </c>
      <c r="C7" t="s">
        <v>21</v>
      </c>
      <c r="D7" s="3" t="s">
        <v>22</v>
      </c>
      <c r="E7" t="s">
        <v>23</v>
      </c>
      <c r="F7">
        <v>16</v>
      </c>
      <c r="G7">
        <f>AVERAGE(0,9,23,11)</f>
        <v>10.75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5</v>
      </c>
      <c r="R7">
        <v>70</v>
      </c>
      <c r="S7">
        <v>20</v>
      </c>
    </row>
    <row r="8" spans="1:20" x14ac:dyDescent="0.25">
      <c r="A8" t="s">
        <v>19</v>
      </c>
      <c r="B8" t="s">
        <v>20</v>
      </c>
      <c r="C8" t="s">
        <v>21</v>
      </c>
      <c r="D8" s="3" t="s">
        <v>22</v>
      </c>
      <c r="E8" t="s">
        <v>23</v>
      </c>
      <c r="F8">
        <v>19</v>
      </c>
      <c r="G8">
        <f>AVERAGE(0,7, 24, 17)</f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30</v>
      </c>
      <c r="R8">
        <v>70</v>
      </c>
      <c r="S8">
        <v>0</v>
      </c>
    </row>
    <row r="9" spans="1:20" x14ac:dyDescent="0.25">
      <c r="A9" t="s">
        <v>19</v>
      </c>
      <c r="B9" t="s">
        <v>20</v>
      </c>
      <c r="C9" t="s">
        <v>21</v>
      </c>
      <c r="D9" s="3" t="s">
        <v>22</v>
      </c>
      <c r="E9" t="s">
        <v>23</v>
      </c>
      <c r="F9">
        <v>22</v>
      </c>
      <c r="G9">
        <f>AVERAGE(6, 2, 18, 23)</f>
        <v>12.25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10</v>
      </c>
      <c r="R9">
        <v>25</v>
      </c>
      <c r="S9">
        <v>60</v>
      </c>
    </row>
    <row r="10" spans="1:20" x14ac:dyDescent="0.25">
      <c r="A10" t="s">
        <v>19</v>
      </c>
      <c r="B10" t="s">
        <v>20</v>
      </c>
      <c r="C10" t="s">
        <v>21</v>
      </c>
      <c r="D10" s="3" t="s">
        <v>22</v>
      </c>
      <c r="E10" t="s">
        <v>23</v>
      </c>
      <c r="F10">
        <v>25</v>
      </c>
      <c r="G10">
        <f>AVERAGE(0,0,0,0)</f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</v>
      </c>
      <c r="R10">
        <v>0</v>
      </c>
      <c r="S10">
        <v>95</v>
      </c>
    </row>
    <row r="11" spans="1:20" x14ac:dyDescent="0.25">
      <c r="A11" t="s">
        <v>19</v>
      </c>
      <c r="B11" t="s">
        <v>20</v>
      </c>
      <c r="C11" t="s">
        <v>21</v>
      </c>
      <c r="D11" s="3" t="s">
        <v>22</v>
      </c>
      <c r="E11" t="s">
        <v>23</v>
      </c>
      <c r="F11">
        <v>28</v>
      </c>
      <c r="G11">
        <f t="shared" si="0"/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</v>
      </c>
      <c r="R11">
        <v>20</v>
      </c>
      <c r="S11">
        <v>65</v>
      </c>
    </row>
    <row r="12" spans="1:20" x14ac:dyDescent="0.25">
      <c r="A12" t="s">
        <v>19</v>
      </c>
      <c r="B12" t="s">
        <v>20</v>
      </c>
      <c r="C12" t="s">
        <v>24</v>
      </c>
      <c r="D12" s="3" t="s">
        <v>25</v>
      </c>
      <c r="E12" t="s">
        <v>23</v>
      </c>
      <c r="F12">
        <v>1</v>
      </c>
      <c r="G12">
        <f>AVERAGE(8,23,24, 7)</f>
        <v>15.5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</v>
      </c>
      <c r="Q12">
        <v>10</v>
      </c>
      <c r="R12">
        <v>0</v>
      </c>
      <c r="S12">
        <v>70</v>
      </c>
    </row>
    <row r="13" spans="1:20" x14ac:dyDescent="0.25">
      <c r="A13" t="s">
        <v>19</v>
      </c>
      <c r="B13" t="s">
        <v>20</v>
      </c>
      <c r="C13" t="s">
        <v>24</v>
      </c>
      <c r="D13" s="3" t="s">
        <v>25</v>
      </c>
      <c r="E13" t="s">
        <v>23</v>
      </c>
      <c r="F13">
        <v>4</v>
      </c>
      <c r="G13">
        <f>AVERAGE(1,24,24,0)</f>
        <v>12.25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  <c r="R13">
        <v>0</v>
      </c>
      <c r="S13">
        <v>0</v>
      </c>
    </row>
    <row r="14" spans="1:20" x14ac:dyDescent="0.25">
      <c r="A14" t="s">
        <v>19</v>
      </c>
      <c r="B14" t="s">
        <v>20</v>
      </c>
      <c r="C14" t="s">
        <v>24</v>
      </c>
      <c r="D14" s="3" t="s">
        <v>25</v>
      </c>
      <c r="E14" t="s">
        <v>23</v>
      </c>
      <c r="F14">
        <v>7</v>
      </c>
      <c r="G14">
        <f>AVERAGE(1,24,24,0)</f>
        <v>12.25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15</v>
      </c>
      <c r="Q14">
        <v>5</v>
      </c>
      <c r="R14">
        <v>80</v>
      </c>
      <c r="S14">
        <v>0</v>
      </c>
    </row>
    <row r="15" spans="1:20" x14ac:dyDescent="0.25">
      <c r="A15" t="s">
        <v>19</v>
      </c>
      <c r="B15" t="s">
        <v>20</v>
      </c>
      <c r="C15" t="s">
        <v>24</v>
      </c>
      <c r="D15" s="3" t="s">
        <v>25</v>
      </c>
      <c r="E15" t="s">
        <v>23</v>
      </c>
      <c r="F15">
        <v>10</v>
      </c>
      <c r="G15">
        <f>AVERAGE(6, 24,24,7)</f>
        <v>15.25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60</v>
      </c>
      <c r="Q15">
        <v>10</v>
      </c>
      <c r="R15">
        <v>0</v>
      </c>
      <c r="S15">
        <v>30</v>
      </c>
    </row>
    <row r="16" spans="1:20" x14ac:dyDescent="0.25">
      <c r="A16" t="s">
        <v>19</v>
      </c>
      <c r="B16" t="s">
        <v>20</v>
      </c>
      <c r="C16" t="s">
        <v>24</v>
      </c>
      <c r="D16" s="3" t="s">
        <v>25</v>
      </c>
      <c r="E16" t="s">
        <v>23</v>
      </c>
      <c r="F16">
        <v>13</v>
      </c>
      <c r="G16">
        <f>AVERAGE(4,3,17,1)</f>
        <v>6.25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80</v>
      </c>
      <c r="Q16">
        <v>5</v>
      </c>
      <c r="R16">
        <v>0</v>
      </c>
      <c r="S16">
        <v>15</v>
      </c>
    </row>
    <row r="17" spans="1:20" x14ac:dyDescent="0.25">
      <c r="A17" t="s">
        <v>19</v>
      </c>
      <c r="B17" t="s">
        <v>20</v>
      </c>
      <c r="C17" t="s">
        <v>24</v>
      </c>
      <c r="D17" s="3" t="s">
        <v>25</v>
      </c>
      <c r="E17" t="s">
        <v>23</v>
      </c>
      <c r="F17">
        <v>16</v>
      </c>
      <c r="G17">
        <f>AVERAGE(24,4,12,8)</f>
        <v>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10</v>
      </c>
      <c r="Q17">
        <v>5</v>
      </c>
      <c r="R17">
        <v>0</v>
      </c>
      <c r="S17">
        <v>85</v>
      </c>
    </row>
    <row r="18" spans="1:20" x14ac:dyDescent="0.25">
      <c r="A18" t="s">
        <v>19</v>
      </c>
      <c r="B18" t="s">
        <v>20</v>
      </c>
      <c r="C18" t="s">
        <v>24</v>
      </c>
      <c r="D18" s="3" t="s">
        <v>25</v>
      </c>
      <c r="E18" t="s">
        <v>23</v>
      </c>
      <c r="F18">
        <v>19</v>
      </c>
      <c r="G18">
        <f>AVERAGE(0,6,19,6)</f>
        <v>7.75</v>
      </c>
      <c r="H18">
        <v>3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90</v>
      </c>
      <c r="Q18">
        <v>0</v>
      </c>
      <c r="R18">
        <v>0</v>
      </c>
      <c r="S18">
        <v>10</v>
      </c>
    </row>
    <row r="19" spans="1:20" x14ac:dyDescent="0.25">
      <c r="A19" t="s">
        <v>19</v>
      </c>
      <c r="B19" t="s">
        <v>20</v>
      </c>
      <c r="C19" t="s">
        <v>24</v>
      </c>
      <c r="D19" s="3" t="s">
        <v>25</v>
      </c>
      <c r="E19" t="s">
        <v>23</v>
      </c>
      <c r="F19">
        <v>22</v>
      </c>
      <c r="G19">
        <f>AVERAGE(7,4,18,12)</f>
        <v>10.25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55</v>
      </c>
      <c r="Q19">
        <v>0</v>
      </c>
      <c r="R19">
        <v>0</v>
      </c>
      <c r="S19">
        <v>45</v>
      </c>
    </row>
    <row r="20" spans="1:20" x14ac:dyDescent="0.25">
      <c r="A20" t="s">
        <v>19</v>
      </c>
      <c r="B20" t="s">
        <v>20</v>
      </c>
      <c r="C20" t="s">
        <v>24</v>
      </c>
      <c r="D20" s="3" t="s">
        <v>25</v>
      </c>
      <c r="E20" t="s">
        <v>23</v>
      </c>
      <c r="F20">
        <v>25</v>
      </c>
      <c r="G20">
        <f>AVERAGE(24,0,18,6)</f>
        <v>12</v>
      </c>
      <c r="H20">
        <v>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</v>
      </c>
      <c r="Q20">
        <v>5</v>
      </c>
      <c r="R20">
        <v>0</v>
      </c>
      <c r="S20">
        <v>45</v>
      </c>
    </row>
    <row r="21" spans="1:20" x14ac:dyDescent="0.25">
      <c r="A21" t="s">
        <v>19</v>
      </c>
      <c r="B21" t="s">
        <v>20</v>
      </c>
      <c r="C21" t="s">
        <v>24</v>
      </c>
      <c r="D21" s="3" t="s">
        <v>25</v>
      </c>
      <c r="E21" t="s">
        <v>23</v>
      </c>
      <c r="F21">
        <v>28</v>
      </c>
      <c r="G21">
        <f>AVERAGE(23,24,24,24)</f>
        <v>23.75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</v>
      </c>
      <c r="Q21">
        <v>15</v>
      </c>
      <c r="R21">
        <v>25</v>
      </c>
      <c r="S21">
        <v>50</v>
      </c>
    </row>
    <row r="22" spans="1:20" x14ac:dyDescent="0.25">
      <c r="A22" t="s">
        <v>19</v>
      </c>
      <c r="B22" t="s">
        <v>20</v>
      </c>
      <c r="C22" t="s">
        <v>26</v>
      </c>
      <c r="D22" s="3" t="s">
        <v>27</v>
      </c>
      <c r="E22" t="s">
        <v>23</v>
      </c>
      <c r="F22">
        <v>1</v>
      </c>
      <c r="G22">
        <f>AVERAGE(24,0,18,24)</f>
        <v>16.5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</v>
      </c>
      <c r="Q22">
        <v>40</v>
      </c>
      <c r="R22">
        <v>10</v>
      </c>
      <c r="S22">
        <v>45</v>
      </c>
    </row>
    <row r="23" spans="1:20" x14ac:dyDescent="0.25">
      <c r="A23" t="s">
        <v>19</v>
      </c>
      <c r="B23" t="s">
        <v>20</v>
      </c>
      <c r="C23" t="s">
        <v>26</v>
      </c>
      <c r="D23" s="3" t="s">
        <v>27</v>
      </c>
      <c r="E23" t="s">
        <v>23</v>
      </c>
      <c r="F23">
        <v>4</v>
      </c>
      <c r="G23">
        <f>AVERAGE(6,0,7,22)</f>
        <v>8.75</v>
      </c>
      <c r="H23">
        <v>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10</v>
      </c>
      <c r="R23">
        <v>0</v>
      </c>
      <c r="S23">
        <v>75</v>
      </c>
    </row>
    <row r="24" spans="1:20" x14ac:dyDescent="0.25">
      <c r="A24" t="s">
        <v>19</v>
      </c>
      <c r="B24" t="s">
        <v>20</v>
      </c>
      <c r="C24" t="s">
        <v>26</v>
      </c>
      <c r="D24" s="3" t="s">
        <v>27</v>
      </c>
      <c r="E24" t="s">
        <v>23</v>
      </c>
      <c r="F24">
        <v>7</v>
      </c>
      <c r="G24">
        <f>AVERAGE(9,0,8,24)</f>
        <v>10.25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0</v>
      </c>
      <c r="P24">
        <v>10</v>
      </c>
      <c r="Q24">
        <v>35</v>
      </c>
      <c r="R24">
        <v>0</v>
      </c>
      <c r="S24">
        <v>55</v>
      </c>
    </row>
    <row r="25" spans="1:20" x14ac:dyDescent="0.25">
      <c r="A25" t="s">
        <v>19</v>
      </c>
      <c r="B25" t="s">
        <v>20</v>
      </c>
      <c r="C25" t="s">
        <v>26</v>
      </c>
      <c r="D25" s="3" t="s">
        <v>27</v>
      </c>
      <c r="E25" t="s">
        <v>23</v>
      </c>
      <c r="F25">
        <v>10</v>
      </c>
      <c r="G25">
        <f>AVERAGE(24,0,15,24)</f>
        <v>15.75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70</v>
      </c>
      <c r="Q25">
        <v>0</v>
      </c>
      <c r="R25">
        <v>30</v>
      </c>
      <c r="S25">
        <v>0</v>
      </c>
    </row>
    <row r="26" spans="1:20" x14ac:dyDescent="0.25">
      <c r="A26" t="s">
        <v>19</v>
      </c>
      <c r="B26" t="s">
        <v>20</v>
      </c>
      <c r="C26" t="s">
        <v>26</v>
      </c>
      <c r="D26" s="3" t="s">
        <v>27</v>
      </c>
      <c r="E26" t="s">
        <v>23</v>
      </c>
      <c r="F26">
        <v>13</v>
      </c>
      <c r="G26">
        <f>AVERAGE(1,0,23,24)</f>
        <v>12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95</v>
      </c>
      <c r="Q26">
        <v>5</v>
      </c>
      <c r="R26">
        <v>0</v>
      </c>
      <c r="S26">
        <v>0</v>
      </c>
    </row>
    <row r="27" spans="1:20" x14ac:dyDescent="0.25">
      <c r="A27" t="s">
        <v>19</v>
      </c>
      <c r="B27" t="s">
        <v>20</v>
      </c>
      <c r="C27" t="s">
        <v>26</v>
      </c>
      <c r="D27" s="3" t="s">
        <v>27</v>
      </c>
      <c r="E27" t="s">
        <v>23</v>
      </c>
      <c r="F27">
        <v>16</v>
      </c>
      <c r="G27">
        <f>AVERAGE(24,0,0,24)</f>
        <v>12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10</v>
      </c>
      <c r="R27">
        <v>0</v>
      </c>
      <c r="S27">
        <v>90</v>
      </c>
    </row>
    <row r="28" spans="1:20" x14ac:dyDescent="0.25">
      <c r="A28" t="s">
        <v>19</v>
      </c>
      <c r="B28" t="s">
        <v>20</v>
      </c>
      <c r="C28" t="s">
        <v>26</v>
      </c>
      <c r="D28" s="3" t="s">
        <v>27</v>
      </c>
      <c r="E28" t="s">
        <v>23</v>
      </c>
      <c r="F28">
        <v>19</v>
      </c>
      <c r="G28">
        <f>AVERAGE(21,0,8,24)</f>
        <v>13.25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85</v>
      </c>
      <c r="Q28">
        <v>5</v>
      </c>
      <c r="R28">
        <v>0</v>
      </c>
      <c r="S28">
        <v>0</v>
      </c>
      <c r="T28" t="s">
        <v>29</v>
      </c>
    </row>
    <row r="29" spans="1:20" x14ac:dyDescent="0.25">
      <c r="A29" t="s">
        <v>19</v>
      </c>
      <c r="B29" t="s">
        <v>20</v>
      </c>
      <c r="C29" t="s">
        <v>26</v>
      </c>
      <c r="D29" s="3" t="s">
        <v>27</v>
      </c>
      <c r="E29" t="s">
        <v>23</v>
      </c>
      <c r="F29">
        <v>22</v>
      </c>
      <c r="G29">
        <f>AVERAGE(2,0,21,24)</f>
        <v>11.75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30</v>
      </c>
      <c r="R29">
        <v>0</v>
      </c>
      <c r="S29">
        <v>60</v>
      </c>
    </row>
    <row r="30" spans="1:20" x14ac:dyDescent="0.25">
      <c r="A30" t="s">
        <v>19</v>
      </c>
      <c r="B30" t="s">
        <v>20</v>
      </c>
      <c r="C30" t="s">
        <v>26</v>
      </c>
      <c r="D30" s="3" t="s">
        <v>27</v>
      </c>
      <c r="E30" t="s">
        <v>23</v>
      </c>
      <c r="F30">
        <v>25</v>
      </c>
      <c r="G30">
        <f>AVERAGE(6,0,0,22)</f>
        <v>7</v>
      </c>
      <c r="H30">
        <v>3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90</v>
      </c>
      <c r="Q30">
        <v>10</v>
      </c>
      <c r="R30">
        <v>0</v>
      </c>
      <c r="S30">
        <v>0</v>
      </c>
    </row>
    <row r="31" spans="1:20" x14ac:dyDescent="0.25">
      <c r="A31" t="s">
        <v>19</v>
      </c>
      <c r="B31" t="s">
        <v>20</v>
      </c>
      <c r="C31" t="s">
        <v>26</v>
      </c>
      <c r="D31" s="3" t="s">
        <v>27</v>
      </c>
      <c r="E31" t="s">
        <v>23</v>
      </c>
      <c r="F31">
        <v>28</v>
      </c>
      <c r="G31">
        <f>AVERAGE(24,2,0,24)</f>
        <v>12.5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</v>
      </c>
      <c r="Q31">
        <v>20</v>
      </c>
      <c r="R31">
        <v>0</v>
      </c>
      <c r="S31">
        <v>75</v>
      </c>
    </row>
    <row r="32" spans="1:20" x14ac:dyDescent="0.25">
      <c r="A32" t="s">
        <v>19</v>
      </c>
      <c r="B32" t="s">
        <v>20</v>
      </c>
      <c r="C32" t="s">
        <v>30</v>
      </c>
      <c r="D32" s="3" t="s">
        <v>31</v>
      </c>
      <c r="E32" t="s">
        <v>23</v>
      </c>
      <c r="F32">
        <v>1</v>
      </c>
      <c r="G32">
        <f>AVERAGE(10,0,14,18)</f>
        <v>10.5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</v>
      </c>
      <c r="Q32">
        <v>30</v>
      </c>
      <c r="R32">
        <v>0</v>
      </c>
      <c r="S32">
        <v>60</v>
      </c>
    </row>
    <row r="33" spans="1:19" x14ac:dyDescent="0.25">
      <c r="A33" t="s">
        <v>19</v>
      </c>
      <c r="B33" t="s">
        <v>20</v>
      </c>
      <c r="C33" t="s">
        <v>30</v>
      </c>
      <c r="D33" s="3" t="s">
        <v>31</v>
      </c>
      <c r="E33" t="s">
        <v>23</v>
      </c>
      <c r="F33">
        <v>4</v>
      </c>
      <c r="G33">
        <f>AVERAGE(19,0,6,24)</f>
        <v>12.25</v>
      </c>
      <c r="H33">
        <v>2</v>
      </c>
      <c r="I33">
        <v>1</v>
      </c>
      <c r="J33">
        <v>4</v>
      </c>
      <c r="K33">
        <v>1</v>
      </c>
      <c r="L33">
        <v>0</v>
      </c>
      <c r="M33">
        <v>0</v>
      </c>
      <c r="N33">
        <v>0</v>
      </c>
      <c r="O33">
        <v>0</v>
      </c>
      <c r="P33">
        <v>70</v>
      </c>
      <c r="Q33">
        <v>10</v>
      </c>
      <c r="R33">
        <v>20</v>
      </c>
      <c r="S33">
        <v>0</v>
      </c>
    </row>
    <row r="34" spans="1:19" x14ac:dyDescent="0.25">
      <c r="A34" t="s">
        <v>19</v>
      </c>
      <c r="B34" t="s">
        <v>20</v>
      </c>
      <c r="C34" t="s">
        <v>30</v>
      </c>
      <c r="D34" s="3" t="s">
        <v>31</v>
      </c>
      <c r="E34" t="s">
        <v>23</v>
      </c>
      <c r="F34">
        <v>7</v>
      </c>
      <c r="G34">
        <f>AVERAGE(16, 0,6,24)</f>
        <v>11.5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20</v>
      </c>
      <c r="Q34">
        <v>70</v>
      </c>
      <c r="R34">
        <v>0</v>
      </c>
      <c r="S34">
        <v>10</v>
      </c>
    </row>
    <row r="35" spans="1:19" x14ac:dyDescent="0.25">
      <c r="A35" t="s">
        <v>19</v>
      </c>
      <c r="B35" t="s">
        <v>20</v>
      </c>
      <c r="C35" t="s">
        <v>30</v>
      </c>
      <c r="D35" s="3" t="s">
        <v>31</v>
      </c>
      <c r="E35" t="s">
        <v>23</v>
      </c>
      <c r="F35">
        <v>10</v>
      </c>
      <c r="G35">
        <f>AVERAGE(7,0,19,24)</f>
        <v>12.5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45</v>
      </c>
      <c r="Q35">
        <v>55</v>
      </c>
      <c r="R35">
        <v>0</v>
      </c>
      <c r="S35">
        <v>0</v>
      </c>
    </row>
    <row r="36" spans="1:19" x14ac:dyDescent="0.25">
      <c r="A36" t="s">
        <v>19</v>
      </c>
      <c r="B36" t="s">
        <v>20</v>
      </c>
      <c r="C36" t="s">
        <v>30</v>
      </c>
      <c r="D36" s="3" t="s">
        <v>31</v>
      </c>
      <c r="E36" t="s">
        <v>23</v>
      </c>
      <c r="F36">
        <v>13</v>
      </c>
      <c r="G36">
        <f>AVERAGE(24,0,0,23)</f>
        <v>11.75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35</v>
      </c>
      <c r="R36">
        <v>0</v>
      </c>
      <c r="S36">
        <v>65</v>
      </c>
    </row>
    <row r="37" spans="1:19" x14ac:dyDescent="0.25">
      <c r="A37" t="s">
        <v>19</v>
      </c>
      <c r="B37" t="s">
        <v>20</v>
      </c>
      <c r="C37" t="s">
        <v>30</v>
      </c>
      <c r="D37" s="3" t="s">
        <v>31</v>
      </c>
      <c r="E37" t="s">
        <v>23</v>
      </c>
      <c r="F37">
        <v>16</v>
      </c>
      <c r="G37">
        <f>AVERAGE(17,3,24,24)</f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</v>
      </c>
      <c r="Q37">
        <v>25</v>
      </c>
      <c r="R37">
        <v>15</v>
      </c>
      <c r="S37">
        <v>55</v>
      </c>
    </row>
    <row r="38" spans="1:19" x14ac:dyDescent="0.25">
      <c r="A38" t="s">
        <v>19</v>
      </c>
      <c r="B38" t="s">
        <v>20</v>
      </c>
      <c r="C38" t="s">
        <v>30</v>
      </c>
      <c r="D38" s="3" t="s">
        <v>31</v>
      </c>
      <c r="E38" t="s">
        <v>23</v>
      </c>
      <c r="F38">
        <v>19</v>
      </c>
      <c r="G38">
        <f>AVERAGE(6,0,2,22)</f>
        <v>7.5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</v>
      </c>
      <c r="Q38">
        <v>15</v>
      </c>
      <c r="R38">
        <v>65</v>
      </c>
      <c r="S38">
        <v>0</v>
      </c>
    </row>
    <row r="39" spans="1:19" x14ac:dyDescent="0.25">
      <c r="A39" t="s">
        <v>19</v>
      </c>
      <c r="B39" t="s">
        <v>20</v>
      </c>
      <c r="C39" t="s">
        <v>30</v>
      </c>
      <c r="D39" s="3" t="s">
        <v>31</v>
      </c>
      <c r="E39" t="s">
        <v>23</v>
      </c>
      <c r="F39">
        <v>22</v>
      </c>
      <c r="G39">
        <f>AVERAGE(24,0,19,24)</f>
        <v>16.75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25</v>
      </c>
      <c r="Q39">
        <v>35</v>
      </c>
      <c r="R39">
        <v>40</v>
      </c>
      <c r="S39">
        <v>0</v>
      </c>
    </row>
    <row r="40" spans="1:19" x14ac:dyDescent="0.25">
      <c r="A40" t="s">
        <v>19</v>
      </c>
      <c r="B40" t="s">
        <v>20</v>
      </c>
      <c r="C40" t="s">
        <v>30</v>
      </c>
      <c r="D40" s="3" t="s">
        <v>31</v>
      </c>
      <c r="E40" t="s">
        <v>23</v>
      </c>
      <c r="F40">
        <v>25</v>
      </c>
      <c r="G40">
        <f>AVERAGE(24,21,0,8)</f>
        <v>13.25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45</v>
      </c>
      <c r="Q40">
        <v>55</v>
      </c>
      <c r="R40">
        <v>0</v>
      </c>
      <c r="S40">
        <v>0</v>
      </c>
    </row>
    <row r="41" spans="1:19" x14ac:dyDescent="0.25">
      <c r="A41" t="s">
        <v>19</v>
      </c>
      <c r="B41" t="s">
        <v>20</v>
      </c>
      <c r="C41" t="s">
        <v>30</v>
      </c>
      <c r="D41" s="3" t="s">
        <v>31</v>
      </c>
      <c r="E41" t="s">
        <v>23</v>
      </c>
      <c r="F41">
        <v>28</v>
      </c>
      <c r="G41">
        <f>AVERAGE(24,23,0,20)</f>
        <v>16.75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15</v>
      </c>
      <c r="Q41">
        <v>10</v>
      </c>
      <c r="R41">
        <v>35</v>
      </c>
      <c r="S41">
        <v>40</v>
      </c>
    </row>
    <row r="42" spans="1:19" x14ac:dyDescent="0.25">
      <c r="A42" t="s">
        <v>32</v>
      </c>
      <c r="B42" t="s">
        <v>20</v>
      </c>
      <c r="C42" t="s">
        <v>33</v>
      </c>
      <c r="D42" s="3" t="s">
        <v>34</v>
      </c>
      <c r="E42" t="s">
        <v>23</v>
      </c>
      <c r="F42">
        <v>1</v>
      </c>
      <c r="G42">
        <f>AVERAGE(24,24,23,24)</f>
        <v>23.75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5</v>
      </c>
      <c r="R42">
        <v>0</v>
      </c>
      <c r="S42">
        <v>90</v>
      </c>
    </row>
    <row r="43" spans="1:19" x14ac:dyDescent="0.25">
      <c r="A43" t="s">
        <v>32</v>
      </c>
      <c r="B43" t="s">
        <v>20</v>
      </c>
      <c r="C43" t="s">
        <v>33</v>
      </c>
      <c r="D43" s="3" t="s">
        <v>34</v>
      </c>
      <c r="E43" t="s">
        <v>23</v>
      </c>
      <c r="F43">
        <v>4</v>
      </c>
      <c r="G43">
        <f>AVERAGE(24,23,23,24)</f>
        <v>23.5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</v>
      </c>
      <c r="O43">
        <v>0</v>
      </c>
      <c r="P43">
        <v>0</v>
      </c>
      <c r="Q43">
        <v>10</v>
      </c>
      <c r="R43">
        <v>0</v>
      </c>
      <c r="S43">
        <v>75</v>
      </c>
    </row>
    <row r="44" spans="1:19" x14ac:dyDescent="0.25">
      <c r="A44" t="s">
        <v>32</v>
      </c>
      <c r="B44" t="s">
        <v>20</v>
      </c>
      <c r="C44" t="s">
        <v>33</v>
      </c>
      <c r="D44" s="3" t="s">
        <v>34</v>
      </c>
      <c r="E44" t="s">
        <v>23</v>
      </c>
      <c r="F44">
        <v>7</v>
      </c>
      <c r="G44">
        <f>AVERAGE(24,24,23,24)</f>
        <v>23.75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95</v>
      </c>
    </row>
    <row r="45" spans="1:19" x14ac:dyDescent="0.25">
      <c r="A45" t="s">
        <v>32</v>
      </c>
      <c r="B45" t="s">
        <v>20</v>
      </c>
      <c r="C45" t="s">
        <v>33</v>
      </c>
      <c r="D45" s="3" t="s">
        <v>34</v>
      </c>
      <c r="E45" t="s">
        <v>23</v>
      </c>
      <c r="F45">
        <v>10</v>
      </c>
      <c r="G45">
        <f>AVERAGE(24,24,21,24)</f>
        <v>23.25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5</v>
      </c>
      <c r="R45">
        <v>0</v>
      </c>
      <c r="S45">
        <v>90</v>
      </c>
    </row>
    <row r="46" spans="1:19" x14ac:dyDescent="0.25">
      <c r="A46" t="s">
        <v>32</v>
      </c>
      <c r="B46" t="s">
        <v>20</v>
      </c>
      <c r="C46" t="s">
        <v>33</v>
      </c>
      <c r="D46" s="3" t="s">
        <v>34</v>
      </c>
      <c r="E46" t="s">
        <v>23</v>
      </c>
      <c r="F46">
        <v>13</v>
      </c>
      <c r="G46">
        <f>AVERAGE(24,24,24,24)</f>
        <v>24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0</v>
      </c>
      <c r="S46">
        <v>95</v>
      </c>
    </row>
    <row r="47" spans="1:19" x14ac:dyDescent="0.25">
      <c r="A47" t="s">
        <v>32</v>
      </c>
      <c r="B47" t="s">
        <v>20</v>
      </c>
      <c r="C47" t="s">
        <v>33</v>
      </c>
      <c r="D47" s="3" t="s">
        <v>34</v>
      </c>
      <c r="E47" t="s">
        <v>23</v>
      </c>
      <c r="F47">
        <v>16</v>
      </c>
      <c r="G47">
        <f>AVERAGE(24,24,23,24)</f>
        <v>23.75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0</v>
      </c>
      <c r="S47">
        <v>95</v>
      </c>
    </row>
    <row r="48" spans="1:19" x14ac:dyDescent="0.25">
      <c r="A48" t="s">
        <v>32</v>
      </c>
      <c r="B48" t="s">
        <v>20</v>
      </c>
      <c r="C48" t="s">
        <v>33</v>
      </c>
      <c r="D48" s="3" t="s">
        <v>34</v>
      </c>
      <c r="E48" t="s">
        <v>23</v>
      </c>
      <c r="F48">
        <v>19</v>
      </c>
      <c r="G48">
        <f>AVERAGE(24,24,24,24)</f>
        <v>24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  <c r="S48">
        <v>95</v>
      </c>
    </row>
    <row r="49" spans="1:19" x14ac:dyDescent="0.25">
      <c r="A49" t="s">
        <v>32</v>
      </c>
      <c r="B49" t="s">
        <v>20</v>
      </c>
      <c r="C49" t="s">
        <v>33</v>
      </c>
      <c r="D49" s="3" t="s">
        <v>34</v>
      </c>
      <c r="E49" t="s">
        <v>23</v>
      </c>
      <c r="F49">
        <v>22</v>
      </c>
      <c r="G49">
        <f>AVERAGE(24,24,24,24)</f>
        <v>24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10</v>
      </c>
      <c r="R49">
        <v>0</v>
      </c>
      <c r="S49">
        <v>90</v>
      </c>
    </row>
    <row r="50" spans="1:19" x14ac:dyDescent="0.25">
      <c r="A50" t="s">
        <v>32</v>
      </c>
      <c r="B50" t="s">
        <v>20</v>
      </c>
      <c r="C50" t="s">
        <v>33</v>
      </c>
      <c r="D50" s="3" t="s">
        <v>34</v>
      </c>
      <c r="E50" t="s">
        <v>23</v>
      </c>
      <c r="F50">
        <v>25</v>
      </c>
      <c r="G50">
        <f>AVERAGE(24,24,24,24)</f>
        <v>24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0</v>
      </c>
      <c r="S50">
        <v>95</v>
      </c>
    </row>
    <row r="51" spans="1:19" x14ac:dyDescent="0.25">
      <c r="A51" t="s">
        <v>32</v>
      </c>
      <c r="B51" t="s">
        <v>20</v>
      </c>
      <c r="C51" t="s">
        <v>33</v>
      </c>
      <c r="D51" s="3" t="s">
        <v>34</v>
      </c>
      <c r="E51" t="s">
        <v>23</v>
      </c>
      <c r="F51">
        <v>28</v>
      </c>
      <c r="G51">
        <f>AVERAGE(24,24,22,24)</f>
        <v>23.5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</v>
      </c>
    </row>
    <row r="52" spans="1:19" x14ac:dyDescent="0.25">
      <c r="A52" t="s">
        <v>32</v>
      </c>
      <c r="B52" t="s">
        <v>20</v>
      </c>
      <c r="C52" t="s">
        <v>35</v>
      </c>
      <c r="D52" s="3" t="s">
        <v>36</v>
      </c>
      <c r="E52" t="s">
        <v>23</v>
      </c>
      <c r="F52">
        <v>1</v>
      </c>
      <c r="G52">
        <f>AVERAGE(24,24,24,24)</f>
        <v>24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15</v>
      </c>
      <c r="R52">
        <v>0</v>
      </c>
      <c r="S52">
        <v>85</v>
      </c>
    </row>
    <row r="53" spans="1:19" x14ac:dyDescent="0.25">
      <c r="A53" t="s">
        <v>32</v>
      </c>
      <c r="B53" t="s">
        <v>20</v>
      </c>
      <c r="C53" t="s">
        <v>35</v>
      </c>
      <c r="D53" s="3" t="s">
        <v>36</v>
      </c>
      <c r="E53" t="s">
        <v>23</v>
      </c>
      <c r="F53">
        <v>4</v>
      </c>
      <c r="G53">
        <f>AVERAGE(24,23,22,24)</f>
        <v>23.25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</v>
      </c>
      <c r="R53">
        <v>0</v>
      </c>
      <c r="S53">
        <v>90</v>
      </c>
    </row>
    <row r="54" spans="1:19" x14ac:dyDescent="0.25">
      <c r="A54" t="s">
        <v>32</v>
      </c>
      <c r="B54" t="s">
        <v>20</v>
      </c>
      <c r="C54" t="s">
        <v>35</v>
      </c>
      <c r="D54" s="3" t="s">
        <v>36</v>
      </c>
      <c r="E54" t="s">
        <v>23</v>
      </c>
      <c r="F54">
        <v>7</v>
      </c>
      <c r="G54">
        <f>AVERAGE(24,20,20,24)</f>
        <v>22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15</v>
      </c>
      <c r="P54">
        <v>0</v>
      </c>
      <c r="Q54">
        <v>20</v>
      </c>
      <c r="R54">
        <v>0</v>
      </c>
      <c r="S54">
        <v>65</v>
      </c>
    </row>
    <row r="55" spans="1:19" x14ac:dyDescent="0.25">
      <c r="A55" t="s">
        <v>32</v>
      </c>
      <c r="B55" t="s">
        <v>20</v>
      </c>
      <c r="C55" t="s">
        <v>35</v>
      </c>
      <c r="D55" s="3" t="s">
        <v>36</v>
      </c>
      <c r="E55" t="s">
        <v>23</v>
      </c>
      <c r="F55">
        <v>10</v>
      </c>
      <c r="G55">
        <f>AVERAGE(24,24,24,24)</f>
        <v>24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</v>
      </c>
      <c r="R55">
        <v>0</v>
      </c>
      <c r="S55">
        <v>90</v>
      </c>
    </row>
    <row r="56" spans="1:19" x14ac:dyDescent="0.25">
      <c r="A56" t="s">
        <v>32</v>
      </c>
      <c r="B56" t="s">
        <v>20</v>
      </c>
      <c r="C56" t="s">
        <v>35</v>
      </c>
      <c r="D56" s="3" t="s">
        <v>36</v>
      </c>
      <c r="E56" t="s">
        <v>23</v>
      </c>
      <c r="F56">
        <v>13</v>
      </c>
      <c r="G56">
        <f>AVERAGE(24,24,24,24)</f>
        <v>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</v>
      </c>
      <c r="O56">
        <v>0</v>
      </c>
      <c r="P56">
        <v>0</v>
      </c>
      <c r="Q56">
        <v>20</v>
      </c>
      <c r="R56">
        <v>0</v>
      </c>
      <c r="S56">
        <v>65</v>
      </c>
    </row>
    <row r="57" spans="1:19" x14ac:dyDescent="0.25">
      <c r="A57" t="s">
        <v>32</v>
      </c>
      <c r="B57" t="s">
        <v>20</v>
      </c>
      <c r="C57" t="s">
        <v>35</v>
      </c>
      <c r="D57" s="3" t="s">
        <v>36</v>
      </c>
      <c r="E57" t="s">
        <v>23</v>
      </c>
      <c r="F57">
        <v>16</v>
      </c>
      <c r="G57">
        <f>AVERAGE(24,24,23,24)</f>
        <v>23.75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</v>
      </c>
      <c r="O57">
        <v>0</v>
      </c>
      <c r="P57">
        <v>0</v>
      </c>
      <c r="Q57">
        <v>5</v>
      </c>
      <c r="R57">
        <v>0</v>
      </c>
      <c r="S57">
        <v>85</v>
      </c>
    </row>
    <row r="58" spans="1:19" x14ac:dyDescent="0.25">
      <c r="A58" t="s">
        <v>32</v>
      </c>
      <c r="B58" t="s">
        <v>20</v>
      </c>
      <c r="C58" t="s">
        <v>35</v>
      </c>
      <c r="D58" s="3" t="s">
        <v>36</v>
      </c>
      <c r="E58" t="s">
        <v>23</v>
      </c>
      <c r="F58">
        <v>19</v>
      </c>
      <c r="G58">
        <f>AVERAGE(24,23,23,24)</f>
        <v>23.5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5</v>
      </c>
      <c r="R58">
        <v>0</v>
      </c>
      <c r="S58">
        <v>90</v>
      </c>
    </row>
    <row r="59" spans="1:19" x14ac:dyDescent="0.25">
      <c r="A59" t="s">
        <v>32</v>
      </c>
      <c r="B59" t="s">
        <v>20</v>
      </c>
      <c r="C59" t="s">
        <v>35</v>
      </c>
      <c r="D59" s="3" t="s">
        <v>36</v>
      </c>
      <c r="E59" t="s">
        <v>23</v>
      </c>
      <c r="F59">
        <v>22</v>
      </c>
      <c r="G59">
        <f>AVERAGE(24,24,24,24)</f>
        <v>24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</v>
      </c>
      <c r="Q59">
        <v>15</v>
      </c>
      <c r="R59">
        <v>0</v>
      </c>
      <c r="S59">
        <v>75</v>
      </c>
    </row>
    <row r="60" spans="1:19" x14ac:dyDescent="0.25">
      <c r="A60" t="s">
        <v>32</v>
      </c>
      <c r="B60" t="s">
        <v>20</v>
      </c>
      <c r="C60" t="s">
        <v>35</v>
      </c>
      <c r="D60" s="3" t="s">
        <v>36</v>
      </c>
      <c r="E60" t="s">
        <v>23</v>
      </c>
      <c r="F60">
        <v>25</v>
      </c>
      <c r="G60">
        <f>AVERAGE(24,24,23,24)</f>
        <v>23.75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15</v>
      </c>
      <c r="R60">
        <v>0</v>
      </c>
      <c r="S60">
        <v>85</v>
      </c>
    </row>
    <row r="61" spans="1:19" x14ac:dyDescent="0.25">
      <c r="A61" t="s">
        <v>32</v>
      </c>
      <c r="B61" t="s">
        <v>20</v>
      </c>
      <c r="C61" t="s">
        <v>35</v>
      </c>
      <c r="D61" s="3" t="s">
        <v>36</v>
      </c>
      <c r="E61" t="s">
        <v>23</v>
      </c>
      <c r="F61">
        <v>28</v>
      </c>
      <c r="G61">
        <f>AVERAGE(24,24,24,24)</f>
        <v>24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</v>
      </c>
      <c r="R61">
        <v>0</v>
      </c>
      <c r="S61">
        <v>90</v>
      </c>
    </row>
    <row r="62" spans="1:19" x14ac:dyDescent="0.25">
      <c r="A62" t="s">
        <v>32</v>
      </c>
      <c r="B62" t="s">
        <v>20</v>
      </c>
      <c r="C62" t="s">
        <v>37</v>
      </c>
      <c r="D62" s="3" t="s">
        <v>38</v>
      </c>
      <c r="E62" t="s">
        <v>23</v>
      </c>
      <c r="F62">
        <v>1</v>
      </c>
      <c r="G62">
        <f>AVERAGE(0,0,0,0)</f>
        <v>0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65</v>
      </c>
      <c r="Q62">
        <v>35</v>
      </c>
      <c r="R62">
        <v>0</v>
      </c>
      <c r="S62">
        <v>0</v>
      </c>
    </row>
    <row r="63" spans="1:19" x14ac:dyDescent="0.25">
      <c r="A63" t="s">
        <v>32</v>
      </c>
      <c r="B63" t="s">
        <v>20</v>
      </c>
      <c r="C63" t="s">
        <v>37</v>
      </c>
      <c r="D63" s="3" t="s">
        <v>38</v>
      </c>
      <c r="E63" t="s">
        <v>23</v>
      </c>
      <c r="F63">
        <v>4</v>
      </c>
      <c r="G63">
        <f>AVERAGE(0,0,0,0)</f>
        <v>0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85</v>
      </c>
      <c r="Q63">
        <v>15</v>
      </c>
      <c r="R63">
        <v>0</v>
      </c>
      <c r="S63">
        <v>0</v>
      </c>
    </row>
    <row r="64" spans="1:19" x14ac:dyDescent="0.25">
      <c r="A64" t="s">
        <v>32</v>
      </c>
      <c r="B64" t="s">
        <v>20</v>
      </c>
      <c r="C64" t="s">
        <v>37</v>
      </c>
      <c r="D64" s="3" t="s">
        <v>38</v>
      </c>
      <c r="E64" t="s">
        <v>23</v>
      </c>
      <c r="F64">
        <v>7</v>
      </c>
      <c r="G64">
        <f t="shared" ref="G64:G68" si="1">AVERAGE(0,0,0,0)</f>
        <v>0</v>
      </c>
      <c r="H64">
        <v>5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75</v>
      </c>
      <c r="Q64">
        <v>25</v>
      </c>
      <c r="R64">
        <v>0</v>
      </c>
      <c r="S64">
        <v>0</v>
      </c>
    </row>
    <row r="65" spans="1:19" x14ac:dyDescent="0.25">
      <c r="A65" t="s">
        <v>32</v>
      </c>
      <c r="B65" t="s">
        <v>20</v>
      </c>
      <c r="C65" t="s">
        <v>37</v>
      </c>
      <c r="D65" s="3" t="s">
        <v>38</v>
      </c>
      <c r="E65" t="s">
        <v>23</v>
      </c>
      <c r="F65">
        <v>10</v>
      </c>
      <c r="G65">
        <f t="shared" si="1"/>
        <v>0</v>
      </c>
      <c r="H65">
        <v>2</v>
      </c>
      <c r="I65">
        <v>3</v>
      </c>
      <c r="J65">
        <v>4</v>
      </c>
      <c r="K65">
        <v>0</v>
      </c>
      <c r="L65">
        <v>0</v>
      </c>
      <c r="M65">
        <v>0</v>
      </c>
      <c r="N65">
        <v>0</v>
      </c>
      <c r="O65">
        <v>0</v>
      </c>
      <c r="P65">
        <v>90</v>
      </c>
      <c r="Q65">
        <v>10</v>
      </c>
      <c r="R65">
        <v>0</v>
      </c>
      <c r="S65">
        <v>0</v>
      </c>
    </row>
    <row r="66" spans="1:19" x14ac:dyDescent="0.25">
      <c r="A66" t="s">
        <v>32</v>
      </c>
      <c r="B66" t="s">
        <v>20</v>
      </c>
      <c r="C66" t="s">
        <v>37</v>
      </c>
      <c r="D66" s="3" t="s">
        <v>38</v>
      </c>
      <c r="E66" t="s">
        <v>23</v>
      </c>
      <c r="F66">
        <v>13</v>
      </c>
      <c r="G66">
        <f t="shared" si="1"/>
        <v>0</v>
      </c>
      <c r="H66">
        <v>3</v>
      </c>
      <c r="I66">
        <v>2</v>
      </c>
      <c r="J66">
        <v>2</v>
      </c>
      <c r="K66">
        <v>1</v>
      </c>
      <c r="L66">
        <v>0</v>
      </c>
      <c r="M66">
        <v>0</v>
      </c>
      <c r="N66">
        <v>0</v>
      </c>
      <c r="O66">
        <v>0</v>
      </c>
      <c r="P66">
        <v>80</v>
      </c>
      <c r="Q66">
        <v>20</v>
      </c>
      <c r="R66">
        <v>0</v>
      </c>
      <c r="S66">
        <v>0</v>
      </c>
    </row>
    <row r="67" spans="1:19" x14ac:dyDescent="0.25">
      <c r="A67" t="s">
        <v>32</v>
      </c>
      <c r="B67" t="s">
        <v>20</v>
      </c>
      <c r="C67" t="s">
        <v>37</v>
      </c>
      <c r="D67" s="3" t="s">
        <v>38</v>
      </c>
      <c r="E67" t="s">
        <v>23</v>
      </c>
      <c r="F67">
        <v>16</v>
      </c>
      <c r="G67">
        <f t="shared" si="1"/>
        <v>0</v>
      </c>
      <c r="H67">
        <v>1</v>
      </c>
      <c r="I67">
        <v>2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95</v>
      </c>
      <c r="Q67">
        <v>5</v>
      </c>
      <c r="R67">
        <v>0</v>
      </c>
      <c r="S67">
        <v>0</v>
      </c>
    </row>
    <row r="68" spans="1:19" x14ac:dyDescent="0.25">
      <c r="A68" t="s">
        <v>32</v>
      </c>
      <c r="B68" t="s">
        <v>20</v>
      </c>
      <c r="C68" t="s">
        <v>37</v>
      </c>
      <c r="D68" s="3" t="s">
        <v>38</v>
      </c>
      <c r="E68" t="s">
        <v>23</v>
      </c>
      <c r="F68">
        <v>19</v>
      </c>
      <c r="G68">
        <f t="shared" si="1"/>
        <v>0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55</v>
      </c>
      <c r="Q68">
        <v>30</v>
      </c>
      <c r="R68">
        <v>0</v>
      </c>
      <c r="S68">
        <v>15</v>
      </c>
    </row>
    <row r="69" spans="1:19" x14ac:dyDescent="0.25">
      <c r="A69" t="s">
        <v>32</v>
      </c>
      <c r="B69" t="s">
        <v>20</v>
      </c>
      <c r="C69" t="s">
        <v>37</v>
      </c>
      <c r="D69" s="3" t="s">
        <v>38</v>
      </c>
      <c r="E69" t="s">
        <v>23</v>
      </c>
      <c r="F69">
        <v>22</v>
      </c>
      <c r="G69">
        <f>AVERAGE(0,13,2,0)</f>
        <v>3.75</v>
      </c>
      <c r="H69">
        <v>2</v>
      </c>
      <c r="I69">
        <v>5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10</v>
      </c>
      <c r="Q69">
        <v>25</v>
      </c>
      <c r="R69">
        <v>0</v>
      </c>
      <c r="S69">
        <v>65</v>
      </c>
    </row>
    <row r="70" spans="1:19" x14ac:dyDescent="0.25">
      <c r="A70" t="s">
        <v>32</v>
      </c>
      <c r="B70" t="s">
        <v>20</v>
      </c>
      <c r="C70" t="s">
        <v>37</v>
      </c>
      <c r="D70" s="3" t="s">
        <v>38</v>
      </c>
      <c r="E70" t="s">
        <v>23</v>
      </c>
      <c r="F70">
        <v>25</v>
      </c>
      <c r="G70">
        <f>AVERAGE(2,3,2,0)</f>
        <v>1.75</v>
      </c>
      <c r="H70">
        <v>1</v>
      </c>
      <c r="I70">
        <v>4</v>
      </c>
      <c r="J70">
        <v>3</v>
      </c>
      <c r="K70">
        <v>0</v>
      </c>
      <c r="L70">
        <v>0</v>
      </c>
      <c r="M70">
        <v>0</v>
      </c>
      <c r="N70">
        <v>0</v>
      </c>
      <c r="O70">
        <v>20</v>
      </c>
      <c r="P70">
        <v>70</v>
      </c>
      <c r="Q70">
        <v>10</v>
      </c>
      <c r="R70">
        <v>0</v>
      </c>
      <c r="S70">
        <v>0</v>
      </c>
    </row>
    <row r="71" spans="1:19" x14ac:dyDescent="0.25">
      <c r="A71" t="s">
        <v>32</v>
      </c>
      <c r="B71" t="s">
        <v>20</v>
      </c>
      <c r="C71" t="s">
        <v>37</v>
      </c>
      <c r="D71" s="3" t="s">
        <v>38</v>
      </c>
      <c r="E71" t="s">
        <v>23</v>
      </c>
      <c r="F71">
        <v>28</v>
      </c>
      <c r="G71">
        <f>AVERAGE(12,22,2,0)</f>
        <v>9</v>
      </c>
      <c r="H71">
        <v>2</v>
      </c>
      <c r="I71">
        <v>2</v>
      </c>
      <c r="J71">
        <v>2</v>
      </c>
      <c r="K71">
        <v>2</v>
      </c>
      <c r="L71">
        <v>1</v>
      </c>
      <c r="M71">
        <v>0</v>
      </c>
      <c r="N71">
        <v>0</v>
      </c>
      <c r="O71">
        <v>0</v>
      </c>
      <c r="P71">
        <v>65</v>
      </c>
      <c r="Q71">
        <v>20</v>
      </c>
      <c r="R71">
        <v>0</v>
      </c>
      <c r="S71">
        <v>15</v>
      </c>
    </row>
    <row r="72" spans="1:19" x14ac:dyDescent="0.25">
      <c r="A72" t="s">
        <v>32</v>
      </c>
      <c r="B72" t="s">
        <v>20</v>
      </c>
      <c r="C72" t="s">
        <v>39</v>
      </c>
      <c r="D72" s="3" t="s">
        <v>40</v>
      </c>
      <c r="E72" t="s">
        <v>23</v>
      </c>
      <c r="F72">
        <v>1</v>
      </c>
      <c r="G72">
        <f>AVERAGE(22,20,24,20)</f>
        <v>21.5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  <c r="O72">
        <v>5</v>
      </c>
      <c r="P72">
        <v>10</v>
      </c>
      <c r="Q72">
        <v>10</v>
      </c>
      <c r="R72">
        <v>0</v>
      </c>
      <c r="S72">
        <v>70</v>
      </c>
    </row>
    <row r="73" spans="1:19" x14ac:dyDescent="0.25">
      <c r="A73" t="s">
        <v>32</v>
      </c>
      <c r="B73" t="s">
        <v>20</v>
      </c>
      <c r="C73" t="s">
        <v>39</v>
      </c>
      <c r="D73" s="3" t="s">
        <v>40</v>
      </c>
      <c r="E73" t="s">
        <v>23</v>
      </c>
      <c r="F73">
        <v>4</v>
      </c>
      <c r="G73">
        <f>AVERAGE(24,24,24,9)</f>
        <v>20.25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0</v>
      </c>
      <c r="P73">
        <v>5</v>
      </c>
      <c r="Q73">
        <v>0</v>
      </c>
      <c r="R73">
        <v>0</v>
      </c>
      <c r="S73">
        <v>90</v>
      </c>
    </row>
    <row r="74" spans="1:19" x14ac:dyDescent="0.25">
      <c r="A74" t="s">
        <v>32</v>
      </c>
      <c r="B74" t="s">
        <v>20</v>
      </c>
      <c r="C74" t="s">
        <v>39</v>
      </c>
      <c r="D74" s="3" t="s">
        <v>40</v>
      </c>
      <c r="E74" t="s">
        <v>23</v>
      </c>
      <c r="F74">
        <v>7</v>
      </c>
      <c r="G74">
        <f>AVERAGE(16, 24, 24,24)</f>
        <v>22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35</v>
      </c>
      <c r="R74">
        <v>0</v>
      </c>
      <c r="S74">
        <v>65</v>
      </c>
    </row>
    <row r="75" spans="1:19" x14ac:dyDescent="0.25">
      <c r="A75" t="s">
        <v>32</v>
      </c>
      <c r="B75" t="s">
        <v>20</v>
      </c>
      <c r="C75" t="s">
        <v>39</v>
      </c>
      <c r="D75" s="3" t="s">
        <v>40</v>
      </c>
      <c r="E75" t="s">
        <v>23</v>
      </c>
      <c r="F75">
        <v>10</v>
      </c>
      <c r="G75">
        <f>AVERAGE(23,24,24,22)</f>
        <v>23.25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25</v>
      </c>
      <c r="O75">
        <v>0</v>
      </c>
      <c r="P75">
        <v>0</v>
      </c>
      <c r="Q75">
        <v>5</v>
      </c>
      <c r="R75">
        <v>0</v>
      </c>
      <c r="S75">
        <v>70</v>
      </c>
    </row>
    <row r="76" spans="1:19" x14ac:dyDescent="0.25">
      <c r="A76" t="s">
        <v>32</v>
      </c>
      <c r="B76" t="s">
        <v>20</v>
      </c>
      <c r="C76" t="s">
        <v>39</v>
      </c>
      <c r="D76" s="3" t="s">
        <v>40</v>
      </c>
      <c r="E76" t="s">
        <v>23</v>
      </c>
      <c r="F76">
        <v>13</v>
      </c>
      <c r="G76">
        <f>AVERAGE(24,19,24,24)</f>
        <v>22.75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95</v>
      </c>
    </row>
    <row r="77" spans="1:19" x14ac:dyDescent="0.25">
      <c r="A77" t="s">
        <v>32</v>
      </c>
      <c r="B77" t="s">
        <v>20</v>
      </c>
      <c r="C77" t="s">
        <v>39</v>
      </c>
      <c r="D77" s="3" t="s">
        <v>40</v>
      </c>
      <c r="E77" t="s">
        <v>23</v>
      </c>
      <c r="F77">
        <v>16</v>
      </c>
      <c r="G77">
        <f>AVERAGE(24,24,24,24)</f>
        <v>24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10</v>
      </c>
      <c r="R77">
        <v>0</v>
      </c>
      <c r="S77">
        <v>90</v>
      </c>
    </row>
    <row r="78" spans="1:19" x14ac:dyDescent="0.25">
      <c r="A78" t="s">
        <v>32</v>
      </c>
      <c r="B78" t="s">
        <v>20</v>
      </c>
      <c r="C78" t="s">
        <v>39</v>
      </c>
      <c r="D78" s="3" t="s">
        <v>40</v>
      </c>
      <c r="E78" t="s">
        <v>23</v>
      </c>
      <c r="F78">
        <v>19</v>
      </c>
      <c r="G78">
        <f>AVERAGE(24,24,24,24)</f>
        <v>24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15</v>
      </c>
      <c r="R78">
        <v>0</v>
      </c>
      <c r="S78">
        <v>80</v>
      </c>
    </row>
    <row r="79" spans="1:19" x14ac:dyDescent="0.25">
      <c r="A79" t="s">
        <v>32</v>
      </c>
      <c r="B79" t="s">
        <v>20</v>
      </c>
      <c r="C79" t="s">
        <v>39</v>
      </c>
      <c r="D79" s="3" t="s">
        <v>40</v>
      </c>
      <c r="E79" t="s">
        <v>23</v>
      </c>
      <c r="F79">
        <v>22</v>
      </c>
      <c r="G79">
        <f>AVERAGE(24,24,24,24)</f>
        <v>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95</v>
      </c>
    </row>
    <row r="80" spans="1:19" x14ac:dyDescent="0.25">
      <c r="A80" t="s">
        <v>32</v>
      </c>
      <c r="B80" t="s">
        <v>20</v>
      </c>
      <c r="C80" t="s">
        <v>39</v>
      </c>
      <c r="D80" s="3" t="s">
        <v>40</v>
      </c>
      <c r="E80" t="s">
        <v>23</v>
      </c>
      <c r="F80">
        <v>25</v>
      </c>
      <c r="G80">
        <f>AVERAGE(24,24,22,24)</f>
        <v>23.5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0</v>
      </c>
      <c r="S80">
        <v>95</v>
      </c>
    </row>
    <row r="81" spans="1:19" x14ac:dyDescent="0.25">
      <c r="A81" t="s">
        <v>32</v>
      </c>
      <c r="B81" t="s">
        <v>20</v>
      </c>
      <c r="C81" t="s">
        <v>39</v>
      </c>
      <c r="D81" s="3" t="s">
        <v>40</v>
      </c>
      <c r="E81" t="s">
        <v>23</v>
      </c>
      <c r="F81">
        <v>28</v>
      </c>
      <c r="G81">
        <f>AVERAGE(24,19,24,24)</f>
        <v>22.75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</v>
      </c>
      <c r="R81">
        <v>0</v>
      </c>
      <c r="S81">
        <v>95</v>
      </c>
    </row>
    <row r="82" spans="1:19" x14ac:dyDescent="0.25">
      <c r="A82" t="s">
        <v>32</v>
      </c>
      <c r="B82" t="s">
        <v>41</v>
      </c>
      <c r="C82" t="s">
        <v>42</v>
      </c>
      <c r="D82" s="3">
        <v>43624</v>
      </c>
      <c r="E82" t="s">
        <v>23</v>
      </c>
      <c r="F82">
        <v>1</v>
      </c>
      <c r="G82">
        <f>AVERAGE(24,23,23,23)</f>
        <v>23.25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0</v>
      </c>
      <c r="S82">
        <v>95</v>
      </c>
    </row>
    <row r="83" spans="1:19" x14ac:dyDescent="0.25">
      <c r="A83" t="s">
        <v>32</v>
      </c>
      <c r="B83" t="s">
        <v>41</v>
      </c>
      <c r="C83" t="s">
        <v>42</v>
      </c>
      <c r="D83" s="3">
        <v>43624</v>
      </c>
      <c r="E83" t="s">
        <v>23</v>
      </c>
      <c r="F83">
        <v>4</v>
      </c>
      <c r="G83">
        <f>AVERAGE(24,22, 24, 20)</f>
        <v>22.5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30</v>
      </c>
      <c r="O83">
        <v>0</v>
      </c>
      <c r="P83">
        <v>10</v>
      </c>
      <c r="Q83">
        <v>5</v>
      </c>
      <c r="R83">
        <v>0</v>
      </c>
      <c r="S83">
        <v>55</v>
      </c>
    </row>
    <row r="84" spans="1:19" x14ac:dyDescent="0.25">
      <c r="A84" t="s">
        <v>32</v>
      </c>
      <c r="B84" t="s">
        <v>41</v>
      </c>
      <c r="C84" t="s">
        <v>42</v>
      </c>
      <c r="D84" s="3">
        <v>43624</v>
      </c>
      <c r="E84" t="s">
        <v>23</v>
      </c>
      <c r="F84">
        <v>7</v>
      </c>
      <c r="G84">
        <f>AVERAGE(13,20,20,23)</f>
        <v>19</v>
      </c>
      <c r="H84">
        <v>0</v>
      </c>
      <c r="I84">
        <v>1</v>
      </c>
      <c r="J84">
        <v>2</v>
      </c>
      <c r="K84">
        <v>0</v>
      </c>
      <c r="L84">
        <v>0</v>
      </c>
      <c r="M84">
        <v>0</v>
      </c>
      <c r="N84">
        <v>5</v>
      </c>
      <c r="O84">
        <v>0</v>
      </c>
      <c r="P84">
        <v>0</v>
      </c>
      <c r="Q84">
        <v>40</v>
      </c>
      <c r="R84">
        <v>0</v>
      </c>
      <c r="S84">
        <v>55</v>
      </c>
    </row>
    <row r="85" spans="1:19" x14ac:dyDescent="0.25">
      <c r="A85" t="s">
        <v>32</v>
      </c>
      <c r="B85" t="s">
        <v>41</v>
      </c>
      <c r="C85" t="s">
        <v>42</v>
      </c>
      <c r="D85" s="3">
        <v>43624</v>
      </c>
      <c r="E85" t="s">
        <v>23</v>
      </c>
      <c r="F85">
        <v>10</v>
      </c>
      <c r="G85">
        <f>AVERAGE(15,21,11,24)</f>
        <v>17.75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100</v>
      </c>
    </row>
    <row r="86" spans="1:19" x14ac:dyDescent="0.25">
      <c r="A86" t="s">
        <v>32</v>
      </c>
      <c r="B86" t="s">
        <v>41</v>
      </c>
      <c r="C86" t="s">
        <v>42</v>
      </c>
      <c r="D86" s="3">
        <v>43624</v>
      </c>
      <c r="E86" t="s">
        <v>23</v>
      </c>
      <c r="F86">
        <v>13</v>
      </c>
      <c r="G86">
        <f>AVERAGE(24,22,20,17)</f>
        <v>20.75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50</v>
      </c>
      <c r="P86">
        <v>0</v>
      </c>
      <c r="Q86">
        <v>0</v>
      </c>
      <c r="R86">
        <v>0</v>
      </c>
      <c r="S86">
        <v>50</v>
      </c>
    </row>
    <row r="87" spans="1:19" x14ac:dyDescent="0.25">
      <c r="A87" t="s">
        <v>32</v>
      </c>
      <c r="B87" t="s">
        <v>41</v>
      </c>
      <c r="C87" t="s">
        <v>42</v>
      </c>
      <c r="D87" s="3">
        <v>43624</v>
      </c>
      <c r="E87" t="s">
        <v>23</v>
      </c>
      <c r="F87">
        <v>16</v>
      </c>
      <c r="G87">
        <f>AVERAGE(24,23,24,16)</f>
        <v>21.75</v>
      </c>
      <c r="H87">
        <v>0</v>
      </c>
      <c r="I87">
        <v>2</v>
      </c>
      <c r="J87">
        <v>0</v>
      </c>
      <c r="K87">
        <v>0</v>
      </c>
      <c r="L87">
        <v>0</v>
      </c>
      <c r="M87">
        <v>0</v>
      </c>
      <c r="N87">
        <v>20</v>
      </c>
      <c r="O87">
        <v>0</v>
      </c>
      <c r="P87">
        <v>0</v>
      </c>
      <c r="Q87">
        <v>45</v>
      </c>
      <c r="R87">
        <v>0</v>
      </c>
      <c r="S87">
        <v>35</v>
      </c>
    </row>
    <row r="88" spans="1:19" x14ac:dyDescent="0.25">
      <c r="A88" t="s">
        <v>32</v>
      </c>
      <c r="B88" t="s">
        <v>41</v>
      </c>
      <c r="C88" t="s">
        <v>42</v>
      </c>
      <c r="D88" s="3">
        <v>43624</v>
      </c>
      <c r="E88" t="s">
        <v>23</v>
      </c>
      <c r="F88">
        <v>19</v>
      </c>
      <c r="G88">
        <f>AVERAGE(22,21,23,24)</f>
        <v>22.5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5</v>
      </c>
      <c r="O88">
        <v>20</v>
      </c>
      <c r="P88">
        <v>20</v>
      </c>
      <c r="Q88">
        <v>30</v>
      </c>
      <c r="R88">
        <v>0</v>
      </c>
      <c r="S88">
        <v>25</v>
      </c>
    </row>
    <row r="89" spans="1:19" x14ac:dyDescent="0.25">
      <c r="A89" t="s">
        <v>32</v>
      </c>
      <c r="B89" t="s">
        <v>41</v>
      </c>
      <c r="C89" t="s">
        <v>42</v>
      </c>
      <c r="D89" s="3">
        <v>43624</v>
      </c>
      <c r="E89" t="s">
        <v>23</v>
      </c>
      <c r="F89">
        <v>22</v>
      </c>
      <c r="G89">
        <f>AVERAGE(24,24,24,24)</f>
        <v>24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</v>
      </c>
      <c r="O89">
        <v>0</v>
      </c>
      <c r="P89">
        <v>0</v>
      </c>
      <c r="Q89">
        <v>5</v>
      </c>
      <c r="R89">
        <v>0</v>
      </c>
      <c r="S89">
        <v>75</v>
      </c>
    </row>
    <row r="90" spans="1:19" x14ac:dyDescent="0.25">
      <c r="A90" t="s">
        <v>32</v>
      </c>
      <c r="B90" t="s">
        <v>41</v>
      </c>
      <c r="C90" t="s">
        <v>42</v>
      </c>
      <c r="D90" s="3">
        <v>43624</v>
      </c>
      <c r="E90" t="s">
        <v>23</v>
      </c>
      <c r="F90">
        <v>25</v>
      </c>
      <c r="G90">
        <f>AVERAGE(24,24,24,24)</f>
        <v>24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50</v>
      </c>
      <c r="O90">
        <v>0</v>
      </c>
      <c r="P90">
        <v>0</v>
      </c>
      <c r="Q90">
        <v>0</v>
      </c>
      <c r="R90">
        <v>0</v>
      </c>
      <c r="S90">
        <v>50</v>
      </c>
    </row>
    <row r="91" spans="1:19" x14ac:dyDescent="0.25">
      <c r="A91" t="s">
        <v>32</v>
      </c>
      <c r="B91" t="s">
        <v>41</v>
      </c>
      <c r="C91" t="s">
        <v>42</v>
      </c>
      <c r="D91" s="3">
        <v>43624</v>
      </c>
      <c r="E91" t="s">
        <v>23</v>
      </c>
      <c r="F91">
        <v>28</v>
      </c>
      <c r="G91">
        <f>AVERAGE(24,24,24,22)</f>
        <v>23.5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35</v>
      </c>
      <c r="R91">
        <v>0</v>
      </c>
      <c r="S91">
        <v>65</v>
      </c>
    </row>
    <row r="92" spans="1:19" x14ac:dyDescent="0.25">
      <c r="A92" t="s">
        <v>45</v>
      </c>
      <c r="B92" t="s">
        <v>41</v>
      </c>
      <c r="C92" t="s">
        <v>43</v>
      </c>
      <c r="D92" s="3">
        <v>43621</v>
      </c>
      <c r="E92" t="s">
        <v>44</v>
      </c>
      <c r="F92">
        <v>1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</v>
      </c>
      <c r="Q92">
        <v>80</v>
      </c>
      <c r="R92">
        <v>0</v>
      </c>
      <c r="S92">
        <v>0</v>
      </c>
    </row>
    <row r="93" spans="1:19" x14ac:dyDescent="0.25">
      <c r="A93" t="s">
        <v>45</v>
      </c>
      <c r="B93" t="s">
        <v>41</v>
      </c>
      <c r="C93" t="s">
        <v>43</v>
      </c>
      <c r="D93" s="3">
        <v>43621</v>
      </c>
      <c r="E93" t="s">
        <v>44</v>
      </c>
      <c r="F93">
        <v>4</v>
      </c>
      <c r="G93">
        <v>0</v>
      </c>
      <c r="H93">
        <v>2</v>
      </c>
      <c r="I93">
        <v>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65</v>
      </c>
      <c r="Q93">
        <v>35</v>
      </c>
      <c r="R93">
        <v>0</v>
      </c>
      <c r="S93">
        <v>0</v>
      </c>
    </row>
    <row r="94" spans="1:19" x14ac:dyDescent="0.25">
      <c r="A94" t="s">
        <v>45</v>
      </c>
      <c r="B94" t="s">
        <v>41</v>
      </c>
      <c r="C94" t="s">
        <v>43</v>
      </c>
      <c r="D94" s="3">
        <v>43621</v>
      </c>
      <c r="E94" t="s">
        <v>44</v>
      </c>
      <c r="F94">
        <v>7</v>
      </c>
      <c r="G94">
        <v>0</v>
      </c>
      <c r="H94">
        <v>3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55</v>
      </c>
      <c r="Q94">
        <v>45</v>
      </c>
      <c r="R94">
        <v>0</v>
      </c>
      <c r="S94">
        <v>0</v>
      </c>
    </row>
    <row r="95" spans="1:19" x14ac:dyDescent="0.25">
      <c r="A95" t="s">
        <v>45</v>
      </c>
      <c r="B95" t="s">
        <v>41</v>
      </c>
      <c r="C95" t="s">
        <v>43</v>
      </c>
      <c r="D95" s="3">
        <v>43621</v>
      </c>
      <c r="E95" t="s">
        <v>44</v>
      </c>
      <c r="F95">
        <v>10</v>
      </c>
      <c r="G95">
        <v>0</v>
      </c>
      <c r="H95">
        <v>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70</v>
      </c>
      <c r="Q95">
        <v>30</v>
      </c>
      <c r="R95">
        <v>0</v>
      </c>
      <c r="S95">
        <v>0</v>
      </c>
    </row>
    <row r="96" spans="1:19" x14ac:dyDescent="0.25">
      <c r="A96" t="s">
        <v>45</v>
      </c>
      <c r="B96" t="s">
        <v>41</v>
      </c>
      <c r="C96" t="s">
        <v>43</v>
      </c>
      <c r="D96" s="3">
        <v>43621</v>
      </c>
      <c r="E96" t="s">
        <v>44</v>
      </c>
      <c r="F96">
        <v>13</v>
      </c>
      <c r="G96">
        <v>0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70</v>
      </c>
      <c r="Q96">
        <v>10</v>
      </c>
      <c r="R96">
        <v>0</v>
      </c>
      <c r="S96">
        <v>0</v>
      </c>
    </row>
    <row r="97" spans="1:19" x14ac:dyDescent="0.25">
      <c r="A97" t="s">
        <v>45</v>
      </c>
      <c r="B97" t="s">
        <v>41</v>
      </c>
      <c r="C97" t="s">
        <v>43</v>
      </c>
      <c r="D97" s="3">
        <v>43621</v>
      </c>
      <c r="E97" t="s">
        <v>44</v>
      </c>
      <c r="F97">
        <v>16</v>
      </c>
      <c r="G97">
        <v>0</v>
      </c>
      <c r="H97">
        <v>2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60</v>
      </c>
      <c r="Q97">
        <v>40</v>
      </c>
      <c r="R97">
        <v>0</v>
      </c>
      <c r="S97">
        <v>20</v>
      </c>
    </row>
    <row r="98" spans="1:19" x14ac:dyDescent="0.25">
      <c r="A98" t="s">
        <v>45</v>
      </c>
      <c r="B98" t="s">
        <v>41</v>
      </c>
      <c r="C98" t="s">
        <v>43</v>
      </c>
      <c r="D98" s="3">
        <v>43621</v>
      </c>
      <c r="E98" t="s">
        <v>44</v>
      </c>
      <c r="F98">
        <v>19</v>
      </c>
      <c r="G98">
        <v>0</v>
      </c>
      <c r="H98">
        <v>2</v>
      </c>
      <c r="I98">
        <v>4</v>
      </c>
      <c r="J98">
        <v>1</v>
      </c>
      <c r="K98">
        <v>2</v>
      </c>
      <c r="L98">
        <v>2</v>
      </c>
      <c r="M98">
        <v>0</v>
      </c>
      <c r="N98">
        <v>0</v>
      </c>
      <c r="O98">
        <v>0</v>
      </c>
      <c r="P98">
        <v>90</v>
      </c>
      <c r="Q98">
        <v>10</v>
      </c>
      <c r="R98">
        <v>0</v>
      </c>
      <c r="S98">
        <v>0</v>
      </c>
    </row>
    <row r="99" spans="1:19" x14ac:dyDescent="0.25">
      <c r="A99" t="s">
        <v>45</v>
      </c>
      <c r="B99" t="s">
        <v>41</v>
      </c>
      <c r="C99" t="s">
        <v>43</v>
      </c>
      <c r="D99" s="3">
        <v>43621</v>
      </c>
      <c r="E99" t="s">
        <v>44</v>
      </c>
      <c r="F99">
        <v>22</v>
      </c>
      <c r="G99">
        <v>0</v>
      </c>
      <c r="H99">
        <v>1</v>
      </c>
      <c r="I99">
        <v>1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95</v>
      </c>
      <c r="Q99">
        <v>5</v>
      </c>
      <c r="R99">
        <v>0</v>
      </c>
      <c r="S99">
        <v>0</v>
      </c>
    </row>
    <row r="100" spans="1:19" x14ac:dyDescent="0.25">
      <c r="A100" t="s">
        <v>45</v>
      </c>
      <c r="B100" t="s">
        <v>41</v>
      </c>
      <c r="C100" t="s">
        <v>43</v>
      </c>
      <c r="D100" s="3">
        <v>43621</v>
      </c>
      <c r="E100" t="s">
        <v>44</v>
      </c>
      <c r="F100">
        <v>25</v>
      </c>
      <c r="G100">
        <v>0</v>
      </c>
      <c r="H100">
        <v>1</v>
      </c>
      <c r="I100">
        <v>3</v>
      </c>
      <c r="J100">
        <v>1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90</v>
      </c>
      <c r="Q100">
        <v>10</v>
      </c>
      <c r="R100">
        <v>0</v>
      </c>
      <c r="S100">
        <v>0</v>
      </c>
    </row>
    <row r="101" spans="1:19" x14ac:dyDescent="0.25">
      <c r="A101" t="s">
        <v>45</v>
      </c>
      <c r="B101" t="s">
        <v>41</v>
      </c>
      <c r="C101" t="s">
        <v>43</v>
      </c>
      <c r="D101" s="3">
        <v>43621</v>
      </c>
      <c r="E101" t="s">
        <v>44</v>
      </c>
      <c r="F101">
        <v>28</v>
      </c>
      <c r="G101">
        <v>0</v>
      </c>
      <c r="H101">
        <v>1</v>
      </c>
      <c r="I101">
        <v>4</v>
      </c>
      <c r="J101">
        <v>3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75</v>
      </c>
      <c r="Q101">
        <v>15</v>
      </c>
      <c r="R101">
        <v>0</v>
      </c>
      <c r="S101">
        <v>10</v>
      </c>
    </row>
    <row r="102" spans="1:19" x14ac:dyDescent="0.25">
      <c r="A102" t="s">
        <v>32</v>
      </c>
      <c r="B102" t="s">
        <v>41</v>
      </c>
      <c r="C102" t="s">
        <v>46</v>
      </c>
      <c r="D102" s="3">
        <v>43620</v>
      </c>
      <c r="E102" t="s">
        <v>44</v>
      </c>
      <c r="F102">
        <v>1</v>
      </c>
      <c r="G102">
        <f>AVERAGE(21,17,24,23)</f>
        <v>21.25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</v>
      </c>
      <c r="O102">
        <v>0</v>
      </c>
      <c r="P102">
        <v>0</v>
      </c>
      <c r="Q102">
        <v>10</v>
      </c>
      <c r="R102">
        <v>0</v>
      </c>
      <c r="S102">
        <v>85</v>
      </c>
    </row>
    <row r="103" spans="1:19" x14ac:dyDescent="0.25">
      <c r="A103" t="s">
        <v>32</v>
      </c>
      <c r="B103" t="s">
        <v>41</v>
      </c>
      <c r="C103" t="s">
        <v>46</v>
      </c>
      <c r="D103" s="3">
        <v>43620</v>
      </c>
      <c r="E103" t="s">
        <v>44</v>
      </c>
      <c r="F103">
        <v>4</v>
      </c>
      <c r="G103">
        <f>AVERAGE(23,23,24,23)</f>
        <v>23.25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</v>
      </c>
      <c r="O103">
        <v>0</v>
      </c>
      <c r="P103">
        <v>0</v>
      </c>
      <c r="Q103">
        <v>10</v>
      </c>
      <c r="R103">
        <v>0</v>
      </c>
      <c r="S103">
        <v>75</v>
      </c>
    </row>
    <row r="104" spans="1:19" x14ac:dyDescent="0.25">
      <c r="A104" t="s">
        <v>32</v>
      </c>
      <c r="B104" t="s">
        <v>41</v>
      </c>
      <c r="C104" t="s">
        <v>46</v>
      </c>
      <c r="D104" s="3">
        <v>43620</v>
      </c>
      <c r="E104" t="s">
        <v>44</v>
      </c>
      <c r="F104">
        <v>7</v>
      </c>
      <c r="G104">
        <f>AVERAGE(22,24,21,22)</f>
        <v>22.25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15</v>
      </c>
      <c r="O104">
        <v>0</v>
      </c>
      <c r="P104">
        <v>10</v>
      </c>
      <c r="Q104">
        <v>5</v>
      </c>
      <c r="R104">
        <v>0</v>
      </c>
      <c r="S104">
        <v>70</v>
      </c>
    </row>
    <row r="105" spans="1:19" x14ac:dyDescent="0.25">
      <c r="A105" t="s">
        <v>32</v>
      </c>
      <c r="B105" t="s">
        <v>41</v>
      </c>
      <c r="C105" t="s">
        <v>46</v>
      </c>
      <c r="D105" s="3">
        <v>43620</v>
      </c>
      <c r="E105" t="s">
        <v>44</v>
      </c>
      <c r="F105">
        <v>10</v>
      </c>
      <c r="G105">
        <f>AVERAGE(24,24,24,24)</f>
        <v>24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</v>
      </c>
      <c r="O105">
        <v>0</v>
      </c>
      <c r="P105">
        <v>0</v>
      </c>
      <c r="Q105">
        <v>10</v>
      </c>
      <c r="R105">
        <v>0</v>
      </c>
      <c r="S105">
        <v>80</v>
      </c>
    </row>
    <row r="106" spans="1:19" x14ac:dyDescent="0.25">
      <c r="A106" t="s">
        <v>32</v>
      </c>
      <c r="B106" t="s">
        <v>41</v>
      </c>
      <c r="C106" t="s">
        <v>46</v>
      </c>
      <c r="D106" s="3">
        <v>43620</v>
      </c>
      <c r="E106" t="s">
        <v>44</v>
      </c>
      <c r="F106">
        <v>13</v>
      </c>
      <c r="G106">
        <f>AVERAGE(17,24,24,24)</f>
        <v>22.25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15</v>
      </c>
      <c r="R106">
        <v>0</v>
      </c>
      <c r="S106">
        <v>85</v>
      </c>
    </row>
    <row r="107" spans="1:19" x14ac:dyDescent="0.25">
      <c r="A107" t="s">
        <v>32</v>
      </c>
      <c r="B107" t="s">
        <v>41</v>
      </c>
      <c r="C107" t="s">
        <v>46</v>
      </c>
      <c r="D107" s="3">
        <v>43620</v>
      </c>
      <c r="E107" t="s">
        <v>44</v>
      </c>
      <c r="F107">
        <v>16</v>
      </c>
      <c r="G107">
        <f>AVERAGE(24,24,24,24)</f>
        <v>24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</v>
      </c>
      <c r="R107">
        <v>0</v>
      </c>
      <c r="S107">
        <v>95</v>
      </c>
    </row>
    <row r="108" spans="1:19" x14ac:dyDescent="0.25">
      <c r="A108" t="s">
        <v>32</v>
      </c>
      <c r="B108" t="s">
        <v>41</v>
      </c>
      <c r="C108" t="s">
        <v>46</v>
      </c>
      <c r="D108" s="3">
        <v>43620</v>
      </c>
      <c r="E108" t="s">
        <v>44</v>
      </c>
      <c r="F108">
        <v>19</v>
      </c>
      <c r="G108">
        <f>AVERAGE(6,22,23,16)</f>
        <v>16.75</v>
      </c>
      <c r="H108">
        <v>0</v>
      </c>
      <c r="I108">
        <v>0</v>
      </c>
      <c r="J108">
        <v>4</v>
      </c>
      <c r="K108">
        <v>3</v>
      </c>
      <c r="L108">
        <v>0</v>
      </c>
      <c r="M108">
        <v>0</v>
      </c>
      <c r="N108">
        <v>10</v>
      </c>
      <c r="O108">
        <v>0</v>
      </c>
      <c r="P108">
        <v>0</v>
      </c>
      <c r="Q108">
        <v>50</v>
      </c>
      <c r="R108">
        <v>0</v>
      </c>
      <c r="S108">
        <v>40</v>
      </c>
    </row>
    <row r="109" spans="1:19" x14ac:dyDescent="0.25">
      <c r="A109" t="s">
        <v>32</v>
      </c>
      <c r="B109" t="s">
        <v>41</v>
      </c>
      <c r="C109" t="s">
        <v>46</v>
      </c>
      <c r="D109" s="3">
        <v>43620</v>
      </c>
      <c r="E109" t="s">
        <v>44</v>
      </c>
      <c r="F109">
        <v>22</v>
      </c>
      <c r="G109">
        <f>AVERAGE(24,24,24,24)</f>
        <v>24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0</v>
      </c>
      <c r="R109">
        <v>0</v>
      </c>
      <c r="S109">
        <v>95</v>
      </c>
    </row>
    <row r="110" spans="1:19" x14ac:dyDescent="0.25">
      <c r="A110" t="s">
        <v>32</v>
      </c>
      <c r="B110" t="s">
        <v>41</v>
      </c>
      <c r="C110" t="s">
        <v>46</v>
      </c>
      <c r="D110" s="3">
        <v>43620</v>
      </c>
      <c r="E110" t="s">
        <v>44</v>
      </c>
      <c r="F110">
        <v>25</v>
      </c>
      <c r="G110">
        <f>AVERAGE(23,23,24,24)</f>
        <v>23.5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</v>
      </c>
      <c r="R110">
        <v>0</v>
      </c>
      <c r="S110">
        <v>80</v>
      </c>
    </row>
    <row r="111" spans="1:19" x14ac:dyDescent="0.25">
      <c r="A111" t="s">
        <v>32</v>
      </c>
      <c r="B111" t="s">
        <v>41</v>
      </c>
      <c r="C111" t="s">
        <v>46</v>
      </c>
      <c r="D111" s="3">
        <v>43620</v>
      </c>
      <c r="E111" t="s">
        <v>44</v>
      </c>
      <c r="F111">
        <v>28</v>
      </c>
      <c r="G111">
        <f>AVERAGE(23,21,22,24)</f>
        <v>22.5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40</v>
      </c>
      <c r="O111">
        <v>0</v>
      </c>
      <c r="P111">
        <v>0</v>
      </c>
      <c r="Q111">
        <v>0</v>
      </c>
      <c r="R111">
        <v>0</v>
      </c>
      <c r="S111">
        <v>60</v>
      </c>
    </row>
    <row r="112" spans="1:19" x14ac:dyDescent="0.25">
      <c r="A112" t="s">
        <v>45</v>
      </c>
      <c r="B112" t="s">
        <v>41</v>
      </c>
      <c r="C112" t="s">
        <v>47</v>
      </c>
      <c r="D112" s="3">
        <v>43623</v>
      </c>
      <c r="E112" t="s">
        <v>23</v>
      </c>
      <c r="F112">
        <v>1</v>
      </c>
      <c r="G112">
        <v>0</v>
      </c>
      <c r="H112">
        <v>0</v>
      </c>
      <c r="I112">
        <v>4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90</v>
      </c>
      <c r="Q112">
        <v>10</v>
      </c>
      <c r="R112">
        <v>0</v>
      </c>
      <c r="S112">
        <v>0</v>
      </c>
    </row>
    <row r="113" spans="1:19" x14ac:dyDescent="0.25">
      <c r="A113" t="s">
        <v>45</v>
      </c>
      <c r="B113" t="s">
        <v>41</v>
      </c>
      <c r="C113" t="s">
        <v>47</v>
      </c>
      <c r="D113" s="3">
        <v>43623</v>
      </c>
      <c r="E113" t="s">
        <v>23</v>
      </c>
      <c r="F113">
        <v>4</v>
      </c>
      <c r="G113">
        <v>0</v>
      </c>
      <c r="H113">
        <v>3</v>
      </c>
      <c r="I113">
        <v>4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90</v>
      </c>
      <c r="Q113">
        <v>10</v>
      </c>
      <c r="R113">
        <v>0</v>
      </c>
      <c r="S113">
        <v>0</v>
      </c>
    </row>
    <row r="114" spans="1:19" x14ac:dyDescent="0.25">
      <c r="A114" t="s">
        <v>45</v>
      </c>
      <c r="B114" t="s">
        <v>41</v>
      </c>
      <c r="C114" t="s">
        <v>47</v>
      </c>
      <c r="D114" s="3">
        <v>43623</v>
      </c>
      <c r="E114" t="s">
        <v>23</v>
      </c>
      <c r="F114">
        <v>7</v>
      </c>
      <c r="G114">
        <v>0</v>
      </c>
      <c r="H114">
        <v>2</v>
      </c>
      <c r="I114">
        <v>3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60</v>
      </c>
      <c r="Q114">
        <v>40</v>
      </c>
      <c r="R114">
        <v>0</v>
      </c>
      <c r="S114">
        <v>0</v>
      </c>
    </row>
    <row r="115" spans="1:19" x14ac:dyDescent="0.25">
      <c r="A115" t="s">
        <v>45</v>
      </c>
      <c r="B115" t="s">
        <v>41</v>
      </c>
      <c r="C115" t="s">
        <v>47</v>
      </c>
      <c r="D115" s="3">
        <v>43623</v>
      </c>
      <c r="E115" t="s">
        <v>23</v>
      </c>
      <c r="F115">
        <v>10</v>
      </c>
      <c r="G115">
        <v>0</v>
      </c>
      <c r="H115">
        <v>3</v>
      </c>
      <c r="I115">
        <v>2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80</v>
      </c>
      <c r="Q115">
        <v>20</v>
      </c>
      <c r="R115">
        <v>0</v>
      </c>
      <c r="S115">
        <v>0</v>
      </c>
    </row>
    <row r="116" spans="1:19" x14ac:dyDescent="0.25">
      <c r="A116" t="s">
        <v>45</v>
      </c>
      <c r="B116" t="s">
        <v>41</v>
      </c>
      <c r="C116" t="s">
        <v>47</v>
      </c>
      <c r="D116" s="3">
        <v>43623</v>
      </c>
      <c r="E116" t="s">
        <v>23</v>
      </c>
      <c r="F116">
        <v>13</v>
      </c>
      <c r="G116">
        <v>0</v>
      </c>
      <c r="H116">
        <v>2</v>
      </c>
      <c r="I116">
        <v>2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90</v>
      </c>
      <c r="Q116">
        <v>10</v>
      </c>
      <c r="R116">
        <v>0</v>
      </c>
      <c r="S116">
        <v>0</v>
      </c>
    </row>
    <row r="117" spans="1:19" x14ac:dyDescent="0.25">
      <c r="A117" t="s">
        <v>45</v>
      </c>
      <c r="B117" t="s">
        <v>41</v>
      </c>
      <c r="C117" t="s">
        <v>47</v>
      </c>
      <c r="D117" s="3">
        <v>43623</v>
      </c>
      <c r="E117" t="s">
        <v>23</v>
      </c>
      <c r="F117">
        <v>16</v>
      </c>
      <c r="G117">
        <v>0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70</v>
      </c>
      <c r="Q117">
        <v>30</v>
      </c>
      <c r="R117">
        <v>0</v>
      </c>
      <c r="S117">
        <v>0</v>
      </c>
    </row>
    <row r="118" spans="1:19" x14ac:dyDescent="0.25">
      <c r="A118" t="s">
        <v>45</v>
      </c>
      <c r="B118" t="s">
        <v>41</v>
      </c>
      <c r="C118" t="s">
        <v>47</v>
      </c>
      <c r="D118" s="3">
        <v>43623</v>
      </c>
      <c r="E118" t="s">
        <v>23</v>
      </c>
      <c r="F118">
        <v>19</v>
      </c>
      <c r="G118">
        <v>0</v>
      </c>
      <c r="H118">
        <v>4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85</v>
      </c>
      <c r="Q118">
        <v>15</v>
      </c>
      <c r="R118">
        <v>0</v>
      </c>
      <c r="S118">
        <v>0</v>
      </c>
    </row>
    <row r="119" spans="1:19" x14ac:dyDescent="0.25">
      <c r="A119" t="s">
        <v>45</v>
      </c>
      <c r="B119" t="s">
        <v>41</v>
      </c>
      <c r="C119" t="s">
        <v>47</v>
      </c>
      <c r="D119" s="3">
        <v>43623</v>
      </c>
      <c r="E119" t="s">
        <v>23</v>
      </c>
      <c r="F119">
        <v>22</v>
      </c>
      <c r="G119">
        <v>0</v>
      </c>
      <c r="H119">
        <v>1</v>
      </c>
      <c r="I119">
        <v>1</v>
      </c>
      <c r="J119">
        <v>2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90</v>
      </c>
      <c r="Q119">
        <v>10</v>
      </c>
      <c r="R119">
        <v>0</v>
      </c>
      <c r="S119">
        <v>0</v>
      </c>
    </row>
    <row r="120" spans="1:19" x14ac:dyDescent="0.25">
      <c r="A120" t="s">
        <v>45</v>
      </c>
      <c r="B120" t="s">
        <v>41</v>
      </c>
      <c r="C120" t="s">
        <v>47</v>
      </c>
      <c r="D120" s="3">
        <v>43623</v>
      </c>
      <c r="E120" t="s">
        <v>23</v>
      </c>
      <c r="F120">
        <v>25</v>
      </c>
      <c r="G120">
        <v>0</v>
      </c>
      <c r="H120">
        <v>5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85</v>
      </c>
      <c r="Q120">
        <v>15</v>
      </c>
      <c r="R120">
        <v>0</v>
      </c>
      <c r="S120">
        <v>0</v>
      </c>
    </row>
    <row r="121" spans="1:19" x14ac:dyDescent="0.25">
      <c r="A121" t="s">
        <v>45</v>
      </c>
      <c r="B121" t="s">
        <v>41</v>
      </c>
      <c r="C121" t="s">
        <v>47</v>
      </c>
      <c r="D121" s="3">
        <v>43623</v>
      </c>
      <c r="E121" t="s">
        <v>23</v>
      </c>
      <c r="F121">
        <v>28</v>
      </c>
      <c r="G121">
        <v>0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95</v>
      </c>
      <c r="Q121">
        <v>5</v>
      </c>
      <c r="R121">
        <v>0</v>
      </c>
      <c r="S121">
        <v>0</v>
      </c>
    </row>
    <row r="122" spans="1:19" x14ac:dyDescent="0.25">
      <c r="A122" t="s">
        <v>45</v>
      </c>
      <c r="B122" t="s">
        <v>48</v>
      </c>
      <c r="C122" t="s">
        <v>49</v>
      </c>
      <c r="D122" s="3" t="s">
        <v>50</v>
      </c>
      <c r="E122" t="s">
        <v>23</v>
      </c>
      <c r="F122">
        <v>1</v>
      </c>
      <c r="G122">
        <f>AVERAGE(0,1,20,6)</f>
        <v>6.75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20</v>
      </c>
      <c r="Q122">
        <v>75</v>
      </c>
      <c r="R122">
        <v>0</v>
      </c>
      <c r="S122">
        <v>0</v>
      </c>
    </row>
    <row r="123" spans="1:19" x14ac:dyDescent="0.25">
      <c r="A123" t="s">
        <v>45</v>
      </c>
      <c r="B123" t="s">
        <v>48</v>
      </c>
      <c r="C123" t="s">
        <v>49</v>
      </c>
      <c r="D123" s="3" t="s">
        <v>50</v>
      </c>
      <c r="E123" t="s">
        <v>23</v>
      </c>
      <c r="F123">
        <v>4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40</v>
      </c>
      <c r="O123">
        <v>0</v>
      </c>
      <c r="P123">
        <v>5</v>
      </c>
      <c r="Q123">
        <v>55</v>
      </c>
      <c r="R123">
        <v>0</v>
      </c>
      <c r="S123">
        <v>0</v>
      </c>
    </row>
    <row r="124" spans="1:19" x14ac:dyDescent="0.25">
      <c r="A124" t="s">
        <v>45</v>
      </c>
      <c r="B124" t="s">
        <v>48</v>
      </c>
      <c r="C124" t="s">
        <v>49</v>
      </c>
      <c r="D124" s="3" t="s">
        <v>50</v>
      </c>
      <c r="E124" t="s">
        <v>23</v>
      </c>
      <c r="F124">
        <v>7</v>
      </c>
      <c r="G124">
        <v>0</v>
      </c>
      <c r="H124">
        <v>1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15</v>
      </c>
      <c r="Q124">
        <v>25</v>
      </c>
      <c r="R124">
        <v>60</v>
      </c>
      <c r="S124">
        <v>0</v>
      </c>
    </row>
    <row r="125" spans="1:19" x14ac:dyDescent="0.25">
      <c r="A125" t="s">
        <v>45</v>
      </c>
      <c r="B125" t="s">
        <v>48</v>
      </c>
      <c r="C125" t="s">
        <v>49</v>
      </c>
      <c r="D125" s="3" t="s">
        <v>50</v>
      </c>
      <c r="E125" t="s">
        <v>23</v>
      </c>
      <c r="F125">
        <v>10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50</v>
      </c>
      <c r="Q125">
        <v>50</v>
      </c>
      <c r="R125">
        <v>0</v>
      </c>
      <c r="S125">
        <v>0</v>
      </c>
    </row>
    <row r="126" spans="1:19" x14ac:dyDescent="0.25">
      <c r="A126" t="s">
        <v>45</v>
      </c>
      <c r="B126" t="s">
        <v>48</v>
      </c>
      <c r="C126" t="s">
        <v>49</v>
      </c>
      <c r="D126" s="3" t="s">
        <v>50</v>
      </c>
      <c r="E126" t="s">
        <v>23</v>
      </c>
      <c r="F126">
        <v>13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75</v>
      </c>
      <c r="Q126">
        <v>15</v>
      </c>
      <c r="R126">
        <v>10</v>
      </c>
      <c r="S126">
        <v>0</v>
      </c>
    </row>
    <row r="127" spans="1:19" x14ac:dyDescent="0.25">
      <c r="A127" t="s">
        <v>45</v>
      </c>
      <c r="B127" t="s">
        <v>48</v>
      </c>
      <c r="C127" t="s">
        <v>49</v>
      </c>
      <c r="D127" s="3" t="s">
        <v>50</v>
      </c>
      <c r="E127" t="s">
        <v>23</v>
      </c>
      <c r="F127">
        <v>16</v>
      </c>
      <c r="G127">
        <f>AVERAGE(0,4,0,0)</f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20</v>
      </c>
      <c r="Q127">
        <v>80</v>
      </c>
      <c r="R127">
        <v>0</v>
      </c>
      <c r="S127">
        <v>0</v>
      </c>
    </row>
    <row r="128" spans="1:19" x14ac:dyDescent="0.25">
      <c r="A128" t="s">
        <v>45</v>
      </c>
      <c r="B128" t="s">
        <v>48</v>
      </c>
      <c r="C128" t="s">
        <v>49</v>
      </c>
      <c r="D128" s="3" t="s">
        <v>50</v>
      </c>
      <c r="E128" t="s">
        <v>23</v>
      </c>
      <c r="F128">
        <v>19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30</v>
      </c>
      <c r="Q128">
        <v>20</v>
      </c>
      <c r="R128">
        <v>0</v>
      </c>
      <c r="S128">
        <v>0</v>
      </c>
    </row>
    <row r="129" spans="1:20" x14ac:dyDescent="0.25">
      <c r="A129" t="s">
        <v>45</v>
      </c>
      <c r="B129" t="s">
        <v>48</v>
      </c>
      <c r="C129" t="s">
        <v>49</v>
      </c>
      <c r="D129" s="3" t="s">
        <v>50</v>
      </c>
      <c r="E129" t="s">
        <v>23</v>
      </c>
      <c r="F129">
        <v>22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60</v>
      </c>
      <c r="Q129">
        <v>20</v>
      </c>
      <c r="R129">
        <v>20</v>
      </c>
      <c r="S129">
        <v>0</v>
      </c>
    </row>
    <row r="130" spans="1:20" x14ac:dyDescent="0.25">
      <c r="A130" t="s">
        <v>45</v>
      </c>
      <c r="B130" t="s">
        <v>48</v>
      </c>
      <c r="C130" t="s">
        <v>49</v>
      </c>
      <c r="D130" s="3" t="s">
        <v>50</v>
      </c>
      <c r="E130" t="s">
        <v>23</v>
      </c>
      <c r="F130">
        <v>25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</v>
      </c>
      <c r="Q130">
        <v>15</v>
      </c>
      <c r="R130">
        <v>10</v>
      </c>
      <c r="S130">
        <v>60</v>
      </c>
    </row>
    <row r="131" spans="1:20" x14ac:dyDescent="0.25">
      <c r="A131" t="s">
        <v>45</v>
      </c>
      <c r="B131" t="s">
        <v>48</v>
      </c>
      <c r="C131" t="s">
        <v>49</v>
      </c>
      <c r="D131" s="3" t="s">
        <v>50</v>
      </c>
      <c r="E131" t="s">
        <v>23</v>
      </c>
      <c r="F131">
        <v>28</v>
      </c>
      <c r="G131">
        <v>0</v>
      </c>
      <c r="H131">
        <v>2</v>
      </c>
      <c r="I131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5</v>
      </c>
      <c r="P131">
        <v>75</v>
      </c>
      <c r="Q131">
        <v>20</v>
      </c>
      <c r="R131">
        <v>0</v>
      </c>
      <c r="S131">
        <v>0</v>
      </c>
    </row>
    <row r="132" spans="1:20" x14ac:dyDescent="0.25">
      <c r="A132" t="s">
        <v>32</v>
      </c>
      <c r="B132" t="s">
        <v>48</v>
      </c>
      <c r="C132" t="s">
        <v>51</v>
      </c>
      <c r="D132" s="3" t="s">
        <v>52</v>
      </c>
      <c r="E132" t="s">
        <v>23</v>
      </c>
      <c r="F132">
        <v>1</v>
      </c>
      <c r="G132">
        <f>AVERAGE(24,24,24,24)</f>
        <v>24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15</v>
      </c>
      <c r="R132">
        <v>10</v>
      </c>
      <c r="S132">
        <v>20</v>
      </c>
      <c r="T132" t="s">
        <v>53</v>
      </c>
    </row>
    <row r="133" spans="1:20" x14ac:dyDescent="0.25">
      <c r="A133" t="s">
        <v>32</v>
      </c>
      <c r="B133" t="s">
        <v>48</v>
      </c>
      <c r="C133" t="s">
        <v>51</v>
      </c>
      <c r="D133" s="3" t="s">
        <v>52</v>
      </c>
      <c r="E133" t="s">
        <v>23</v>
      </c>
      <c r="F133">
        <v>4</v>
      </c>
      <c r="G133">
        <f>AVERAGE(23,24,22,24)</f>
        <v>23.25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25</v>
      </c>
      <c r="R133">
        <v>0</v>
      </c>
      <c r="S133">
        <v>75</v>
      </c>
    </row>
    <row r="134" spans="1:20" x14ac:dyDescent="0.25">
      <c r="A134" t="s">
        <v>32</v>
      </c>
      <c r="B134" t="s">
        <v>48</v>
      </c>
      <c r="C134" t="s">
        <v>51</v>
      </c>
      <c r="D134" s="3" t="s">
        <v>52</v>
      </c>
      <c r="E134" t="s">
        <v>23</v>
      </c>
      <c r="F134">
        <v>7</v>
      </c>
      <c r="G134">
        <f>AVERAGE(23,24,24,22)</f>
        <v>23.25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0</v>
      </c>
      <c r="S134">
        <v>70</v>
      </c>
      <c r="T134" t="s">
        <v>54</v>
      </c>
    </row>
    <row r="135" spans="1:20" x14ac:dyDescent="0.25">
      <c r="A135" t="s">
        <v>32</v>
      </c>
      <c r="B135" t="s">
        <v>48</v>
      </c>
      <c r="C135" t="s">
        <v>51</v>
      </c>
      <c r="D135" s="3" t="s">
        <v>52</v>
      </c>
      <c r="E135" t="s">
        <v>23</v>
      </c>
      <c r="F135">
        <v>10</v>
      </c>
      <c r="G135">
        <f>AVERAGE(22,24,24,22)</f>
        <v>23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40</v>
      </c>
      <c r="R135">
        <v>0</v>
      </c>
      <c r="S135">
        <v>55</v>
      </c>
    </row>
    <row r="136" spans="1:20" x14ac:dyDescent="0.25">
      <c r="A136" t="s">
        <v>32</v>
      </c>
      <c r="B136" t="s">
        <v>48</v>
      </c>
      <c r="C136" t="s">
        <v>51</v>
      </c>
      <c r="D136" s="3" t="s">
        <v>52</v>
      </c>
      <c r="E136" t="s">
        <v>23</v>
      </c>
      <c r="F136">
        <v>13</v>
      </c>
      <c r="G136">
        <f>AVERAGE(23,22,24,24)</f>
        <v>23.25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15</v>
      </c>
      <c r="Q136">
        <v>25</v>
      </c>
      <c r="R136">
        <v>10</v>
      </c>
      <c r="S136">
        <v>10</v>
      </c>
      <c r="T136" t="s">
        <v>55</v>
      </c>
    </row>
    <row r="137" spans="1:20" x14ac:dyDescent="0.25">
      <c r="A137" t="s">
        <v>32</v>
      </c>
      <c r="B137" t="s">
        <v>48</v>
      </c>
      <c r="C137" t="s">
        <v>51</v>
      </c>
      <c r="D137" s="3" t="s">
        <v>52</v>
      </c>
      <c r="E137" t="s">
        <v>23</v>
      </c>
      <c r="F137">
        <v>16</v>
      </c>
      <c r="G137">
        <f>AVERAGE(15,23,23,23)</f>
        <v>21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15</v>
      </c>
      <c r="R137">
        <v>5</v>
      </c>
      <c r="S137">
        <v>0</v>
      </c>
      <c r="T137" t="s">
        <v>56</v>
      </c>
    </row>
    <row r="138" spans="1:20" x14ac:dyDescent="0.25">
      <c r="A138" t="s">
        <v>32</v>
      </c>
      <c r="B138" t="s">
        <v>48</v>
      </c>
      <c r="C138" t="s">
        <v>51</v>
      </c>
      <c r="D138" s="3" t="s">
        <v>52</v>
      </c>
      <c r="E138" t="s">
        <v>23</v>
      </c>
      <c r="F138">
        <v>19</v>
      </c>
      <c r="G138">
        <f>AVERAGE(23,23,24,24)</f>
        <v>23.5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85</v>
      </c>
      <c r="T138" t="s">
        <v>57</v>
      </c>
    </row>
    <row r="139" spans="1:20" x14ac:dyDescent="0.25">
      <c r="A139" t="s">
        <v>32</v>
      </c>
      <c r="B139" t="s">
        <v>48</v>
      </c>
      <c r="C139" t="s">
        <v>51</v>
      </c>
      <c r="D139" s="3" t="s">
        <v>52</v>
      </c>
      <c r="E139" t="s">
        <v>23</v>
      </c>
      <c r="F139">
        <v>22</v>
      </c>
      <c r="G139">
        <f>AVERAGE(24,24,24,23)</f>
        <v>23.75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100</v>
      </c>
    </row>
    <row r="140" spans="1:20" x14ac:dyDescent="0.25">
      <c r="A140" t="s">
        <v>32</v>
      </c>
      <c r="B140" t="s">
        <v>48</v>
      </c>
      <c r="C140" t="s">
        <v>51</v>
      </c>
      <c r="D140" s="3" t="s">
        <v>52</v>
      </c>
      <c r="E140" t="s">
        <v>23</v>
      </c>
      <c r="F140">
        <v>25</v>
      </c>
      <c r="G140">
        <f>AVERAGE(23,24,24,24)</f>
        <v>23.75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</v>
      </c>
      <c r="R140">
        <v>0</v>
      </c>
      <c r="S140">
        <v>55</v>
      </c>
      <c r="T140" t="s">
        <v>55</v>
      </c>
    </row>
    <row r="141" spans="1:20" x14ac:dyDescent="0.25">
      <c r="A141" t="s">
        <v>32</v>
      </c>
      <c r="B141" t="s">
        <v>48</v>
      </c>
      <c r="C141" t="s">
        <v>51</v>
      </c>
      <c r="D141" s="3" t="s">
        <v>52</v>
      </c>
      <c r="E141" t="s">
        <v>23</v>
      </c>
      <c r="F141">
        <v>28</v>
      </c>
      <c r="G141">
        <f>AVERAGE(23,23,23,22)</f>
        <v>22.75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10</v>
      </c>
      <c r="Q141">
        <v>40</v>
      </c>
      <c r="R141">
        <v>10</v>
      </c>
      <c r="S141">
        <v>0</v>
      </c>
      <c r="T141" t="s">
        <v>55</v>
      </c>
    </row>
    <row r="142" spans="1:20" x14ac:dyDescent="0.25">
      <c r="A142" t="s">
        <v>19</v>
      </c>
      <c r="B142" t="s">
        <v>58</v>
      </c>
      <c r="C142" t="s">
        <v>59</v>
      </c>
      <c r="D142" s="3" t="s">
        <v>61</v>
      </c>
      <c r="E142" t="s">
        <v>63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70</v>
      </c>
      <c r="Q142">
        <v>30</v>
      </c>
      <c r="R142">
        <v>0</v>
      </c>
      <c r="S142">
        <v>0</v>
      </c>
    </row>
    <row r="143" spans="1:20" x14ac:dyDescent="0.25">
      <c r="A143" t="s">
        <v>19</v>
      </c>
      <c r="B143" t="s">
        <v>58</v>
      </c>
      <c r="C143" t="s">
        <v>59</v>
      </c>
      <c r="D143" s="3" t="s">
        <v>61</v>
      </c>
      <c r="E143" t="s">
        <v>63</v>
      </c>
      <c r="F143">
        <v>4</v>
      </c>
      <c r="G143">
        <f>AVERAGE(0,2,0,2)</f>
        <v>1</v>
      </c>
      <c r="H143">
        <v>3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50</v>
      </c>
      <c r="Q143">
        <v>45</v>
      </c>
      <c r="R143">
        <v>0</v>
      </c>
      <c r="S143">
        <v>0</v>
      </c>
    </row>
    <row r="144" spans="1:20" x14ac:dyDescent="0.25">
      <c r="A144" t="s">
        <v>19</v>
      </c>
      <c r="B144" t="s">
        <v>58</v>
      </c>
      <c r="C144" t="s">
        <v>59</v>
      </c>
      <c r="D144" s="3" t="s">
        <v>61</v>
      </c>
      <c r="E144" t="s">
        <v>63</v>
      </c>
      <c r="F144">
        <v>7</v>
      </c>
      <c r="G144">
        <v>0</v>
      </c>
      <c r="H144">
        <v>1</v>
      </c>
      <c r="I144">
        <v>6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70</v>
      </c>
      <c r="Q144">
        <v>20</v>
      </c>
      <c r="R144">
        <v>10</v>
      </c>
      <c r="S144">
        <v>0</v>
      </c>
    </row>
    <row r="145" spans="1:19" x14ac:dyDescent="0.25">
      <c r="A145" t="s">
        <v>19</v>
      </c>
      <c r="B145" t="s">
        <v>58</v>
      </c>
      <c r="C145" t="s">
        <v>59</v>
      </c>
      <c r="D145" s="3" t="s">
        <v>61</v>
      </c>
      <c r="E145" t="s">
        <v>63</v>
      </c>
      <c r="F145">
        <v>10</v>
      </c>
      <c r="G145">
        <f>AVERAGE(0,6,0,0)</f>
        <v>1.5</v>
      </c>
      <c r="H145">
        <v>1</v>
      </c>
      <c r="I145">
        <v>3</v>
      </c>
      <c r="J145">
        <v>3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70</v>
      </c>
      <c r="Q145">
        <v>10</v>
      </c>
      <c r="R145">
        <v>0</v>
      </c>
      <c r="S145">
        <v>20</v>
      </c>
    </row>
    <row r="146" spans="1:19" x14ac:dyDescent="0.25">
      <c r="A146" t="s">
        <v>19</v>
      </c>
      <c r="B146" t="s">
        <v>58</v>
      </c>
      <c r="C146" t="s">
        <v>59</v>
      </c>
      <c r="D146" s="3" t="s">
        <v>61</v>
      </c>
      <c r="E146" t="s">
        <v>63</v>
      </c>
      <c r="F146">
        <v>13</v>
      </c>
      <c r="G146">
        <f>AVERAGE(0,2,0,0)</f>
        <v>0.5</v>
      </c>
      <c r="H146">
        <v>2</v>
      </c>
      <c r="I146">
        <v>1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90</v>
      </c>
      <c r="Q146">
        <v>10</v>
      </c>
      <c r="R146">
        <v>0</v>
      </c>
      <c r="S146">
        <v>0</v>
      </c>
    </row>
    <row r="147" spans="1:19" x14ac:dyDescent="0.25">
      <c r="A147" t="s">
        <v>19</v>
      </c>
      <c r="B147" t="s">
        <v>58</v>
      </c>
      <c r="C147" t="s">
        <v>59</v>
      </c>
      <c r="D147" s="3" t="s">
        <v>61</v>
      </c>
      <c r="E147" t="s">
        <v>63</v>
      </c>
      <c r="F147">
        <v>16</v>
      </c>
      <c r="G147">
        <f>AVERAGE(0,10,0,0)</f>
        <v>2.5</v>
      </c>
      <c r="H147">
        <v>3</v>
      </c>
      <c r="I147">
        <v>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65</v>
      </c>
      <c r="Q147">
        <v>35</v>
      </c>
      <c r="R147">
        <v>0</v>
      </c>
      <c r="S147">
        <v>0</v>
      </c>
    </row>
    <row r="148" spans="1:19" x14ac:dyDescent="0.25">
      <c r="A148" t="s">
        <v>19</v>
      </c>
      <c r="B148" t="s">
        <v>58</v>
      </c>
      <c r="C148" t="s">
        <v>59</v>
      </c>
      <c r="D148" s="3" t="s">
        <v>61</v>
      </c>
      <c r="E148" t="s">
        <v>63</v>
      </c>
      <c r="F148">
        <v>19</v>
      </c>
      <c r="G148">
        <f>AVERAGE(0,12,0,0)</f>
        <v>3</v>
      </c>
      <c r="H148">
        <v>4</v>
      </c>
      <c r="I148">
        <v>2</v>
      </c>
      <c r="J148">
        <v>2</v>
      </c>
      <c r="K148">
        <v>4</v>
      </c>
      <c r="L148">
        <v>2</v>
      </c>
      <c r="M148">
        <v>0</v>
      </c>
      <c r="N148">
        <v>0</v>
      </c>
      <c r="O148">
        <v>0</v>
      </c>
      <c r="P148">
        <v>50</v>
      </c>
      <c r="Q148">
        <v>50</v>
      </c>
      <c r="R148">
        <v>0</v>
      </c>
      <c r="S148">
        <v>0</v>
      </c>
    </row>
    <row r="149" spans="1:19" x14ac:dyDescent="0.25">
      <c r="A149" t="s">
        <v>19</v>
      </c>
      <c r="B149" t="s">
        <v>58</v>
      </c>
      <c r="C149" t="s">
        <v>59</v>
      </c>
      <c r="D149" s="3" t="s">
        <v>61</v>
      </c>
      <c r="E149" t="s">
        <v>63</v>
      </c>
      <c r="F149">
        <v>22</v>
      </c>
      <c r="G149">
        <f>AVERAGE(0,13,0,0)</f>
        <v>3.25</v>
      </c>
      <c r="H149">
        <v>2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20</v>
      </c>
      <c r="Q149">
        <v>80</v>
      </c>
      <c r="R149">
        <v>0</v>
      </c>
      <c r="S149">
        <v>0</v>
      </c>
    </row>
    <row r="150" spans="1:19" x14ac:dyDescent="0.25">
      <c r="A150" t="s">
        <v>19</v>
      </c>
      <c r="B150" t="s">
        <v>58</v>
      </c>
      <c r="C150" t="s">
        <v>59</v>
      </c>
      <c r="D150" s="3" t="s">
        <v>61</v>
      </c>
      <c r="E150" t="s">
        <v>63</v>
      </c>
      <c r="F150">
        <v>25</v>
      </c>
      <c r="G150">
        <f>AVERAGE(0,15,0,0)</f>
        <v>3.75</v>
      </c>
      <c r="H150">
        <v>2</v>
      </c>
      <c r="I150">
        <v>1</v>
      </c>
      <c r="J150">
        <v>3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90</v>
      </c>
      <c r="Q150">
        <v>10</v>
      </c>
      <c r="R150">
        <v>0</v>
      </c>
      <c r="S150">
        <v>0</v>
      </c>
    </row>
    <row r="151" spans="1:19" x14ac:dyDescent="0.25">
      <c r="A151" t="s">
        <v>19</v>
      </c>
      <c r="B151" t="s">
        <v>58</v>
      </c>
      <c r="C151" t="s">
        <v>59</v>
      </c>
      <c r="D151" s="3" t="s">
        <v>61</v>
      </c>
      <c r="E151" t="s">
        <v>63</v>
      </c>
      <c r="F151">
        <v>28</v>
      </c>
      <c r="G151">
        <f>AVERAGE(0,6,0,0)</f>
        <v>1.5</v>
      </c>
      <c r="H151">
        <v>2</v>
      </c>
      <c r="I151">
        <v>3</v>
      </c>
      <c r="J151">
        <v>2</v>
      </c>
      <c r="K151">
        <v>2</v>
      </c>
      <c r="L151">
        <v>1</v>
      </c>
      <c r="M151">
        <v>1</v>
      </c>
      <c r="N151">
        <v>0</v>
      </c>
      <c r="O151">
        <v>0</v>
      </c>
      <c r="P151">
        <v>95</v>
      </c>
      <c r="Q151">
        <v>5</v>
      </c>
      <c r="R151">
        <v>0</v>
      </c>
      <c r="S151">
        <v>0</v>
      </c>
    </row>
    <row r="152" spans="1:19" x14ac:dyDescent="0.25">
      <c r="A152" t="s">
        <v>19</v>
      </c>
      <c r="B152" t="s">
        <v>58</v>
      </c>
      <c r="C152" t="s">
        <v>60</v>
      </c>
      <c r="D152" s="3" t="s">
        <v>62</v>
      </c>
      <c r="E152" t="s">
        <v>63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30</v>
      </c>
      <c r="Q152">
        <v>70</v>
      </c>
      <c r="R152">
        <v>0</v>
      </c>
      <c r="S152">
        <v>0</v>
      </c>
    </row>
    <row r="153" spans="1:19" x14ac:dyDescent="0.25">
      <c r="A153" t="s">
        <v>19</v>
      </c>
      <c r="B153" t="s">
        <v>58</v>
      </c>
      <c r="C153" t="s">
        <v>60</v>
      </c>
      <c r="D153" s="3" t="s">
        <v>62</v>
      </c>
      <c r="E153" t="s">
        <v>63</v>
      </c>
      <c r="F153">
        <v>4</v>
      </c>
      <c r="G153">
        <v>0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10</v>
      </c>
      <c r="Q153">
        <v>90</v>
      </c>
      <c r="R153">
        <v>0</v>
      </c>
      <c r="S153">
        <v>0</v>
      </c>
    </row>
    <row r="154" spans="1:19" x14ac:dyDescent="0.25">
      <c r="A154" t="s">
        <v>19</v>
      </c>
      <c r="B154" t="s">
        <v>58</v>
      </c>
      <c r="C154" t="s">
        <v>60</v>
      </c>
      <c r="D154" s="3" t="s">
        <v>62</v>
      </c>
      <c r="E154" t="s">
        <v>63</v>
      </c>
      <c r="F154">
        <v>7</v>
      </c>
      <c r="G154">
        <v>0</v>
      </c>
      <c r="H154">
        <v>4</v>
      </c>
      <c r="I154">
        <v>3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20</v>
      </c>
      <c r="Q154">
        <v>80</v>
      </c>
      <c r="R154">
        <v>0</v>
      </c>
      <c r="S154">
        <v>0</v>
      </c>
    </row>
    <row r="155" spans="1:19" x14ac:dyDescent="0.25">
      <c r="A155" t="s">
        <v>19</v>
      </c>
      <c r="B155" t="s">
        <v>58</v>
      </c>
      <c r="C155" t="s">
        <v>60</v>
      </c>
      <c r="D155" s="3" t="s">
        <v>62</v>
      </c>
      <c r="E155" t="s">
        <v>63</v>
      </c>
      <c r="F155">
        <v>10</v>
      </c>
      <c r="G155">
        <v>0</v>
      </c>
      <c r="H155">
        <v>3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  <c r="Q155">
        <v>90</v>
      </c>
      <c r="R155">
        <v>0</v>
      </c>
      <c r="S155">
        <v>0</v>
      </c>
    </row>
    <row r="156" spans="1:19" x14ac:dyDescent="0.25">
      <c r="A156" t="s">
        <v>19</v>
      </c>
      <c r="B156" t="s">
        <v>58</v>
      </c>
      <c r="C156" t="s">
        <v>60</v>
      </c>
      <c r="D156" s="3" t="s">
        <v>62</v>
      </c>
      <c r="E156" t="s">
        <v>63</v>
      </c>
      <c r="F156">
        <v>13</v>
      </c>
      <c r="G156">
        <v>0</v>
      </c>
      <c r="H156">
        <v>4</v>
      </c>
      <c r="I156">
        <v>3</v>
      </c>
      <c r="J156">
        <v>0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30</v>
      </c>
      <c r="Q156">
        <v>70</v>
      </c>
      <c r="R156">
        <v>0</v>
      </c>
      <c r="S156">
        <v>0</v>
      </c>
    </row>
    <row r="157" spans="1:19" x14ac:dyDescent="0.25">
      <c r="A157" t="s">
        <v>19</v>
      </c>
      <c r="B157" t="s">
        <v>58</v>
      </c>
      <c r="C157" t="s">
        <v>60</v>
      </c>
      <c r="D157" s="3" t="s">
        <v>62</v>
      </c>
      <c r="E157" t="s">
        <v>63</v>
      </c>
      <c r="F157">
        <v>16</v>
      </c>
      <c r="G157">
        <v>0</v>
      </c>
      <c r="H157">
        <v>2</v>
      </c>
      <c r="I157">
        <v>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15</v>
      </c>
      <c r="Q157">
        <v>85</v>
      </c>
      <c r="R157">
        <v>0</v>
      </c>
      <c r="S157">
        <v>0</v>
      </c>
    </row>
    <row r="158" spans="1:19" x14ac:dyDescent="0.25">
      <c r="A158" t="s">
        <v>19</v>
      </c>
      <c r="B158" t="s">
        <v>58</v>
      </c>
      <c r="C158" t="s">
        <v>60</v>
      </c>
      <c r="D158" s="3" t="s">
        <v>62</v>
      </c>
      <c r="E158" t="s">
        <v>63</v>
      </c>
      <c r="F158">
        <v>19</v>
      </c>
      <c r="G158">
        <v>0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40</v>
      </c>
      <c r="Q158">
        <v>60</v>
      </c>
      <c r="R158">
        <v>0</v>
      </c>
      <c r="S158">
        <v>0</v>
      </c>
    </row>
    <row r="159" spans="1:19" x14ac:dyDescent="0.25">
      <c r="A159" t="s">
        <v>19</v>
      </c>
      <c r="B159" t="s">
        <v>58</v>
      </c>
      <c r="C159" t="s">
        <v>60</v>
      </c>
      <c r="D159" s="3" t="s">
        <v>62</v>
      </c>
      <c r="E159" t="s">
        <v>63</v>
      </c>
      <c r="F159">
        <v>22</v>
      </c>
      <c r="G159">
        <v>0</v>
      </c>
      <c r="H159">
        <v>4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35</v>
      </c>
      <c r="Q159">
        <v>65</v>
      </c>
      <c r="R159">
        <v>0</v>
      </c>
      <c r="S159">
        <v>0</v>
      </c>
    </row>
    <row r="160" spans="1:19" x14ac:dyDescent="0.25">
      <c r="A160" t="s">
        <v>19</v>
      </c>
      <c r="B160" t="s">
        <v>58</v>
      </c>
      <c r="C160" t="s">
        <v>60</v>
      </c>
      <c r="D160" s="3" t="s">
        <v>62</v>
      </c>
      <c r="E160" t="s">
        <v>63</v>
      </c>
      <c r="F160">
        <v>25</v>
      </c>
      <c r="G160">
        <v>0</v>
      </c>
      <c r="H160">
        <v>3</v>
      </c>
      <c r="I160">
        <v>2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90</v>
      </c>
      <c r="Q160">
        <v>10</v>
      </c>
      <c r="R160">
        <v>0</v>
      </c>
      <c r="S160">
        <v>0</v>
      </c>
    </row>
    <row r="161" spans="1:19" x14ac:dyDescent="0.25">
      <c r="A161" t="s">
        <v>19</v>
      </c>
      <c r="B161" t="s">
        <v>58</v>
      </c>
      <c r="C161" t="s">
        <v>60</v>
      </c>
      <c r="D161" s="3" t="s">
        <v>62</v>
      </c>
      <c r="E161" t="s">
        <v>63</v>
      </c>
      <c r="F161">
        <v>28</v>
      </c>
      <c r="G161">
        <v>0</v>
      </c>
      <c r="H161">
        <v>4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15</v>
      </c>
      <c r="Q161">
        <v>50</v>
      </c>
      <c r="R161">
        <v>35</v>
      </c>
      <c r="S161">
        <v>0</v>
      </c>
    </row>
    <row r="162" spans="1:19" x14ac:dyDescent="0.25">
      <c r="A162" t="s">
        <v>32</v>
      </c>
      <c r="B162" t="s">
        <v>64</v>
      </c>
      <c r="C162" t="s">
        <v>65</v>
      </c>
      <c r="D162" s="3" t="s">
        <v>66</v>
      </c>
      <c r="E162" t="s">
        <v>23</v>
      </c>
      <c r="F162">
        <v>1</v>
      </c>
      <c r="G162">
        <f>AVERAGE(24,16,24,24)</f>
        <v>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0</v>
      </c>
      <c r="S162">
        <v>95</v>
      </c>
    </row>
    <row r="163" spans="1:19" x14ac:dyDescent="0.25">
      <c r="A163" t="s">
        <v>32</v>
      </c>
      <c r="B163" t="s">
        <v>64</v>
      </c>
      <c r="C163" t="s">
        <v>65</v>
      </c>
      <c r="D163" s="3" t="s">
        <v>66</v>
      </c>
      <c r="E163" t="s">
        <v>23</v>
      </c>
      <c r="F163">
        <v>4</v>
      </c>
      <c r="G163">
        <v>24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100</v>
      </c>
    </row>
    <row r="164" spans="1:19" x14ac:dyDescent="0.25">
      <c r="A164" t="s">
        <v>32</v>
      </c>
      <c r="B164" t="s">
        <v>64</v>
      </c>
      <c r="C164" t="s">
        <v>65</v>
      </c>
      <c r="D164" s="3" t="s">
        <v>66</v>
      </c>
      <c r="E164" t="s">
        <v>23</v>
      </c>
      <c r="F164">
        <v>7</v>
      </c>
      <c r="G164">
        <v>24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95</v>
      </c>
    </row>
    <row r="165" spans="1:19" x14ac:dyDescent="0.25">
      <c r="A165" t="s">
        <v>32</v>
      </c>
      <c r="B165" t="s">
        <v>64</v>
      </c>
      <c r="C165" t="s">
        <v>65</v>
      </c>
      <c r="D165" s="3" t="s">
        <v>66</v>
      </c>
      <c r="E165" t="s">
        <v>23</v>
      </c>
      <c r="F165">
        <v>10</v>
      </c>
      <c r="G165">
        <v>24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100</v>
      </c>
    </row>
    <row r="166" spans="1:19" x14ac:dyDescent="0.25">
      <c r="A166" t="s">
        <v>32</v>
      </c>
      <c r="B166" t="s">
        <v>64</v>
      </c>
      <c r="C166" t="s">
        <v>65</v>
      </c>
      <c r="D166" s="3" t="s">
        <v>66</v>
      </c>
      <c r="E166" t="s">
        <v>23</v>
      </c>
      <c r="F166">
        <v>13</v>
      </c>
      <c r="G166">
        <f>AVERAGE(24,20,24,24)</f>
        <v>23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100</v>
      </c>
    </row>
    <row r="167" spans="1:19" x14ac:dyDescent="0.25">
      <c r="A167" t="s">
        <v>32</v>
      </c>
      <c r="B167" t="s">
        <v>64</v>
      </c>
      <c r="C167" t="s">
        <v>65</v>
      </c>
      <c r="D167" s="3" t="s">
        <v>66</v>
      </c>
      <c r="E167" t="s">
        <v>23</v>
      </c>
      <c r="F167">
        <v>16</v>
      </c>
      <c r="G167">
        <v>24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100</v>
      </c>
    </row>
    <row r="168" spans="1:19" x14ac:dyDescent="0.25">
      <c r="A168" t="s">
        <v>32</v>
      </c>
      <c r="B168" t="s">
        <v>64</v>
      </c>
      <c r="C168" t="s">
        <v>65</v>
      </c>
      <c r="D168" s="3" t="s">
        <v>66</v>
      </c>
      <c r="E168" t="s">
        <v>23</v>
      </c>
      <c r="F168">
        <v>19</v>
      </c>
      <c r="G168">
        <v>24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100</v>
      </c>
    </row>
    <row r="169" spans="1:19" x14ac:dyDescent="0.25">
      <c r="A169" t="s">
        <v>32</v>
      </c>
      <c r="B169" t="s">
        <v>64</v>
      </c>
      <c r="C169" t="s">
        <v>65</v>
      </c>
      <c r="D169" s="3" t="s">
        <v>66</v>
      </c>
      <c r="E169" t="s">
        <v>23</v>
      </c>
      <c r="F169">
        <v>22</v>
      </c>
      <c r="G169">
        <v>24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100</v>
      </c>
    </row>
    <row r="170" spans="1:19" x14ac:dyDescent="0.25">
      <c r="A170" t="s">
        <v>32</v>
      </c>
      <c r="B170" t="s">
        <v>64</v>
      </c>
      <c r="C170" t="s">
        <v>65</v>
      </c>
      <c r="D170" s="3" t="s">
        <v>66</v>
      </c>
      <c r="E170" t="s">
        <v>23</v>
      </c>
      <c r="F170">
        <v>25</v>
      </c>
      <c r="G170">
        <v>24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100</v>
      </c>
    </row>
    <row r="171" spans="1:19" x14ac:dyDescent="0.25">
      <c r="A171" t="s">
        <v>32</v>
      </c>
      <c r="B171" t="s">
        <v>64</v>
      </c>
      <c r="C171" t="s">
        <v>65</v>
      </c>
      <c r="D171" s="3" t="s">
        <v>66</v>
      </c>
      <c r="E171" t="s">
        <v>23</v>
      </c>
      <c r="F171">
        <v>28</v>
      </c>
      <c r="G171">
        <f>AVERAGE(23,24,24,24)</f>
        <v>23.75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100</v>
      </c>
    </row>
    <row r="172" spans="1:19" x14ac:dyDescent="0.25">
      <c r="A172" t="s">
        <v>32</v>
      </c>
      <c r="B172" t="s">
        <v>64</v>
      </c>
      <c r="C172" t="s">
        <v>67</v>
      </c>
      <c r="D172" s="3" t="s">
        <v>68</v>
      </c>
      <c r="E172" t="s">
        <v>23</v>
      </c>
      <c r="F172">
        <v>1</v>
      </c>
      <c r="G172">
        <v>24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0</v>
      </c>
      <c r="P172">
        <v>0</v>
      </c>
      <c r="Q172">
        <v>5</v>
      </c>
      <c r="R172">
        <v>0</v>
      </c>
      <c r="S172">
        <v>90</v>
      </c>
    </row>
    <row r="173" spans="1:19" x14ac:dyDescent="0.25">
      <c r="A173" t="s">
        <v>32</v>
      </c>
      <c r="B173" t="s">
        <v>64</v>
      </c>
      <c r="C173" t="s">
        <v>67</v>
      </c>
      <c r="D173" s="3" t="s">
        <v>68</v>
      </c>
      <c r="E173" t="s">
        <v>23</v>
      </c>
      <c r="F173">
        <v>4</v>
      </c>
      <c r="G173">
        <v>24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100</v>
      </c>
    </row>
    <row r="174" spans="1:19" x14ac:dyDescent="0.25">
      <c r="A174" t="s">
        <v>32</v>
      </c>
      <c r="B174" t="s">
        <v>64</v>
      </c>
      <c r="C174" t="s">
        <v>67</v>
      </c>
      <c r="D174" s="3" t="s">
        <v>68</v>
      </c>
      <c r="E174" t="s">
        <v>23</v>
      </c>
      <c r="F174">
        <v>7</v>
      </c>
      <c r="G174">
        <v>24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0</v>
      </c>
      <c r="P174">
        <v>0</v>
      </c>
      <c r="Q174">
        <v>5</v>
      </c>
      <c r="R174">
        <v>0</v>
      </c>
      <c r="S174">
        <v>90</v>
      </c>
    </row>
    <row r="175" spans="1:19" x14ac:dyDescent="0.25">
      <c r="A175" t="s">
        <v>32</v>
      </c>
      <c r="B175" t="s">
        <v>64</v>
      </c>
      <c r="C175" t="s">
        <v>67</v>
      </c>
      <c r="D175" s="3" t="s">
        <v>68</v>
      </c>
      <c r="E175" t="s">
        <v>23</v>
      </c>
      <c r="F175">
        <v>10</v>
      </c>
      <c r="G175">
        <v>24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90</v>
      </c>
    </row>
    <row r="176" spans="1:19" x14ac:dyDescent="0.25">
      <c r="A176" t="s">
        <v>32</v>
      </c>
      <c r="B176" t="s">
        <v>64</v>
      </c>
      <c r="C176" t="s">
        <v>67</v>
      </c>
      <c r="D176" s="3" t="s">
        <v>68</v>
      </c>
      <c r="E176" t="s">
        <v>23</v>
      </c>
      <c r="F176">
        <v>13</v>
      </c>
      <c r="G176">
        <v>24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0</v>
      </c>
      <c r="P176">
        <v>0</v>
      </c>
      <c r="Q176">
        <v>5</v>
      </c>
      <c r="R176">
        <v>0</v>
      </c>
      <c r="S176">
        <v>90</v>
      </c>
    </row>
    <row r="177" spans="1:19" x14ac:dyDescent="0.25">
      <c r="A177" t="s">
        <v>32</v>
      </c>
      <c r="B177" t="s">
        <v>64</v>
      </c>
      <c r="C177" t="s">
        <v>67</v>
      </c>
      <c r="D177" s="3" t="s">
        <v>68</v>
      </c>
      <c r="E177" t="s">
        <v>23</v>
      </c>
      <c r="F177">
        <v>16</v>
      </c>
      <c r="G177">
        <v>24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0</v>
      </c>
      <c r="S177">
        <v>95</v>
      </c>
    </row>
    <row r="178" spans="1:19" x14ac:dyDescent="0.25">
      <c r="A178" t="s">
        <v>32</v>
      </c>
      <c r="B178" t="s">
        <v>64</v>
      </c>
      <c r="C178" t="s">
        <v>67</v>
      </c>
      <c r="D178" s="3" t="s">
        <v>68</v>
      </c>
      <c r="E178" t="s">
        <v>23</v>
      </c>
      <c r="F178">
        <v>19</v>
      </c>
      <c r="G178">
        <v>24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25</v>
      </c>
      <c r="R178">
        <v>0</v>
      </c>
      <c r="S178">
        <v>70</v>
      </c>
    </row>
    <row r="179" spans="1:19" x14ac:dyDescent="0.25">
      <c r="A179" t="s">
        <v>32</v>
      </c>
      <c r="B179" t="s">
        <v>64</v>
      </c>
      <c r="C179" t="s">
        <v>67</v>
      </c>
      <c r="D179" s="3" t="s">
        <v>68</v>
      </c>
      <c r="E179" t="s">
        <v>23</v>
      </c>
      <c r="F179">
        <v>22</v>
      </c>
      <c r="G179">
        <v>24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0</v>
      </c>
      <c r="P179">
        <v>0</v>
      </c>
      <c r="Q179">
        <v>10</v>
      </c>
      <c r="R179">
        <v>0</v>
      </c>
      <c r="S179">
        <v>85</v>
      </c>
    </row>
    <row r="180" spans="1:19" x14ac:dyDescent="0.25">
      <c r="A180" t="s">
        <v>32</v>
      </c>
      <c r="B180" t="s">
        <v>64</v>
      </c>
      <c r="C180" t="s">
        <v>67</v>
      </c>
      <c r="D180" s="3" t="s">
        <v>68</v>
      </c>
      <c r="E180" t="s">
        <v>23</v>
      </c>
      <c r="F180">
        <v>25</v>
      </c>
      <c r="G180">
        <v>24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10</v>
      </c>
      <c r="O180">
        <v>5</v>
      </c>
      <c r="P180">
        <v>0</v>
      </c>
      <c r="Q180">
        <v>10</v>
      </c>
      <c r="R180">
        <v>0</v>
      </c>
      <c r="S180">
        <v>75</v>
      </c>
    </row>
    <row r="181" spans="1:19" x14ac:dyDescent="0.25">
      <c r="A181" t="s">
        <v>32</v>
      </c>
      <c r="B181" t="s">
        <v>64</v>
      </c>
      <c r="C181" t="s">
        <v>67</v>
      </c>
      <c r="D181" s="3" t="s">
        <v>68</v>
      </c>
      <c r="E181" t="s">
        <v>23</v>
      </c>
      <c r="F181">
        <v>28</v>
      </c>
      <c r="G181">
        <v>24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</v>
      </c>
      <c r="R181">
        <v>0</v>
      </c>
      <c r="S181">
        <v>95</v>
      </c>
    </row>
    <row r="182" spans="1:19" x14ac:dyDescent="0.25">
      <c r="A182" t="s">
        <v>45</v>
      </c>
      <c r="B182" t="s">
        <v>20</v>
      </c>
      <c r="C182" t="s">
        <v>69</v>
      </c>
      <c r="D182" s="3">
        <v>43652</v>
      </c>
      <c r="E182" t="s">
        <v>23</v>
      </c>
      <c r="F182">
        <v>1</v>
      </c>
      <c r="G182">
        <f>AVERAGE(6,7,1,0)</f>
        <v>3.5</v>
      </c>
      <c r="H182">
        <v>3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20</v>
      </c>
      <c r="P182">
        <v>80</v>
      </c>
      <c r="Q182">
        <v>0</v>
      </c>
      <c r="R182">
        <v>0</v>
      </c>
      <c r="S182">
        <v>0</v>
      </c>
    </row>
    <row r="183" spans="1:19" x14ac:dyDescent="0.25">
      <c r="A183" t="s">
        <v>45</v>
      </c>
      <c r="B183" t="s">
        <v>20</v>
      </c>
      <c r="C183" t="s">
        <v>69</v>
      </c>
      <c r="D183" s="3">
        <v>43652</v>
      </c>
      <c r="E183" t="s">
        <v>23</v>
      </c>
      <c r="F183">
        <v>4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100</v>
      </c>
      <c r="Q183">
        <v>0</v>
      </c>
      <c r="R183">
        <v>0</v>
      </c>
      <c r="S183">
        <v>0</v>
      </c>
    </row>
    <row r="184" spans="1:19" x14ac:dyDescent="0.25">
      <c r="A184" t="s">
        <v>45</v>
      </c>
      <c r="B184" t="s">
        <v>20</v>
      </c>
      <c r="C184" t="s">
        <v>69</v>
      </c>
      <c r="D184" s="3">
        <v>43652</v>
      </c>
      <c r="E184" t="s">
        <v>23</v>
      </c>
      <c r="F184">
        <v>7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100</v>
      </c>
      <c r="Q184">
        <v>0</v>
      </c>
      <c r="R184">
        <v>0</v>
      </c>
      <c r="S184">
        <v>0</v>
      </c>
    </row>
    <row r="185" spans="1:19" x14ac:dyDescent="0.25">
      <c r="A185" t="s">
        <v>45</v>
      </c>
      <c r="B185" t="s">
        <v>20</v>
      </c>
      <c r="C185" t="s">
        <v>69</v>
      </c>
      <c r="D185" s="3">
        <v>43652</v>
      </c>
      <c r="E185" t="s">
        <v>23</v>
      </c>
      <c r="F185">
        <v>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50</v>
      </c>
      <c r="Q185">
        <v>0</v>
      </c>
      <c r="R185">
        <v>15</v>
      </c>
      <c r="S185">
        <v>35</v>
      </c>
    </row>
    <row r="186" spans="1:19" x14ac:dyDescent="0.25">
      <c r="A186" t="s">
        <v>45</v>
      </c>
      <c r="B186" t="s">
        <v>20</v>
      </c>
      <c r="C186" t="s">
        <v>69</v>
      </c>
      <c r="D186" s="3">
        <v>43652</v>
      </c>
      <c r="E186" t="s">
        <v>23</v>
      </c>
      <c r="F186">
        <v>13</v>
      </c>
      <c r="G186">
        <v>0</v>
      </c>
      <c r="H186">
        <v>1</v>
      </c>
      <c r="I186">
        <v>4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50</v>
      </c>
      <c r="Q186">
        <v>0</v>
      </c>
      <c r="R186">
        <v>0</v>
      </c>
      <c r="S186">
        <v>50</v>
      </c>
    </row>
    <row r="187" spans="1:19" x14ac:dyDescent="0.25">
      <c r="A187" t="s">
        <v>45</v>
      </c>
      <c r="B187" t="s">
        <v>20</v>
      </c>
      <c r="C187" t="s">
        <v>69</v>
      </c>
      <c r="D187" s="3">
        <v>43652</v>
      </c>
      <c r="E187" t="s">
        <v>23</v>
      </c>
      <c r="F187">
        <v>16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40</v>
      </c>
      <c r="Q187">
        <v>0</v>
      </c>
      <c r="R187">
        <v>0</v>
      </c>
      <c r="S187">
        <v>60</v>
      </c>
    </row>
    <row r="188" spans="1:19" x14ac:dyDescent="0.25">
      <c r="A188" t="s">
        <v>45</v>
      </c>
      <c r="B188" t="s">
        <v>20</v>
      </c>
      <c r="C188" t="s">
        <v>69</v>
      </c>
      <c r="D188" s="3">
        <v>43652</v>
      </c>
      <c r="E188" t="s">
        <v>23</v>
      </c>
      <c r="F188">
        <v>19</v>
      </c>
      <c r="G188">
        <v>0</v>
      </c>
      <c r="H188">
        <v>2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45</v>
      </c>
      <c r="Q188">
        <v>10</v>
      </c>
      <c r="R188">
        <v>0</v>
      </c>
      <c r="S188">
        <v>45</v>
      </c>
    </row>
    <row r="189" spans="1:19" x14ac:dyDescent="0.25">
      <c r="A189" t="s">
        <v>45</v>
      </c>
      <c r="B189" t="s">
        <v>20</v>
      </c>
      <c r="C189" t="s">
        <v>69</v>
      </c>
      <c r="D189" s="3">
        <v>43652</v>
      </c>
      <c r="E189" t="s">
        <v>23</v>
      </c>
      <c r="F189">
        <v>22</v>
      </c>
      <c r="G189">
        <v>0</v>
      </c>
      <c r="H189">
        <v>3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100</v>
      </c>
      <c r="Q189">
        <v>0</v>
      </c>
      <c r="R189">
        <v>0</v>
      </c>
      <c r="S189">
        <v>0</v>
      </c>
    </row>
    <row r="190" spans="1:19" x14ac:dyDescent="0.25">
      <c r="A190" t="s">
        <v>45</v>
      </c>
      <c r="B190" t="s">
        <v>20</v>
      </c>
      <c r="C190" t="s">
        <v>69</v>
      </c>
      <c r="D190" s="3">
        <v>43652</v>
      </c>
      <c r="E190" t="s">
        <v>23</v>
      </c>
      <c r="F190">
        <v>25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20</v>
      </c>
      <c r="Q190">
        <v>80</v>
      </c>
      <c r="R190">
        <v>0</v>
      </c>
      <c r="S190">
        <v>0</v>
      </c>
    </row>
    <row r="191" spans="1:19" x14ac:dyDescent="0.25">
      <c r="A191" t="s">
        <v>45</v>
      </c>
      <c r="B191" t="s">
        <v>20</v>
      </c>
      <c r="C191" t="s">
        <v>69</v>
      </c>
      <c r="D191" s="3">
        <v>43652</v>
      </c>
      <c r="E191" t="s">
        <v>23</v>
      </c>
      <c r="F191">
        <v>28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60</v>
      </c>
      <c r="R191">
        <v>0</v>
      </c>
      <c r="S191">
        <v>40</v>
      </c>
    </row>
    <row r="192" spans="1:19" x14ac:dyDescent="0.25">
      <c r="A192" t="s">
        <v>45</v>
      </c>
      <c r="B192" t="s">
        <v>20</v>
      </c>
      <c r="C192" t="s">
        <v>70</v>
      </c>
      <c r="D192" s="3">
        <v>43653</v>
      </c>
      <c r="E192" t="s">
        <v>23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80</v>
      </c>
      <c r="Q192">
        <v>20</v>
      </c>
      <c r="R192">
        <v>0</v>
      </c>
      <c r="S192">
        <v>0</v>
      </c>
    </row>
    <row r="193" spans="1:19" x14ac:dyDescent="0.25">
      <c r="A193" t="s">
        <v>45</v>
      </c>
      <c r="B193" t="s">
        <v>20</v>
      </c>
      <c r="C193" t="s">
        <v>70</v>
      </c>
      <c r="D193" s="3">
        <v>43653</v>
      </c>
      <c r="E193" t="s">
        <v>23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35</v>
      </c>
      <c r="Q193">
        <v>5</v>
      </c>
      <c r="R193">
        <v>60</v>
      </c>
      <c r="S193">
        <v>0</v>
      </c>
    </row>
    <row r="194" spans="1:19" x14ac:dyDescent="0.25">
      <c r="A194" t="s">
        <v>45</v>
      </c>
      <c r="B194" t="s">
        <v>20</v>
      </c>
      <c r="C194" t="s">
        <v>70</v>
      </c>
      <c r="D194" s="3">
        <v>43653</v>
      </c>
      <c r="E194" t="s">
        <v>23</v>
      </c>
      <c r="F194">
        <v>7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15</v>
      </c>
      <c r="R194">
        <v>70</v>
      </c>
      <c r="S194">
        <v>0</v>
      </c>
    </row>
    <row r="195" spans="1:19" x14ac:dyDescent="0.25">
      <c r="A195" t="s">
        <v>45</v>
      </c>
      <c r="B195" t="s">
        <v>20</v>
      </c>
      <c r="C195" t="s">
        <v>70</v>
      </c>
      <c r="D195" s="3">
        <v>43653</v>
      </c>
      <c r="E195" t="s">
        <v>23</v>
      </c>
      <c r="F195">
        <v>10</v>
      </c>
      <c r="G195">
        <v>0</v>
      </c>
      <c r="H195">
        <v>2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25</v>
      </c>
      <c r="R195">
        <v>70</v>
      </c>
      <c r="S195">
        <v>0</v>
      </c>
    </row>
    <row r="196" spans="1:19" x14ac:dyDescent="0.25">
      <c r="A196" t="s">
        <v>45</v>
      </c>
      <c r="B196" t="s">
        <v>20</v>
      </c>
      <c r="C196" t="s">
        <v>70</v>
      </c>
      <c r="D196" s="3">
        <v>43653</v>
      </c>
      <c r="E196" t="s">
        <v>23</v>
      </c>
      <c r="F196">
        <v>13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20</v>
      </c>
      <c r="Q196">
        <v>35</v>
      </c>
      <c r="R196">
        <v>45</v>
      </c>
      <c r="S196">
        <v>0</v>
      </c>
    </row>
    <row r="197" spans="1:19" x14ac:dyDescent="0.25">
      <c r="A197" t="s">
        <v>45</v>
      </c>
      <c r="B197" t="s">
        <v>20</v>
      </c>
      <c r="C197" t="s">
        <v>70</v>
      </c>
      <c r="D197" s="3">
        <v>43653</v>
      </c>
      <c r="E197" t="s">
        <v>23</v>
      </c>
      <c r="F197">
        <v>16</v>
      </c>
      <c r="G197">
        <v>0</v>
      </c>
      <c r="H197">
        <v>1</v>
      </c>
      <c r="I197">
        <v>0</v>
      </c>
      <c r="J197">
        <v>2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30</v>
      </c>
      <c r="Q197">
        <v>10</v>
      </c>
      <c r="R197">
        <v>60</v>
      </c>
      <c r="S197">
        <v>0</v>
      </c>
    </row>
    <row r="198" spans="1:19" x14ac:dyDescent="0.25">
      <c r="A198" t="s">
        <v>45</v>
      </c>
      <c r="B198" t="s">
        <v>20</v>
      </c>
      <c r="C198" t="s">
        <v>70</v>
      </c>
      <c r="D198" s="3">
        <v>43653</v>
      </c>
      <c r="E198" t="s">
        <v>23</v>
      </c>
      <c r="F198">
        <v>19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15</v>
      </c>
      <c r="Q198">
        <v>10</v>
      </c>
      <c r="R198">
        <v>75</v>
      </c>
      <c r="S198">
        <v>0</v>
      </c>
    </row>
    <row r="199" spans="1:19" x14ac:dyDescent="0.25">
      <c r="A199" t="s">
        <v>45</v>
      </c>
      <c r="B199" t="s">
        <v>20</v>
      </c>
      <c r="C199" t="s">
        <v>70</v>
      </c>
      <c r="D199" s="3">
        <v>43653</v>
      </c>
      <c r="E199" t="s">
        <v>23</v>
      </c>
      <c r="F199">
        <v>22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15</v>
      </c>
      <c r="R199">
        <v>75</v>
      </c>
      <c r="S199">
        <v>0</v>
      </c>
    </row>
    <row r="200" spans="1:19" x14ac:dyDescent="0.25">
      <c r="A200" t="s">
        <v>45</v>
      </c>
      <c r="B200" t="s">
        <v>20</v>
      </c>
      <c r="C200" t="s">
        <v>70</v>
      </c>
      <c r="D200" s="3">
        <v>43653</v>
      </c>
      <c r="E200" t="s">
        <v>23</v>
      </c>
      <c r="F200">
        <v>25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20</v>
      </c>
      <c r="Q200">
        <v>10</v>
      </c>
      <c r="R200">
        <v>70</v>
      </c>
      <c r="S200">
        <v>0</v>
      </c>
    </row>
    <row r="201" spans="1:19" x14ac:dyDescent="0.25">
      <c r="A201" t="s">
        <v>45</v>
      </c>
      <c r="B201" t="s">
        <v>20</v>
      </c>
      <c r="C201" t="s">
        <v>70</v>
      </c>
      <c r="D201" s="3">
        <v>43653</v>
      </c>
      <c r="E201" t="s">
        <v>23</v>
      </c>
      <c r="F201">
        <v>28</v>
      </c>
      <c r="G201">
        <v>0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</v>
      </c>
      <c r="N201">
        <v>0</v>
      </c>
      <c r="O201">
        <v>0</v>
      </c>
      <c r="P201">
        <v>15</v>
      </c>
      <c r="Q201">
        <v>20</v>
      </c>
      <c r="R201">
        <v>65</v>
      </c>
      <c r="S201">
        <v>0</v>
      </c>
    </row>
    <row r="202" spans="1:19" x14ac:dyDescent="0.25">
      <c r="A202" t="s">
        <v>19</v>
      </c>
      <c r="B202" t="s">
        <v>71</v>
      </c>
      <c r="C202" t="s">
        <v>73</v>
      </c>
      <c r="D202" s="3">
        <v>43657</v>
      </c>
      <c r="E202" t="s">
        <v>63</v>
      </c>
      <c r="F202">
        <v>1</v>
      </c>
      <c r="G202">
        <v>0</v>
      </c>
      <c r="H202">
        <v>2</v>
      </c>
      <c r="I202">
        <v>1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60</v>
      </c>
      <c r="Q202">
        <v>40</v>
      </c>
      <c r="R202">
        <v>0</v>
      </c>
      <c r="S202">
        <v>0</v>
      </c>
    </row>
    <row r="203" spans="1:19" x14ac:dyDescent="0.25">
      <c r="A203" t="s">
        <v>19</v>
      </c>
      <c r="B203" t="s">
        <v>71</v>
      </c>
      <c r="C203" t="s">
        <v>73</v>
      </c>
      <c r="D203" s="3">
        <v>43657</v>
      </c>
      <c r="E203" t="s">
        <v>63</v>
      </c>
      <c r="F203">
        <v>4</v>
      </c>
      <c r="G203">
        <v>0</v>
      </c>
      <c r="H203">
        <v>2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25</v>
      </c>
      <c r="Q203">
        <v>75</v>
      </c>
      <c r="R203">
        <v>0</v>
      </c>
      <c r="S203">
        <v>0</v>
      </c>
    </row>
    <row r="204" spans="1:19" x14ac:dyDescent="0.25">
      <c r="A204" t="s">
        <v>19</v>
      </c>
      <c r="B204" t="s">
        <v>71</v>
      </c>
      <c r="C204" t="s">
        <v>73</v>
      </c>
      <c r="D204" s="3">
        <v>43657</v>
      </c>
      <c r="E204" t="s">
        <v>63</v>
      </c>
      <c r="F204">
        <v>7</v>
      </c>
      <c r="G204">
        <v>0</v>
      </c>
      <c r="H204">
        <v>2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30</v>
      </c>
      <c r="Q204">
        <v>65</v>
      </c>
      <c r="R204">
        <v>0</v>
      </c>
      <c r="S204">
        <v>0</v>
      </c>
    </row>
    <row r="205" spans="1:19" x14ac:dyDescent="0.25">
      <c r="A205" t="s">
        <v>19</v>
      </c>
      <c r="B205" t="s">
        <v>71</v>
      </c>
      <c r="C205" t="s">
        <v>73</v>
      </c>
      <c r="D205" s="3">
        <v>43657</v>
      </c>
      <c r="E205" t="s">
        <v>63</v>
      </c>
      <c r="F205">
        <v>10</v>
      </c>
      <c r="G205">
        <v>0</v>
      </c>
      <c r="H205">
        <v>3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45</v>
      </c>
      <c r="Q205">
        <v>55</v>
      </c>
      <c r="R205">
        <v>0</v>
      </c>
      <c r="S205">
        <v>0</v>
      </c>
    </row>
    <row r="206" spans="1:19" x14ac:dyDescent="0.25">
      <c r="A206" t="s">
        <v>19</v>
      </c>
      <c r="B206" t="s">
        <v>71</v>
      </c>
      <c r="C206" t="s">
        <v>73</v>
      </c>
      <c r="D206" s="3">
        <v>43657</v>
      </c>
      <c r="E206" t="s">
        <v>63</v>
      </c>
      <c r="F206">
        <v>13</v>
      </c>
      <c r="G206">
        <v>0</v>
      </c>
      <c r="H206">
        <v>3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80</v>
      </c>
      <c r="Q206">
        <v>20</v>
      </c>
      <c r="R206">
        <v>0</v>
      </c>
      <c r="S206">
        <v>0</v>
      </c>
    </row>
    <row r="207" spans="1:19" x14ac:dyDescent="0.25">
      <c r="A207" t="s">
        <v>19</v>
      </c>
      <c r="B207" t="s">
        <v>71</v>
      </c>
      <c r="C207" t="s">
        <v>73</v>
      </c>
      <c r="D207" s="3">
        <v>43657</v>
      </c>
      <c r="E207" t="s">
        <v>63</v>
      </c>
      <c r="F207">
        <v>16</v>
      </c>
      <c r="G207">
        <v>0</v>
      </c>
      <c r="H207">
        <v>3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60</v>
      </c>
      <c r="Q207">
        <v>40</v>
      </c>
      <c r="R207">
        <v>0</v>
      </c>
      <c r="S207">
        <v>0</v>
      </c>
    </row>
    <row r="208" spans="1:19" x14ac:dyDescent="0.25">
      <c r="A208" t="s">
        <v>19</v>
      </c>
      <c r="B208" t="s">
        <v>71</v>
      </c>
      <c r="C208" t="s">
        <v>73</v>
      </c>
      <c r="D208" s="3">
        <v>43657</v>
      </c>
      <c r="E208" t="s">
        <v>63</v>
      </c>
      <c r="F208">
        <v>19</v>
      </c>
      <c r="G208">
        <v>0</v>
      </c>
      <c r="H208">
        <v>4</v>
      </c>
      <c r="I208">
        <v>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35</v>
      </c>
      <c r="Q208">
        <v>65</v>
      </c>
      <c r="R208">
        <v>0</v>
      </c>
      <c r="S208">
        <v>0</v>
      </c>
    </row>
    <row r="209" spans="1:19" x14ac:dyDescent="0.25">
      <c r="A209" t="s">
        <v>19</v>
      </c>
      <c r="B209" t="s">
        <v>71</v>
      </c>
      <c r="C209" t="s">
        <v>73</v>
      </c>
      <c r="D209" s="3">
        <v>43657</v>
      </c>
      <c r="E209" t="s">
        <v>63</v>
      </c>
      <c r="F209">
        <v>22</v>
      </c>
      <c r="G209">
        <v>0</v>
      </c>
      <c r="H209">
        <v>3</v>
      </c>
      <c r="I209">
        <v>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50</v>
      </c>
      <c r="Q209">
        <v>50</v>
      </c>
      <c r="R209">
        <v>0</v>
      </c>
      <c r="S209">
        <v>0</v>
      </c>
    </row>
    <row r="210" spans="1:19" x14ac:dyDescent="0.25">
      <c r="A210" t="s">
        <v>19</v>
      </c>
      <c r="B210" t="s">
        <v>71</v>
      </c>
      <c r="C210" t="s">
        <v>73</v>
      </c>
      <c r="D210" s="3">
        <v>43657</v>
      </c>
      <c r="E210" t="s">
        <v>63</v>
      </c>
      <c r="F210">
        <v>25</v>
      </c>
      <c r="G210">
        <v>0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60</v>
      </c>
      <c r="R210">
        <v>0</v>
      </c>
      <c r="S210">
        <v>0</v>
      </c>
    </row>
    <row r="211" spans="1:19" x14ac:dyDescent="0.25">
      <c r="A211" t="s">
        <v>19</v>
      </c>
      <c r="B211" t="s">
        <v>71</v>
      </c>
      <c r="C211" t="s">
        <v>73</v>
      </c>
      <c r="D211" s="3">
        <v>43657</v>
      </c>
      <c r="E211" t="s">
        <v>63</v>
      </c>
      <c r="F211">
        <v>28</v>
      </c>
      <c r="G211">
        <v>0</v>
      </c>
      <c r="H211">
        <v>4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90</v>
      </c>
      <c r="Q211">
        <v>10</v>
      </c>
      <c r="R211">
        <v>0</v>
      </c>
      <c r="S211">
        <v>0</v>
      </c>
    </row>
    <row r="212" spans="1:19" x14ac:dyDescent="0.25">
      <c r="A212" t="s">
        <v>19</v>
      </c>
      <c r="B212" t="s">
        <v>71</v>
      </c>
      <c r="C212" t="s">
        <v>72</v>
      </c>
      <c r="D212" s="3">
        <v>43658</v>
      </c>
      <c r="E212" t="s">
        <v>63</v>
      </c>
      <c r="F212">
        <v>1</v>
      </c>
      <c r="G212">
        <f>AVERAGE(5,0,3,24)</f>
        <v>8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15</v>
      </c>
      <c r="Q212">
        <v>85</v>
      </c>
      <c r="R212">
        <v>0</v>
      </c>
      <c r="S212">
        <v>0</v>
      </c>
    </row>
    <row r="213" spans="1:19" x14ac:dyDescent="0.25">
      <c r="A213" t="s">
        <v>19</v>
      </c>
      <c r="B213" t="s">
        <v>71</v>
      </c>
      <c r="C213" t="s">
        <v>72</v>
      </c>
      <c r="D213" s="3">
        <v>43658</v>
      </c>
      <c r="E213" t="s">
        <v>63</v>
      </c>
      <c r="F213">
        <v>4</v>
      </c>
      <c r="G213">
        <f>AVERAGE(1,0,0,24)</f>
        <v>6.25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15</v>
      </c>
      <c r="R213">
        <v>0</v>
      </c>
      <c r="S213">
        <v>80</v>
      </c>
    </row>
    <row r="214" spans="1:19" x14ac:dyDescent="0.25">
      <c r="A214" t="s">
        <v>19</v>
      </c>
      <c r="B214" t="s">
        <v>71</v>
      </c>
      <c r="C214" t="s">
        <v>72</v>
      </c>
      <c r="D214" s="3">
        <v>43658</v>
      </c>
      <c r="E214" t="s">
        <v>63</v>
      </c>
      <c r="F214">
        <v>7</v>
      </c>
      <c r="G214">
        <f>AVERAGE(24,4,0,19)</f>
        <v>11.75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80</v>
      </c>
      <c r="Q214">
        <v>20</v>
      </c>
      <c r="R214">
        <v>0</v>
      </c>
      <c r="S214">
        <v>0</v>
      </c>
    </row>
    <row r="215" spans="1:19" x14ac:dyDescent="0.25">
      <c r="A215" t="s">
        <v>19</v>
      </c>
      <c r="B215" t="s">
        <v>71</v>
      </c>
      <c r="C215" t="s">
        <v>72</v>
      </c>
      <c r="D215" s="3">
        <v>43658</v>
      </c>
      <c r="E215" t="s">
        <v>63</v>
      </c>
      <c r="F215">
        <v>10</v>
      </c>
      <c r="G215">
        <f>AVERAGE(23,0,1,24)</f>
        <v>12</v>
      </c>
      <c r="H215">
        <v>2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30</v>
      </c>
      <c r="Q215">
        <v>60</v>
      </c>
      <c r="R215">
        <v>0</v>
      </c>
      <c r="S215">
        <v>10</v>
      </c>
    </row>
    <row r="216" spans="1:19" x14ac:dyDescent="0.25">
      <c r="A216" t="s">
        <v>19</v>
      </c>
      <c r="B216" t="s">
        <v>71</v>
      </c>
      <c r="C216" t="s">
        <v>72</v>
      </c>
      <c r="D216" s="3">
        <v>43658</v>
      </c>
      <c r="E216" t="s">
        <v>63</v>
      </c>
      <c r="F216">
        <v>13</v>
      </c>
      <c r="G216">
        <f>AVERAGE(2,0,6,24)</f>
        <v>8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75</v>
      </c>
      <c r="Q216">
        <v>25</v>
      </c>
      <c r="R216">
        <v>0</v>
      </c>
      <c r="S216">
        <v>0</v>
      </c>
    </row>
    <row r="217" spans="1:19" x14ac:dyDescent="0.25">
      <c r="A217" t="s">
        <v>19</v>
      </c>
      <c r="B217" t="s">
        <v>71</v>
      </c>
      <c r="C217" t="s">
        <v>72</v>
      </c>
      <c r="D217" s="3">
        <v>43658</v>
      </c>
      <c r="E217" t="s">
        <v>63</v>
      </c>
      <c r="F217">
        <v>16</v>
      </c>
      <c r="G217">
        <f>AVERAGE(21,0,24,24)</f>
        <v>17.25</v>
      </c>
      <c r="H217">
        <v>3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25</v>
      </c>
      <c r="Q217">
        <v>60</v>
      </c>
      <c r="R217">
        <v>0</v>
      </c>
      <c r="S217">
        <v>15</v>
      </c>
    </row>
    <row r="218" spans="1:19" x14ac:dyDescent="0.25">
      <c r="A218" t="s">
        <v>19</v>
      </c>
      <c r="B218" t="s">
        <v>71</v>
      </c>
      <c r="C218" t="s">
        <v>72</v>
      </c>
      <c r="D218" s="3">
        <v>43658</v>
      </c>
      <c r="E218" t="s">
        <v>63</v>
      </c>
      <c r="F218">
        <v>19</v>
      </c>
      <c r="G218">
        <f>AVERAGE(2,0,21,24)</f>
        <v>11.75</v>
      </c>
      <c r="H218">
        <v>3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80</v>
      </c>
      <c r="Q218">
        <v>20</v>
      </c>
      <c r="R218">
        <v>0</v>
      </c>
      <c r="S218">
        <v>0</v>
      </c>
    </row>
    <row r="219" spans="1:19" x14ac:dyDescent="0.25">
      <c r="A219" t="s">
        <v>19</v>
      </c>
      <c r="B219" t="s">
        <v>71</v>
      </c>
      <c r="C219" t="s">
        <v>72</v>
      </c>
      <c r="D219" s="3">
        <v>43658</v>
      </c>
      <c r="E219" t="s">
        <v>63</v>
      </c>
      <c r="F219">
        <v>22</v>
      </c>
      <c r="G219">
        <f>AVERAGE(3,0,4,24)</f>
        <v>7.75</v>
      </c>
      <c r="H219">
        <v>2</v>
      </c>
      <c r="I219">
        <v>2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45</v>
      </c>
      <c r="Q219">
        <v>55</v>
      </c>
      <c r="R219">
        <v>0</v>
      </c>
      <c r="S219">
        <v>0</v>
      </c>
    </row>
    <row r="220" spans="1:19" x14ac:dyDescent="0.25">
      <c r="A220" t="s">
        <v>19</v>
      </c>
      <c r="B220" t="s">
        <v>71</v>
      </c>
      <c r="C220" t="s">
        <v>72</v>
      </c>
      <c r="D220" s="3">
        <v>43658</v>
      </c>
      <c r="E220" t="s">
        <v>63</v>
      </c>
      <c r="F220">
        <v>25</v>
      </c>
      <c r="G220">
        <f>AVERAGE(0,0,1,24)</f>
        <v>6.25</v>
      </c>
      <c r="H220">
        <v>4</v>
      </c>
      <c r="I220">
        <v>1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15</v>
      </c>
      <c r="Q220">
        <v>75</v>
      </c>
      <c r="R220">
        <v>10</v>
      </c>
      <c r="S220">
        <v>0</v>
      </c>
    </row>
    <row r="221" spans="1:19" x14ac:dyDescent="0.25">
      <c r="A221" t="s">
        <v>19</v>
      </c>
      <c r="B221" t="s">
        <v>71</v>
      </c>
      <c r="C221" t="s">
        <v>72</v>
      </c>
      <c r="D221" s="3">
        <v>43658</v>
      </c>
      <c r="E221" t="s">
        <v>63</v>
      </c>
      <c r="F221">
        <v>28</v>
      </c>
      <c r="G221">
        <f>AVERAGE(2,0,2,24)</f>
        <v>7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45</v>
      </c>
      <c r="Q221">
        <v>50</v>
      </c>
      <c r="R221">
        <v>5</v>
      </c>
      <c r="S221">
        <v>0</v>
      </c>
    </row>
    <row r="222" spans="1:19" x14ac:dyDescent="0.25">
      <c r="A222" t="s">
        <v>45</v>
      </c>
      <c r="B222" t="s">
        <v>71</v>
      </c>
      <c r="C222" t="s">
        <v>74</v>
      </c>
      <c r="D222" s="3" t="s">
        <v>75</v>
      </c>
      <c r="E222" t="s">
        <v>23</v>
      </c>
      <c r="F222">
        <v>1</v>
      </c>
      <c r="G222">
        <f>AVERAGE(0,0,5,0)</f>
        <v>1.25</v>
      </c>
      <c r="H222">
        <v>5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40</v>
      </c>
      <c r="Q222">
        <v>60</v>
      </c>
      <c r="R222">
        <v>0</v>
      </c>
      <c r="S222">
        <v>0</v>
      </c>
    </row>
    <row r="223" spans="1:19" x14ac:dyDescent="0.25">
      <c r="A223" t="s">
        <v>45</v>
      </c>
      <c r="B223" t="s">
        <v>71</v>
      </c>
      <c r="C223" t="s">
        <v>74</v>
      </c>
      <c r="D223" s="3" t="s">
        <v>75</v>
      </c>
      <c r="E223" t="s">
        <v>23</v>
      </c>
      <c r="F223">
        <v>4</v>
      </c>
      <c r="G223">
        <f>AVERAGE(0,0,1,0)</f>
        <v>0.25</v>
      </c>
      <c r="H223">
        <v>3</v>
      </c>
      <c r="I223">
        <v>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75</v>
      </c>
      <c r="Q223">
        <v>25</v>
      </c>
      <c r="R223">
        <v>0</v>
      </c>
      <c r="S223">
        <v>0</v>
      </c>
    </row>
    <row r="224" spans="1:19" x14ac:dyDescent="0.25">
      <c r="A224" t="s">
        <v>45</v>
      </c>
      <c r="B224" t="s">
        <v>71</v>
      </c>
      <c r="C224" t="s">
        <v>74</v>
      </c>
      <c r="D224" s="3" t="s">
        <v>75</v>
      </c>
      <c r="E224" t="s">
        <v>23</v>
      </c>
      <c r="F224">
        <v>7</v>
      </c>
      <c r="G224">
        <v>0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30</v>
      </c>
      <c r="Q224">
        <v>70</v>
      </c>
      <c r="R224">
        <v>0</v>
      </c>
      <c r="S224">
        <v>0</v>
      </c>
    </row>
    <row r="225" spans="1:20" x14ac:dyDescent="0.25">
      <c r="A225" t="s">
        <v>45</v>
      </c>
      <c r="B225" t="s">
        <v>71</v>
      </c>
      <c r="C225" t="s">
        <v>74</v>
      </c>
      <c r="D225" s="3" t="s">
        <v>75</v>
      </c>
      <c r="E225" t="s">
        <v>23</v>
      </c>
      <c r="F225">
        <v>10</v>
      </c>
      <c r="G225">
        <v>0</v>
      </c>
      <c r="H225">
        <v>0</v>
      </c>
      <c r="I225">
        <v>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80</v>
      </c>
      <c r="Q225">
        <v>20</v>
      </c>
      <c r="R225">
        <v>0</v>
      </c>
      <c r="S225">
        <v>0</v>
      </c>
    </row>
    <row r="226" spans="1:20" x14ac:dyDescent="0.25">
      <c r="A226" t="s">
        <v>45</v>
      </c>
      <c r="B226" t="s">
        <v>71</v>
      </c>
      <c r="C226" t="s">
        <v>74</v>
      </c>
      <c r="D226" s="3" t="s">
        <v>75</v>
      </c>
      <c r="E226" t="s">
        <v>23</v>
      </c>
      <c r="F226">
        <v>13</v>
      </c>
      <c r="G226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15</v>
      </c>
      <c r="Q226">
        <v>85</v>
      </c>
      <c r="R226">
        <v>0</v>
      </c>
      <c r="S226">
        <v>0</v>
      </c>
    </row>
    <row r="227" spans="1:20" x14ac:dyDescent="0.25">
      <c r="A227" t="s">
        <v>45</v>
      </c>
      <c r="B227" t="s">
        <v>71</v>
      </c>
      <c r="C227" t="s">
        <v>74</v>
      </c>
      <c r="D227" s="3" t="s">
        <v>75</v>
      </c>
      <c r="E227" t="s">
        <v>23</v>
      </c>
      <c r="F227">
        <v>16</v>
      </c>
      <c r="G227">
        <v>0</v>
      </c>
      <c r="H227">
        <v>2</v>
      </c>
      <c r="I227">
        <v>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90</v>
      </c>
      <c r="R227">
        <v>0</v>
      </c>
      <c r="S227">
        <v>0</v>
      </c>
    </row>
    <row r="228" spans="1:20" x14ac:dyDescent="0.25">
      <c r="A228" t="s">
        <v>45</v>
      </c>
      <c r="B228" t="s">
        <v>71</v>
      </c>
      <c r="C228" t="s">
        <v>74</v>
      </c>
      <c r="D228" s="3" t="s">
        <v>75</v>
      </c>
      <c r="E228" t="s">
        <v>23</v>
      </c>
      <c r="F228">
        <v>19</v>
      </c>
      <c r="G228">
        <v>0</v>
      </c>
      <c r="H228">
        <v>2</v>
      </c>
      <c r="I228">
        <v>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45</v>
      </c>
      <c r="Q228">
        <v>55</v>
      </c>
      <c r="R228">
        <v>0</v>
      </c>
      <c r="S228">
        <v>0</v>
      </c>
    </row>
    <row r="229" spans="1:20" x14ac:dyDescent="0.25">
      <c r="A229" t="s">
        <v>45</v>
      </c>
      <c r="B229" t="s">
        <v>71</v>
      </c>
      <c r="C229" t="s">
        <v>74</v>
      </c>
      <c r="D229" s="3" t="s">
        <v>75</v>
      </c>
      <c r="E229" t="s">
        <v>23</v>
      </c>
      <c r="F229">
        <v>22</v>
      </c>
      <c r="G229">
        <v>0</v>
      </c>
      <c r="H229">
        <v>2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90</v>
      </c>
      <c r="Q229">
        <v>10</v>
      </c>
      <c r="R229">
        <v>0</v>
      </c>
      <c r="S229">
        <v>0</v>
      </c>
    </row>
    <row r="230" spans="1:20" x14ac:dyDescent="0.25">
      <c r="A230" t="s">
        <v>45</v>
      </c>
      <c r="B230" t="s">
        <v>71</v>
      </c>
      <c r="C230" t="s">
        <v>74</v>
      </c>
      <c r="D230" s="3" t="s">
        <v>75</v>
      </c>
      <c r="E230" t="s">
        <v>23</v>
      </c>
      <c r="F230">
        <v>25</v>
      </c>
      <c r="G230">
        <v>0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50</v>
      </c>
      <c r="Q230">
        <v>50</v>
      </c>
      <c r="R230">
        <v>0</v>
      </c>
      <c r="S230">
        <v>0</v>
      </c>
    </row>
    <row r="231" spans="1:20" x14ac:dyDescent="0.25">
      <c r="A231" t="s">
        <v>45</v>
      </c>
      <c r="B231" t="s">
        <v>71</v>
      </c>
      <c r="C231" t="s">
        <v>74</v>
      </c>
      <c r="D231" s="3" t="s">
        <v>75</v>
      </c>
      <c r="E231" t="s">
        <v>23</v>
      </c>
      <c r="F231">
        <v>28</v>
      </c>
      <c r="G231">
        <v>0</v>
      </c>
      <c r="H231">
        <v>2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15</v>
      </c>
      <c r="Q231">
        <v>80</v>
      </c>
      <c r="R231">
        <v>5</v>
      </c>
      <c r="S231">
        <v>0</v>
      </c>
    </row>
    <row r="232" spans="1:20" x14ac:dyDescent="0.25">
      <c r="A232" t="s">
        <v>32</v>
      </c>
      <c r="B232" t="s">
        <v>71</v>
      </c>
      <c r="C232" t="s">
        <v>76</v>
      </c>
      <c r="D232" s="3" t="s">
        <v>77</v>
      </c>
      <c r="E232" t="s">
        <v>63</v>
      </c>
      <c r="F232">
        <v>1</v>
      </c>
      <c r="G232">
        <v>24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100</v>
      </c>
    </row>
    <row r="233" spans="1:20" x14ac:dyDescent="0.25">
      <c r="A233" t="s">
        <v>32</v>
      </c>
      <c r="B233" t="s">
        <v>71</v>
      </c>
      <c r="C233" t="s">
        <v>76</v>
      </c>
      <c r="D233" s="3" t="s">
        <v>77</v>
      </c>
      <c r="E233" t="s">
        <v>63</v>
      </c>
      <c r="F233">
        <v>4</v>
      </c>
      <c r="G233">
        <v>24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100</v>
      </c>
    </row>
    <row r="234" spans="1:20" x14ac:dyDescent="0.25">
      <c r="A234" t="s">
        <v>32</v>
      </c>
      <c r="B234" t="s">
        <v>71</v>
      </c>
      <c r="C234" t="s">
        <v>76</v>
      </c>
      <c r="D234" s="3" t="s">
        <v>77</v>
      </c>
      <c r="E234" t="s">
        <v>63</v>
      </c>
      <c r="F234">
        <v>7</v>
      </c>
      <c r="G234">
        <v>24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95</v>
      </c>
    </row>
    <row r="235" spans="1:20" x14ac:dyDescent="0.25">
      <c r="A235" t="s">
        <v>32</v>
      </c>
      <c r="B235" t="s">
        <v>71</v>
      </c>
      <c r="C235" t="s">
        <v>76</v>
      </c>
      <c r="D235" s="3" t="s">
        <v>77</v>
      </c>
      <c r="E235" t="s">
        <v>63</v>
      </c>
      <c r="F235">
        <v>10</v>
      </c>
      <c r="G235">
        <v>24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100</v>
      </c>
    </row>
    <row r="236" spans="1:20" x14ac:dyDescent="0.25">
      <c r="A236" t="s">
        <v>32</v>
      </c>
      <c r="B236" t="s">
        <v>71</v>
      </c>
      <c r="C236" t="s">
        <v>76</v>
      </c>
      <c r="D236" s="3" t="s">
        <v>77</v>
      </c>
      <c r="E236" t="s">
        <v>63</v>
      </c>
      <c r="F236">
        <v>13</v>
      </c>
      <c r="G236">
        <v>24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95</v>
      </c>
      <c r="T236" t="s">
        <v>78</v>
      </c>
    </row>
    <row r="237" spans="1:20" x14ac:dyDescent="0.25">
      <c r="A237" t="s">
        <v>32</v>
      </c>
      <c r="B237" t="s">
        <v>71</v>
      </c>
      <c r="C237" t="s">
        <v>76</v>
      </c>
      <c r="D237" s="3" t="s">
        <v>77</v>
      </c>
      <c r="E237" t="s">
        <v>63</v>
      </c>
      <c r="F237">
        <v>16</v>
      </c>
      <c r="G237">
        <v>24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100</v>
      </c>
    </row>
    <row r="238" spans="1:20" x14ac:dyDescent="0.25">
      <c r="A238" t="s">
        <v>32</v>
      </c>
      <c r="B238" t="s">
        <v>71</v>
      </c>
      <c r="C238" t="s">
        <v>76</v>
      </c>
      <c r="D238" s="3" t="s">
        <v>77</v>
      </c>
      <c r="E238" t="s">
        <v>63</v>
      </c>
      <c r="F238">
        <v>19</v>
      </c>
      <c r="G238">
        <v>24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100</v>
      </c>
    </row>
    <row r="239" spans="1:20" x14ac:dyDescent="0.25">
      <c r="A239" t="s">
        <v>32</v>
      </c>
      <c r="B239" t="s">
        <v>71</v>
      </c>
      <c r="C239" t="s">
        <v>76</v>
      </c>
      <c r="D239" s="3" t="s">
        <v>77</v>
      </c>
      <c r="E239" t="s">
        <v>63</v>
      </c>
      <c r="F239">
        <v>22</v>
      </c>
      <c r="G239">
        <v>24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100</v>
      </c>
    </row>
    <row r="240" spans="1:20" x14ac:dyDescent="0.25">
      <c r="A240" t="s">
        <v>32</v>
      </c>
      <c r="B240" t="s">
        <v>71</v>
      </c>
      <c r="C240" t="s">
        <v>76</v>
      </c>
      <c r="D240" s="3" t="s">
        <v>77</v>
      </c>
      <c r="E240" t="s">
        <v>63</v>
      </c>
      <c r="F240">
        <v>25</v>
      </c>
      <c r="G240">
        <v>24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</v>
      </c>
      <c r="R240">
        <v>0</v>
      </c>
      <c r="S240">
        <v>95</v>
      </c>
    </row>
    <row r="241" spans="1:20" x14ac:dyDescent="0.25">
      <c r="A241" t="s">
        <v>32</v>
      </c>
      <c r="B241" t="s">
        <v>71</v>
      </c>
      <c r="C241" t="s">
        <v>76</v>
      </c>
      <c r="D241" s="3" t="s">
        <v>77</v>
      </c>
      <c r="E241" t="s">
        <v>63</v>
      </c>
      <c r="F241">
        <v>28</v>
      </c>
      <c r="G241">
        <v>24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5</v>
      </c>
      <c r="P241">
        <v>0</v>
      </c>
      <c r="Q241">
        <v>0</v>
      </c>
      <c r="R241">
        <v>0</v>
      </c>
      <c r="S241">
        <v>80</v>
      </c>
      <c r="T241" t="s">
        <v>57</v>
      </c>
    </row>
    <row r="242" spans="1:20" x14ac:dyDescent="0.25">
      <c r="A242" t="s">
        <v>45</v>
      </c>
      <c r="B242" t="s">
        <v>79</v>
      </c>
      <c r="C242" t="s">
        <v>80</v>
      </c>
      <c r="D242" s="3" t="s">
        <v>84</v>
      </c>
      <c r="E242" t="s">
        <v>81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80</v>
      </c>
      <c r="Q242">
        <v>20</v>
      </c>
      <c r="R242">
        <v>0</v>
      </c>
      <c r="S242">
        <v>0</v>
      </c>
    </row>
    <row r="243" spans="1:20" x14ac:dyDescent="0.25">
      <c r="A243" t="s">
        <v>45</v>
      </c>
      <c r="B243" t="s">
        <v>79</v>
      </c>
      <c r="C243" t="s">
        <v>80</v>
      </c>
      <c r="D243" s="3" t="s">
        <v>84</v>
      </c>
      <c r="E243" t="s">
        <v>81</v>
      </c>
      <c r="F243">
        <v>4</v>
      </c>
      <c r="G243">
        <v>0</v>
      </c>
      <c r="H243">
        <v>1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85</v>
      </c>
      <c r="Q243">
        <v>15</v>
      </c>
      <c r="R243">
        <v>0</v>
      </c>
      <c r="S243">
        <v>0</v>
      </c>
    </row>
    <row r="244" spans="1:20" x14ac:dyDescent="0.25">
      <c r="A244" t="s">
        <v>45</v>
      </c>
      <c r="B244" t="s">
        <v>79</v>
      </c>
      <c r="C244" t="s">
        <v>80</v>
      </c>
      <c r="D244" s="3" t="s">
        <v>84</v>
      </c>
      <c r="E244" t="s">
        <v>81</v>
      </c>
      <c r="F244">
        <v>7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45</v>
      </c>
      <c r="Q244">
        <v>55</v>
      </c>
      <c r="R244">
        <v>0</v>
      </c>
      <c r="S244">
        <v>0</v>
      </c>
    </row>
    <row r="245" spans="1:20" x14ac:dyDescent="0.25">
      <c r="A245" t="s">
        <v>45</v>
      </c>
      <c r="B245" t="s">
        <v>79</v>
      </c>
      <c r="C245" t="s">
        <v>80</v>
      </c>
      <c r="D245" s="3" t="s">
        <v>84</v>
      </c>
      <c r="E245" t="s">
        <v>81</v>
      </c>
      <c r="F245">
        <v>10</v>
      </c>
      <c r="G245">
        <v>0</v>
      </c>
      <c r="H245">
        <v>4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90</v>
      </c>
      <c r="Q245">
        <v>10</v>
      </c>
      <c r="R245">
        <v>0</v>
      </c>
      <c r="S245">
        <v>0</v>
      </c>
    </row>
    <row r="246" spans="1:20" x14ac:dyDescent="0.25">
      <c r="A246" t="s">
        <v>45</v>
      </c>
      <c r="B246" t="s">
        <v>79</v>
      </c>
      <c r="C246" t="s">
        <v>80</v>
      </c>
      <c r="D246" s="3" t="s">
        <v>84</v>
      </c>
      <c r="E246" t="s">
        <v>81</v>
      </c>
      <c r="F246">
        <v>13</v>
      </c>
      <c r="G246">
        <v>0</v>
      </c>
      <c r="H246">
        <v>3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75</v>
      </c>
      <c r="Q246">
        <v>25</v>
      </c>
      <c r="R246">
        <v>0</v>
      </c>
      <c r="S246">
        <v>0</v>
      </c>
    </row>
    <row r="247" spans="1:20" x14ac:dyDescent="0.25">
      <c r="A247" t="s">
        <v>45</v>
      </c>
      <c r="B247" t="s">
        <v>79</v>
      </c>
      <c r="C247" t="s">
        <v>80</v>
      </c>
      <c r="D247" s="3" t="s">
        <v>84</v>
      </c>
      <c r="E247" t="s">
        <v>81</v>
      </c>
      <c r="F247">
        <v>16</v>
      </c>
      <c r="G247">
        <v>0</v>
      </c>
      <c r="H247">
        <v>3</v>
      </c>
      <c r="I247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85</v>
      </c>
      <c r="Q247">
        <v>15</v>
      </c>
      <c r="R247">
        <v>0</v>
      </c>
      <c r="S247">
        <v>0</v>
      </c>
    </row>
    <row r="248" spans="1:20" x14ac:dyDescent="0.25">
      <c r="A248" t="s">
        <v>45</v>
      </c>
      <c r="B248" t="s">
        <v>79</v>
      </c>
      <c r="C248" t="s">
        <v>80</v>
      </c>
      <c r="D248" s="3" t="s">
        <v>84</v>
      </c>
      <c r="E248" t="s">
        <v>81</v>
      </c>
      <c r="F248">
        <v>19</v>
      </c>
      <c r="G248">
        <v>0</v>
      </c>
      <c r="H248">
        <v>2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90</v>
      </c>
      <c r="Q248">
        <v>10</v>
      </c>
      <c r="R248">
        <v>0</v>
      </c>
      <c r="S248">
        <v>0</v>
      </c>
    </row>
    <row r="249" spans="1:20" x14ac:dyDescent="0.25">
      <c r="A249" t="s">
        <v>45</v>
      </c>
      <c r="B249" t="s">
        <v>79</v>
      </c>
      <c r="C249" t="s">
        <v>80</v>
      </c>
      <c r="D249" s="3" t="s">
        <v>84</v>
      </c>
      <c r="E249" t="s">
        <v>81</v>
      </c>
      <c r="F249">
        <v>22</v>
      </c>
      <c r="G249">
        <v>0</v>
      </c>
      <c r="H249">
        <v>4</v>
      </c>
      <c r="I249">
        <v>1</v>
      </c>
      <c r="J249">
        <v>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90</v>
      </c>
      <c r="Q249">
        <v>10</v>
      </c>
      <c r="R249">
        <v>0</v>
      </c>
      <c r="S249">
        <v>0</v>
      </c>
    </row>
    <row r="250" spans="1:20" x14ac:dyDescent="0.25">
      <c r="A250" t="s">
        <v>45</v>
      </c>
      <c r="B250" t="s">
        <v>79</v>
      </c>
      <c r="C250" t="s">
        <v>80</v>
      </c>
      <c r="D250" s="3" t="s">
        <v>84</v>
      </c>
      <c r="E250" t="s">
        <v>81</v>
      </c>
      <c r="F250">
        <v>25</v>
      </c>
      <c r="G250">
        <v>0</v>
      </c>
      <c r="H250">
        <v>3</v>
      </c>
      <c r="I250">
        <v>3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95</v>
      </c>
      <c r="Q250">
        <v>5</v>
      </c>
      <c r="R250">
        <v>0</v>
      </c>
      <c r="S250">
        <v>0</v>
      </c>
    </row>
    <row r="251" spans="1:20" x14ac:dyDescent="0.25">
      <c r="A251" t="s">
        <v>45</v>
      </c>
      <c r="B251" t="s">
        <v>79</v>
      </c>
      <c r="C251" t="s">
        <v>80</v>
      </c>
      <c r="D251" s="3" t="s">
        <v>84</v>
      </c>
      <c r="E251" t="s">
        <v>81</v>
      </c>
      <c r="F251">
        <v>28</v>
      </c>
      <c r="G251">
        <v>0</v>
      </c>
      <c r="H251">
        <v>2</v>
      </c>
      <c r="I251">
        <v>3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65</v>
      </c>
      <c r="Q251">
        <v>35</v>
      </c>
      <c r="R251">
        <v>0</v>
      </c>
      <c r="S251">
        <v>0</v>
      </c>
    </row>
    <row r="252" spans="1:20" x14ac:dyDescent="0.25">
      <c r="A252" t="s">
        <v>45</v>
      </c>
      <c r="B252" t="s">
        <v>79</v>
      </c>
      <c r="C252" t="s">
        <v>82</v>
      </c>
      <c r="D252" s="3" t="s">
        <v>83</v>
      </c>
      <c r="E252" t="s">
        <v>81</v>
      </c>
      <c r="F252">
        <v>1</v>
      </c>
      <c r="G252">
        <f>AVERAGE(0,0,7,0)</f>
        <v>1.75</v>
      </c>
      <c r="H252">
        <v>3</v>
      </c>
      <c r="I252">
        <v>2</v>
      </c>
      <c r="J252">
        <v>1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60</v>
      </c>
      <c r="Q252">
        <v>10</v>
      </c>
      <c r="R252">
        <v>0</v>
      </c>
      <c r="S252">
        <v>30</v>
      </c>
    </row>
    <row r="253" spans="1:20" x14ac:dyDescent="0.25">
      <c r="A253" t="s">
        <v>45</v>
      </c>
      <c r="B253" t="s">
        <v>79</v>
      </c>
      <c r="C253" t="s">
        <v>82</v>
      </c>
      <c r="D253" s="3" t="s">
        <v>83</v>
      </c>
      <c r="E253" t="s">
        <v>81</v>
      </c>
      <c r="F253">
        <v>4</v>
      </c>
      <c r="G253">
        <v>0</v>
      </c>
      <c r="H253">
        <v>2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95</v>
      </c>
      <c r="Q253">
        <v>5</v>
      </c>
      <c r="R253">
        <v>0</v>
      </c>
      <c r="S253">
        <v>0</v>
      </c>
    </row>
    <row r="254" spans="1:20" x14ac:dyDescent="0.25">
      <c r="A254" t="s">
        <v>45</v>
      </c>
      <c r="B254" t="s">
        <v>79</v>
      </c>
      <c r="C254" t="s">
        <v>82</v>
      </c>
      <c r="D254" s="3" t="s">
        <v>83</v>
      </c>
      <c r="E254" t="s">
        <v>81</v>
      </c>
      <c r="F254">
        <v>7</v>
      </c>
      <c r="G254">
        <v>0</v>
      </c>
      <c r="H254">
        <v>2</v>
      </c>
      <c r="I254">
        <v>1</v>
      </c>
      <c r="J254">
        <v>2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40</v>
      </c>
      <c r="Q254">
        <v>60</v>
      </c>
      <c r="R254">
        <v>0</v>
      </c>
      <c r="S254">
        <v>0</v>
      </c>
    </row>
    <row r="255" spans="1:20" x14ac:dyDescent="0.25">
      <c r="A255" t="s">
        <v>45</v>
      </c>
      <c r="B255" t="s">
        <v>79</v>
      </c>
      <c r="C255" t="s">
        <v>82</v>
      </c>
      <c r="D255" s="3" t="s">
        <v>83</v>
      </c>
      <c r="E255" t="s">
        <v>81</v>
      </c>
      <c r="F255">
        <v>10</v>
      </c>
      <c r="G255">
        <v>0</v>
      </c>
      <c r="H255">
        <v>1</v>
      </c>
      <c r="I255">
        <v>2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55</v>
      </c>
      <c r="Q255">
        <v>30</v>
      </c>
      <c r="R255">
        <v>0</v>
      </c>
      <c r="S255">
        <v>0</v>
      </c>
    </row>
    <row r="256" spans="1:20" x14ac:dyDescent="0.25">
      <c r="A256" t="s">
        <v>45</v>
      </c>
      <c r="B256" t="s">
        <v>79</v>
      </c>
      <c r="C256" t="s">
        <v>82</v>
      </c>
      <c r="D256" s="3" t="s">
        <v>83</v>
      </c>
      <c r="E256" t="s">
        <v>81</v>
      </c>
      <c r="F256">
        <v>13</v>
      </c>
      <c r="G256">
        <v>0</v>
      </c>
      <c r="H256">
        <v>3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80</v>
      </c>
      <c r="Q256">
        <v>20</v>
      </c>
      <c r="R256">
        <v>0</v>
      </c>
      <c r="S256">
        <v>0</v>
      </c>
    </row>
    <row r="257" spans="1:19" x14ac:dyDescent="0.25">
      <c r="A257" t="s">
        <v>45</v>
      </c>
      <c r="B257" t="s">
        <v>79</v>
      </c>
      <c r="C257" t="s">
        <v>82</v>
      </c>
      <c r="D257" s="3" t="s">
        <v>83</v>
      </c>
      <c r="E257" t="s">
        <v>81</v>
      </c>
      <c r="F257">
        <v>16</v>
      </c>
      <c r="G257">
        <v>0</v>
      </c>
      <c r="H257">
        <v>3</v>
      </c>
      <c r="I257">
        <v>2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80</v>
      </c>
      <c r="Q257">
        <v>20</v>
      </c>
      <c r="R257">
        <v>0</v>
      </c>
      <c r="S257">
        <v>0</v>
      </c>
    </row>
    <row r="258" spans="1:19" x14ac:dyDescent="0.25">
      <c r="A258" t="s">
        <v>45</v>
      </c>
      <c r="B258" t="s">
        <v>79</v>
      </c>
      <c r="C258" t="s">
        <v>82</v>
      </c>
      <c r="D258" s="3" t="s">
        <v>83</v>
      </c>
      <c r="E258" t="s">
        <v>81</v>
      </c>
      <c r="F258">
        <v>19</v>
      </c>
      <c r="G258">
        <v>0</v>
      </c>
      <c r="H258">
        <v>4</v>
      </c>
      <c r="I258">
        <v>1</v>
      </c>
      <c r="J258">
        <v>3</v>
      </c>
      <c r="K258">
        <v>4</v>
      </c>
      <c r="L258">
        <v>1</v>
      </c>
      <c r="M258">
        <v>0</v>
      </c>
      <c r="N258">
        <v>0</v>
      </c>
      <c r="O258">
        <v>0</v>
      </c>
      <c r="P258">
        <v>10</v>
      </c>
      <c r="Q258">
        <v>90</v>
      </c>
      <c r="R258">
        <v>0</v>
      </c>
      <c r="S258">
        <v>0</v>
      </c>
    </row>
    <row r="259" spans="1:19" x14ac:dyDescent="0.25">
      <c r="A259" t="s">
        <v>45</v>
      </c>
      <c r="B259" t="s">
        <v>79</v>
      </c>
      <c r="C259" t="s">
        <v>82</v>
      </c>
      <c r="D259" s="3" t="s">
        <v>83</v>
      </c>
      <c r="E259" t="s">
        <v>81</v>
      </c>
      <c r="F259">
        <v>22</v>
      </c>
      <c r="G259">
        <v>0</v>
      </c>
      <c r="H259">
        <v>2</v>
      </c>
      <c r="I259">
        <v>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90</v>
      </c>
      <c r="Q259">
        <v>10</v>
      </c>
      <c r="R259">
        <v>0</v>
      </c>
      <c r="S259">
        <v>0</v>
      </c>
    </row>
    <row r="260" spans="1:19" x14ac:dyDescent="0.25">
      <c r="A260" t="s">
        <v>45</v>
      </c>
      <c r="B260" t="s">
        <v>79</v>
      </c>
      <c r="C260" t="s">
        <v>82</v>
      </c>
      <c r="D260" s="3" t="s">
        <v>83</v>
      </c>
      <c r="E260" t="s">
        <v>81</v>
      </c>
      <c r="F260">
        <v>25</v>
      </c>
      <c r="G260">
        <v>0</v>
      </c>
      <c r="H260">
        <v>1</v>
      </c>
      <c r="I260">
        <v>3</v>
      </c>
      <c r="J260">
        <v>3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70</v>
      </c>
      <c r="Q260">
        <v>30</v>
      </c>
      <c r="R260">
        <v>0</v>
      </c>
      <c r="S260">
        <v>0</v>
      </c>
    </row>
    <row r="261" spans="1:19" x14ac:dyDescent="0.25">
      <c r="A261" t="s">
        <v>45</v>
      </c>
      <c r="B261" t="s">
        <v>79</v>
      </c>
      <c r="C261" t="s">
        <v>82</v>
      </c>
      <c r="D261" s="3" t="s">
        <v>83</v>
      </c>
      <c r="E261" t="s">
        <v>81</v>
      </c>
      <c r="F261">
        <v>28</v>
      </c>
      <c r="G261">
        <f>AVERAGE(0,0,2,0)</f>
        <v>0.5</v>
      </c>
      <c r="H261">
        <v>4</v>
      </c>
      <c r="I261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85</v>
      </c>
      <c r="Q261">
        <v>15</v>
      </c>
      <c r="R261">
        <v>0</v>
      </c>
      <c r="S261">
        <v>0</v>
      </c>
    </row>
    <row r="262" spans="1:19" x14ac:dyDescent="0.25">
      <c r="A262" t="s">
        <v>45</v>
      </c>
      <c r="B262" t="s">
        <v>79</v>
      </c>
      <c r="C262" t="s">
        <v>85</v>
      </c>
      <c r="D262" s="3" t="s">
        <v>86</v>
      </c>
      <c r="E262" t="s">
        <v>23</v>
      </c>
      <c r="F262">
        <v>1</v>
      </c>
      <c r="G262">
        <f>AVERAGE(12,0,0,0)</f>
        <v>3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85</v>
      </c>
      <c r="Q262">
        <v>15</v>
      </c>
      <c r="R262">
        <v>0</v>
      </c>
      <c r="S262">
        <v>0</v>
      </c>
    </row>
    <row r="263" spans="1:19" x14ac:dyDescent="0.25">
      <c r="A263" t="s">
        <v>45</v>
      </c>
      <c r="B263" t="s">
        <v>79</v>
      </c>
      <c r="C263" t="s">
        <v>85</v>
      </c>
      <c r="D263" s="3" t="s">
        <v>86</v>
      </c>
      <c r="E263" t="s">
        <v>23</v>
      </c>
      <c r="F263">
        <v>4</v>
      </c>
      <c r="G263">
        <v>0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80</v>
      </c>
      <c r="Q263">
        <v>20</v>
      </c>
      <c r="R263">
        <v>0</v>
      </c>
      <c r="S263">
        <v>0</v>
      </c>
    </row>
    <row r="264" spans="1:19" x14ac:dyDescent="0.25">
      <c r="A264" t="s">
        <v>45</v>
      </c>
      <c r="B264" t="s">
        <v>79</v>
      </c>
      <c r="C264" t="s">
        <v>85</v>
      </c>
      <c r="D264" s="3" t="s">
        <v>86</v>
      </c>
      <c r="E264" t="s">
        <v>23</v>
      </c>
      <c r="F264">
        <v>7</v>
      </c>
      <c r="G264">
        <v>0</v>
      </c>
      <c r="H264">
        <v>3</v>
      </c>
      <c r="I264">
        <v>3</v>
      </c>
      <c r="J264">
        <v>1</v>
      </c>
      <c r="K264">
        <v>3</v>
      </c>
      <c r="L264">
        <v>0</v>
      </c>
      <c r="M264">
        <v>0</v>
      </c>
      <c r="N264">
        <v>0</v>
      </c>
      <c r="O264">
        <v>0</v>
      </c>
      <c r="P264">
        <v>70</v>
      </c>
      <c r="Q264">
        <v>30</v>
      </c>
      <c r="R264">
        <v>0</v>
      </c>
      <c r="S264">
        <v>0</v>
      </c>
    </row>
    <row r="265" spans="1:19" x14ac:dyDescent="0.25">
      <c r="A265" t="s">
        <v>45</v>
      </c>
      <c r="B265" t="s">
        <v>79</v>
      </c>
      <c r="C265" t="s">
        <v>85</v>
      </c>
      <c r="D265" s="3" t="s">
        <v>86</v>
      </c>
      <c r="E265" t="s">
        <v>23</v>
      </c>
      <c r="F265">
        <v>10</v>
      </c>
      <c r="G265">
        <v>0</v>
      </c>
      <c r="H265">
        <v>1</v>
      </c>
      <c r="I265">
        <v>1</v>
      </c>
      <c r="J265">
        <v>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85</v>
      </c>
      <c r="Q265">
        <v>15</v>
      </c>
      <c r="R265">
        <v>0</v>
      </c>
      <c r="S265">
        <v>0</v>
      </c>
    </row>
    <row r="266" spans="1:19" x14ac:dyDescent="0.25">
      <c r="A266" t="s">
        <v>45</v>
      </c>
      <c r="B266" t="s">
        <v>79</v>
      </c>
      <c r="C266" t="s">
        <v>85</v>
      </c>
      <c r="D266" s="3" t="s">
        <v>86</v>
      </c>
      <c r="E266" t="s">
        <v>23</v>
      </c>
      <c r="F266">
        <v>13</v>
      </c>
      <c r="G266">
        <v>0</v>
      </c>
      <c r="H266">
        <v>1</v>
      </c>
      <c r="I266">
        <v>2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15</v>
      </c>
      <c r="P266">
        <v>85</v>
      </c>
      <c r="Q266">
        <v>0</v>
      </c>
      <c r="R266">
        <v>0</v>
      </c>
      <c r="S266">
        <v>0</v>
      </c>
    </row>
    <row r="267" spans="1:19" x14ac:dyDescent="0.25">
      <c r="A267" t="s">
        <v>45</v>
      </c>
      <c r="B267" t="s">
        <v>79</v>
      </c>
      <c r="C267" t="s">
        <v>85</v>
      </c>
      <c r="D267" s="3" t="s">
        <v>86</v>
      </c>
      <c r="E267" t="s">
        <v>23</v>
      </c>
      <c r="F267">
        <v>16</v>
      </c>
      <c r="G267">
        <v>0</v>
      </c>
      <c r="H267">
        <v>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10</v>
      </c>
      <c r="P267">
        <v>85</v>
      </c>
      <c r="Q267">
        <v>5</v>
      </c>
      <c r="R267">
        <v>0</v>
      </c>
      <c r="S267">
        <v>0</v>
      </c>
    </row>
    <row r="268" spans="1:19" x14ac:dyDescent="0.25">
      <c r="A268" t="s">
        <v>45</v>
      </c>
      <c r="B268" t="s">
        <v>79</v>
      </c>
      <c r="C268" t="s">
        <v>85</v>
      </c>
      <c r="D268" s="3" t="s">
        <v>86</v>
      </c>
      <c r="E268" t="s">
        <v>23</v>
      </c>
      <c r="F268">
        <v>19</v>
      </c>
      <c r="G268">
        <v>0</v>
      </c>
      <c r="H268">
        <v>0</v>
      </c>
      <c r="I268">
        <v>3</v>
      </c>
      <c r="J268">
        <v>3</v>
      </c>
      <c r="K268">
        <v>1</v>
      </c>
      <c r="L268">
        <v>2</v>
      </c>
      <c r="M268">
        <v>1</v>
      </c>
      <c r="N268">
        <v>0</v>
      </c>
      <c r="O268">
        <v>0</v>
      </c>
      <c r="P268">
        <v>30</v>
      </c>
      <c r="Q268">
        <v>70</v>
      </c>
      <c r="R268">
        <v>0</v>
      </c>
      <c r="S268">
        <v>0</v>
      </c>
    </row>
    <row r="269" spans="1:19" x14ac:dyDescent="0.25">
      <c r="A269" t="s">
        <v>45</v>
      </c>
      <c r="B269" t="s">
        <v>79</v>
      </c>
      <c r="C269" t="s">
        <v>85</v>
      </c>
      <c r="D269" s="3" t="s">
        <v>86</v>
      </c>
      <c r="E269" t="s">
        <v>23</v>
      </c>
      <c r="F269">
        <v>22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65</v>
      </c>
      <c r="Q269">
        <v>35</v>
      </c>
      <c r="R269">
        <v>0</v>
      </c>
      <c r="S269">
        <v>0</v>
      </c>
    </row>
    <row r="270" spans="1:19" x14ac:dyDescent="0.25">
      <c r="A270" t="s">
        <v>45</v>
      </c>
      <c r="B270" t="s">
        <v>79</v>
      </c>
      <c r="C270" t="s">
        <v>85</v>
      </c>
      <c r="D270" s="3" t="s">
        <v>86</v>
      </c>
      <c r="E270" t="s">
        <v>23</v>
      </c>
      <c r="F270">
        <v>25</v>
      </c>
      <c r="G270">
        <v>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90</v>
      </c>
      <c r="Q270">
        <v>10</v>
      </c>
      <c r="R270">
        <v>0</v>
      </c>
      <c r="S270">
        <v>0</v>
      </c>
    </row>
    <row r="271" spans="1:19" x14ac:dyDescent="0.25">
      <c r="A271" t="s">
        <v>45</v>
      </c>
      <c r="B271" t="s">
        <v>79</v>
      </c>
      <c r="C271" t="s">
        <v>85</v>
      </c>
      <c r="D271" s="3" t="s">
        <v>86</v>
      </c>
      <c r="E271" t="s">
        <v>23</v>
      </c>
      <c r="F271">
        <v>28</v>
      </c>
      <c r="G271">
        <v>0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5</v>
      </c>
      <c r="P271">
        <v>75</v>
      </c>
      <c r="Q271">
        <v>20</v>
      </c>
      <c r="R271">
        <v>0</v>
      </c>
      <c r="S271">
        <v>0</v>
      </c>
    </row>
    <row r="272" spans="1:19" x14ac:dyDescent="0.25">
      <c r="A272" t="s">
        <v>32</v>
      </c>
      <c r="B272" t="s">
        <v>79</v>
      </c>
      <c r="C272" t="s">
        <v>87</v>
      </c>
      <c r="D272" s="3" t="s">
        <v>88</v>
      </c>
      <c r="E272" t="s">
        <v>89</v>
      </c>
      <c r="F272">
        <v>1</v>
      </c>
      <c r="G272">
        <v>24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0</v>
      </c>
      <c r="P272">
        <v>0</v>
      </c>
      <c r="Q272">
        <v>0</v>
      </c>
      <c r="R272">
        <v>25</v>
      </c>
      <c r="S272">
        <v>70</v>
      </c>
    </row>
    <row r="273" spans="1:19" x14ac:dyDescent="0.25">
      <c r="A273" t="s">
        <v>32</v>
      </c>
      <c r="B273" t="s">
        <v>79</v>
      </c>
      <c r="C273" t="s">
        <v>87</v>
      </c>
      <c r="D273" s="3" t="s">
        <v>88</v>
      </c>
      <c r="E273" t="s">
        <v>89</v>
      </c>
      <c r="F273">
        <v>4</v>
      </c>
      <c r="G273">
        <v>24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80</v>
      </c>
      <c r="S273">
        <v>15</v>
      </c>
    </row>
    <row r="274" spans="1:19" x14ac:dyDescent="0.25">
      <c r="A274" t="s">
        <v>32</v>
      </c>
      <c r="B274" t="s">
        <v>79</v>
      </c>
      <c r="C274" t="s">
        <v>87</v>
      </c>
      <c r="D274" s="3" t="s">
        <v>88</v>
      </c>
      <c r="E274" t="s">
        <v>89</v>
      </c>
      <c r="F274">
        <v>7</v>
      </c>
      <c r="G274">
        <v>24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20</v>
      </c>
      <c r="P274">
        <v>0</v>
      </c>
      <c r="Q274">
        <v>0</v>
      </c>
      <c r="R274">
        <v>0</v>
      </c>
      <c r="S274">
        <v>80</v>
      </c>
    </row>
    <row r="275" spans="1:19" x14ac:dyDescent="0.25">
      <c r="A275" t="s">
        <v>32</v>
      </c>
      <c r="B275" t="s">
        <v>79</v>
      </c>
      <c r="C275" t="s">
        <v>87</v>
      </c>
      <c r="D275" s="3" t="s">
        <v>88</v>
      </c>
      <c r="E275" t="s">
        <v>89</v>
      </c>
      <c r="F275">
        <v>10</v>
      </c>
      <c r="G275">
        <v>24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10</v>
      </c>
      <c r="P275">
        <v>0</v>
      </c>
      <c r="Q275">
        <v>0</v>
      </c>
      <c r="R275">
        <v>0</v>
      </c>
      <c r="S275">
        <v>90</v>
      </c>
    </row>
    <row r="276" spans="1:19" x14ac:dyDescent="0.25">
      <c r="A276" t="s">
        <v>32</v>
      </c>
      <c r="B276" t="s">
        <v>79</v>
      </c>
      <c r="C276" t="s">
        <v>87</v>
      </c>
      <c r="D276" s="3" t="s">
        <v>88</v>
      </c>
      <c r="E276" t="s">
        <v>89</v>
      </c>
      <c r="F276">
        <v>13</v>
      </c>
      <c r="G276">
        <v>24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100</v>
      </c>
    </row>
    <row r="277" spans="1:19" x14ac:dyDescent="0.25">
      <c r="A277" t="s">
        <v>32</v>
      </c>
      <c r="B277" t="s">
        <v>79</v>
      </c>
      <c r="C277" t="s">
        <v>87</v>
      </c>
      <c r="D277" s="3" t="s">
        <v>88</v>
      </c>
      <c r="E277" t="s">
        <v>89</v>
      </c>
      <c r="F277">
        <v>16</v>
      </c>
      <c r="G277">
        <v>24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</v>
      </c>
      <c r="Q277">
        <v>5</v>
      </c>
      <c r="R277">
        <v>0</v>
      </c>
      <c r="S277">
        <v>90</v>
      </c>
    </row>
    <row r="278" spans="1:19" x14ac:dyDescent="0.25">
      <c r="A278" t="s">
        <v>32</v>
      </c>
      <c r="B278" t="s">
        <v>79</v>
      </c>
      <c r="C278" t="s">
        <v>87</v>
      </c>
      <c r="D278" s="3" t="s">
        <v>88</v>
      </c>
      <c r="E278" t="s">
        <v>89</v>
      </c>
      <c r="F278">
        <v>19</v>
      </c>
      <c r="G278">
        <v>24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100</v>
      </c>
    </row>
    <row r="279" spans="1:19" x14ac:dyDescent="0.25">
      <c r="A279" t="s">
        <v>32</v>
      </c>
      <c r="B279" t="s">
        <v>79</v>
      </c>
      <c r="C279" t="s">
        <v>87</v>
      </c>
      <c r="D279" s="3" t="s">
        <v>88</v>
      </c>
      <c r="E279" t="s">
        <v>89</v>
      </c>
      <c r="F279">
        <v>22</v>
      </c>
      <c r="G279">
        <v>24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20</v>
      </c>
      <c r="P279">
        <v>0</v>
      </c>
      <c r="Q279">
        <v>0</v>
      </c>
      <c r="R279">
        <v>0</v>
      </c>
      <c r="S279">
        <v>80</v>
      </c>
    </row>
    <row r="280" spans="1:19" x14ac:dyDescent="0.25">
      <c r="A280" t="s">
        <v>32</v>
      </c>
      <c r="B280" t="s">
        <v>79</v>
      </c>
      <c r="C280" t="s">
        <v>87</v>
      </c>
      <c r="D280" s="3" t="s">
        <v>88</v>
      </c>
      <c r="E280" t="s">
        <v>89</v>
      </c>
      <c r="F280">
        <v>25</v>
      </c>
      <c r="G280">
        <f>AVERAGE(23,24,24,24)</f>
        <v>23.75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10</v>
      </c>
      <c r="S280">
        <v>85</v>
      </c>
    </row>
    <row r="281" spans="1:19" x14ac:dyDescent="0.25">
      <c r="A281" t="s">
        <v>32</v>
      </c>
      <c r="B281" t="s">
        <v>79</v>
      </c>
      <c r="C281" t="s">
        <v>87</v>
      </c>
      <c r="D281" s="3" t="s">
        <v>88</v>
      </c>
      <c r="E281" t="s">
        <v>89</v>
      </c>
      <c r="F281">
        <v>28</v>
      </c>
      <c r="G281">
        <v>24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0</v>
      </c>
      <c r="Q281">
        <v>10</v>
      </c>
      <c r="R281">
        <v>0</v>
      </c>
      <c r="S281">
        <v>85</v>
      </c>
    </row>
    <row r="282" spans="1:19" x14ac:dyDescent="0.25">
      <c r="A282" t="s">
        <v>19</v>
      </c>
      <c r="B282" t="s">
        <v>90</v>
      </c>
      <c r="C282" t="s">
        <v>91</v>
      </c>
      <c r="D282" s="3" t="s">
        <v>92</v>
      </c>
      <c r="E282" t="s">
        <v>44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65</v>
      </c>
      <c r="R282">
        <v>35</v>
      </c>
      <c r="S282">
        <v>0</v>
      </c>
    </row>
    <row r="283" spans="1:19" x14ac:dyDescent="0.25">
      <c r="A283" t="s">
        <v>19</v>
      </c>
      <c r="B283" t="s">
        <v>90</v>
      </c>
      <c r="C283" t="s">
        <v>91</v>
      </c>
      <c r="D283" s="3" t="s">
        <v>92</v>
      </c>
      <c r="E283" t="s">
        <v>44</v>
      </c>
      <c r="F283">
        <v>4</v>
      </c>
      <c r="G283">
        <f>AVERAGE(0,0,5,0)</f>
        <v>1.25</v>
      </c>
      <c r="H283">
        <v>2</v>
      </c>
      <c r="I283">
        <v>3</v>
      </c>
      <c r="J283">
        <v>4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85</v>
      </c>
      <c r="Q283">
        <v>15</v>
      </c>
      <c r="R283">
        <v>0</v>
      </c>
      <c r="S283">
        <v>0</v>
      </c>
    </row>
    <row r="284" spans="1:19" x14ac:dyDescent="0.25">
      <c r="A284" t="s">
        <v>19</v>
      </c>
      <c r="B284" t="s">
        <v>90</v>
      </c>
      <c r="C284" t="s">
        <v>91</v>
      </c>
      <c r="D284" s="3" t="s">
        <v>92</v>
      </c>
      <c r="E284" t="s">
        <v>44</v>
      </c>
      <c r="F284">
        <v>7</v>
      </c>
      <c r="G284">
        <f>AVERAGE(0,0,2,0)</f>
        <v>0.5</v>
      </c>
      <c r="H284">
        <v>3</v>
      </c>
      <c r="I284">
        <v>3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75</v>
      </c>
      <c r="Q284">
        <v>25</v>
      </c>
      <c r="R284">
        <v>0</v>
      </c>
      <c r="S284">
        <v>0</v>
      </c>
    </row>
    <row r="285" spans="1:19" x14ac:dyDescent="0.25">
      <c r="A285" t="s">
        <v>19</v>
      </c>
      <c r="B285" t="s">
        <v>90</v>
      </c>
      <c r="C285" t="s">
        <v>91</v>
      </c>
      <c r="D285" s="3" t="s">
        <v>92</v>
      </c>
      <c r="E285" t="s">
        <v>44</v>
      </c>
      <c r="F285">
        <v>10</v>
      </c>
      <c r="G285">
        <v>0</v>
      </c>
      <c r="H285">
        <v>1</v>
      </c>
      <c r="I285">
        <v>0</v>
      </c>
      <c r="J285">
        <v>5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75</v>
      </c>
      <c r="Q285">
        <v>15</v>
      </c>
      <c r="R285">
        <v>10</v>
      </c>
      <c r="S285">
        <v>0</v>
      </c>
    </row>
    <row r="286" spans="1:19" x14ac:dyDescent="0.25">
      <c r="A286" t="s">
        <v>19</v>
      </c>
      <c r="B286" t="s">
        <v>90</v>
      </c>
      <c r="C286" t="s">
        <v>91</v>
      </c>
      <c r="D286" s="3" t="s">
        <v>92</v>
      </c>
      <c r="E286" t="s">
        <v>44</v>
      </c>
      <c r="F286">
        <v>13</v>
      </c>
      <c r="G286">
        <f>AVERAGE(0,0,1,0)</f>
        <v>0.25</v>
      </c>
      <c r="H286">
        <v>4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80</v>
      </c>
      <c r="Q286">
        <v>20</v>
      </c>
      <c r="R286">
        <v>0</v>
      </c>
      <c r="S286">
        <v>0</v>
      </c>
    </row>
    <row r="287" spans="1:19" x14ac:dyDescent="0.25">
      <c r="A287" t="s">
        <v>19</v>
      </c>
      <c r="B287" t="s">
        <v>90</v>
      </c>
      <c r="C287" t="s">
        <v>91</v>
      </c>
      <c r="D287" s="3" t="s">
        <v>92</v>
      </c>
      <c r="E287" t="s">
        <v>44</v>
      </c>
      <c r="F287">
        <v>16</v>
      </c>
      <c r="G287">
        <v>0</v>
      </c>
      <c r="H287">
        <v>2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20</v>
      </c>
      <c r="P287">
        <v>70</v>
      </c>
      <c r="Q287">
        <v>10</v>
      </c>
      <c r="R287">
        <v>0</v>
      </c>
      <c r="S287">
        <v>0</v>
      </c>
    </row>
    <row r="288" spans="1:19" x14ac:dyDescent="0.25">
      <c r="A288" t="s">
        <v>19</v>
      </c>
      <c r="B288" t="s">
        <v>90</v>
      </c>
      <c r="C288" t="s">
        <v>91</v>
      </c>
      <c r="D288" s="3" t="s">
        <v>92</v>
      </c>
      <c r="E288" t="s">
        <v>44</v>
      </c>
      <c r="F288">
        <v>19</v>
      </c>
      <c r="G288">
        <v>0</v>
      </c>
      <c r="H288">
        <v>2</v>
      </c>
      <c r="I288">
        <v>2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40</v>
      </c>
      <c r="P288">
        <v>50</v>
      </c>
      <c r="Q288">
        <v>10</v>
      </c>
      <c r="R288">
        <v>0</v>
      </c>
      <c r="S288">
        <v>0</v>
      </c>
    </row>
    <row r="289" spans="1:19" x14ac:dyDescent="0.25">
      <c r="A289" t="s">
        <v>19</v>
      </c>
      <c r="B289" t="s">
        <v>90</v>
      </c>
      <c r="C289" t="s">
        <v>91</v>
      </c>
      <c r="D289" s="3" t="s">
        <v>92</v>
      </c>
      <c r="E289" t="s">
        <v>44</v>
      </c>
      <c r="F289">
        <v>22</v>
      </c>
      <c r="G289">
        <v>0</v>
      </c>
      <c r="H289">
        <v>4</v>
      </c>
      <c r="I289">
        <v>2</v>
      </c>
      <c r="J289">
        <v>2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45</v>
      </c>
      <c r="Q289">
        <v>55</v>
      </c>
      <c r="R289">
        <v>0</v>
      </c>
      <c r="S289">
        <v>0</v>
      </c>
    </row>
    <row r="290" spans="1:19" x14ac:dyDescent="0.25">
      <c r="A290" t="s">
        <v>19</v>
      </c>
      <c r="B290" t="s">
        <v>90</v>
      </c>
      <c r="C290" t="s">
        <v>91</v>
      </c>
      <c r="D290" s="3" t="s">
        <v>92</v>
      </c>
      <c r="E290" t="s">
        <v>44</v>
      </c>
      <c r="F290">
        <v>25</v>
      </c>
      <c r="G290">
        <v>0</v>
      </c>
      <c r="H290">
        <v>2</v>
      </c>
      <c r="I290">
        <v>4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50</v>
      </c>
      <c r="Q290">
        <v>45</v>
      </c>
      <c r="R290">
        <v>5</v>
      </c>
      <c r="S290">
        <v>0</v>
      </c>
    </row>
    <row r="291" spans="1:19" x14ac:dyDescent="0.25">
      <c r="A291" t="s">
        <v>19</v>
      </c>
      <c r="B291" t="s">
        <v>90</v>
      </c>
      <c r="C291" t="s">
        <v>91</v>
      </c>
      <c r="D291" s="3" t="s">
        <v>92</v>
      </c>
      <c r="E291" t="s">
        <v>44</v>
      </c>
      <c r="F291">
        <v>28</v>
      </c>
      <c r="G291">
        <f>AVERAGE(0,0,1,0)</f>
        <v>0.25</v>
      </c>
      <c r="H291">
        <v>3</v>
      </c>
      <c r="I291">
        <v>3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80</v>
      </c>
      <c r="Q291">
        <v>20</v>
      </c>
      <c r="R291">
        <v>0</v>
      </c>
      <c r="S291">
        <v>0</v>
      </c>
    </row>
    <row r="292" spans="1:19" x14ac:dyDescent="0.25">
      <c r="A292" t="s">
        <v>19</v>
      </c>
      <c r="B292" t="s">
        <v>90</v>
      </c>
      <c r="C292" t="s">
        <v>93</v>
      </c>
      <c r="D292" s="3" t="s">
        <v>94</v>
      </c>
      <c r="E292" t="s">
        <v>44</v>
      </c>
      <c r="F292">
        <v>1</v>
      </c>
      <c r="G292">
        <f>AVERAGE(18,0,0,0)</f>
        <v>4.5</v>
      </c>
      <c r="H292">
        <v>3</v>
      </c>
      <c r="I292">
        <v>2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20</v>
      </c>
      <c r="Q292">
        <v>80</v>
      </c>
      <c r="R292">
        <v>0</v>
      </c>
      <c r="S292">
        <v>0</v>
      </c>
    </row>
    <row r="293" spans="1:19" x14ac:dyDescent="0.25">
      <c r="A293" t="s">
        <v>19</v>
      </c>
      <c r="B293" t="s">
        <v>90</v>
      </c>
      <c r="C293" t="s">
        <v>93</v>
      </c>
      <c r="D293" s="3" t="s">
        <v>94</v>
      </c>
      <c r="E293" t="s">
        <v>44</v>
      </c>
      <c r="F293">
        <v>4</v>
      </c>
      <c r="G293">
        <f>AVERAGE(4,0,0,0)</f>
        <v>1</v>
      </c>
      <c r="H293">
        <v>3</v>
      </c>
      <c r="I293">
        <v>4</v>
      </c>
      <c r="J293">
        <v>2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25</v>
      </c>
      <c r="Q293">
        <v>75</v>
      </c>
      <c r="R293">
        <v>0</v>
      </c>
      <c r="S293">
        <v>0</v>
      </c>
    </row>
    <row r="294" spans="1:19" x14ac:dyDescent="0.25">
      <c r="A294" t="s">
        <v>19</v>
      </c>
      <c r="B294" t="s">
        <v>90</v>
      </c>
      <c r="C294" t="s">
        <v>93</v>
      </c>
      <c r="D294" s="3" t="s">
        <v>94</v>
      </c>
      <c r="E294" t="s">
        <v>44</v>
      </c>
      <c r="F294">
        <v>7</v>
      </c>
      <c r="G294">
        <f>AVERAGE(9,0,0,0)</f>
        <v>2.25</v>
      </c>
      <c r="H294">
        <v>4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10</v>
      </c>
      <c r="P294">
        <v>75</v>
      </c>
      <c r="Q294">
        <v>15</v>
      </c>
      <c r="R294">
        <v>0</v>
      </c>
      <c r="S294">
        <v>0</v>
      </c>
    </row>
    <row r="295" spans="1:19" x14ac:dyDescent="0.25">
      <c r="A295" t="s">
        <v>19</v>
      </c>
      <c r="B295" t="s">
        <v>90</v>
      </c>
      <c r="C295" t="s">
        <v>93</v>
      </c>
      <c r="D295" s="3" t="s">
        <v>94</v>
      </c>
      <c r="E295" t="s">
        <v>44</v>
      </c>
      <c r="F295">
        <v>10</v>
      </c>
      <c r="G295">
        <f>AVERAGE(15,0,0,7)</f>
        <v>5.5</v>
      </c>
      <c r="H295">
        <v>4</v>
      </c>
      <c r="I295">
        <v>4</v>
      </c>
      <c r="J295">
        <v>3</v>
      </c>
      <c r="K295">
        <v>1</v>
      </c>
      <c r="L295">
        <v>1</v>
      </c>
      <c r="M295">
        <v>1</v>
      </c>
      <c r="N295">
        <v>0</v>
      </c>
      <c r="O295">
        <v>45</v>
      </c>
      <c r="P295">
        <v>20</v>
      </c>
      <c r="Q295">
        <v>35</v>
      </c>
      <c r="R295">
        <v>0</v>
      </c>
      <c r="S295">
        <v>0</v>
      </c>
    </row>
    <row r="296" spans="1:19" x14ac:dyDescent="0.25">
      <c r="A296" t="s">
        <v>19</v>
      </c>
      <c r="B296" t="s">
        <v>90</v>
      </c>
      <c r="C296" t="s">
        <v>93</v>
      </c>
      <c r="D296" s="3" t="s">
        <v>94</v>
      </c>
      <c r="E296" t="s">
        <v>44</v>
      </c>
      <c r="F296">
        <v>13</v>
      </c>
      <c r="G296">
        <f>AVERAGE(24,2,0,0)</f>
        <v>6.5</v>
      </c>
      <c r="H296">
        <v>5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70</v>
      </c>
      <c r="Q296">
        <v>30</v>
      </c>
      <c r="R296">
        <v>0</v>
      </c>
      <c r="S296">
        <v>0</v>
      </c>
    </row>
    <row r="297" spans="1:19" x14ac:dyDescent="0.25">
      <c r="A297" t="s">
        <v>19</v>
      </c>
      <c r="B297" t="s">
        <v>90</v>
      </c>
      <c r="C297" t="s">
        <v>93</v>
      </c>
      <c r="D297" s="3" t="s">
        <v>94</v>
      </c>
      <c r="E297" t="s">
        <v>44</v>
      </c>
      <c r="F297">
        <v>16</v>
      </c>
      <c r="G297">
        <f>AVERAGE(22,0,0,3)</f>
        <v>6.25</v>
      </c>
      <c r="H297">
        <v>6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35</v>
      </c>
      <c r="Q297">
        <v>65</v>
      </c>
      <c r="R297">
        <v>0</v>
      </c>
      <c r="S297">
        <v>0</v>
      </c>
    </row>
    <row r="298" spans="1:19" x14ac:dyDescent="0.25">
      <c r="A298" t="s">
        <v>19</v>
      </c>
      <c r="B298" t="s">
        <v>90</v>
      </c>
      <c r="C298" t="s">
        <v>93</v>
      </c>
      <c r="D298" s="3" t="s">
        <v>94</v>
      </c>
      <c r="E298" t="s">
        <v>44</v>
      </c>
      <c r="F298">
        <v>19</v>
      </c>
      <c r="G298">
        <f>AVERAGE(9,0,0,4)</f>
        <v>3.25</v>
      </c>
      <c r="H298">
        <v>5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80</v>
      </c>
      <c r="Q298">
        <v>20</v>
      </c>
      <c r="R298">
        <v>0</v>
      </c>
      <c r="S298">
        <v>0</v>
      </c>
    </row>
    <row r="299" spans="1:19" x14ac:dyDescent="0.25">
      <c r="A299" t="s">
        <v>19</v>
      </c>
      <c r="B299" t="s">
        <v>90</v>
      </c>
      <c r="C299" t="s">
        <v>93</v>
      </c>
      <c r="D299" s="3" t="s">
        <v>94</v>
      </c>
      <c r="E299" t="s">
        <v>44</v>
      </c>
      <c r="F299">
        <v>22</v>
      </c>
      <c r="G299">
        <f>AVERAGE(24,2,0,0)</f>
        <v>6.5</v>
      </c>
      <c r="H299">
        <v>5</v>
      </c>
      <c r="I299">
        <v>3</v>
      </c>
      <c r="J299">
        <v>2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90</v>
      </c>
      <c r="R299">
        <v>0</v>
      </c>
      <c r="S299">
        <v>0</v>
      </c>
    </row>
    <row r="300" spans="1:19" x14ac:dyDescent="0.25">
      <c r="A300" t="s">
        <v>19</v>
      </c>
      <c r="B300" t="s">
        <v>90</v>
      </c>
      <c r="C300" t="s">
        <v>93</v>
      </c>
      <c r="D300" s="3" t="s">
        <v>94</v>
      </c>
      <c r="E300" t="s">
        <v>44</v>
      </c>
      <c r="F300">
        <v>25</v>
      </c>
      <c r="G300">
        <f>AVERAGE(13,1,0,7)</f>
        <v>5.25</v>
      </c>
      <c r="H300">
        <v>4</v>
      </c>
      <c r="I300">
        <v>4</v>
      </c>
      <c r="J300">
        <v>3</v>
      </c>
      <c r="K300">
        <v>2</v>
      </c>
      <c r="L300">
        <v>1</v>
      </c>
      <c r="M300">
        <v>0</v>
      </c>
      <c r="N300">
        <v>0</v>
      </c>
      <c r="O300">
        <v>5</v>
      </c>
      <c r="P300">
        <v>50</v>
      </c>
      <c r="Q300">
        <v>45</v>
      </c>
      <c r="R300">
        <v>0</v>
      </c>
      <c r="S300">
        <v>0</v>
      </c>
    </row>
    <row r="301" spans="1:19" x14ac:dyDescent="0.25">
      <c r="A301" t="s">
        <v>19</v>
      </c>
      <c r="B301" t="s">
        <v>90</v>
      </c>
      <c r="C301" t="s">
        <v>93</v>
      </c>
      <c r="D301" s="3" t="s">
        <v>94</v>
      </c>
      <c r="E301" t="s">
        <v>44</v>
      </c>
      <c r="F301">
        <v>28</v>
      </c>
      <c r="G301">
        <f>AVERAGE(3,0,0,0)</f>
        <v>0.75</v>
      </c>
      <c r="H301">
        <v>5</v>
      </c>
      <c r="I301">
        <v>3</v>
      </c>
      <c r="J301">
        <v>4</v>
      </c>
      <c r="K301">
        <v>2</v>
      </c>
      <c r="L301">
        <v>4</v>
      </c>
      <c r="M301">
        <v>1</v>
      </c>
      <c r="N301">
        <v>0</v>
      </c>
      <c r="O301">
        <v>0</v>
      </c>
      <c r="P301">
        <v>65</v>
      </c>
      <c r="Q301">
        <v>35</v>
      </c>
      <c r="R301">
        <v>0</v>
      </c>
      <c r="S301">
        <v>0</v>
      </c>
    </row>
  </sheetData>
  <pageMargins left="0.7" right="0.7" top="0.75" bottom="0.75" header="0.3" footer="0.3"/>
  <pageSetup orientation="portrait" r:id="rId1"/>
  <ignoredErrors>
    <ignoredError sqref="G47 G43 G106 G10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Beasley</dc:creator>
  <cp:lastModifiedBy>Beasley</cp:lastModifiedBy>
  <dcterms:created xsi:type="dcterms:W3CDTF">2019-05-17T11:52:45Z</dcterms:created>
  <dcterms:modified xsi:type="dcterms:W3CDTF">2019-07-30T14:56:50Z</dcterms:modified>
</cp:coreProperties>
</file>