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bc981eb124341c/Ambiente de Trabalho/TESE_2024/DATASETS TESE/DATASET_ANSWERS/MedQ/"/>
    </mc:Choice>
  </mc:AlternateContent>
  <xr:revisionPtr revIDLastSave="713" documentId="11_6D72FDCE8F79A8D366075C52F38212F15782CC99" xr6:coauthVersionLast="47" xr6:coauthVersionMax="47" xr10:uidLastSave="{A430245A-DED9-41FE-9646-DC341264A5F3}"/>
  <bookViews>
    <workbookView xWindow="-110" yWindow="-110" windowWidth="19420" windowHeight="10420" xr2:uid="{00000000-000D-0000-FFFF-FFFF00000000}"/>
  </bookViews>
  <sheets>
    <sheet name="General Analysis" sheetId="1" r:id="rId1"/>
    <sheet name="Binomial Distribution" sheetId="2" r:id="rId2"/>
    <sheet name="BINOMIAL D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AH12" i="2"/>
  <c r="AD12" i="2"/>
  <c r="AD13" i="2" s="1"/>
  <c r="I12" i="2"/>
  <c r="I14" i="2" s="1"/>
  <c r="I15" i="2" s="1"/>
  <c r="G12" i="2"/>
  <c r="G14" i="2" s="1"/>
  <c r="G15" i="2" s="1"/>
  <c r="E12" i="2"/>
  <c r="E14" i="2"/>
  <c r="E15" i="2" s="1"/>
  <c r="H14" i="2"/>
  <c r="H15" i="2" s="1"/>
  <c r="O14" i="2"/>
  <c r="O15" i="2" s="1"/>
  <c r="Q14" i="2"/>
  <c r="Q15" i="2" s="1"/>
  <c r="W14" i="2"/>
  <c r="W15" i="2" s="1"/>
  <c r="Y14" i="2"/>
  <c r="Y15" i="2" s="1"/>
  <c r="AD14" i="2"/>
  <c r="AD15" i="2" s="1"/>
  <c r="AH14" i="2"/>
  <c r="AH15" i="2" s="1"/>
  <c r="E13" i="2"/>
  <c r="M13" i="2"/>
  <c r="AC13" i="2"/>
  <c r="AH13" i="2"/>
  <c r="AR12" i="2"/>
  <c r="AR14" i="2" s="1"/>
  <c r="AR15" i="2" s="1"/>
  <c r="AQ12" i="2"/>
  <c r="AQ13" i="2" s="1"/>
  <c r="AP12" i="2"/>
  <c r="AP13" i="2" s="1"/>
  <c r="AO12" i="2"/>
  <c r="AO14" i="2" s="1"/>
  <c r="AO15" i="2" s="1"/>
  <c r="AN12" i="2"/>
  <c r="AN14" i="2" s="1"/>
  <c r="AN15" i="2" s="1"/>
  <c r="AM12" i="2"/>
  <c r="AM13" i="2" s="1"/>
  <c r="AL12" i="2"/>
  <c r="AL14" i="2" s="1"/>
  <c r="AL15" i="2" s="1"/>
  <c r="AK12" i="2"/>
  <c r="AK14" i="2" s="1"/>
  <c r="AK15" i="2" s="1"/>
  <c r="AJ12" i="2"/>
  <c r="AJ14" i="2" s="1"/>
  <c r="AJ15" i="2" s="1"/>
  <c r="AI12" i="2"/>
  <c r="AI13" i="2" s="1"/>
  <c r="AG12" i="2"/>
  <c r="AG14" i="2" s="1"/>
  <c r="AG15" i="2" s="1"/>
  <c r="AF12" i="2"/>
  <c r="AF14" i="2" s="1"/>
  <c r="AF15" i="2" s="1"/>
  <c r="AE12" i="2"/>
  <c r="AE13" i="2" s="1"/>
  <c r="AC12" i="2"/>
  <c r="AC14" i="2" s="1"/>
  <c r="AC15" i="2" s="1"/>
  <c r="AB12" i="2"/>
  <c r="AB14" i="2" s="1"/>
  <c r="AB15" i="2" s="1"/>
  <c r="AA12" i="2"/>
  <c r="AA13" i="2" s="1"/>
  <c r="Z12" i="2"/>
  <c r="Z14" i="2" s="1"/>
  <c r="Z15" i="2" s="1"/>
  <c r="Y12" i="2"/>
  <c r="Y13" i="2" s="1"/>
  <c r="X12" i="2"/>
  <c r="X14" i="2" s="1"/>
  <c r="X15" i="2" s="1"/>
  <c r="W12" i="2"/>
  <c r="W13" i="2" s="1"/>
  <c r="V12" i="2"/>
  <c r="V14" i="2" s="1"/>
  <c r="V15" i="2" s="1"/>
  <c r="U12" i="2"/>
  <c r="U14" i="2" s="1"/>
  <c r="U15" i="2" s="1"/>
  <c r="T12" i="2"/>
  <c r="T14" i="2" s="1"/>
  <c r="T15" i="2" s="1"/>
  <c r="S12" i="2"/>
  <c r="S13" i="2" s="1"/>
  <c r="R12" i="2"/>
  <c r="R14" i="2" s="1"/>
  <c r="R15" i="2" s="1"/>
  <c r="Q12" i="2"/>
  <c r="Q13" i="2" s="1"/>
  <c r="P12" i="2"/>
  <c r="P14" i="2" s="1"/>
  <c r="P15" i="2" s="1"/>
  <c r="O12" i="2"/>
  <c r="O13" i="2" s="1"/>
  <c r="N12" i="2"/>
  <c r="N14" i="2" s="1"/>
  <c r="N15" i="2" s="1"/>
  <c r="M12" i="2"/>
  <c r="M14" i="2" s="1"/>
  <c r="M15" i="2" s="1"/>
  <c r="L12" i="2"/>
  <c r="L14" i="2" s="1"/>
  <c r="L15" i="2" s="1"/>
  <c r="K12" i="2"/>
  <c r="K13" i="2" s="1"/>
  <c r="J12" i="2"/>
  <c r="J14" i="2" s="1"/>
  <c r="J15" i="2" s="1"/>
  <c r="H12" i="2"/>
  <c r="H13" i="2" s="1"/>
  <c r="F12" i="2"/>
  <c r="F13" i="2" s="1"/>
  <c r="D12" i="2"/>
  <c r="D14" i="2" s="1"/>
  <c r="D15" i="2" s="1"/>
  <c r="C11" i="2"/>
  <c r="C12" i="2" s="1"/>
  <c r="C14" i="2" s="1"/>
  <c r="C15" i="2" s="1"/>
  <c r="K36" i="1"/>
  <c r="K35" i="1"/>
  <c r="K32" i="1"/>
  <c r="K31" i="1"/>
  <c r="J32" i="1"/>
  <c r="J31" i="1"/>
  <c r="K30" i="1"/>
  <c r="J30" i="1"/>
  <c r="K29" i="1"/>
  <c r="J29" i="1"/>
  <c r="I25" i="1"/>
  <c r="H28" i="1"/>
  <c r="H32" i="1"/>
  <c r="H36" i="1"/>
  <c r="H40" i="1"/>
  <c r="H44" i="1"/>
  <c r="F3" i="1"/>
  <c r="H26" i="1" s="1"/>
  <c r="F4" i="1"/>
  <c r="H27" i="1" s="1"/>
  <c r="F5" i="1"/>
  <c r="F6" i="1"/>
  <c r="H29" i="1" s="1"/>
  <c r="F7" i="1"/>
  <c r="H30" i="1" s="1"/>
  <c r="F8" i="1"/>
  <c r="H31" i="1" s="1"/>
  <c r="F9" i="1"/>
  <c r="F10" i="1"/>
  <c r="H33" i="1" s="1"/>
  <c r="F11" i="1"/>
  <c r="H34" i="1" s="1"/>
  <c r="F12" i="1"/>
  <c r="H35" i="1" s="1"/>
  <c r="F13" i="1"/>
  <c r="F14" i="1"/>
  <c r="H37" i="1" s="1"/>
  <c r="F15" i="1"/>
  <c r="H38" i="1" s="1"/>
  <c r="F16" i="1"/>
  <c r="H39" i="1" s="1"/>
  <c r="F17" i="1"/>
  <c r="F18" i="1"/>
  <c r="H41" i="1" s="1"/>
  <c r="F19" i="1"/>
  <c r="H42" i="1" s="1"/>
  <c r="F20" i="1"/>
  <c r="H43" i="1" s="1"/>
  <c r="F21" i="1"/>
  <c r="F2" i="1"/>
  <c r="H25" i="1" s="1"/>
  <c r="H45" i="1" s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" i="1"/>
  <c r="C22" i="1"/>
  <c r="E22" i="1" s="1"/>
  <c r="G22" i="1"/>
  <c r="I22" i="1"/>
  <c r="D22" i="1"/>
  <c r="F22" i="1" s="1"/>
  <c r="H22" i="1"/>
  <c r="J22" i="1"/>
  <c r="B22" i="1"/>
  <c r="AL13" i="2" l="1"/>
  <c r="AP14" i="2"/>
  <c r="AP15" i="2" s="1"/>
  <c r="AM14" i="2"/>
  <c r="AM15" i="2" s="1"/>
  <c r="F14" i="2"/>
  <c r="F15" i="2" s="1"/>
  <c r="AG13" i="2"/>
  <c r="U13" i="2"/>
  <c r="AQ14" i="2"/>
  <c r="AQ15" i="2" s="1"/>
  <c r="AI14" i="2"/>
  <c r="AI15" i="2" s="1"/>
  <c r="AA14" i="2"/>
  <c r="AA15" i="2" s="1"/>
  <c r="S14" i="2"/>
  <c r="S15" i="2" s="1"/>
  <c r="K14" i="2"/>
  <c r="K15" i="2" s="1"/>
  <c r="V13" i="2"/>
  <c r="J13" i="2"/>
  <c r="Z13" i="2"/>
  <c r="R13" i="2"/>
  <c r="N13" i="2"/>
  <c r="AE14" i="2"/>
  <c r="AE15" i="2" s="1"/>
  <c r="C13" i="2"/>
  <c r="AO13" i="2"/>
  <c r="AK13" i="2"/>
  <c r="D13" i="2"/>
  <c r="AR13" i="2"/>
  <c r="AN13" i="2"/>
  <c r="AJ13" i="2"/>
  <c r="AF13" i="2"/>
  <c r="AB13" i="2"/>
  <c r="X13" i="2"/>
  <c r="T13" i="2"/>
  <c r="P13" i="2"/>
  <c r="L13" i="2"/>
  <c r="G13" i="2"/>
  <c r="I13" i="2"/>
</calcChain>
</file>

<file path=xl/sharedStrings.xml><?xml version="1.0" encoding="utf-8"?>
<sst xmlns="http://schemas.openxmlformats.org/spreadsheetml/2006/main" count="161" uniqueCount="55">
  <si>
    <t>Subject</t>
  </si>
  <si>
    <t>Anaesthesia</t>
  </si>
  <si>
    <t>Anatomy</t>
  </si>
  <si>
    <t>Biochemistry</t>
  </si>
  <si>
    <t>Dental</t>
  </si>
  <si>
    <t>ENT</t>
  </si>
  <si>
    <t>Forensic Medicine</t>
  </si>
  <si>
    <t>Gynaecology &amp; Obstetrics</t>
  </si>
  <si>
    <t>Medicine</t>
  </si>
  <si>
    <t>Microbiology</t>
  </si>
  <si>
    <t>Ophthalmology</t>
  </si>
  <si>
    <t>Orthopaedics</t>
  </si>
  <si>
    <t>Pathology</t>
  </si>
  <si>
    <t>Pediatrics</t>
  </si>
  <si>
    <t>Pharmacology</t>
  </si>
  <si>
    <t>Physiology</t>
  </si>
  <si>
    <t>Psychiatry</t>
  </si>
  <si>
    <t>Radiology</t>
  </si>
  <si>
    <t>Skin</t>
  </si>
  <si>
    <t>Social &amp; Preventive Medicine</t>
  </si>
  <si>
    <t>Surgery</t>
  </si>
  <si>
    <t>Total</t>
  </si>
  <si>
    <t>Correct Answers GPT-3.5 (%)</t>
  </si>
  <si>
    <t>Total Questions per Subject</t>
  </si>
  <si>
    <t>Correct Answers GPT-3.5</t>
  </si>
  <si>
    <t>Correct Answers GPT-4</t>
  </si>
  <si>
    <t>Incorrect Answers GPT-3.5</t>
  </si>
  <si>
    <t>Incorrect Answers GPT-4</t>
  </si>
  <si>
    <t>Unanswered Questions GPT-3.5</t>
  </si>
  <si>
    <t>Unanswered Questions GPT-4</t>
  </si>
  <si>
    <t>Correct Answers GPT-4 (%)</t>
  </si>
  <si>
    <t>Performance Gain (%)</t>
  </si>
  <si>
    <t>Average</t>
  </si>
  <si>
    <t>Total Performance Gain</t>
  </si>
  <si>
    <t>Best Subject GPT-3.5</t>
  </si>
  <si>
    <t>Best Subject GPT-4</t>
  </si>
  <si>
    <t>Worst Subject GPT-3.5</t>
  </si>
  <si>
    <t>Worst Subject GPT-4</t>
  </si>
  <si>
    <t xml:space="preserve">Subject Name </t>
  </si>
  <si>
    <t>Number of Correct Answers</t>
  </si>
  <si>
    <t>GPT-3.5</t>
  </si>
  <si>
    <t>GPT-4</t>
  </si>
  <si>
    <t>Number of Unanswered Questions</t>
  </si>
  <si>
    <t>Forensic Medicine and Skin</t>
  </si>
  <si>
    <t>None</t>
  </si>
  <si>
    <t>Binomial Distribution Parameters</t>
  </si>
  <si>
    <t>𝑛</t>
  </si>
  <si>
    <t>𝑝</t>
  </si>
  <si>
    <t>𝑚𝑒𝑎𝑛 (𝜇)</t>
  </si>
  <si>
    <t>𝑣𝑎𝑟𝑖𝑎𝑛𝑐𝑒 (𝜎^2)</t>
  </si>
  <si>
    <t>𝑠𝑡𝑎𝑛𝑑𝑎𝑟𝑑 𝑑𝑒𝑣𝑖𝑎𝑡𝑖𝑜𝑛 (𝜎)</t>
  </si>
  <si>
    <t>All</t>
  </si>
  <si>
    <t>n</t>
  </si>
  <si>
    <t>p (for GPT-3.5)</t>
  </si>
  <si>
    <t>p (for GPT-4)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</si>
</sst>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164" fontId="0" fillId="0" borderId="2" xfId="0" applyNumberFormat="1" applyBorder="1"/>
    <xf numFmtId="0" fontId="1" fillId="0" borderId="4" xfId="0" applyFont="1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7" xfId="0" applyBorder="1"/>
    <xf numFmtId="0" fontId="0" fillId="0" borderId="16" xfId="0" applyBorder="1"/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64" fontId="0" fillId="0" borderId="0" xfId="0" applyNumberFormat="1"/>
    <xf numFmtId="165" fontId="0" fillId="0" borderId="2" xfId="0" applyNumberFormat="1" applyBorder="1"/>
    <xf numFmtId="165" fontId="0" fillId="0" borderId="7" xfId="0" applyNumberFormat="1" applyBorder="1"/>
    <xf numFmtId="165" fontId="0" fillId="0" borderId="10" xfId="0" applyNumberFormat="1" applyBorder="1"/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5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3877E"/>
      <color rgb="FF68B4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Answers per Subject in the MedMQ</a:t>
            </a:r>
            <a:r>
              <a:rPr lang="en-US" baseline="0"/>
              <a:t>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GPT-3.5</c:v>
          </c:tx>
          <c:spPr>
            <a:solidFill>
              <a:srgbClr val="68B4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Analysis'!$A$2:$A$21</c:f>
              <c:strCache>
                <c:ptCount val="20"/>
                <c:pt idx="0">
                  <c:v>Anaesthesia</c:v>
                </c:pt>
                <c:pt idx="1">
                  <c:v>Anatomy</c:v>
                </c:pt>
                <c:pt idx="2">
                  <c:v>Biochemistry</c:v>
                </c:pt>
                <c:pt idx="3">
                  <c:v>Dental</c:v>
                </c:pt>
                <c:pt idx="4">
                  <c:v>ENT</c:v>
                </c:pt>
                <c:pt idx="5">
                  <c:v>Forensic Medicine</c:v>
                </c:pt>
                <c:pt idx="6">
                  <c:v>Gynaecology &amp; Obstetrics</c:v>
                </c:pt>
                <c:pt idx="7">
                  <c:v>Medicine</c:v>
                </c:pt>
                <c:pt idx="8">
                  <c:v>Microbiology</c:v>
                </c:pt>
                <c:pt idx="9">
                  <c:v>Ophthalmology</c:v>
                </c:pt>
                <c:pt idx="10">
                  <c:v>Orthopaedics</c:v>
                </c:pt>
                <c:pt idx="11">
                  <c:v>Pathology</c:v>
                </c:pt>
                <c:pt idx="12">
                  <c:v>Pediatrics</c:v>
                </c:pt>
                <c:pt idx="13">
                  <c:v>Pharmacology</c:v>
                </c:pt>
                <c:pt idx="14">
                  <c:v>Physiology</c:v>
                </c:pt>
                <c:pt idx="15">
                  <c:v>Psychiatry</c:v>
                </c:pt>
                <c:pt idx="16">
                  <c:v>Radiology</c:v>
                </c:pt>
                <c:pt idx="17">
                  <c:v>Skin</c:v>
                </c:pt>
                <c:pt idx="18">
                  <c:v>Social &amp; Preventive Medicine</c:v>
                </c:pt>
                <c:pt idx="19">
                  <c:v>Surgery</c:v>
                </c:pt>
              </c:strCache>
            </c:strRef>
          </c:cat>
          <c:val>
            <c:numRef>
              <c:f>'General Analysis'!$C$2:$C$21</c:f>
              <c:numCache>
                <c:formatCode>General</c:formatCode>
                <c:ptCount val="20"/>
                <c:pt idx="0">
                  <c:v>40</c:v>
                </c:pt>
                <c:pt idx="1">
                  <c:v>47</c:v>
                </c:pt>
                <c:pt idx="2">
                  <c:v>57</c:v>
                </c:pt>
                <c:pt idx="3">
                  <c:v>55</c:v>
                </c:pt>
                <c:pt idx="4">
                  <c:v>47</c:v>
                </c:pt>
                <c:pt idx="5">
                  <c:v>42</c:v>
                </c:pt>
                <c:pt idx="6">
                  <c:v>42</c:v>
                </c:pt>
                <c:pt idx="7">
                  <c:v>61</c:v>
                </c:pt>
                <c:pt idx="8">
                  <c:v>55</c:v>
                </c:pt>
                <c:pt idx="9">
                  <c:v>49</c:v>
                </c:pt>
                <c:pt idx="10">
                  <c:v>54</c:v>
                </c:pt>
                <c:pt idx="11">
                  <c:v>61</c:v>
                </c:pt>
                <c:pt idx="12">
                  <c:v>52</c:v>
                </c:pt>
                <c:pt idx="13">
                  <c:v>62</c:v>
                </c:pt>
                <c:pt idx="14">
                  <c:v>51</c:v>
                </c:pt>
                <c:pt idx="15">
                  <c:v>58</c:v>
                </c:pt>
                <c:pt idx="16">
                  <c:v>47</c:v>
                </c:pt>
                <c:pt idx="17">
                  <c:v>61</c:v>
                </c:pt>
                <c:pt idx="18">
                  <c:v>52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7-4931-8EA5-5D27E2FDF7DD}"/>
            </c:ext>
          </c:extLst>
        </c:ser>
        <c:ser>
          <c:idx val="2"/>
          <c:order val="1"/>
          <c:tx>
            <c:v>GPT-4</c:v>
          </c:tx>
          <c:spPr>
            <a:solidFill>
              <a:srgbClr val="03877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'General Analysis'!$A$2:$A$21</c:f>
              <c:strCache>
                <c:ptCount val="20"/>
                <c:pt idx="0">
                  <c:v>Anaesthesia</c:v>
                </c:pt>
                <c:pt idx="1">
                  <c:v>Anatomy</c:v>
                </c:pt>
                <c:pt idx="2">
                  <c:v>Biochemistry</c:v>
                </c:pt>
                <c:pt idx="3">
                  <c:v>Dental</c:v>
                </c:pt>
                <c:pt idx="4">
                  <c:v>ENT</c:v>
                </c:pt>
                <c:pt idx="5">
                  <c:v>Forensic Medicine</c:v>
                </c:pt>
                <c:pt idx="6">
                  <c:v>Gynaecology &amp; Obstetrics</c:v>
                </c:pt>
                <c:pt idx="7">
                  <c:v>Medicine</c:v>
                </c:pt>
                <c:pt idx="8">
                  <c:v>Microbiology</c:v>
                </c:pt>
                <c:pt idx="9">
                  <c:v>Ophthalmology</c:v>
                </c:pt>
                <c:pt idx="10">
                  <c:v>Orthopaedics</c:v>
                </c:pt>
                <c:pt idx="11">
                  <c:v>Pathology</c:v>
                </c:pt>
                <c:pt idx="12">
                  <c:v>Pediatrics</c:v>
                </c:pt>
                <c:pt idx="13">
                  <c:v>Pharmacology</c:v>
                </c:pt>
                <c:pt idx="14">
                  <c:v>Physiology</c:v>
                </c:pt>
                <c:pt idx="15">
                  <c:v>Psychiatry</c:v>
                </c:pt>
                <c:pt idx="16">
                  <c:v>Radiology</c:v>
                </c:pt>
                <c:pt idx="17">
                  <c:v>Skin</c:v>
                </c:pt>
                <c:pt idx="18">
                  <c:v>Social &amp; Preventive Medicine</c:v>
                </c:pt>
                <c:pt idx="19">
                  <c:v>Surgery</c:v>
                </c:pt>
              </c:strCache>
            </c:strRef>
          </c:cat>
          <c:val>
            <c:numRef>
              <c:f>'General Analysis'!$D$2:$D$21</c:f>
              <c:numCache>
                <c:formatCode>General</c:formatCode>
                <c:ptCount val="20"/>
                <c:pt idx="0">
                  <c:v>63</c:v>
                </c:pt>
                <c:pt idx="1">
                  <c:v>64</c:v>
                </c:pt>
                <c:pt idx="2">
                  <c:v>70</c:v>
                </c:pt>
                <c:pt idx="3">
                  <c:v>63</c:v>
                </c:pt>
                <c:pt idx="4">
                  <c:v>64</c:v>
                </c:pt>
                <c:pt idx="5">
                  <c:v>62</c:v>
                </c:pt>
                <c:pt idx="6">
                  <c:v>63</c:v>
                </c:pt>
                <c:pt idx="7">
                  <c:v>70</c:v>
                </c:pt>
                <c:pt idx="8">
                  <c:v>64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67</c:v>
                </c:pt>
                <c:pt idx="13">
                  <c:v>61</c:v>
                </c:pt>
                <c:pt idx="14">
                  <c:v>67</c:v>
                </c:pt>
                <c:pt idx="15">
                  <c:v>69</c:v>
                </c:pt>
                <c:pt idx="16">
                  <c:v>59</c:v>
                </c:pt>
                <c:pt idx="17">
                  <c:v>73</c:v>
                </c:pt>
                <c:pt idx="18">
                  <c:v>59</c:v>
                </c:pt>
                <c:pt idx="1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37-4931-8EA5-5D27E2FDF7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58239"/>
        <c:axId val="1639895919"/>
      </c:barChart>
      <c:catAx>
        <c:axId val="102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5919"/>
        <c:crosses val="autoZero"/>
        <c:auto val="1"/>
        <c:lblAlgn val="ctr"/>
        <c:lblOffset val="100"/>
        <c:noMultiLvlLbl val="0"/>
      </c:catAx>
      <c:valAx>
        <c:axId val="163989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23</xdr:row>
      <xdr:rowOff>180974</xdr:rowOff>
    </xdr:from>
    <xdr:to>
      <xdr:col>5</xdr:col>
      <xdr:colOff>1168400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A5816-5353-9E85-A063-E2EEF1BA8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76200</xdr:rowOff>
    </xdr:from>
    <xdr:to>
      <xdr:col>12</xdr:col>
      <xdr:colOff>273050</xdr:colOff>
      <xdr:row>6</xdr:row>
      <xdr:rowOff>177800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DCA9F-3547-453A-AE1A-1291F8C9C053}"/>
                </a:ext>
              </a:extLst>
            </xdr:cNvPr>
            <xdr:cNvSpPr txBox="1"/>
          </xdr:nvSpPr>
          <xdr:spPr>
            <a:xfrm>
              <a:off x="101600" y="76200"/>
              <a:ext cx="74104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~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𝐵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,</m:t>
                      </m:r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 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𝑤h𝑒𝑟𝑒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𝑖𝑠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𝑝𝑟𝑜𝑏𝑎𝑏𝑖𝑙𝑖𝑡𝑦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𝑠𝑢𝑐𝑐𝑒𝑠𝑠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𝑡h𝑒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𝑛𝑢𝑚𝑏𝑒𝑟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𝑡𝑟𝑖𝑎𝑙𝑠</m:t>
                  </m:r>
                </m:oMath>
              </a14:m>
              <a:endParaRPr lang="en-US" sz="1100"/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: </m:t>
                  </m:r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𝑛𝑝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𝑚𝑒𝑎𝑛𝑖𝑛𝑔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𝑡h𝑎𝑡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𝑝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 </m:t>
                  </m:r>
                  <m:f>
                    <m:fPr>
                      <m:ctrlP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den>
                  </m:f>
                </m:oMath>
              </a14:m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𝑚𝑒𝑑𝑖𝑎𝑛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𝑣𝑎𝑟𝑖𝑎𝑛𝑐𝑒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: </m:t>
                  </m:r>
                  <m:sSup>
                    <m:sSup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PT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p>
                      <m:r>
                        <a:rPr lang="pt-PT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t-PT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𝑛𝑝</m:t>
                  </m:r>
                  <m:d>
                    <m:dPr>
                      <m:ctrlPr>
                        <a:rPr lang="pt-PT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t-PT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pt-PT" sz="1100" b="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</m:oMath>
              </a14:m>
              <a:endParaRPr lang="pt-PT" sz="1100" b="0"/>
            </a:p>
            <a:p>
              <a:r>
                <a:rPr lang="pt-PT" sz="1100" b="0"/>
                <a:t>	</a:t>
              </a:r>
              <a14:m>
                <m:oMath xmlns:m="http://schemas.openxmlformats.org/officeDocument/2006/math">
                  <m:r>
                    <a:rPr lang="pt-PT" sz="1100" b="0" i="1">
                      <a:latin typeface="Cambria Math" panose="02040503050406030204" pitchFamily="18" charset="0"/>
                    </a:rPr>
                    <m:t>𝑠𝑡𝑎𝑛𝑑𝑎𝑟𝑑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𝑑𝑒𝑣𝑖𝑎𝑡𝑖𝑜𝑛</m:t>
                  </m:r>
                  <m:r>
                    <a:rPr lang="pt-PT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pt-PT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D1DCA9F-3547-453A-AE1A-1291F8C9C053}"/>
                </a:ext>
              </a:extLst>
            </xdr:cNvPr>
            <xdr:cNvSpPr txBox="1"/>
          </xdr:nvSpPr>
          <xdr:spPr>
            <a:xfrm>
              <a:off x="101600" y="76200"/>
              <a:ext cx="7410450" cy="1206500"/>
            </a:xfrm>
            <a:prstGeom prst="rect">
              <a:avLst/>
            </a:prstGeom>
            <a:solidFill>
              <a:schemeClr val="lt1"/>
            </a:solidFill>
            <a:ln w="12700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1"/>
                <a:t>Theory</a:t>
              </a:r>
              <a:r>
                <a:rPr lang="en-US" sz="1100" b="1" baseline="0"/>
                <a:t> behind binomial distribution: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𝑋 ~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𝐵(𝑛,𝑝),  𝑤ℎ𝑒𝑟𝑒 𝑝 𝑖𝑠 𝑡ℎ𝑒 𝑝𝑟𝑜𝑏𝑎𝑏𝑖𝑙𝑖𝑡𝑦 𝑜𝑓 𝑠𝑢𝑐𝑐𝑒𝑠𝑠 𝑎𝑛𝑑 𝑛 𝑡ℎ𝑒 𝑛𝑢𝑚𝑏𝑒𝑟 𝑜𝑓 𝑡𝑟𝑖𝑎𝑙𝑠</a:t>
              </a:r>
              <a:endParaRPr lang="en-US" sz="1100"/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𝑚𝑒𝑎𝑛: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=𝑛𝑝 𝑚𝑒𝑎𝑛𝑖𝑛𝑔 𝑡ℎ𝑎𝑡 𝑝=  𝜇/𝑛</a:t>
              </a:r>
              <a:r>
                <a:rPr lang="en-US" sz="1100"/>
                <a:t> </a:t>
              </a:r>
            </a:p>
            <a:p>
              <a:r>
                <a:rPr lang="en-US" sz="110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𝑚𝑒𝑑𝑖𝑎𝑛= 𝑛𝑝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𝑣𝑎𝑟𝑖𝑎𝑛𝑐𝑒: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pt-PT" sz="1100" b="0" i="0">
                  <a:latin typeface="Cambria Math" panose="02040503050406030204" pitchFamily="18" charset="0"/>
                </a:rPr>
                <a:t>2=𝑛𝑝(1−𝑝)</a:t>
              </a:r>
              <a:endParaRPr lang="pt-PT" sz="1100" b="0"/>
            </a:p>
            <a:p>
              <a:r>
                <a:rPr lang="pt-PT" sz="1100" b="0"/>
                <a:t>	</a:t>
              </a:r>
              <a:r>
                <a:rPr lang="pt-PT" sz="1100" b="0" i="0">
                  <a:latin typeface="Cambria Math" panose="02040503050406030204" pitchFamily="18" charset="0"/>
                </a:rPr>
                <a:t>𝑠𝑡𝑎𝑛𝑑𝑎𝑟𝑑 𝑑𝑒𝑣𝑖𝑎𝑡𝑖𝑜𝑛= </a:t>
              </a:r>
              <a:r>
                <a:rPr lang="pt-P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pt-PT" sz="1100" b="0"/>
            </a:p>
            <a:p>
              <a:r>
                <a:rPr lang="en-US" sz="1100"/>
                <a:t>		c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F10" sqref="F10"/>
    </sheetView>
  </sheetViews>
  <sheetFormatPr defaultRowHeight="14.5" x14ac:dyDescent="0.35"/>
  <cols>
    <col min="1" max="1" width="24.90625" bestFit="1" customWidth="1"/>
    <col min="2" max="2" width="24.1796875" bestFit="1" customWidth="1"/>
    <col min="3" max="3" width="21.81640625" bestFit="1" customWidth="1"/>
    <col min="4" max="4" width="20.1796875" bestFit="1" customWidth="1"/>
    <col min="5" max="5" width="25" style="41" bestFit="1" customWidth="1"/>
    <col min="6" max="6" width="23.453125" style="41" bestFit="1" customWidth="1"/>
    <col min="7" max="7" width="24.90625" bestFit="1" customWidth="1"/>
    <col min="8" max="8" width="20.6328125" bestFit="1" customWidth="1"/>
    <col min="9" max="9" width="27.6328125" bestFit="1" customWidth="1"/>
    <col min="10" max="10" width="26.08984375" bestFit="1" customWidth="1"/>
    <col min="11" max="11" width="30.08984375" bestFit="1" customWidth="1"/>
  </cols>
  <sheetData>
    <row r="1" spans="1:10" s="1" customFormat="1" ht="15" thickBot="1" x14ac:dyDescent="0.4">
      <c r="A1" s="24" t="s">
        <v>0</v>
      </c>
      <c r="B1" s="2" t="s">
        <v>23</v>
      </c>
      <c r="C1" s="2" t="s">
        <v>24</v>
      </c>
      <c r="D1" s="2" t="s">
        <v>25</v>
      </c>
      <c r="E1" s="40" t="s">
        <v>22</v>
      </c>
      <c r="F1" s="40" t="s">
        <v>30</v>
      </c>
      <c r="G1" s="2" t="s">
        <v>26</v>
      </c>
      <c r="H1" s="2" t="s">
        <v>27</v>
      </c>
      <c r="I1" s="2" t="s">
        <v>28</v>
      </c>
      <c r="J1" s="3" t="s">
        <v>29</v>
      </c>
    </row>
    <row r="2" spans="1:10" x14ac:dyDescent="0.35">
      <c r="A2" s="25" t="s">
        <v>1</v>
      </c>
      <c r="B2">
        <v>90</v>
      </c>
      <c r="C2">
        <v>40</v>
      </c>
      <c r="D2">
        <v>63</v>
      </c>
      <c r="E2" s="52">
        <f>C2/B2</f>
        <v>0.44444444444444442</v>
      </c>
      <c r="F2" s="52">
        <f>D2/B2</f>
        <v>0.7</v>
      </c>
      <c r="G2">
        <v>50</v>
      </c>
      <c r="H2">
        <v>27</v>
      </c>
      <c r="I2">
        <v>0</v>
      </c>
      <c r="J2" s="4">
        <v>0</v>
      </c>
    </row>
    <row r="3" spans="1:10" x14ac:dyDescent="0.35">
      <c r="A3" s="25" t="s">
        <v>2</v>
      </c>
      <c r="B3">
        <v>90</v>
      </c>
      <c r="C3">
        <v>47</v>
      </c>
      <c r="D3">
        <v>64</v>
      </c>
      <c r="E3" s="52">
        <f t="shared" ref="E3:E21" si="0">C3/B3</f>
        <v>0.52222222222222225</v>
      </c>
      <c r="F3" s="52">
        <f t="shared" ref="E3:F21" si="1">D3/B3</f>
        <v>0.71111111111111114</v>
      </c>
      <c r="G3">
        <v>43</v>
      </c>
      <c r="H3">
        <v>26</v>
      </c>
      <c r="I3">
        <v>0</v>
      </c>
      <c r="J3" s="4">
        <v>2</v>
      </c>
    </row>
    <row r="4" spans="1:10" x14ac:dyDescent="0.35">
      <c r="A4" s="25" t="s">
        <v>3</v>
      </c>
      <c r="B4">
        <v>90</v>
      </c>
      <c r="C4">
        <v>57</v>
      </c>
      <c r="D4">
        <v>70</v>
      </c>
      <c r="E4" s="52">
        <f t="shared" si="0"/>
        <v>0.6333333333333333</v>
      </c>
      <c r="F4" s="52">
        <f t="shared" si="1"/>
        <v>0.77777777777777779</v>
      </c>
      <c r="G4">
        <v>33</v>
      </c>
      <c r="H4">
        <v>20</v>
      </c>
      <c r="I4">
        <v>0</v>
      </c>
      <c r="J4" s="4">
        <v>0</v>
      </c>
    </row>
    <row r="5" spans="1:10" x14ac:dyDescent="0.35">
      <c r="A5" s="25" t="s">
        <v>4</v>
      </c>
      <c r="B5">
        <v>90</v>
      </c>
      <c r="C5">
        <v>55</v>
      </c>
      <c r="D5">
        <v>63</v>
      </c>
      <c r="E5" s="52">
        <f t="shared" si="0"/>
        <v>0.61111111111111116</v>
      </c>
      <c r="F5" s="52">
        <f t="shared" si="1"/>
        <v>0.7</v>
      </c>
      <c r="G5">
        <v>35</v>
      </c>
      <c r="H5">
        <v>27</v>
      </c>
      <c r="I5">
        <v>0</v>
      </c>
      <c r="J5" s="4">
        <v>0</v>
      </c>
    </row>
    <row r="6" spans="1:10" x14ac:dyDescent="0.35">
      <c r="A6" s="25" t="s">
        <v>5</v>
      </c>
      <c r="B6">
        <v>90</v>
      </c>
      <c r="C6">
        <v>47</v>
      </c>
      <c r="D6">
        <v>64</v>
      </c>
      <c r="E6" s="52">
        <f t="shared" si="0"/>
        <v>0.52222222222222225</v>
      </c>
      <c r="F6" s="52">
        <f t="shared" si="1"/>
        <v>0.71111111111111114</v>
      </c>
      <c r="G6">
        <v>43</v>
      </c>
      <c r="H6">
        <v>26</v>
      </c>
      <c r="I6">
        <v>0</v>
      </c>
      <c r="J6" s="4">
        <v>2</v>
      </c>
    </row>
    <row r="7" spans="1:10" x14ac:dyDescent="0.35">
      <c r="A7" s="25" t="s">
        <v>6</v>
      </c>
      <c r="B7">
        <v>90</v>
      </c>
      <c r="C7">
        <v>42</v>
      </c>
      <c r="D7">
        <v>62</v>
      </c>
      <c r="E7" s="52">
        <f t="shared" si="0"/>
        <v>0.46666666666666667</v>
      </c>
      <c r="F7" s="52">
        <f t="shared" si="1"/>
        <v>0.68888888888888888</v>
      </c>
      <c r="G7">
        <v>48</v>
      </c>
      <c r="H7">
        <v>28</v>
      </c>
      <c r="I7">
        <v>0</v>
      </c>
      <c r="J7" s="4">
        <v>4</v>
      </c>
    </row>
    <row r="8" spans="1:10" x14ac:dyDescent="0.35">
      <c r="A8" s="25" t="s">
        <v>7</v>
      </c>
      <c r="B8">
        <v>90</v>
      </c>
      <c r="C8">
        <v>42</v>
      </c>
      <c r="D8">
        <v>63</v>
      </c>
      <c r="E8" s="52">
        <f t="shared" si="0"/>
        <v>0.46666666666666667</v>
      </c>
      <c r="F8" s="52">
        <f t="shared" si="1"/>
        <v>0.7</v>
      </c>
      <c r="G8">
        <v>48</v>
      </c>
      <c r="H8">
        <v>27</v>
      </c>
      <c r="I8">
        <v>0</v>
      </c>
      <c r="J8" s="4">
        <v>1</v>
      </c>
    </row>
    <row r="9" spans="1:10" x14ac:dyDescent="0.35">
      <c r="A9" s="25" t="s">
        <v>8</v>
      </c>
      <c r="B9">
        <v>90</v>
      </c>
      <c r="C9">
        <v>61</v>
      </c>
      <c r="D9">
        <v>70</v>
      </c>
      <c r="E9" s="52">
        <f t="shared" si="0"/>
        <v>0.67777777777777781</v>
      </c>
      <c r="F9" s="52">
        <f t="shared" si="1"/>
        <v>0.77777777777777779</v>
      </c>
      <c r="G9">
        <v>29</v>
      </c>
      <c r="H9">
        <v>20</v>
      </c>
      <c r="I9">
        <v>0</v>
      </c>
      <c r="J9" s="4">
        <v>0</v>
      </c>
    </row>
    <row r="10" spans="1:10" x14ac:dyDescent="0.35">
      <c r="A10" s="25" t="s">
        <v>9</v>
      </c>
      <c r="B10">
        <v>90</v>
      </c>
      <c r="C10">
        <v>55</v>
      </c>
      <c r="D10">
        <v>64</v>
      </c>
      <c r="E10" s="52">
        <f t="shared" si="0"/>
        <v>0.61111111111111116</v>
      </c>
      <c r="F10" s="52">
        <f t="shared" si="1"/>
        <v>0.71111111111111114</v>
      </c>
      <c r="G10">
        <v>35</v>
      </c>
      <c r="H10">
        <v>26</v>
      </c>
      <c r="I10">
        <v>0</v>
      </c>
      <c r="J10" s="4">
        <v>2</v>
      </c>
    </row>
    <row r="11" spans="1:10" x14ac:dyDescent="0.35">
      <c r="A11" s="25" t="s">
        <v>10</v>
      </c>
      <c r="B11">
        <v>90</v>
      </c>
      <c r="C11">
        <v>49</v>
      </c>
      <c r="D11">
        <v>61</v>
      </c>
      <c r="E11" s="52">
        <f t="shared" si="0"/>
        <v>0.5444444444444444</v>
      </c>
      <c r="F11" s="52">
        <f t="shared" si="1"/>
        <v>0.67777777777777781</v>
      </c>
      <c r="G11">
        <v>41</v>
      </c>
      <c r="H11">
        <v>29</v>
      </c>
      <c r="I11">
        <v>0</v>
      </c>
      <c r="J11" s="4">
        <v>1</v>
      </c>
    </row>
    <row r="12" spans="1:10" x14ac:dyDescent="0.35">
      <c r="A12" s="25" t="s">
        <v>11</v>
      </c>
      <c r="B12">
        <v>90</v>
      </c>
      <c r="C12">
        <v>54</v>
      </c>
      <c r="D12">
        <v>66</v>
      </c>
      <c r="E12" s="52">
        <f t="shared" si="0"/>
        <v>0.6</v>
      </c>
      <c r="F12" s="52">
        <f t="shared" si="1"/>
        <v>0.73333333333333328</v>
      </c>
      <c r="G12">
        <v>36</v>
      </c>
      <c r="H12">
        <v>24</v>
      </c>
      <c r="I12">
        <v>0</v>
      </c>
      <c r="J12" s="4">
        <v>1</v>
      </c>
    </row>
    <row r="13" spans="1:10" x14ac:dyDescent="0.35">
      <c r="A13" s="25" t="s">
        <v>12</v>
      </c>
      <c r="B13">
        <v>90</v>
      </c>
      <c r="C13">
        <v>61</v>
      </c>
      <c r="D13">
        <v>71</v>
      </c>
      <c r="E13" s="52">
        <f t="shared" si="0"/>
        <v>0.67777777777777781</v>
      </c>
      <c r="F13" s="52">
        <f t="shared" si="1"/>
        <v>0.78888888888888886</v>
      </c>
      <c r="G13">
        <v>29</v>
      </c>
      <c r="H13">
        <v>19</v>
      </c>
      <c r="I13">
        <v>0</v>
      </c>
      <c r="J13" s="4">
        <v>2</v>
      </c>
    </row>
    <row r="14" spans="1:10" x14ac:dyDescent="0.35">
      <c r="A14" s="25" t="s">
        <v>13</v>
      </c>
      <c r="B14">
        <v>90</v>
      </c>
      <c r="C14">
        <v>52</v>
      </c>
      <c r="D14">
        <v>67</v>
      </c>
      <c r="E14" s="52">
        <f t="shared" si="0"/>
        <v>0.57777777777777772</v>
      </c>
      <c r="F14" s="52">
        <f t="shared" si="1"/>
        <v>0.74444444444444446</v>
      </c>
      <c r="G14">
        <v>38</v>
      </c>
      <c r="H14">
        <v>23</v>
      </c>
      <c r="I14">
        <v>0</v>
      </c>
      <c r="J14" s="4">
        <v>1</v>
      </c>
    </row>
    <row r="15" spans="1:10" x14ac:dyDescent="0.35">
      <c r="A15" s="25" t="s">
        <v>14</v>
      </c>
      <c r="B15">
        <v>90</v>
      </c>
      <c r="C15">
        <v>62</v>
      </c>
      <c r="D15">
        <v>61</v>
      </c>
      <c r="E15" s="52">
        <f t="shared" si="0"/>
        <v>0.68888888888888888</v>
      </c>
      <c r="F15" s="52">
        <f t="shared" si="1"/>
        <v>0.67777777777777781</v>
      </c>
      <c r="G15">
        <v>28</v>
      </c>
      <c r="H15">
        <v>29</v>
      </c>
      <c r="I15">
        <v>0</v>
      </c>
      <c r="J15" s="4">
        <v>3</v>
      </c>
    </row>
    <row r="16" spans="1:10" x14ac:dyDescent="0.35">
      <c r="A16" s="25" t="s">
        <v>15</v>
      </c>
      <c r="B16">
        <v>90</v>
      </c>
      <c r="C16">
        <v>51</v>
      </c>
      <c r="D16">
        <v>67</v>
      </c>
      <c r="E16" s="52">
        <f t="shared" si="0"/>
        <v>0.56666666666666665</v>
      </c>
      <c r="F16" s="52">
        <f t="shared" si="1"/>
        <v>0.74444444444444446</v>
      </c>
      <c r="G16">
        <v>39</v>
      </c>
      <c r="H16">
        <v>23</v>
      </c>
      <c r="I16">
        <v>0</v>
      </c>
      <c r="J16" s="4">
        <v>0</v>
      </c>
    </row>
    <row r="17" spans="1:11" x14ac:dyDescent="0.35">
      <c r="A17" s="25" t="s">
        <v>16</v>
      </c>
      <c r="B17">
        <v>90</v>
      </c>
      <c r="C17">
        <v>58</v>
      </c>
      <c r="D17">
        <v>69</v>
      </c>
      <c r="E17" s="52">
        <f t="shared" si="0"/>
        <v>0.64444444444444449</v>
      </c>
      <c r="F17" s="52">
        <f t="shared" si="1"/>
        <v>0.76666666666666672</v>
      </c>
      <c r="G17">
        <v>32</v>
      </c>
      <c r="H17">
        <v>21</v>
      </c>
      <c r="I17">
        <v>0</v>
      </c>
      <c r="J17" s="4">
        <v>1</v>
      </c>
    </row>
    <row r="18" spans="1:11" x14ac:dyDescent="0.35">
      <c r="A18" s="25" t="s">
        <v>17</v>
      </c>
      <c r="B18">
        <v>90</v>
      </c>
      <c r="C18">
        <v>47</v>
      </c>
      <c r="D18">
        <v>59</v>
      </c>
      <c r="E18" s="52">
        <f t="shared" si="0"/>
        <v>0.52222222222222225</v>
      </c>
      <c r="F18" s="52">
        <f t="shared" si="1"/>
        <v>0.65555555555555556</v>
      </c>
      <c r="G18">
        <v>43</v>
      </c>
      <c r="H18">
        <v>31</v>
      </c>
      <c r="I18">
        <v>0</v>
      </c>
      <c r="J18" s="4">
        <v>1</v>
      </c>
    </row>
    <row r="19" spans="1:11" x14ac:dyDescent="0.35">
      <c r="A19" s="25" t="s">
        <v>18</v>
      </c>
      <c r="B19">
        <v>90</v>
      </c>
      <c r="C19">
        <v>61</v>
      </c>
      <c r="D19">
        <v>73</v>
      </c>
      <c r="E19" s="52">
        <f t="shared" si="0"/>
        <v>0.67777777777777781</v>
      </c>
      <c r="F19" s="52">
        <f t="shared" si="1"/>
        <v>0.81111111111111112</v>
      </c>
      <c r="G19">
        <v>29</v>
      </c>
      <c r="H19">
        <v>17</v>
      </c>
      <c r="I19">
        <v>0</v>
      </c>
      <c r="J19" s="4">
        <v>4</v>
      </c>
    </row>
    <row r="20" spans="1:11" x14ac:dyDescent="0.35">
      <c r="A20" s="25" t="s">
        <v>19</v>
      </c>
      <c r="B20">
        <v>90</v>
      </c>
      <c r="C20">
        <v>52</v>
      </c>
      <c r="D20">
        <v>59</v>
      </c>
      <c r="E20" s="52">
        <f t="shared" si="0"/>
        <v>0.57777777777777772</v>
      </c>
      <c r="F20" s="52">
        <f t="shared" si="1"/>
        <v>0.65555555555555556</v>
      </c>
      <c r="G20">
        <v>38</v>
      </c>
      <c r="H20">
        <v>31</v>
      </c>
      <c r="I20">
        <v>0</v>
      </c>
      <c r="J20" s="4">
        <v>2</v>
      </c>
    </row>
    <row r="21" spans="1:11" ht="15" thickBot="1" x14ac:dyDescent="0.4">
      <c r="A21" s="26" t="s">
        <v>20</v>
      </c>
      <c r="B21" s="5">
        <v>90</v>
      </c>
      <c r="C21" s="5">
        <v>56</v>
      </c>
      <c r="D21" s="5">
        <v>65</v>
      </c>
      <c r="E21" s="53">
        <f t="shared" si="0"/>
        <v>0.62222222222222223</v>
      </c>
      <c r="F21" s="53">
        <f t="shared" si="1"/>
        <v>0.72222222222222221</v>
      </c>
      <c r="G21" s="5">
        <v>34</v>
      </c>
      <c r="H21" s="5">
        <v>25</v>
      </c>
      <c r="I21" s="5">
        <v>0</v>
      </c>
      <c r="J21" s="6">
        <v>3</v>
      </c>
    </row>
    <row r="22" spans="1:11" ht="15" thickBot="1" x14ac:dyDescent="0.4">
      <c r="A22" s="27" t="s">
        <v>21</v>
      </c>
      <c r="B22" s="7">
        <f>SUM(B2:B21)</f>
        <v>1800</v>
      </c>
      <c r="C22" s="7">
        <f t="shared" ref="C22" si="2">SUM(C2:C21)</f>
        <v>1049</v>
      </c>
      <c r="D22" s="7">
        <f>SUM(D2:D21)</f>
        <v>1301</v>
      </c>
      <c r="E22" s="54">
        <f>C22/B22</f>
        <v>0.58277777777777773</v>
      </c>
      <c r="F22" s="54">
        <f>D22/B22</f>
        <v>0.72277777777777774</v>
      </c>
      <c r="G22" s="7">
        <f>SUM(G2:G21)</f>
        <v>751</v>
      </c>
      <c r="H22" s="7">
        <f>SUM(H2:H21)</f>
        <v>499</v>
      </c>
      <c r="I22" s="7">
        <f>SUM(I2:I21)</f>
        <v>0</v>
      </c>
      <c r="J22" s="8">
        <f>SUM(J2:J21)</f>
        <v>30</v>
      </c>
    </row>
    <row r="23" spans="1:11" ht="15" thickBot="1" x14ac:dyDescent="0.4"/>
    <row r="24" spans="1:11" ht="15" thickBot="1" x14ac:dyDescent="0.4">
      <c r="G24" s="11" t="s">
        <v>0</v>
      </c>
      <c r="H24" s="12" t="s">
        <v>31</v>
      </c>
      <c r="I24" s="16" t="s">
        <v>33</v>
      </c>
    </row>
    <row r="25" spans="1:11" ht="15" thickBot="1" x14ac:dyDescent="0.4">
      <c r="F25" s="15"/>
      <c r="G25" t="s">
        <v>1</v>
      </c>
      <c r="H25" s="42">
        <f>(F2-E2)/E2</f>
        <v>0.57499999999999996</v>
      </c>
      <c r="I25" s="44">
        <f>(F22-E22)/E22</f>
        <v>0.24022878932316497</v>
      </c>
    </row>
    <row r="26" spans="1:11" x14ac:dyDescent="0.35">
      <c r="F26" s="15"/>
      <c r="G26" t="s">
        <v>2</v>
      </c>
      <c r="H26" s="42">
        <f t="shared" ref="H26:H44" si="3">(F3-E3)/E3</f>
        <v>0.36170212765957444</v>
      </c>
    </row>
    <row r="27" spans="1:11" ht="15" thickBot="1" x14ac:dyDescent="0.4">
      <c r="F27" s="15"/>
      <c r="G27" t="s">
        <v>3</v>
      </c>
      <c r="H27" s="42">
        <f t="shared" si="3"/>
        <v>0.22807017543859656</v>
      </c>
      <c r="I27" s="14"/>
      <c r="J27" s="5"/>
      <c r="K27" s="5"/>
    </row>
    <row r="28" spans="1:11" ht="15" thickBot="1" x14ac:dyDescent="0.4">
      <c r="F28" s="15"/>
      <c r="G28" t="s">
        <v>4</v>
      </c>
      <c r="H28" s="42">
        <f t="shared" si="3"/>
        <v>0.14545454545454528</v>
      </c>
      <c r="I28" s="18"/>
      <c r="J28" s="10" t="s">
        <v>38</v>
      </c>
      <c r="K28" s="12" t="s">
        <v>39</v>
      </c>
    </row>
    <row r="29" spans="1:11" x14ac:dyDescent="0.35">
      <c r="F29" s="15"/>
      <c r="G29" t="s">
        <v>5</v>
      </c>
      <c r="H29" s="42">
        <f t="shared" si="3"/>
        <v>0.36170212765957444</v>
      </c>
      <c r="I29" s="18" t="s">
        <v>34</v>
      </c>
      <c r="J29" s="17" t="str">
        <f>INDEX(A2:A21, MATCH(MAX(C2:C21), C2:C21, 0))</f>
        <v>Pharmacology</v>
      </c>
      <c r="K29" s="13">
        <f>MAX(C2:C21)</f>
        <v>62</v>
      </c>
    </row>
    <row r="30" spans="1:11" ht="15" thickBot="1" x14ac:dyDescent="0.4">
      <c r="F30" s="15"/>
      <c r="G30" t="s">
        <v>6</v>
      </c>
      <c r="H30" s="42">
        <f t="shared" si="3"/>
        <v>0.47619047619047616</v>
      </c>
      <c r="I30" s="19" t="s">
        <v>35</v>
      </c>
      <c r="J30" s="5" t="str">
        <f>INDEX(A2:A21, MATCH(MAX(D2:D21),D2:D21, 0))</f>
        <v>Skin</v>
      </c>
      <c r="K30" s="6">
        <f>MAX(D2:D21)</f>
        <v>73</v>
      </c>
    </row>
    <row r="31" spans="1:11" x14ac:dyDescent="0.35">
      <c r="F31" s="15"/>
      <c r="G31" t="s">
        <v>7</v>
      </c>
      <c r="H31" s="42">
        <f t="shared" si="3"/>
        <v>0.49999999999999989</v>
      </c>
      <c r="I31" s="18" t="s">
        <v>36</v>
      </c>
      <c r="J31" t="str">
        <f>INDEX(A2:A21, MATCH(MIN(C2:C21), C2:C21, 0))</f>
        <v>Anaesthesia</v>
      </c>
      <c r="K31" s="4">
        <f>MIN(C2:C21)</f>
        <v>40</v>
      </c>
    </row>
    <row r="32" spans="1:11" ht="15" thickBot="1" x14ac:dyDescent="0.4">
      <c r="F32" s="15"/>
      <c r="G32" t="s">
        <v>8</v>
      </c>
      <c r="H32" s="42">
        <f t="shared" si="3"/>
        <v>0.14754098360655735</v>
      </c>
      <c r="I32" s="19" t="s">
        <v>37</v>
      </c>
      <c r="J32" s="5" t="str">
        <f>INDEX(A2:A21, MATCH(MIN(D2:D21),D2:D21, 0))</f>
        <v>Radiology</v>
      </c>
      <c r="K32" s="6">
        <f>MIN(D2:D21)</f>
        <v>59</v>
      </c>
    </row>
    <row r="33" spans="6:11" ht="15" thickBot="1" x14ac:dyDescent="0.4">
      <c r="F33" s="15"/>
      <c r="G33" t="s">
        <v>9</v>
      </c>
      <c r="H33" s="42">
        <f t="shared" si="3"/>
        <v>0.16363636363636358</v>
      </c>
    </row>
    <row r="34" spans="6:11" ht="15" thickBot="1" x14ac:dyDescent="0.4">
      <c r="F34" s="15"/>
      <c r="G34" t="s">
        <v>10</v>
      </c>
      <c r="H34" s="42">
        <f t="shared" si="3"/>
        <v>0.24489795918367363</v>
      </c>
      <c r="I34" s="22"/>
      <c r="J34" s="28" t="s">
        <v>38</v>
      </c>
      <c r="K34" s="12" t="s">
        <v>42</v>
      </c>
    </row>
    <row r="35" spans="6:11" x14ac:dyDescent="0.35">
      <c r="F35" s="15"/>
      <c r="G35" t="s">
        <v>11</v>
      </c>
      <c r="H35" s="42">
        <f t="shared" si="3"/>
        <v>0.22222222222222218</v>
      </c>
      <c r="I35" s="20" t="s">
        <v>40</v>
      </c>
      <c r="J35" s="23" t="s">
        <v>44</v>
      </c>
      <c r="K35" s="4">
        <f>MAX(I2:I21)</f>
        <v>0</v>
      </c>
    </row>
    <row r="36" spans="6:11" ht="15" thickBot="1" x14ac:dyDescent="0.4">
      <c r="F36" s="15"/>
      <c r="G36" t="s">
        <v>12</v>
      </c>
      <c r="H36" s="42">
        <f t="shared" si="3"/>
        <v>0.1639344262295081</v>
      </c>
      <c r="I36" s="21" t="s">
        <v>41</v>
      </c>
      <c r="J36" s="29" t="s">
        <v>43</v>
      </c>
      <c r="K36" s="6">
        <f>MAX(J2:J21)</f>
        <v>4</v>
      </c>
    </row>
    <row r="37" spans="6:11" x14ac:dyDescent="0.35">
      <c r="F37" s="15"/>
      <c r="G37" t="s">
        <v>13</v>
      </c>
      <c r="H37" s="42">
        <f t="shared" si="3"/>
        <v>0.2884615384615386</v>
      </c>
      <c r="I37" s="23"/>
      <c r="J37" s="9"/>
    </row>
    <row r="38" spans="6:11" x14ac:dyDescent="0.35">
      <c r="F38" s="15"/>
      <c r="G38" t="s">
        <v>14</v>
      </c>
      <c r="H38" s="42">
        <f t="shared" si="3"/>
        <v>-1.612903225806446E-2</v>
      </c>
    </row>
    <row r="39" spans="6:11" x14ac:dyDescent="0.35">
      <c r="F39" s="15"/>
      <c r="G39" t="s">
        <v>15</v>
      </c>
      <c r="H39" s="42">
        <f t="shared" si="3"/>
        <v>0.31372549019607848</v>
      </c>
    </row>
    <row r="40" spans="6:11" x14ac:dyDescent="0.35">
      <c r="F40" s="15"/>
      <c r="G40" t="s">
        <v>16</v>
      </c>
      <c r="H40" s="42">
        <f t="shared" si="3"/>
        <v>0.18965517241379309</v>
      </c>
    </row>
    <row r="41" spans="6:11" x14ac:dyDescent="0.35">
      <c r="F41" s="15"/>
      <c r="G41" t="s">
        <v>17</v>
      </c>
      <c r="H41" s="42">
        <f t="shared" si="3"/>
        <v>0.25531914893617014</v>
      </c>
    </row>
    <row r="42" spans="6:11" x14ac:dyDescent="0.35">
      <c r="F42" s="15"/>
      <c r="G42" t="s">
        <v>18</v>
      </c>
      <c r="H42" s="42">
        <f t="shared" si="3"/>
        <v>0.19672131147540978</v>
      </c>
    </row>
    <row r="43" spans="6:11" x14ac:dyDescent="0.35">
      <c r="F43" s="15"/>
      <c r="G43" t="s">
        <v>19</v>
      </c>
      <c r="H43" s="42">
        <f t="shared" si="3"/>
        <v>0.13461538461538472</v>
      </c>
    </row>
    <row r="44" spans="6:11" ht="15" thickBot="1" x14ac:dyDescent="0.4">
      <c r="F44" s="15"/>
      <c r="G44" s="5" t="s">
        <v>20</v>
      </c>
      <c r="H44" s="42">
        <f t="shared" si="3"/>
        <v>0.16071428571428567</v>
      </c>
    </row>
    <row r="45" spans="6:11" ht="15" thickBot="1" x14ac:dyDescent="0.4">
      <c r="G45" s="11" t="s">
        <v>32</v>
      </c>
      <c r="H45" s="43">
        <f>AVERAGE(H25:H44)</f>
        <v>0.25567173534178439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9609-8992-4972-A965-8AD5EE212BB8}">
  <dimension ref="A8:AR16"/>
  <sheetViews>
    <sheetView topLeftCell="A8" workbookViewId="0">
      <selection activeCell="H24" sqref="H24"/>
    </sheetView>
  </sheetViews>
  <sheetFormatPr defaultRowHeight="14.5" x14ac:dyDescent="0.35"/>
  <cols>
    <col min="2" max="2" width="29.08984375" bestFit="1" customWidth="1"/>
    <col min="3" max="3" width="7.26953125" bestFit="1" customWidth="1"/>
    <col min="4" max="4" width="5.7265625" bestFit="1" customWidth="1"/>
    <col min="5" max="5" width="7.26953125" bestFit="1" customWidth="1"/>
    <col min="6" max="6" width="5.7265625" bestFit="1" customWidth="1"/>
    <col min="7" max="7" width="7.26953125" bestFit="1" customWidth="1"/>
    <col min="8" max="8" width="6.54296875" customWidth="1"/>
    <col min="9" max="9" width="7.26953125" bestFit="1" customWidth="1"/>
    <col min="10" max="10" width="5.7265625" bestFit="1" customWidth="1"/>
    <col min="11" max="11" width="7.26953125" bestFit="1" customWidth="1"/>
    <col min="12" max="12" width="5.7265625" bestFit="1" customWidth="1"/>
    <col min="13" max="13" width="8.81640625" customWidth="1"/>
    <col min="14" max="14" width="9.08984375" customWidth="1"/>
    <col min="15" max="15" width="11.90625" customWidth="1"/>
    <col min="16" max="16" width="11.81640625" customWidth="1"/>
    <col min="17" max="17" width="8.453125" bestFit="1" customWidth="1"/>
    <col min="18" max="18" width="9" customWidth="1"/>
    <col min="19" max="19" width="10.81640625" customWidth="1"/>
    <col min="20" max="20" width="9.453125" customWidth="1"/>
    <col min="23" max="23" width="12" bestFit="1" customWidth="1"/>
    <col min="24" max="24" width="12" customWidth="1"/>
    <col min="38" max="38" width="6.26953125" customWidth="1"/>
    <col min="39" max="39" width="13.7265625" customWidth="1"/>
    <col min="40" max="40" width="12" customWidth="1"/>
  </cols>
  <sheetData>
    <row r="8" spans="1:44" ht="15" thickBot="1" x14ac:dyDescent="0.4">
      <c r="AQ8" s="5"/>
      <c r="AR8" s="5"/>
    </row>
    <row r="9" spans="1:44" x14ac:dyDescent="0.35">
      <c r="B9" s="48" t="s">
        <v>45</v>
      </c>
      <c r="C9" s="47" t="s">
        <v>1</v>
      </c>
      <c r="D9" s="46"/>
      <c r="E9" s="45" t="s">
        <v>2</v>
      </c>
      <c r="F9" s="46"/>
      <c r="G9" s="45" t="s">
        <v>3</v>
      </c>
      <c r="H9" s="46"/>
      <c r="I9" s="45" t="s">
        <v>4</v>
      </c>
      <c r="J9" s="46"/>
      <c r="K9" s="45" t="s">
        <v>5</v>
      </c>
      <c r="L9" s="46"/>
      <c r="M9" s="45" t="s">
        <v>6</v>
      </c>
      <c r="N9" s="46"/>
      <c r="O9" s="45" t="s">
        <v>7</v>
      </c>
      <c r="P9" s="46"/>
      <c r="Q9" s="45" t="s">
        <v>8</v>
      </c>
      <c r="R9" s="46"/>
      <c r="S9" s="45" t="s">
        <v>9</v>
      </c>
      <c r="T9" s="46"/>
      <c r="U9" s="45" t="s">
        <v>10</v>
      </c>
      <c r="V9" s="46"/>
      <c r="W9" s="45" t="s">
        <v>11</v>
      </c>
      <c r="X9" s="46"/>
      <c r="Y9" s="45" t="s">
        <v>12</v>
      </c>
      <c r="Z9" s="46"/>
      <c r="AA9" s="45" t="s">
        <v>13</v>
      </c>
      <c r="AB9" s="46"/>
      <c r="AC9" s="45" t="s">
        <v>14</v>
      </c>
      <c r="AD9" s="46"/>
      <c r="AE9" s="45" t="s">
        <v>15</v>
      </c>
      <c r="AF9" s="45"/>
      <c r="AG9" s="45" t="s">
        <v>16</v>
      </c>
      <c r="AH9" s="46"/>
      <c r="AI9" s="45" t="s">
        <v>17</v>
      </c>
      <c r="AJ9" s="46"/>
      <c r="AK9" s="45" t="s">
        <v>18</v>
      </c>
      <c r="AL9" s="46"/>
      <c r="AM9" s="45" t="s">
        <v>19</v>
      </c>
      <c r="AN9" s="46"/>
      <c r="AO9" s="45" t="s">
        <v>20</v>
      </c>
      <c r="AP9" s="46"/>
      <c r="AQ9" s="50" t="s">
        <v>51</v>
      </c>
      <c r="AR9" s="51"/>
    </row>
    <row r="10" spans="1:44" ht="15" thickBot="1" x14ac:dyDescent="0.4">
      <c r="B10" s="49"/>
      <c r="C10" s="32" t="s">
        <v>40</v>
      </c>
      <c r="D10" s="35" t="s">
        <v>41</v>
      </c>
      <c r="E10" s="33" t="s">
        <v>40</v>
      </c>
      <c r="F10" s="35" t="s">
        <v>41</v>
      </c>
      <c r="G10" s="33" t="s">
        <v>40</v>
      </c>
      <c r="H10" s="35" t="s">
        <v>41</v>
      </c>
      <c r="I10" s="33" t="s">
        <v>40</v>
      </c>
      <c r="J10" s="35" t="s">
        <v>41</v>
      </c>
      <c r="K10" s="33" t="s">
        <v>40</v>
      </c>
      <c r="L10" s="35" t="s">
        <v>41</v>
      </c>
      <c r="M10" s="33" t="s">
        <v>40</v>
      </c>
      <c r="N10" s="35" t="s">
        <v>41</v>
      </c>
      <c r="O10" s="33" t="s">
        <v>40</v>
      </c>
      <c r="P10" s="35" t="s">
        <v>41</v>
      </c>
      <c r="Q10" s="33" t="s">
        <v>40</v>
      </c>
      <c r="R10" s="35" t="s">
        <v>41</v>
      </c>
      <c r="S10" s="33" t="s">
        <v>40</v>
      </c>
      <c r="T10" s="35" t="s">
        <v>41</v>
      </c>
      <c r="U10" s="33" t="s">
        <v>40</v>
      </c>
      <c r="V10" s="35" t="s">
        <v>41</v>
      </c>
      <c r="W10" s="33" t="s">
        <v>40</v>
      </c>
      <c r="X10" s="35" t="s">
        <v>41</v>
      </c>
      <c r="Y10" s="33" t="s">
        <v>40</v>
      </c>
      <c r="Z10" s="35" t="s">
        <v>41</v>
      </c>
      <c r="AA10" s="33" t="s">
        <v>40</v>
      </c>
      <c r="AB10" s="35" t="s">
        <v>41</v>
      </c>
      <c r="AC10" s="33" t="s">
        <v>40</v>
      </c>
      <c r="AD10" s="35" t="s">
        <v>41</v>
      </c>
      <c r="AE10" s="33" t="s">
        <v>40</v>
      </c>
      <c r="AF10" s="33" t="s">
        <v>41</v>
      </c>
      <c r="AG10" s="33" t="s">
        <v>40</v>
      </c>
      <c r="AH10" s="35" t="s">
        <v>41</v>
      </c>
      <c r="AI10" s="33" t="s">
        <v>40</v>
      </c>
      <c r="AJ10" s="35" t="s">
        <v>41</v>
      </c>
      <c r="AK10" s="33" t="s">
        <v>40</v>
      </c>
      <c r="AL10" s="35" t="s">
        <v>41</v>
      </c>
      <c r="AM10" s="33" t="s">
        <v>40</v>
      </c>
      <c r="AN10" s="35" t="s">
        <v>41</v>
      </c>
      <c r="AO10" s="33" t="s">
        <v>40</v>
      </c>
      <c r="AP10" s="35" t="s">
        <v>41</v>
      </c>
      <c r="AQ10" s="33" t="s">
        <v>40</v>
      </c>
      <c r="AR10" s="34" t="s">
        <v>41</v>
      </c>
    </row>
    <row r="11" spans="1:44" x14ac:dyDescent="0.35">
      <c r="B11" s="31" t="s">
        <v>46</v>
      </c>
      <c r="C11" s="23">
        <f>90</f>
        <v>90</v>
      </c>
      <c r="D11" s="37">
        <v>90</v>
      </c>
      <c r="E11" s="23">
        <v>90</v>
      </c>
      <c r="F11" s="37">
        <v>90</v>
      </c>
      <c r="G11" s="23">
        <v>90</v>
      </c>
      <c r="H11" s="37">
        <v>90</v>
      </c>
      <c r="I11" s="23">
        <v>90</v>
      </c>
      <c r="J11" s="37">
        <v>90</v>
      </c>
      <c r="K11" s="23">
        <v>90</v>
      </c>
      <c r="L11" s="37">
        <v>90</v>
      </c>
      <c r="M11" s="23">
        <v>90</v>
      </c>
      <c r="N11" s="37">
        <v>90</v>
      </c>
      <c r="O11" s="23">
        <v>90</v>
      </c>
      <c r="P11" s="37">
        <v>90</v>
      </c>
      <c r="Q11" s="23">
        <v>90</v>
      </c>
      <c r="R11" s="37">
        <v>90</v>
      </c>
      <c r="S11" s="23">
        <v>90</v>
      </c>
      <c r="T11" s="37">
        <v>90</v>
      </c>
      <c r="U11" s="23">
        <v>90</v>
      </c>
      <c r="V11" s="37">
        <v>90</v>
      </c>
      <c r="W11" s="23">
        <v>90</v>
      </c>
      <c r="X11" s="37">
        <v>90</v>
      </c>
      <c r="Y11" s="23">
        <v>90</v>
      </c>
      <c r="Z11" s="37">
        <v>90</v>
      </c>
      <c r="AA11" s="23">
        <v>90</v>
      </c>
      <c r="AB11" s="37">
        <v>90</v>
      </c>
      <c r="AC11" s="23">
        <v>90</v>
      </c>
      <c r="AD11" s="37">
        <v>90</v>
      </c>
      <c r="AE11" s="23">
        <v>90</v>
      </c>
      <c r="AF11" s="23">
        <v>90</v>
      </c>
      <c r="AG11" s="23">
        <v>90</v>
      </c>
      <c r="AH11" s="37">
        <v>90</v>
      </c>
      <c r="AI11" s="23">
        <v>90</v>
      </c>
      <c r="AJ11" s="37">
        <v>90</v>
      </c>
      <c r="AK11" s="23">
        <v>90</v>
      </c>
      <c r="AL11" s="37">
        <v>90</v>
      </c>
      <c r="AM11" s="23">
        <v>90</v>
      </c>
      <c r="AN11" s="37">
        <v>90</v>
      </c>
      <c r="AO11" s="23">
        <v>90</v>
      </c>
      <c r="AP11" s="38">
        <v>90</v>
      </c>
      <c r="AQ11" s="23">
        <v>1800</v>
      </c>
      <c r="AR11" s="36">
        <v>1800</v>
      </c>
    </row>
    <row r="12" spans="1:44" x14ac:dyDescent="0.35">
      <c r="B12" s="31" t="s">
        <v>47</v>
      </c>
      <c r="C12" s="23">
        <f>'General Analysis'!C2/'Binomial Distribution'!C11</f>
        <v>0.44444444444444442</v>
      </c>
      <c r="D12" s="37">
        <f>'General Analysis'!D2/'Binomial Distribution'!D11</f>
        <v>0.7</v>
      </c>
      <c r="E12" s="23">
        <f>'General Analysis'!C3/'Binomial Distribution'!E11</f>
        <v>0.52222222222222225</v>
      </c>
      <c r="F12" s="37">
        <f>'General Analysis'!D3/'Binomial Distribution'!F11</f>
        <v>0.71111111111111114</v>
      </c>
      <c r="G12" s="23">
        <f>'General Analysis'!C4/'General Analysis'!B4</f>
        <v>0.6333333333333333</v>
      </c>
      <c r="H12" s="37">
        <f>'General Analysis'!D4/'General Analysis'!B4</f>
        <v>0.77777777777777779</v>
      </c>
      <c r="I12" s="23">
        <f>'General Analysis'!C5/'General Analysis'!B5</f>
        <v>0.61111111111111116</v>
      </c>
      <c r="J12" s="37">
        <f>'General Analysis'!D5/'General Analysis'!B5</f>
        <v>0.7</v>
      </c>
      <c r="K12" s="23">
        <f>'General Analysis'!C6/'General Analysis'!B6</f>
        <v>0.52222222222222225</v>
      </c>
      <c r="L12" s="37">
        <f>'General Analysis'!D6/'General Analysis'!B6</f>
        <v>0.71111111111111114</v>
      </c>
      <c r="M12" s="23">
        <f>'General Analysis'!C7/'General Analysis'!B7</f>
        <v>0.46666666666666667</v>
      </c>
      <c r="N12" s="37">
        <f>'General Analysis'!D7/'General Analysis'!B7</f>
        <v>0.68888888888888888</v>
      </c>
      <c r="O12" s="23">
        <f>'General Analysis'!C8/'General Analysis'!B8</f>
        <v>0.46666666666666667</v>
      </c>
      <c r="P12" s="37">
        <f>'General Analysis'!D8/'General Analysis'!B8</f>
        <v>0.7</v>
      </c>
      <c r="Q12" s="23">
        <f>'General Analysis'!C9/'General Analysis'!B9</f>
        <v>0.67777777777777781</v>
      </c>
      <c r="R12" s="37">
        <f>'General Analysis'!D9/'General Analysis'!B9</f>
        <v>0.77777777777777779</v>
      </c>
      <c r="S12" s="23">
        <f>'General Analysis'!C10/'General Analysis'!B10</f>
        <v>0.61111111111111116</v>
      </c>
      <c r="T12" s="37">
        <f>'General Analysis'!D10/'General Analysis'!B10</f>
        <v>0.71111111111111114</v>
      </c>
      <c r="U12" s="23">
        <f>'General Analysis'!C11/'General Analysis'!B11</f>
        <v>0.5444444444444444</v>
      </c>
      <c r="V12" s="37">
        <f>'General Analysis'!D11/'General Analysis'!B11</f>
        <v>0.67777777777777781</v>
      </c>
      <c r="W12" s="23">
        <f>'General Analysis'!C12/'General Analysis'!B12</f>
        <v>0.6</v>
      </c>
      <c r="X12" s="37">
        <f>'General Analysis'!D12/'General Analysis'!B12</f>
        <v>0.73333333333333328</v>
      </c>
      <c r="Y12" s="23">
        <f>'General Analysis'!C13/'General Analysis'!B13</f>
        <v>0.67777777777777781</v>
      </c>
      <c r="Z12" s="37">
        <f>'General Analysis'!D13/'General Analysis'!B13</f>
        <v>0.78888888888888886</v>
      </c>
      <c r="AA12" s="23">
        <f>'General Analysis'!C14/'General Analysis'!B14</f>
        <v>0.57777777777777772</v>
      </c>
      <c r="AB12" s="37">
        <f>'General Analysis'!D14/'General Analysis'!B14</f>
        <v>0.74444444444444446</v>
      </c>
      <c r="AC12" s="23">
        <f>'General Analysis'!C15/'General Analysis'!B15</f>
        <v>0.68888888888888888</v>
      </c>
      <c r="AD12" s="37">
        <f>'General Analysis'!D15/'General Analysis'!B15</f>
        <v>0.67777777777777781</v>
      </c>
      <c r="AE12" s="23">
        <f>'General Analysis'!C16/'General Analysis'!B16</f>
        <v>0.56666666666666665</v>
      </c>
      <c r="AF12" s="23">
        <f>'General Analysis'!D16/'General Analysis'!B16</f>
        <v>0.74444444444444446</v>
      </c>
      <c r="AG12" s="23">
        <f>'General Analysis'!C17/'General Analysis'!B17</f>
        <v>0.64444444444444449</v>
      </c>
      <c r="AH12" s="37">
        <f>'General Analysis'!D17/'General Analysis'!B17</f>
        <v>0.76666666666666672</v>
      </c>
      <c r="AI12" s="23">
        <f>'General Analysis'!C18/'General Analysis'!B18</f>
        <v>0.52222222222222225</v>
      </c>
      <c r="AJ12" s="37">
        <f>'General Analysis'!D18/'General Analysis'!B18</f>
        <v>0.65555555555555556</v>
      </c>
      <c r="AK12" s="23">
        <f>'General Analysis'!C19/'General Analysis'!B19</f>
        <v>0.67777777777777781</v>
      </c>
      <c r="AL12" s="37">
        <f>'General Analysis'!D19/'General Analysis'!B19</f>
        <v>0.81111111111111112</v>
      </c>
      <c r="AM12" s="23">
        <f>'General Analysis'!C20/'General Analysis'!B20</f>
        <v>0.57777777777777772</v>
      </c>
      <c r="AN12" s="37">
        <f>'General Analysis'!D20/'General Analysis'!B20</f>
        <v>0.65555555555555556</v>
      </c>
      <c r="AO12" s="23">
        <f>'General Analysis'!C21/'General Analysis'!B21</f>
        <v>0.62222222222222223</v>
      </c>
      <c r="AP12" s="37">
        <f>'General Analysis'!D21/'General Analysis'!B21</f>
        <v>0.72222222222222221</v>
      </c>
      <c r="AQ12" s="23">
        <f>'General Analysis'!C22/'General Analysis'!B22</f>
        <v>0.58277777777777773</v>
      </c>
      <c r="AR12" s="36">
        <f>'General Analysis'!D22/'General Analysis'!B22</f>
        <v>0.72277777777777774</v>
      </c>
    </row>
    <row r="13" spans="1:44" x14ac:dyDescent="0.35">
      <c r="B13" s="31" t="s">
        <v>48</v>
      </c>
      <c r="C13" s="23">
        <f>C11*C12</f>
        <v>40</v>
      </c>
      <c r="D13" s="37">
        <f t="shared" ref="D13:AR13" si="0">D11*D12</f>
        <v>62.999999999999993</v>
      </c>
      <c r="E13" s="23">
        <f t="shared" si="0"/>
        <v>47</v>
      </c>
      <c r="F13" s="37">
        <f t="shared" si="0"/>
        <v>64</v>
      </c>
      <c r="G13" s="23">
        <f t="shared" si="0"/>
        <v>57</v>
      </c>
      <c r="H13" s="37">
        <f t="shared" si="0"/>
        <v>70</v>
      </c>
      <c r="I13" s="23">
        <f t="shared" si="0"/>
        <v>55.000000000000007</v>
      </c>
      <c r="J13" s="37">
        <f t="shared" si="0"/>
        <v>62.999999999999993</v>
      </c>
      <c r="K13" s="23">
        <f t="shared" si="0"/>
        <v>47</v>
      </c>
      <c r="L13" s="37">
        <f t="shared" si="0"/>
        <v>64</v>
      </c>
      <c r="M13" s="23">
        <f t="shared" si="0"/>
        <v>42</v>
      </c>
      <c r="N13" s="37">
        <f t="shared" si="0"/>
        <v>62</v>
      </c>
      <c r="O13" s="23">
        <f t="shared" si="0"/>
        <v>42</v>
      </c>
      <c r="P13" s="37">
        <f t="shared" si="0"/>
        <v>62.999999999999993</v>
      </c>
      <c r="Q13" s="23">
        <f t="shared" si="0"/>
        <v>61</v>
      </c>
      <c r="R13" s="37">
        <f t="shared" si="0"/>
        <v>70</v>
      </c>
      <c r="S13" s="23">
        <f t="shared" si="0"/>
        <v>55.000000000000007</v>
      </c>
      <c r="T13" s="37">
        <f t="shared" si="0"/>
        <v>64</v>
      </c>
      <c r="U13" s="23">
        <f t="shared" si="0"/>
        <v>48.999999999999993</v>
      </c>
      <c r="V13" s="37">
        <f t="shared" si="0"/>
        <v>61</v>
      </c>
      <c r="W13" s="23">
        <f t="shared" si="0"/>
        <v>54</v>
      </c>
      <c r="X13" s="37">
        <f t="shared" si="0"/>
        <v>66</v>
      </c>
      <c r="Y13" s="23">
        <f t="shared" si="0"/>
        <v>61</v>
      </c>
      <c r="Z13" s="37">
        <f t="shared" si="0"/>
        <v>71</v>
      </c>
      <c r="AA13" s="23">
        <f t="shared" si="0"/>
        <v>51.999999999999993</v>
      </c>
      <c r="AB13" s="37">
        <f t="shared" si="0"/>
        <v>67</v>
      </c>
      <c r="AC13" s="23">
        <f t="shared" si="0"/>
        <v>62</v>
      </c>
      <c r="AD13" s="37">
        <f t="shared" si="0"/>
        <v>61</v>
      </c>
      <c r="AE13" s="23">
        <f t="shared" si="0"/>
        <v>51</v>
      </c>
      <c r="AF13" s="23">
        <f t="shared" si="0"/>
        <v>67</v>
      </c>
      <c r="AG13" s="23">
        <f t="shared" si="0"/>
        <v>58.000000000000007</v>
      </c>
      <c r="AH13" s="37">
        <f t="shared" si="0"/>
        <v>69</v>
      </c>
      <c r="AI13" s="23">
        <f t="shared" si="0"/>
        <v>47</v>
      </c>
      <c r="AJ13" s="37">
        <f t="shared" si="0"/>
        <v>59</v>
      </c>
      <c r="AK13" s="23">
        <f t="shared" si="0"/>
        <v>61</v>
      </c>
      <c r="AL13" s="37">
        <f t="shared" si="0"/>
        <v>73</v>
      </c>
      <c r="AM13" s="23">
        <f t="shared" si="0"/>
        <v>51.999999999999993</v>
      </c>
      <c r="AN13" s="37">
        <f t="shared" si="0"/>
        <v>59</v>
      </c>
      <c r="AO13" s="23">
        <f t="shared" si="0"/>
        <v>56</v>
      </c>
      <c r="AP13" s="37">
        <f t="shared" si="0"/>
        <v>65</v>
      </c>
      <c r="AQ13" s="23">
        <f t="shared" si="0"/>
        <v>1049</v>
      </c>
      <c r="AR13" s="36">
        <f t="shared" si="0"/>
        <v>1301</v>
      </c>
    </row>
    <row r="14" spans="1:44" x14ac:dyDescent="0.35">
      <c r="B14" s="31" t="s">
        <v>49</v>
      </c>
      <c r="C14" s="23">
        <f>C11*C12*(1-C12)</f>
        <v>22.222222222222221</v>
      </c>
      <c r="D14" s="37">
        <f t="shared" ref="D14:AR14" si="1">D11*D12*(1-D12)</f>
        <v>18.900000000000002</v>
      </c>
      <c r="E14" s="23">
        <f t="shared" si="1"/>
        <v>22.455555555555556</v>
      </c>
      <c r="F14" s="37">
        <f t="shared" si="1"/>
        <v>18.488888888888887</v>
      </c>
      <c r="G14" s="23">
        <f t="shared" si="1"/>
        <v>20.900000000000002</v>
      </c>
      <c r="H14" s="37">
        <f t="shared" si="1"/>
        <v>15.555555555555555</v>
      </c>
      <c r="I14" s="23">
        <f t="shared" si="1"/>
        <v>21.388888888888889</v>
      </c>
      <c r="J14" s="37">
        <f t="shared" si="1"/>
        <v>18.900000000000002</v>
      </c>
      <c r="K14" s="23">
        <f t="shared" si="1"/>
        <v>22.455555555555556</v>
      </c>
      <c r="L14" s="37">
        <f t="shared" si="1"/>
        <v>18.488888888888887</v>
      </c>
      <c r="M14" s="23">
        <f t="shared" si="1"/>
        <v>22.4</v>
      </c>
      <c r="N14" s="37">
        <f t="shared" si="1"/>
        <v>19.288888888888888</v>
      </c>
      <c r="O14" s="23">
        <f t="shared" si="1"/>
        <v>22.4</v>
      </c>
      <c r="P14" s="37">
        <f t="shared" si="1"/>
        <v>18.900000000000002</v>
      </c>
      <c r="Q14" s="23">
        <f t="shared" si="1"/>
        <v>19.655555555555555</v>
      </c>
      <c r="R14" s="37">
        <f t="shared" si="1"/>
        <v>15.555555555555555</v>
      </c>
      <c r="S14" s="23">
        <f t="shared" si="1"/>
        <v>21.388888888888889</v>
      </c>
      <c r="T14" s="37">
        <f t="shared" si="1"/>
        <v>18.488888888888887</v>
      </c>
      <c r="U14" s="23">
        <f t="shared" si="1"/>
        <v>22.322222222222223</v>
      </c>
      <c r="V14" s="37">
        <f t="shared" si="1"/>
        <v>19.655555555555555</v>
      </c>
      <c r="W14" s="23">
        <f t="shared" si="1"/>
        <v>21.6</v>
      </c>
      <c r="X14" s="37">
        <f t="shared" si="1"/>
        <v>17.600000000000005</v>
      </c>
      <c r="Y14" s="23">
        <f t="shared" si="1"/>
        <v>19.655555555555555</v>
      </c>
      <c r="Z14" s="37">
        <f t="shared" si="1"/>
        <v>14.988888888888891</v>
      </c>
      <c r="AA14" s="23">
        <f t="shared" si="1"/>
        <v>21.955555555555556</v>
      </c>
      <c r="AB14" s="37">
        <f t="shared" si="1"/>
        <v>17.12222222222222</v>
      </c>
      <c r="AC14" s="23">
        <f t="shared" si="1"/>
        <v>19.288888888888888</v>
      </c>
      <c r="AD14" s="37">
        <f t="shared" si="1"/>
        <v>19.655555555555555</v>
      </c>
      <c r="AE14" s="23">
        <f t="shared" si="1"/>
        <v>22.1</v>
      </c>
      <c r="AF14" s="23">
        <f t="shared" si="1"/>
        <v>17.12222222222222</v>
      </c>
      <c r="AG14" s="23">
        <f t="shared" si="1"/>
        <v>20.622222222222224</v>
      </c>
      <c r="AH14" s="37">
        <f t="shared" si="1"/>
        <v>16.099999999999998</v>
      </c>
      <c r="AI14" s="23">
        <f t="shared" si="1"/>
        <v>22.455555555555556</v>
      </c>
      <c r="AJ14" s="37">
        <f t="shared" si="1"/>
        <v>20.322222222222223</v>
      </c>
      <c r="AK14" s="23">
        <f t="shared" si="1"/>
        <v>19.655555555555555</v>
      </c>
      <c r="AL14" s="37">
        <f t="shared" si="1"/>
        <v>13.788888888888888</v>
      </c>
      <c r="AM14" s="23">
        <f t="shared" si="1"/>
        <v>21.955555555555556</v>
      </c>
      <c r="AN14" s="37">
        <f t="shared" si="1"/>
        <v>20.322222222222223</v>
      </c>
      <c r="AO14" s="23">
        <f t="shared" si="1"/>
        <v>21.155555555555555</v>
      </c>
      <c r="AP14" s="37">
        <f t="shared" si="1"/>
        <v>18.055555555555557</v>
      </c>
      <c r="AQ14" s="23">
        <f t="shared" si="1"/>
        <v>437.66611111111115</v>
      </c>
      <c r="AR14" s="36">
        <f t="shared" si="1"/>
        <v>360.66611111111115</v>
      </c>
    </row>
    <row r="15" spans="1:44" ht="15" thickBot="1" x14ac:dyDescent="0.4">
      <c r="A15" s="4"/>
      <c r="B15" s="30" t="s">
        <v>50</v>
      </c>
      <c r="C15" s="32">
        <f>SQRT(C14)</f>
        <v>4.714045207910317</v>
      </c>
      <c r="D15" s="35">
        <f t="shared" ref="D15:AR15" si="2">SQRT(D14)</f>
        <v>4.3474130238568316</v>
      </c>
      <c r="E15" s="33">
        <f t="shared" si="2"/>
        <v>4.7387293186629211</v>
      </c>
      <c r="F15" s="35">
        <f t="shared" si="2"/>
        <v>4.2998707990925595</v>
      </c>
      <c r="G15" s="33">
        <f t="shared" si="2"/>
        <v>4.5716517802649843</v>
      </c>
      <c r="H15" s="35">
        <f t="shared" si="2"/>
        <v>3.9440531887330774</v>
      </c>
      <c r="I15" s="33">
        <f t="shared" si="2"/>
        <v>4.624812308503869</v>
      </c>
      <c r="J15" s="35">
        <f t="shared" si="2"/>
        <v>4.3474130238568316</v>
      </c>
      <c r="K15" s="33">
        <f t="shared" si="2"/>
        <v>4.7387293186629211</v>
      </c>
      <c r="L15" s="35">
        <f t="shared" si="2"/>
        <v>4.2998707990925595</v>
      </c>
      <c r="M15" s="33">
        <f t="shared" si="2"/>
        <v>4.7328638264796927</v>
      </c>
      <c r="N15" s="35">
        <f t="shared" si="2"/>
        <v>4.3919117578668274</v>
      </c>
      <c r="O15" s="33">
        <f t="shared" si="2"/>
        <v>4.7328638264796927</v>
      </c>
      <c r="P15" s="35">
        <f t="shared" si="2"/>
        <v>4.3474130238568316</v>
      </c>
      <c r="Q15" s="33">
        <f t="shared" si="2"/>
        <v>4.4334586448455289</v>
      </c>
      <c r="R15" s="35">
        <f t="shared" si="2"/>
        <v>3.9440531887330774</v>
      </c>
      <c r="S15" s="33">
        <f t="shared" si="2"/>
        <v>4.624812308503869</v>
      </c>
      <c r="T15" s="35">
        <f t="shared" si="2"/>
        <v>4.2998707990925595</v>
      </c>
      <c r="U15" s="33">
        <f t="shared" si="2"/>
        <v>4.7246399039738707</v>
      </c>
      <c r="V15" s="35">
        <f t="shared" si="2"/>
        <v>4.4334586448455289</v>
      </c>
      <c r="W15" s="33">
        <f t="shared" si="2"/>
        <v>4.6475800154489004</v>
      </c>
      <c r="X15" s="35">
        <f t="shared" si="2"/>
        <v>4.1952353926806065</v>
      </c>
      <c r="Y15" s="33">
        <f t="shared" si="2"/>
        <v>4.4334586448455289</v>
      </c>
      <c r="Z15" s="35">
        <f t="shared" si="2"/>
        <v>3.8715486421958967</v>
      </c>
      <c r="AA15" s="33">
        <f t="shared" si="2"/>
        <v>4.6856755708814877</v>
      </c>
      <c r="AB15" s="35">
        <f t="shared" si="2"/>
        <v>4.1379007023153926</v>
      </c>
      <c r="AC15" s="33">
        <f t="shared" si="2"/>
        <v>4.3919117578668274</v>
      </c>
      <c r="AD15" s="35">
        <f t="shared" si="2"/>
        <v>4.4334586448455289</v>
      </c>
      <c r="AE15" s="33">
        <f t="shared" si="2"/>
        <v>4.7010637094172631</v>
      </c>
      <c r="AF15" s="33">
        <f t="shared" si="2"/>
        <v>4.1379007023153926</v>
      </c>
      <c r="AG15" s="33">
        <f t="shared" si="2"/>
        <v>4.5411696975803739</v>
      </c>
      <c r="AH15" s="35">
        <f t="shared" si="2"/>
        <v>4.0124805295477755</v>
      </c>
      <c r="AI15" s="33">
        <f t="shared" si="2"/>
        <v>4.7387293186629211</v>
      </c>
      <c r="AJ15" s="35">
        <f t="shared" si="2"/>
        <v>4.508017549014447</v>
      </c>
      <c r="AK15" s="33">
        <f t="shared" si="2"/>
        <v>4.4334586448455289</v>
      </c>
      <c r="AL15" s="35">
        <f t="shared" si="2"/>
        <v>3.7133393177689658</v>
      </c>
      <c r="AM15" s="33">
        <f t="shared" si="2"/>
        <v>4.6856755708814877</v>
      </c>
      <c r="AN15" s="35">
        <f t="shared" si="2"/>
        <v>4.508017549014447</v>
      </c>
      <c r="AO15" s="33">
        <f t="shared" si="2"/>
        <v>4.5995168828427575</v>
      </c>
      <c r="AP15" s="35">
        <f t="shared" si="2"/>
        <v>4.2491829279939877</v>
      </c>
      <c r="AQ15" s="33">
        <f t="shared" si="2"/>
        <v>20.920471101557709</v>
      </c>
      <c r="AR15" s="34">
        <f t="shared" si="2"/>
        <v>18.991211417682422</v>
      </c>
    </row>
    <row r="16" spans="1:44" x14ac:dyDescent="0.35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</row>
  </sheetData>
  <mergeCells count="22">
    <mergeCell ref="AM9:AN9"/>
    <mergeCell ref="AO9:AP9"/>
    <mergeCell ref="B9:B10"/>
    <mergeCell ref="AQ9:AR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M9:N9"/>
    <mergeCell ref="C9:D9"/>
    <mergeCell ref="E9:F9"/>
    <mergeCell ref="G9:H9"/>
    <mergeCell ref="I9:J9"/>
    <mergeCell ref="K9:L9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90EF2-9CA5-447E-8715-77922D6FEEFF}">
  <dimension ref="A1:V4"/>
  <sheetViews>
    <sheetView workbookViewId="0">
      <selection activeCell="C8" sqref="C8"/>
    </sheetView>
  </sheetViews>
  <sheetFormatPr defaultRowHeight="14.5" x14ac:dyDescent="0.35"/>
  <cols>
    <col min="1" max="1" width="28.7265625" bestFit="1" customWidth="1"/>
    <col min="2" max="6" width="11.81640625" bestFit="1" customWidth="1"/>
    <col min="7" max="7" width="15.90625" bestFit="1" customWidth="1"/>
    <col min="8" max="8" width="22.26953125" bestFit="1" customWidth="1"/>
    <col min="9" max="9" width="11.1796875" customWidth="1"/>
    <col min="10" max="10" width="11.6328125" bestFit="1" customWidth="1"/>
    <col min="11" max="11" width="13.7265625" bestFit="1" customWidth="1"/>
    <col min="12" max="12" width="12" bestFit="1" customWidth="1"/>
    <col min="13" max="14" width="11.81640625" bestFit="1" customWidth="1"/>
    <col min="15" max="15" width="12.54296875" bestFit="1" customWidth="1"/>
    <col min="16" max="19" width="11.81640625" bestFit="1" customWidth="1"/>
    <col min="20" max="20" width="24.90625" bestFit="1" customWidth="1"/>
    <col min="21" max="22" width="11.81640625" bestFit="1" customWidth="1"/>
  </cols>
  <sheetData>
    <row r="1" spans="1:22" s="23" customFormat="1" x14ac:dyDescent="0.35">
      <c r="A1" s="23" t="s">
        <v>45</v>
      </c>
      <c r="B1" s="23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  <c r="T1" s="39" t="s">
        <v>19</v>
      </c>
      <c r="U1" s="39" t="s">
        <v>20</v>
      </c>
      <c r="V1" s="23" t="s">
        <v>51</v>
      </c>
    </row>
    <row r="2" spans="1:22" x14ac:dyDescent="0.35">
      <c r="A2" t="s">
        <v>52</v>
      </c>
      <c r="B2">
        <v>90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90</v>
      </c>
      <c r="V2">
        <v>1800</v>
      </c>
    </row>
    <row r="3" spans="1:22" x14ac:dyDescent="0.35">
      <c r="A3" t="s">
        <v>53</v>
      </c>
      <c r="B3" s="23">
        <v>0.44444444444444442</v>
      </c>
      <c r="C3">
        <v>0.52222222222222225</v>
      </c>
      <c r="D3">
        <v>0.6333333333333333</v>
      </c>
      <c r="E3">
        <v>0.61111111111111116</v>
      </c>
      <c r="F3">
        <v>0.52222222222222225</v>
      </c>
      <c r="G3">
        <v>0.46666666666666667</v>
      </c>
      <c r="H3">
        <v>0.46666666666666667</v>
      </c>
      <c r="I3">
        <v>0.67777777777777781</v>
      </c>
      <c r="J3">
        <v>0.61111111111111116</v>
      </c>
      <c r="K3">
        <v>0.5444444444444444</v>
      </c>
      <c r="L3">
        <v>0.6</v>
      </c>
      <c r="M3">
        <v>0.67777777777777781</v>
      </c>
      <c r="N3">
        <v>0.57777777777777772</v>
      </c>
      <c r="O3">
        <v>0.68888888888888888</v>
      </c>
      <c r="P3">
        <v>0.56666666666666665</v>
      </c>
      <c r="Q3">
        <v>0.64444444444444449</v>
      </c>
      <c r="R3">
        <v>0.52222222222222225</v>
      </c>
      <c r="S3">
        <v>0.67777777777777781</v>
      </c>
      <c r="T3">
        <v>0.57777777777777772</v>
      </c>
      <c r="U3">
        <v>0.62222222222222223</v>
      </c>
      <c r="V3">
        <v>0.58277777777777773</v>
      </c>
    </row>
    <row r="4" spans="1:22" x14ac:dyDescent="0.35">
      <c r="A4" t="s">
        <v>54</v>
      </c>
      <c r="B4">
        <v>0.7</v>
      </c>
      <c r="C4">
        <v>0.71111111111111114</v>
      </c>
      <c r="D4">
        <v>0.77777777777777779</v>
      </c>
      <c r="E4" s="23">
        <v>0.7</v>
      </c>
      <c r="F4">
        <v>0.71111111111111114</v>
      </c>
      <c r="G4">
        <v>0.68888888888888888</v>
      </c>
      <c r="H4">
        <v>0.7</v>
      </c>
      <c r="I4">
        <v>0.77777777777777779</v>
      </c>
      <c r="J4">
        <v>0.71111111111111114</v>
      </c>
      <c r="K4">
        <v>0.67777777777777781</v>
      </c>
      <c r="L4">
        <v>0.73333333333333328</v>
      </c>
      <c r="M4">
        <v>0.78888888888888886</v>
      </c>
      <c r="N4">
        <v>0.74444444444444446</v>
      </c>
      <c r="O4">
        <v>0.67777777777777781</v>
      </c>
      <c r="P4">
        <v>0.74444444444444446</v>
      </c>
      <c r="Q4">
        <v>0.76666666666666672</v>
      </c>
      <c r="R4">
        <v>0.65555555555555556</v>
      </c>
      <c r="S4">
        <v>0.81111111111111112</v>
      </c>
      <c r="T4">
        <v>0.65555555555555556</v>
      </c>
      <c r="U4">
        <v>0.72222222222222221</v>
      </c>
      <c r="V4">
        <v>0.72277777777777774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Analysis</vt:lpstr>
      <vt:lpstr>Binomial Distribution</vt:lpstr>
      <vt:lpstr>BINOMIAL 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Beatriz Carmo</cp:lastModifiedBy>
  <dcterms:created xsi:type="dcterms:W3CDTF">2024-03-28T16:22:37Z</dcterms:created>
  <dcterms:modified xsi:type="dcterms:W3CDTF">2024-04-28T17:13:27Z</dcterms:modified>
</cp:coreProperties>
</file>