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bc981eb124341c/Ambiente de Trabalho/TESE_2024/DATASETS TESE/DATASET_ANSWERS/"/>
    </mc:Choice>
  </mc:AlternateContent>
  <xr:revisionPtr revIDLastSave="573" documentId="11_CC70FDCE8F79A8D366075C52F3B5C2367D59DFDB" xr6:coauthVersionLast="47" xr6:coauthVersionMax="47" xr10:uidLastSave="{321C30D6-D838-4C64-A4F0-3B2BCE17C755}"/>
  <bookViews>
    <workbookView xWindow="-110" yWindow="-110" windowWidth="19420" windowHeight="10420" xr2:uid="{00000000-000D-0000-FFFF-FFFF00000000}"/>
  </bookViews>
  <sheets>
    <sheet name="Time Analysis and Comparisions" sheetId="1" r:id="rId1"/>
    <sheet name="Comparing perform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2" l="1"/>
  <c r="D42" i="2"/>
  <c r="H35" i="2"/>
  <c r="H34" i="2"/>
  <c r="D25" i="2" l="1"/>
  <c r="D29" i="2" s="1"/>
  <c r="D24" i="2"/>
  <c r="D28" i="2" s="1"/>
  <c r="F21" i="2"/>
  <c r="F20" i="2"/>
  <c r="H4" i="2" l="1"/>
  <c r="H3" i="2"/>
  <c r="E15" i="2"/>
  <c r="E8" i="2" s="1"/>
  <c r="H9" i="2" s="1"/>
  <c r="D15" i="2"/>
  <c r="D8" i="2" s="1"/>
  <c r="H8" i="2" s="1"/>
  <c r="H28" i="1" l="1"/>
  <c r="H29" i="1"/>
  <c r="H13" i="1"/>
  <c r="H11" i="1"/>
  <c r="H19" i="1"/>
  <c r="E8" i="1"/>
  <c r="C8" i="1"/>
  <c r="E3" i="1"/>
  <c r="E4" i="1"/>
  <c r="E5" i="1"/>
  <c r="E6" i="1"/>
  <c r="E7" i="1"/>
  <c r="E2" i="1"/>
  <c r="C3" i="1"/>
  <c r="C4" i="1"/>
  <c r="C5" i="1"/>
  <c r="C6" i="1"/>
  <c r="C7" i="1"/>
  <c r="C2" i="1"/>
  <c r="J8" i="1"/>
  <c r="L8" i="1" s="1"/>
  <c r="I8" i="1"/>
  <c r="H8" i="1"/>
  <c r="G8" i="1" s="1"/>
  <c r="D8" i="1"/>
  <c r="B8" i="1"/>
  <c r="L3" i="1"/>
  <c r="H23" i="1" s="1"/>
  <c r="L4" i="1"/>
  <c r="L5" i="1"/>
  <c r="H25" i="1" s="1"/>
  <c r="L6" i="1"/>
  <c r="L7" i="1"/>
  <c r="H27" i="1" s="1"/>
  <c r="L2" i="1"/>
  <c r="K3" i="1"/>
  <c r="K4" i="1"/>
  <c r="K5" i="1"/>
  <c r="K6" i="1"/>
  <c r="K7" i="1"/>
  <c r="K2" i="1"/>
  <c r="H22" i="1" l="1"/>
  <c r="H24" i="1"/>
  <c r="H26" i="1"/>
  <c r="F8" i="1"/>
  <c r="K8" i="1"/>
  <c r="G3" i="1" l="1"/>
  <c r="G4" i="1"/>
  <c r="G5" i="1"/>
  <c r="G6" i="1"/>
  <c r="G7" i="1"/>
  <c r="G2" i="1"/>
  <c r="F3" i="1"/>
  <c r="H14" i="1" s="1"/>
  <c r="F4" i="1"/>
  <c r="H15" i="1" s="1"/>
  <c r="F5" i="1"/>
  <c r="F6" i="1"/>
  <c r="F7" i="1"/>
  <c r="H18" i="1" s="1"/>
  <c r="F2" i="1"/>
  <c r="H17" i="1" l="1"/>
  <c r="H16" i="1"/>
</calcChain>
</file>

<file path=xl/sharedStrings.xml><?xml version="1.0" encoding="utf-8"?>
<sst xmlns="http://schemas.openxmlformats.org/spreadsheetml/2006/main" count="91" uniqueCount="51">
  <si>
    <t>Dataset</t>
  </si>
  <si>
    <t>SciQ</t>
  </si>
  <si>
    <t>MathQA</t>
  </si>
  <si>
    <t>MedQ</t>
  </si>
  <si>
    <t>ComSen</t>
  </si>
  <si>
    <t>SocLang</t>
  </si>
  <si>
    <t>MMLU</t>
  </si>
  <si>
    <t>Time GPT-3.5 (sec)</t>
  </si>
  <si>
    <t>Time GPT-4 (sec)</t>
  </si>
  <si>
    <t>Number of Questions</t>
  </si>
  <si>
    <t>Avg Time per Question GPT-4 (sec)</t>
  </si>
  <si>
    <t>Avg Time per Question GPT-3.5 (sec)</t>
  </si>
  <si>
    <t>Number of Correct Answers GPT-3.5</t>
  </si>
  <si>
    <t>Number of Correct Answers GPT-4</t>
  </si>
  <si>
    <t>Correct Answers GPT-3.5 (%)</t>
  </si>
  <si>
    <t>Correct Answers GPT-4 (%)</t>
  </si>
  <si>
    <t>Total</t>
  </si>
  <si>
    <t>Time Performance Gain (%)</t>
  </si>
  <si>
    <t>Performance Gain (%)</t>
  </si>
  <si>
    <t>All Datasets</t>
  </si>
  <si>
    <t>Time GPT-3.5 (min)</t>
  </si>
  <si>
    <t>Time GPT-4 (min)</t>
  </si>
  <si>
    <t>Average</t>
  </si>
  <si>
    <t>Total time performance gain (%)</t>
  </si>
  <si>
    <t xml:space="preserve">Average </t>
  </si>
  <si>
    <t>Physics</t>
  </si>
  <si>
    <t>Correct Answers by GPT-3.5 (%)</t>
  </si>
  <si>
    <t>Correct Answers by GPT-4 (%)</t>
  </si>
  <si>
    <t>Anatomy/Physiology</t>
  </si>
  <si>
    <t>MEDQ</t>
  </si>
  <si>
    <t>Anatomy</t>
  </si>
  <si>
    <t>Physiology</t>
  </si>
  <si>
    <t>Correct Answers GPT-3.5</t>
  </si>
  <si>
    <t>Correct Answers GPT-4</t>
  </si>
  <si>
    <t>Number of questions</t>
  </si>
  <si>
    <t>GPT-3.5</t>
  </si>
  <si>
    <t>GPT-4</t>
  </si>
  <si>
    <t>Performance Gain between MathQA and SciQ (%)</t>
  </si>
  <si>
    <t>Specific Philosophy Questions</t>
  </si>
  <si>
    <t>Correct Answers</t>
  </si>
  <si>
    <t>Total Questions</t>
  </si>
  <si>
    <t>CommonSence</t>
  </si>
  <si>
    <t>Correct Answers (%)</t>
  </si>
  <si>
    <t>Performance Gain between Philosophy Questions
and CommonSenseQA</t>
  </si>
  <si>
    <t>Bichemistry</t>
  </si>
  <si>
    <t>Correct Answers (%) GPT-3.5</t>
  </si>
  <si>
    <t>Correct Answers (%) GPT-4</t>
  </si>
  <si>
    <t>Microbiology</t>
  </si>
  <si>
    <t>Performance Gain between
MedQ and SciQ (Biochemistry) (%)</t>
  </si>
  <si>
    <t>Performance Gain between
MedQ and SciQ (Anatomy/Physiology) (%)</t>
  </si>
  <si>
    <t>Performance Gain between
MedQ and SciQ (MicroBiology)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</si>
</sst>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%"/>
    <numFmt numFmtId="165" formatCode="0.000"/>
    <numFmt numFmtId="169" formatCode="0.000000000000000%"/>
    <numFmt numFmtId="170" formatCode="0.0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4" xfId="0" applyBorder="1"/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0" fillId="0" borderId="0" xfId="0" applyNumberFormat="1"/>
    <xf numFmtId="0" fontId="1" fillId="0" borderId="4" xfId="0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9" xfId="0" applyBorder="1"/>
    <xf numFmtId="164" fontId="0" fillId="0" borderId="0" xfId="0" applyNumberFormat="1"/>
    <xf numFmtId="164" fontId="0" fillId="0" borderId="4" xfId="0" applyNumberFormat="1" applyBorder="1"/>
    <xf numFmtId="164" fontId="0" fillId="0" borderId="9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1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0" xfId="0" applyFont="1"/>
    <xf numFmtId="165" fontId="1" fillId="0" borderId="0" xfId="0" applyNumberFormat="1" applyFont="1" applyAlignment="1">
      <alignment horizontal="center"/>
    </xf>
    <xf numFmtId="165" fontId="0" fillId="0" borderId="2" xfId="0" applyNumberFormat="1" applyBorder="1"/>
    <xf numFmtId="165" fontId="0" fillId="0" borderId="0" xfId="0" applyNumberFormat="1"/>
    <xf numFmtId="165" fontId="0" fillId="0" borderId="4" xfId="0" applyNumberFormat="1" applyBorder="1"/>
    <xf numFmtId="165" fontId="0" fillId="0" borderId="9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9" fontId="0" fillId="0" borderId="0" xfId="0" applyNumberFormat="1"/>
    <xf numFmtId="17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3877E"/>
      <color rgb="FF68B4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per Question</a:t>
            </a:r>
            <a:r>
              <a:rPr lang="en-US" baseline="0"/>
              <a:t>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GPT-3.5</c:v>
          </c:tx>
          <c:spPr>
            <a:ln w="28575" cap="rnd">
              <a:solidFill>
                <a:srgbClr val="68B4A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8B4AF"/>
              </a:solidFill>
              <a:ln w="9525">
                <a:solidFill>
                  <a:srgbClr val="68B4AF"/>
                </a:solidFill>
              </a:ln>
              <a:effectLst/>
            </c:spPr>
          </c:marker>
          <c:cat>
            <c:strRef>
              <c:f>'Time Analysis and Comparisions'!$A$2:$A$7</c:f>
              <c:strCache>
                <c:ptCount val="6"/>
                <c:pt idx="0">
                  <c:v>ComSen</c:v>
                </c:pt>
                <c:pt idx="1">
                  <c:v>MathQA</c:v>
                </c:pt>
                <c:pt idx="2">
                  <c:v>MedQ</c:v>
                </c:pt>
                <c:pt idx="3">
                  <c:v>MMLU</c:v>
                </c:pt>
                <c:pt idx="4">
                  <c:v>SciQ</c:v>
                </c:pt>
                <c:pt idx="5">
                  <c:v>SocLang</c:v>
                </c:pt>
              </c:strCache>
            </c:strRef>
          </c:cat>
          <c:val>
            <c:numRef>
              <c:f>'Time Analysis and Comparisions'!$F$2:$F$7</c:f>
              <c:numCache>
                <c:formatCode>General</c:formatCode>
                <c:ptCount val="6"/>
                <c:pt idx="0">
                  <c:v>0.43066879908243821</c:v>
                </c:pt>
                <c:pt idx="1">
                  <c:v>0.48086242190113776</c:v>
                </c:pt>
                <c:pt idx="2">
                  <c:v>0.60016354786025161</c:v>
                </c:pt>
                <c:pt idx="3">
                  <c:v>0.77511888821919761</c:v>
                </c:pt>
                <c:pt idx="4">
                  <c:v>0.4189758118182893</c:v>
                </c:pt>
                <c:pt idx="5">
                  <c:v>0.47119905040377663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3E0-8735-4AF724D398C4}"/>
            </c:ext>
          </c:extLst>
        </c:ser>
        <c:ser>
          <c:idx val="1"/>
          <c:order val="1"/>
          <c:tx>
            <c:v>GPT-4</c:v>
          </c:tx>
          <c:spPr>
            <a:ln w="28575" cap="rnd">
              <a:solidFill>
                <a:srgbClr val="0387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3877E"/>
              </a:solidFill>
              <a:ln w="9525">
                <a:solidFill>
                  <a:srgbClr val="03877E"/>
                </a:solidFill>
              </a:ln>
              <a:effectLst/>
            </c:spPr>
          </c:marker>
          <c:cat>
            <c:strRef>
              <c:f>'Time Analysis and Comparisions'!$A$2:$A$7</c:f>
              <c:strCache>
                <c:ptCount val="6"/>
                <c:pt idx="0">
                  <c:v>ComSen</c:v>
                </c:pt>
                <c:pt idx="1">
                  <c:v>MathQA</c:v>
                </c:pt>
                <c:pt idx="2">
                  <c:v>MedQ</c:v>
                </c:pt>
                <c:pt idx="3">
                  <c:v>MMLU</c:v>
                </c:pt>
                <c:pt idx="4">
                  <c:v>SciQ</c:v>
                </c:pt>
                <c:pt idx="5">
                  <c:v>SocLang</c:v>
                </c:pt>
              </c:strCache>
            </c:strRef>
          </c:cat>
          <c:val>
            <c:numRef>
              <c:f>'Time Analysis and Comparisions'!$G$2:$G$7</c:f>
              <c:numCache>
                <c:formatCode>General</c:formatCode>
                <c:ptCount val="6"/>
                <c:pt idx="0">
                  <c:v>0.62377084626091861</c:v>
                </c:pt>
                <c:pt idx="1">
                  <c:v>0.66941722587302888</c:v>
                </c:pt>
                <c:pt idx="2">
                  <c:v>0.71619448039266775</c:v>
                </c:pt>
                <c:pt idx="3">
                  <c:v>0.95259543100992838</c:v>
                </c:pt>
                <c:pt idx="4">
                  <c:v>0.60417391071243887</c:v>
                </c:pt>
                <c:pt idx="5">
                  <c:v>0.6431729066939581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0-43E0-8735-4AF724D39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868607"/>
        <c:axId val="1230872927"/>
      </c:lineChart>
      <c:catAx>
        <c:axId val="123086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72927"/>
        <c:crosses val="autoZero"/>
        <c:auto val="1"/>
        <c:lblAlgn val="ctr"/>
        <c:lblOffset val="100"/>
        <c:noMultiLvlLbl val="0"/>
      </c:catAx>
      <c:valAx>
        <c:axId val="12308729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6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Correct</a:t>
            </a:r>
            <a:r>
              <a:rPr lang="en-US" baseline="0"/>
              <a:t> Answers by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GPT-3.5</c:v>
          </c:tx>
          <c:spPr>
            <a:solidFill>
              <a:srgbClr val="68B4AF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Analysis and Comparisions'!$A$2:$A$7</c:f>
              <c:strCache>
                <c:ptCount val="6"/>
                <c:pt idx="0">
                  <c:v>ComSen</c:v>
                </c:pt>
                <c:pt idx="1">
                  <c:v>MathQA</c:v>
                </c:pt>
                <c:pt idx="2">
                  <c:v>MedQ</c:v>
                </c:pt>
                <c:pt idx="3">
                  <c:v>MMLU</c:v>
                </c:pt>
                <c:pt idx="4">
                  <c:v>SciQ</c:v>
                </c:pt>
                <c:pt idx="5">
                  <c:v>SocLang</c:v>
                </c:pt>
              </c:strCache>
            </c:strRef>
          </c:cat>
          <c:val>
            <c:numRef>
              <c:f>'Time Analysis and Comparisions'!$K$2:$K$7</c:f>
              <c:numCache>
                <c:formatCode>0.00000%</c:formatCode>
                <c:ptCount val="6"/>
                <c:pt idx="0">
                  <c:v>0.66666666666666663</c:v>
                </c:pt>
                <c:pt idx="1">
                  <c:v>0.24444444444444444</c:v>
                </c:pt>
                <c:pt idx="2">
                  <c:v>0.58277777777777773</c:v>
                </c:pt>
                <c:pt idx="3">
                  <c:v>0.56000000000000005</c:v>
                </c:pt>
                <c:pt idx="4">
                  <c:v>0.90912698412698412</c:v>
                </c:pt>
                <c:pt idx="5">
                  <c:v>0.77142857142857146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1-4E1A-B005-B0995C3E8352}"/>
            </c:ext>
          </c:extLst>
        </c:ser>
        <c:ser>
          <c:idx val="1"/>
          <c:order val="1"/>
          <c:tx>
            <c:v>GPT-4</c:v>
          </c:tx>
          <c:spPr>
            <a:solidFill>
              <a:srgbClr val="03877E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Analysis and Comparisions'!$A$2:$A$7</c:f>
              <c:strCache>
                <c:ptCount val="6"/>
                <c:pt idx="0">
                  <c:v>ComSen</c:v>
                </c:pt>
                <c:pt idx="1">
                  <c:v>MathQA</c:v>
                </c:pt>
                <c:pt idx="2">
                  <c:v>MedQ</c:v>
                </c:pt>
                <c:pt idx="3">
                  <c:v>MMLU</c:v>
                </c:pt>
                <c:pt idx="4">
                  <c:v>SciQ</c:v>
                </c:pt>
                <c:pt idx="5">
                  <c:v>SocLang</c:v>
                </c:pt>
              </c:strCache>
            </c:strRef>
          </c:cat>
          <c:val>
            <c:numRef>
              <c:f>'Time Analysis and Comparisions'!$L$2:$L$7</c:f>
              <c:numCache>
                <c:formatCode>0.00000%</c:formatCode>
                <c:ptCount val="6"/>
                <c:pt idx="0">
                  <c:v>0.74444444444444446</c:v>
                </c:pt>
                <c:pt idx="1">
                  <c:v>0.36666666666666664</c:v>
                </c:pt>
                <c:pt idx="2">
                  <c:v>0.72277777777777774</c:v>
                </c:pt>
                <c:pt idx="3">
                  <c:v>0.71777777777777774</c:v>
                </c:pt>
                <c:pt idx="4">
                  <c:v>0.95714285714285718</c:v>
                </c:pt>
                <c:pt idx="5">
                  <c:v>0.87777777777777777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1-4E1A-B005-B0995C3E83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1394367"/>
        <c:axId val="311395807"/>
      </c:barChart>
      <c:catAx>
        <c:axId val="31139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95807"/>
        <c:crosses val="autoZero"/>
        <c:auto val="1"/>
        <c:lblAlgn val="ctr"/>
        <c:lblOffset val="100"/>
        <c:noMultiLvlLbl val="0"/>
      </c:catAx>
      <c:valAx>
        <c:axId val="3113958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9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63501</xdr:colOff>
      <xdr:row>10</xdr:row>
      <xdr:rowOff>73025</xdr:rowOff>
    </xdr:from>
    <xdr:to>
      <xdr:col>5</xdr:col>
      <xdr:colOff>2070101</xdr:colOff>
      <xdr:row>25</xdr:row>
      <xdr:rowOff>69851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95AAD-C522-B021-74BD-BEA5BA70E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161924</xdr:colOff>
      <xdr:row>10</xdr:row>
      <xdr:rowOff>92074</xdr:rowOff>
    </xdr:from>
    <xdr:to>
      <xdr:col>11</xdr:col>
      <xdr:colOff>908050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0EA84D-9004-34FF-D193-DDF67E285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G21" sqref="G21"/>
    </sheetView>
  </sheetViews>
  <sheetFormatPr defaultRowHeight="14.5" x14ac:dyDescent="0.35"/>
  <cols>
    <col min="1" max="1" width="7.81640625" bestFit="1" customWidth="1"/>
    <col min="2" max="2" width="16.36328125" style="28" bestFit="1" customWidth="1"/>
    <col min="3" max="3" width="17" style="28" bestFit="1" customWidth="1"/>
    <col min="4" max="4" width="14.81640625" style="28" bestFit="1" customWidth="1"/>
    <col min="5" max="5" width="15.36328125" style="28" bestFit="1" customWidth="1"/>
    <col min="6" max="7" width="31" bestFit="1" customWidth="1"/>
    <col min="8" max="8" width="28.08984375" bestFit="1" customWidth="1"/>
    <col min="9" max="9" width="31.453125" bestFit="1" customWidth="1"/>
    <col min="10" max="10" width="29.90625" bestFit="1" customWidth="1"/>
    <col min="11" max="11" width="25" style="10" bestFit="1" customWidth="1"/>
    <col min="12" max="12" width="23.453125" style="10" bestFit="1" customWidth="1"/>
  </cols>
  <sheetData>
    <row r="1" spans="1:12" s="1" customFormat="1" ht="15" thickBot="1" x14ac:dyDescent="0.4">
      <c r="A1" s="4" t="s">
        <v>0</v>
      </c>
      <c r="B1" s="26" t="s">
        <v>7</v>
      </c>
      <c r="C1" s="26" t="s">
        <v>20</v>
      </c>
      <c r="D1" s="26" t="s">
        <v>8</v>
      </c>
      <c r="E1" s="26" t="s">
        <v>21</v>
      </c>
      <c r="F1" s="1" t="s">
        <v>11</v>
      </c>
      <c r="G1" s="1" t="s">
        <v>10</v>
      </c>
      <c r="H1" s="11" t="s">
        <v>9</v>
      </c>
      <c r="I1" s="11" t="s">
        <v>12</v>
      </c>
      <c r="J1" s="11" t="s">
        <v>13</v>
      </c>
      <c r="K1" s="12" t="s">
        <v>14</v>
      </c>
      <c r="L1" s="13" t="s">
        <v>15</v>
      </c>
    </row>
    <row r="2" spans="1:12" x14ac:dyDescent="0.35">
      <c r="A2" s="5" t="s">
        <v>4</v>
      </c>
      <c r="B2" s="27">
        <v>38.760191917419441</v>
      </c>
      <c r="C2" s="27">
        <f>B2/60</f>
        <v>0.64600319862365729</v>
      </c>
      <c r="D2" s="27">
        <v>56.139376163482673</v>
      </c>
      <c r="E2" s="27">
        <f>D2/60</f>
        <v>0.93565626939137791</v>
      </c>
      <c r="F2" s="2">
        <f>B2/H2</f>
        <v>0.43066879908243821</v>
      </c>
      <c r="G2" s="2">
        <f>D2/H2</f>
        <v>0.62377084626091861</v>
      </c>
      <c r="H2" s="2">
        <v>90</v>
      </c>
      <c r="I2">
        <v>60</v>
      </c>
      <c r="J2">
        <v>67</v>
      </c>
      <c r="K2" s="16">
        <f>I2/H2</f>
        <v>0.66666666666666663</v>
      </c>
      <c r="L2" s="19">
        <f>J2/H2</f>
        <v>0.74444444444444446</v>
      </c>
    </row>
    <row r="3" spans="1:12" x14ac:dyDescent="0.35">
      <c r="A3" s="6" t="s">
        <v>2</v>
      </c>
      <c r="B3" s="28">
        <v>259.66570782661438</v>
      </c>
      <c r="C3" s="28">
        <f t="shared" ref="C3:C7" si="0">B3/60</f>
        <v>4.3277617971102398</v>
      </c>
      <c r="D3" s="28">
        <v>361.4853019714356</v>
      </c>
      <c r="E3" s="28">
        <f t="shared" ref="E3:E7" si="1">D3/60</f>
        <v>6.0247550328572599</v>
      </c>
      <c r="F3">
        <f t="shared" ref="F3:F7" si="2">B3/H3</f>
        <v>0.48086242190113776</v>
      </c>
      <c r="G3">
        <f t="shared" ref="G3:G7" si="3">D3/H3</f>
        <v>0.66941722587302888</v>
      </c>
      <c r="H3">
        <v>540</v>
      </c>
      <c r="I3">
        <v>132</v>
      </c>
      <c r="J3">
        <v>198</v>
      </c>
      <c r="K3" s="16">
        <f t="shared" ref="K3:K7" si="4">I3/H3</f>
        <v>0.24444444444444444</v>
      </c>
      <c r="L3" s="19">
        <f t="shared" ref="L3:L7" si="5">J3/H3</f>
        <v>0.36666666666666664</v>
      </c>
    </row>
    <row r="4" spans="1:12" x14ac:dyDescent="0.35">
      <c r="A4" s="6" t="s">
        <v>3</v>
      </c>
      <c r="B4" s="28">
        <v>1080.294386148453</v>
      </c>
      <c r="C4" s="28">
        <f t="shared" si="0"/>
        <v>18.004906435807548</v>
      </c>
      <c r="D4" s="28">
        <v>1289.1500647068019</v>
      </c>
      <c r="E4" s="28">
        <f t="shared" si="1"/>
        <v>21.485834411780033</v>
      </c>
      <c r="F4">
        <f t="shared" si="2"/>
        <v>0.60016354786025161</v>
      </c>
      <c r="G4">
        <f t="shared" si="3"/>
        <v>0.71619448039266775</v>
      </c>
      <c r="H4">
        <v>1800</v>
      </c>
      <c r="I4">
        <v>1049</v>
      </c>
      <c r="J4">
        <v>1301</v>
      </c>
      <c r="K4" s="16">
        <f t="shared" si="4"/>
        <v>0.58277777777777773</v>
      </c>
      <c r="L4" s="19">
        <f t="shared" si="5"/>
        <v>0.72277777777777774</v>
      </c>
    </row>
    <row r="5" spans="1:12" x14ac:dyDescent="0.35">
      <c r="A5" s="6" t="s">
        <v>6</v>
      </c>
      <c r="B5" s="28">
        <v>348.80349969863892</v>
      </c>
      <c r="C5" s="28">
        <f t="shared" si="0"/>
        <v>5.8133916616439816</v>
      </c>
      <c r="D5" s="28">
        <v>428.66794395446777</v>
      </c>
      <c r="E5" s="28">
        <f t="shared" si="1"/>
        <v>7.1444657325744627</v>
      </c>
      <c r="F5">
        <f t="shared" si="2"/>
        <v>0.77511888821919761</v>
      </c>
      <c r="G5">
        <f t="shared" si="3"/>
        <v>0.95259543100992838</v>
      </c>
      <c r="H5">
        <v>450</v>
      </c>
      <c r="I5">
        <v>252</v>
      </c>
      <c r="J5">
        <v>323</v>
      </c>
      <c r="K5" s="16">
        <f t="shared" si="4"/>
        <v>0.56000000000000005</v>
      </c>
      <c r="L5" s="19">
        <f t="shared" si="5"/>
        <v>0.71777777777777774</v>
      </c>
    </row>
    <row r="6" spans="1:12" x14ac:dyDescent="0.35">
      <c r="A6" s="6" t="s">
        <v>1</v>
      </c>
      <c r="B6" s="28">
        <v>1055.819045782089</v>
      </c>
      <c r="C6" s="28">
        <f t="shared" si="0"/>
        <v>17.59698409636815</v>
      </c>
      <c r="D6" s="28">
        <v>1522.5182549953461</v>
      </c>
      <c r="E6" s="28">
        <f t="shared" si="1"/>
        <v>25.375304249922433</v>
      </c>
      <c r="F6">
        <f t="shared" si="2"/>
        <v>0.4189758118182893</v>
      </c>
      <c r="G6">
        <f t="shared" si="3"/>
        <v>0.60417391071243887</v>
      </c>
      <c r="H6">
        <v>2520</v>
      </c>
      <c r="I6">
        <v>2291</v>
      </c>
      <c r="J6">
        <v>2412</v>
      </c>
      <c r="K6" s="16">
        <f t="shared" si="4"/>
        <v>0.90912698412698412</v>
      </c>
      <c r="L6" s="19">
        <f t="shared" si="5"/>
        <v>0.95714285714285718</v>
      </c>
    </row>
    <row r="7" spans="1:12" ht="15" thickBot="1" x14ac:dyDescent="0.4">
      <c r="A7" s="7" t="s">
        <v>5</v>
      </c>
      <c r="B7" s="29">
        <v>296.85540175437927</v>
      </c>
      <c r="C7" s="28">
        <f t="shared" si="0"/>
        <v>4.9475900292396542</v>
      </c>
      <c r="D7" s="29">
        <v>405.1989312171936</v>
      </c>
      <c r="E7" s="28">
        <f t="shared" si="1"/>
        <v>6.7533155202865602</v>
      </c>
      <c r="F7" s="3">
        <f t="shared" si="2"/>
        <v>0.47119905040377663</v>
      </c>
      <c r="G7" s="3">
        <f t="shared" si="3"/>
        <v>0.6431729066939581</v>
      </c>
      <c r="H7" s="3">
        <v>630</v>
      </c>
      <c r="I7" s="3">
        <v>486</v>
      </c>
      <c r="J7" s="3">
        <v>553</v>
      </c>
      <c r="K7" s="17">
        <f t="shared" si="4"/>
        <v>0.77142857142857146</v>
      </c>
      <c r="L7" s="20">
        <f t="shared" si="5"/>
        <v>0.87777777777777777</v>
      </c>
    </row>
    <row r="8" spans="1:12" ht="15" thickBot="1" x14ac:dyDescent="0.4">
      <c r="A8" s="14" t="s">
        <v>16</v>
      </c>
      <c r="B8" s="30">
        <f>SUM(B2:B7)</f>
        <v>3080.198233127594</v>
      </c>
      <c r="C8" s="30">
        <f>SUM(C2:C7)</f>
        <v>51.336637218793236</v>
      </c>
      <c r="D8" s="30">
        <f>SUM(D2:D7)</f>
        <v>4063.1598730087276</v>
      </c>
      <c r="E8" s="30">
        <f>SUM(E2:E7)</f>
        <v>67.719331216812122</v>
      </c>
      <c r="F8" s="15">
        <f>B8/H8</f>
        <v>0.51081231063475852</v>
      </c>
      <c r="G8" s="15">
        <f>D8/H8</f>
        <v>0.67382419121206094</v>
      </c>
      <c r="H8" s="15">
        <f>SUM(H2:H7)</f>
        <v>6030</v>
      </c>
      <c r="I8" s="15">
        <f>SUM(I2:I7)</f>
        <v>4270</v>
      </c>
      <c r="J8" s="15">
        <f>SUM(J2:J7)</f>
        <v>4854</v>
      </c>
      <c r="K8" s="18">
        <f>I8/H8</f>
        <v>0.70812603648424544</v>
      </c>
      <c r="L8" s="21">
        <f>J8/H8</f>
        <v>0.80497512437810947</v>
      </c>
    </row>
    <row r="10" spans="1:12" x14ac:dyDescent="0.35">
      <c r="H10" s="9" t="s">
        <v>23</v>
      </c>
      <c r="J10" s="9"/>
    </row>
    <row r="11" spans="1:12" ht="15" thickBot="1" x14ac:dyDescent="0.4">
      <c r="H11" s="10">
        <f>(F8-G8)/F8</f>
        <v>-0.31912285037675869</v>
      </c>
      <c r="J11" s="10"/>
    </row>
    <row r="12" spans="1:12" ht="15" thickBot="1" x14ac:dyDescent="0.4">
      <c r="G12" s="5" t="s">
        <v>0</v>
      </c>
      <c r="H12" s="8" t="s">
        <v>17</v>
      </c>
      <c r="J12" s="10"/>
    </row>
    <row r="13" spans="1:12" x14ac:dyDescent="0.35">
      <c r="G13" s="5" t="s">
        <v>4</v>
      </c>
      <c r="H13" s="22">
        <f>(F2-G2)/F2</f>
        <v>-0.4483771464055305</v>
      </c>
      <c r="J13" s="10"/>
    </row>
    <row r="14" spans="1:12" x14ac:dyDescent="0.35">
      <c r="G14" s="6" t="s">
        <v>2</v>
      </c>
      <c r="H14" s="23">
        <f t="shared" ref="H14:H18" si="6">(F3-G3)/F3</f>
        <v>-0.39211798507028434</v>
      </c>
      <c r="J14" s="10"/>
    </row>
    <row r="15" spans="1:12" x14ac:dyDescent="0.35">
      <c r="G15" s="6" t="s">
        <v>3</v>
      </c>
      <c r="H15" s="23">
        <f t="shared" si="6"/>
        <v>-0.19333218911094882</v>
      </c>
      <c r="J15" s="10"/>
    </row>
    <row r="16" spans="1:12" x14ac:dyDescent="0.35">
      <c r="G16" s="6" t="s">
        <v>6</v>
      </c>
      <c r="H16" s="23">
        <f t="shared" si="6"/>
        <v>-0.22896686622935419</v>
      </c>
      <c r="J16" s="10"/>
    </row>
    <row r="17" spans="7:8" x14ac:dyDescent="0.35">
      <c r="G17" s="6" t="s">
        <v>1</v>
      </c>
      <c r="H17" s="23">
        <f t="shared" si="6"/>
        <v>-0.44202575344485606</v>
      </c>
    </row>
    <row r="18" spans="7:8" ht="15" thickBot="1" x14ac:dyDescent="0.4">
      <c r="G18" s="7" t="s">
        <v>5</v>
      </c>
      <c r="H18" s="24">
        <f t="shared" si="6"/>
        <v>-0.3649707191532216</v>
      </c>
    </row>
    <row r="19" spans="7:8" x14ac:dyDescent="0.35">
      <c r="G19" s="6" t="s">
        <v>22</v>
      </c>
      <c r="H19" s="16">
        <f>AVERAGE(H13:H18)</f>
        <v>-0.3449651099023659</v>
      </c>
    </row>
    <row r="21" spans="7:8" ht="15" thickBot="1" x14ac:dyDescent="0.4">
      <c r="G21" s="4" t="s">
        <v>0</v>
      </c>
      <c r="H21" s="25" t="s">
        <v>18</v>
      </c>
    </row>
    <row r="22" spans="7:8" x14ac:dyDescent="0.35">
      <c r="G22" s="5" t="s">
        <v>4</v>
      </c>
      <c r="H22" s="16">
        <f>(L2-K2)/K2</f>
        <v>0.11666666666666675</v>
      </c>
    </row>
    <row r="23" spans="7:8" x14ac:dyDescent="0.35">
      <c r="G23" s="6" t="s">
        <v>2</v>
      </c>
      <c r="H23" s="16">
        <f t="shared" ref="H23:H27" si="7">(L3-K3)/K3</f>
        <v>0.49999999999999994</v>
      </c>
    </row>
    <row r="24" spans="7:8" x14ac:dyDescent="0.35">
      <c r="G24" s="6" t="s">
        <v>3</v>
      </c>
      <c r="H24" s="16">
        <f t="shared" si="7"/>
        <v>0.24022878932316497</v>
      </c>
    </row>
    <row r="25" spans="7:8" x14ac:dyDescent="0.35">
      <c r="G25" s="6" t="s">
        <v>6</v>
      </c>
      <c r="H25" s="16">
        <f t="shared" si="7"/>
        <v>0.28174603174603158</v>
      </c>
    </row>
    <row r="26" spans="7:8" x14ac:dyDescent="0.35">
      <c r="G26" s="6" t="s">
        <v>1</v>
      </c>
      <c r="H26" s="16">
        <f t="shared" si="7"/>
        <v>5.2815364469663957E-2</v>
      </c>
    </row>
    <row r="27" spans="7:8" ht="15" thickBot="1" x14ac:dyDescent="0.4">
      <c r="G27" s="7" t="s">
        <v>5</v>
      </c>
      <c r="H27" s="16">
        <f t="shared" si="7"/>
        <v>0.13786008230452668</v>
      </c>
    </row>
    <row r="28" spans="7:8" ht="15" thickBot="1" x14ac:dyDescent="0.4">
      <c r="G28" s="6" t="s">
        <v>24</v>
      </c>
      <c r="H28" s="16">
        <f>AVERAGE(H22:H27)</f>
        <v>0.22155282241834232</v>
      </c>
    </row>
    <row r="29" spans="7:8" ht="15" thickBot="1" x14ac:dyDescent="0.4">
      <c r="G29" s="14" t="s">
        <v>19</v>
      </c>
      <c r="H29" s="16">
        <f>(L8-K8)/K8</f>
        <v>0.13676814988290401</v>
      </c>
    </row>
  </sheetData>
  <sortState xmlns:xlrd2="http://schemas.microsoft.com/office/spreadsheetml/2017/richdata2" ref="A2:H7">
    <sortCondition ref="A1:A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89AD-6669-44BB-BFA9-549C675EF0DE}">
  <dimension ref="C2:J43"/>
  <sheetViews>
    <sheetView topLeftCell="A30" workbookViewId="0">
      <selection activeCell="D44" sqref="D44"/>
    </sheetView>
  </sheetViews>
  <sheetFormatPr defaultRowHeight="14.5" x14ac:dyDescent="0.35"/>
  <cols>
    <col min="3" max="3" width="25.90625" bestFit="1" customWidth="1"/>
    <col min="4" max="4" width="27.36328125" bestFit="1" customWidth="1"/>
    <col min="5" max="5" width="25.81640625" bestFit="1" customWidth="1"/>
    <col min="6" max="6" width="24.81640625" bestFit="1" customWidth="1"/>
    <col min="7" max="7" width="23.26953125" bestFit="1" customWidth="1"/>
    <col min="8" max="8" width="21.08984375" bestFit="1" customWidth="1"/>
  </cols>
  <sheetData>
    <row r="2" spans="3:8" x14ac:dyDescent="0.35">
      <c r="C2" s="25" t="s">
        <v>25</v>
      </c>
      <c r="D2" s="25" t="s">
        <v>26</v>
      </c>
      <c r="E2" s="25" t="s">
        <v>27</v>
      </c>
      <c r="G2" s="37" t="s">
        <v>37</v>
      </c>
      <c r="H2" s="37"/>
    </row>
    <row r="3" spans="3:8" x14ac:dyDescent="0.35">
      <c r="C3" s="25" t="s">
        <v>2</v>
      </c>
      <c r="D3" s="16">
        <v>0.22222220000000001</v>
      </c>
      <c r="E3" s="16">
        <v>0.34</v>
      </c>
      <c r="G3" s="31" t="s">
        <v>35</v>
      </c>
      <c r="H3" s="31">
        <f>(D4-D3)/D3</f>
        <v>3.0687505568750555</v>
      </c>
    </row>
    <row r="4" spans="3:8" x14ac:dyDescent="0.35">
      <c r="C4" s="25" t="s">
        <v>1</v>
      </c>
      <c r="D4" s="16">
        <v>0.90416669999999999</v>
      </c>
      <c r="E4" s="16">
        <v>0.95972219999999997</v>
      </c>
      <c r="G4" s="31" t="s">
        <v>36</v>
      </c>
      <c r="H4" s="31">
        <f>(E4-E3)/E3</f>
        <v>1.8227123529411764</v>
      </c>
    </row>
    <row r="5" spans="3:8" x14ac:dyDescent="0.35">
      <c r="G5" s="31"/>
      <c r="H5" s="31"/>
    </row>
    <row r="6" spans="3:8" x14ac:dyDescent="0.35">
      <c r="G6" s="39" t="s">
        <v>49</v>
      </c>
      <c r="H6" s="38"/>
    </row>
    <row r="7" spans="3:8" x14ac:dyDescent="0.35">
      <c r="C7" s="25" t="s">
        <v>28</v>
      </c>
      <c r="D7" s="9" t="s">
        <v>26</v>
      </c>
      <c r="E7" s="9" t="s">
        <v>27</v>
      </c>
      <c r="G7" s="38"/>
      <c r="H7" s="38"/>
    </row>
    <row r="8" spans="3:8" x14ac:dyDescent="0.35">
      <c r="C8" s="25" t="s">
        <v>3</v>
      </c>
      <c r="D8" s="16">
        <f>D15/F15</f>
        <v>0.5444444444444444</v>
      </c>
      <c r="E8" s="16">
        <f>E15/F15</f>
        <v>0.72777777777777775</v>
      </c>
      <c r="G8" s="31" t="s">
        <v>35</v>
      </c>
      <c r="H8" s="31">
        <f>(D9-D8)/D8</f>
        <v>0.67346936734693885</v>
      </c>
    </row>
    <row r="9" spans="3:8" x14ac:dyDescent="0.35">
      <c r="C9" s="25" t="s">
        <v>1</v>
      </c>
      <c r="D9" s="16">
        <v>0.91111109999999995</v>
      </c>
      <c r="E9" s="16">
        <v>0.96666669999999999</v>
      </c>
      <c r="G9" s="31" t="s">
        <v>36</v>
      </c>
      <c r="H9" s="31">
        <f>(E9-E8)/E8</f>
        <v>0.32824432061068709</v>
      </c>
    </row>
    <row r="12" spans="3:8" x14ac:dyDescent="0.35">
      <c r="C12" s="25" t="s">
        <v>29</v>
      </c>
      <c r="D12" s="9" t="s">
        <v>32</v>
      </c>
      <c r="E12" s="9" t="s">
        <v>33</v>
      </c>
      <c r="F12" s="9" t="s">
        <v>34</v>
      </c>
      <c r="G12" s="9"/>
    </row>
    <row r="13" spans="3:8" x14ac:dyDescent="0.35">
      <c r="C13" s="25" t="s">
        <v>30</v>
      </c>
      <c r="D13">
        <v>47</v>
      </c>
      <c r="E13">
        <v>64</v>
      </c>
      <c r="F13">
        <v>90</v>
      </c>
    </row>
    <row r="14" spans="3:8" x14ac:dyDescent="0.35">
      <c r="C14" s="25" t="s">
        <v>31</v>
      </c>
      <c r="D14">
        <v>51</v>
      </c>
      <c r="E14">
        <v>67</v>
      </c>
      <c r="F14">
        <v>90</v>
      </c>
    </row>
    <row r="15" spans="3:8" x14ac:dyDescent="0.35">
      <c r="C15" s="25" t="s">
        <v>16</v>
      </c>
      <c r="D15">
        <f>SUM(D13:D14)</f>
        <v>98</v>
      </c>
      <c r="E15">
        <f>SUM(E13:E14)</f>
        <v>131</v>
      </c>
      <c r="F15">
        <v>180</v>
      </c>
    </row>
    <row r="19" spans="3:10" x14ac:dyDescent="0.35">
      <c r="C19" s="9" t="s">
        <v>38</v>
      </c>
      <c r="D19" s="9" t="s">
        <v>39</v>
      </c>
      <c r="E19" s="9" t="s">
        <v>40</v>
      </c>
      <c r="F19" s="25" t="s">
        <v>42</v>
      </c>
      <c r="H19" s="33"/>
      <c r="I19" s="33"/>
      <c r="J19" s="33"/>
    </row>
    <row r="20" spans="3:10" x14ac:dyDescent="0.35">
      <c r="C20" t="s">
        <v>35</v>
      </c>
      <c r="D20">
        <v>8</v>
      </c>
      <c r="E20">
        <v>44</v>
      </c>
      <c r="F20" s="16">
        <f>D20/E20</f>
        <v>0.18181818181818182</v>
      </c>
    </row>
    <row r="21" spans="3:10" x14ac:dyDescent="0.35">
      <c r="C21" t="s">
        <v>36</v>
      </c>
      <c r="D21">
        <v>34</v>
      </c>
      <c r="E21">
        <v>44</v>
      </c>
      <c r="F21" s="16">
        <f>D21/E21</f>
        <v>0.77272727272727271</v>
      </c>
    </row>
    <row r="23" spans="3:10" x14ac:dyDescent="0.35">
      <c r="C23" s="25" t="s">
        <v>41</v>
      </c>
      <c r="D23" s="9" t="s">
        <v>42</v>
      </c>
    </row>
    <row r="24" spans="3:10" x14ac:dyDescent="0.35">
      <c r="C24" t="s">
        <v>35</v>
      </c>
      <c r="D24" s="32">
        <f>60/90</f>
        <v>0.66666666666666663</v>
      </c>
      <c r="F24" s="35"/>
      <c r="G24" s="34"/>
      <c r="H24" s="34"/>
    </row>
    <row r="25" spans="3:10" x14ac:dyDescent="0.35">
      <c r="C25" t="s">
        <v>36</v>
      </c>
      <c r="D25" s="32">
        <f>67/90</f>
        <v>0.74444444444444446</v>
      </c>
    </row>
    <row r="27" spans="3:10" ht="26" customHeight="1" x14ac:dyDescent="0.35">
      <c r="C27" s="36" t="s">
        <v>43</v>
      </c>
      <c r="D27" s="37"/>
    </row>
    <row r="28" spans="3:10" x14ac:dyDescent="0.35">
      <c r="C28" t="s">
        <v>35</v>
      </c>
      <c r="D28" s="16">
        <f>(D24-F20)/F20</f>
        <v>2.6666666666666665</v>
      </c>
    </row>
    <row r="29" spans="3:10" x14ac:dyDescent="0.35">
      <c r="C29" t="s">
        <v>36</v>
      </c>
      <c r="D29" s="16">
        <f>(D25-F21)/F21</f>
        <v>-3.660130718954243E-2</v>
      </c>
    </row>
    <row r="32" spans="3:10" x14ac:dyDescent="0.35">
      <c r="C32" s="9" t="s">
        <v>44</v>
      </c>
      <c r="D32" s="9" t="s">
        <v>45</v>
      </c>
      <c r="E32" s="9" t="s">
        <v>46</v>
      </c>
      <c r="G32" s="36" t="s">
        <v>48</v>
      </c>
      <c r="H32" s="36"/>
    </row>
    <row r="33" spans="3:8" x14ac:dyDescent="0.35">
      <c r="C33" s="25" t="s">
        <v>3</v>
      </c>
      <c r="D33" s="32">
        <v>0.6333333333333333</v>
      </c>
      <c r="E33" s="32">
        <v>0.77777777777777779</v>
      </c>
      <c r="G33" s="36"/>
      <c r="H33" s="36"/>
    </row>
    <row r="34" spans="3:8" x14ac:dyDescent="0.35">
      <c r="C34" s="25" t="s">
        <v>1</v>
      </c>
      <c r="D34" s="32">
        <v>0.97777777777777775</v>
      </c>
      <c r="E34" s="32">
        <v>0.97777777777777775</v>
      </c>
      <c r="G34" s="31" t="s">
        <v>35</v>
      </c>
      <c r="H34" s="40">
        <f>(D34-D33)/D33</f>
        <v>0.54385964912280704</v>
      </c>
    </row>
    <row r="35" spans="3:8" x14ac:dyDescent="0.35">
      <c r="G35" s="31" t="s">
        <v>36</v>
      </c>
      <c r="H35" s="40">
        <f>(E34-E33)/E33</f>
        <v>0.25714285714285706</v>
      </c>
    </row>
    <row r="36" spans="3:8" x14ac:dyDescent="0.35">
      <c r="C36" s="9" t="s">
        <v>47</v>
      </c>
      <c r="D36" s="9" t="s">
        <v>45</v>
      </c>
      <c r="E36" s="9" t="s">
        <v>46</v>
      </c>
    </row>
    <row r="37" spans="3:8" x14ac:dyDescent="0.35">
      <c r="C37" s="25" t="s">
        <v>3</v>
      </c>
      <c r="D37" s="32">
        <v>0.61111111111111116</v>
      </c>
      <c r="E37" s="32">
        <v>0.71111111111111114</v>
      </c>
    </row>
    <row r="38" spans="3:8" x14ac:dyDescent="0.35">
      <c r="C38" s="25" t="s">
        <v>1</v>
      </c>
      <c r="D38" s="32">
        <v>0.87777777777777777</v>
      </c>
      <c r="E38" s="32">
        <v>0.94444444444444442</v>
      </c>
    </row>
    <row r="40" spans="3:8" x14ac:dyDescent="0.35">
      <c r="C40" s="36" t="s">
        <v>50</v>
      </c>
      <c r="D40" s="36"/>
    </row>
    <row r="41" spans="3:8" x14ac:dyDescent="0.35">
      <c r="C41" s="36"/>
      <c r="D41" s="36"/>
    </row>
    <row r="42" spans="3:8" x14ac:dyDescent="0.35">
      <c r="C42" s="31" t="s">
        <v>35</v>
      </c>
      <c r="D42" s="40">
        <f>(D38-D37)/D37</f>
        <v>0.43636363636363623</v>
      </c>
    </row>
    <row r="43" spans="3:8" x14ac:dyDescent="0.35">
      <c r="C43" s="31" t="s">
        <v>36</v>
      </c>
      <c r="D43" s="41">
        <f>(E38-E37)/E37</f>
        <v>0.32812499999999989</v>
      </c>
    </row>
  </sheetData>
  <mergeCells count="5">
    <mergeCell ref="C40:D41"/>
    <mergeCell ref="C27:D27"/>
    <mergeCell ref="G2:H2"/>
    <mergeCell ref="G32:H33"/>
    <mergeCell ref="G6:H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Analysis and Comparisions</vt:lpstr>
      <vt:lpstr>Comparing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Beatriz Carmo</cp:lastModifiedBy>
  <dcterms:created xsi:type="dcterms:W3CDTF">2024-04-08T19:02:57Z</dcterms:created>
  <dcterms:modified xsi:type="dcterms:W3CDTF">2024-04-28T17:17:24Z</dcterms:modified>
</cp:coreProperties>
</file>