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MathQA/"/>
    </mc:Choice>
  </mc:AlternateContent>
  <xr:revisionPtr revIDLastSave="934" documentId="11_AD6BFDCE8F79A8D366075C52F3B0E2B365EBFA1B" xr6:coauthVersionLast="47" xr6:coauthVersionMax="47" xr10:uidLastSave="{479C59EE-E861-4ECE-B4A0-F48B5D429524}"/>
  <bookViews>
    <workbookView xWindow="-110" yWindow="-110" windowWidth="19420" windowHeight="10420" activeTab="1" xr2:uid="{00000000-000D-0000-FFFF-FFFF00000000}"/>
  </bookViews>
  <sheets>
    <sheet name="General Analysis" sheetId="1" r:id="rId1"/>
    <sheet name="Binomial Distribution" sheetId="3" r:id="rId2"/>
    <sheet name="BINOMIAL D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3" l="1"/>
  <c r="C32" i="3"/>
  <c r="G40" i="3"/>
  <c r="K36" i="3"/>
  <c r="G36" i="3"/>
  <c r="K32" i="3"/>
  <c r="G32" i="3"/>
  <c r="O12" i="3"/>
  <c r="O13" i="3" s="1"/>
  <c r="N12" i="3"/>
  <c r="N14" i="3" s="1"/>
  <c r="N15" i="3" s="1"/>
  <c r="M12" i="3"/>
  <c r="M14" i="3" s="1"/>
  <c r="M15" i="3" s="1"/>
  <c r="L12" i="3"/>
  <c r="L14" i="3" s="1"/>
  <c r="L15" i="3" s="1"/>
  <c r="K12" i="3"/>
  <c r="K14" i="3" s="1"/>
  <c r="K15" i="3" s="1"/>
  <c r="J12" i="3"/>
  <c r="J14" i="3" s="1"/>
  <c r="J15" i="3" s="1"/>
  <c r="I12" i="3"/>
  <c r="I14" i="3" s="1"/>
  <c r="I15" i="3" s="1"/>
  <c r="H12" i="3"/>
  <c r="H14" i="3" s="1"/>
  <c r="H15" i="3" s="1"/>
  <c r="G12" i="3"/>
  <c r="G14" i="3" s="1"/>
  <c r="G15" i="3" s="1"/>
  <c r="F12" i="3"/>
  <c r="F14" i="3" s="1"/>
  <c r="F15" i="3" s="1"/>
  <c r="E12" i="3"/>
  <c r="E14" i="3" s="1"/>
  <c r="E15" i="3" s="1"/>
  <c r="D12" i="3"/>
  <c r="D14" i="3" s="1"/>
  <c r="D15" i="3" s="1"/>
  <c r="C12" i="3"/>
  <c r="C14" i="3" s="1"/>
  <c r="C15" i="3" s="1"/>
  <c r="B11" i="3"/>
  <c r="J22" i="1"/>
  <c r="I22" i="1"/>
  <c r="G14" i="1"/>
  <c r="G12" i="1"/>
  <c r="H3" i="1"/>
  <c r="H4" i="1"/>
  <c r="H5" i="1"/>
  <c r="G15" i="1" s="1"/>
  <c r="H6" i="1"/>
  <c r="G16" i="1" s="1"/>
  <c r="H7" i="1"/>
  <c r="H2" i="1"/>
  <c r="G3" i="1"/>
  <c r="G13" i="1" s="1"/>
  <c r="G4" i="1"/>
  <c r="G5" i="1"/>
  <c r="G6" i="1"/>
  <c r="G7" i="1"/>
  <c r="G17" i="1" s="1"/>
  <c r="G2" i="1"/>
  <c r="B8" i="1"/>
  <c r="E8" i="1"/>
  <c r="I8" i="1"/>
  <c r="D8" i="1"/>
  <c r="H8" i="1" s="1"/>
  <c r="F8" i="1"/>
  <c r="J8" i="1"/>
  <c r="C8" i="1"/>
  <c r="G8" i="1" s="1"/>
  <c r="G13" i="3" l="1"/>
  <c r="N13" i="3"/>
  <c r="J13" i="3"/>
  <c r="K31" i="3" s="1"/>
  <c r="F13" i="3"/>
  <c r="G31" i="3" s="1"/>
  <c r="O14" i="3"/>
  <c r="O15" i="3" s="1"/>
  <c r="C13" i="3"/>
  <c r="M13" i="3"/>
  <c r="I13" i="3"/>
  <c r="E13" i="3"/>
  <c r="K13" i="3"/>
  <c r="B12" i="3"/>
  <c r="B14" i="3" s="1"/>
  <c r="B15" i="3" s="1"/>
  <c r="D13" i="3"/>
  <c r="C35" i="3" s="1"/>
  <c r="L13" i="3"/>
  <c r="H13" i="3"/>
  <c r="H12" i="1"/>
  <c r="G18" i="1"/>
  <c r="G39" i="3" l="1"/>
  <c r="G35" i="3"/>
  <c r="K35" i="3"/>
  <c r="B13" i="3"/>
  <c r="C31" i="3" s="1"/>
</calcChain>
</file>

<file path=xl/sharedStrings.xml><?xml version="1.0" encoding="utf-8"?>
<sst xmlns="http://schemas.openxmlformats.org/spreadsheetml/2006/main" count="110" uniqueCount="50">
  <si>
    <t>Sub-Branch</t>
  </si>
  <si>
    <t>UnansweredQuestionsGPT-3.5</t>
  </si>
  <si>
    <t>UnansweredQuestionsGPT-4</t>
  </si>
  <si>
    <t>Gain</t>
  </si>
  <si>
    <t>General</t>
  </si>
  <si>
    <t>Geometry</t>
  </si>
  <si>
    <t>Other</t>
  </si>
  <si>
    <t>Physics</t>
  </si>
  <si>
    <t>Probability</t>
  </si>
  <si>
    <t>Total</t>
  </si>
  <si>
    <t>Correct Answers GPT-3.5 (%)</t>
  </si>
  <si>
    <t>Correct Answers GPT-4</t>
  </si>
  <si>
    <t>Correct Answers GPT-3.5</t>
  </si>
  <si>
    <t>Incorrect Answers GPT-3.5</t>
  </si>
  <si>
    <t>Incorrect Answers GPT-4</t>
  </si>
  <si>
    <t>Correct Answers GPT-4 (%)</t>
  </si>
  <si>
    <t>Total Questions per Subbranch</t>
  </si>
  <si>
    <t>Performance Gain per Sub-Branch (%)</t>
  </si>
  <si>
    <t>Total Performance Gain (%)</t>
  </si>
  <si>
    <t>Average</t>
  </si>
  <si>
    <t>Number of Correct Answers</t>
  </si>
  <si>
    <t>Gain and Probability</t>
  </si>
  <si>
    <t>Sub-Branch Name</t>
  </si>
  <si>
    <t>Best Sub-Branch GPT-3.5</t>
  </si>
  <si>
    <t>Best Sub-Branch GPT-4</t>
  </si>
  <si>
    <t>Worst Sub-Branch GPT-3.5</t>
  </si>
  <si>
    <t>Worst Sub-Branch GPT-4</t>
  </si>
  <si>
    <t>Other and Physics</t>
  </si>
  <si>
    <t xml:space="preserve">Number of Unanswered Questions </t>
  </si>
  <si>
    <t>GPT-3.5</t>
  </si>
  <si>
    <t>GPT-4</t>
  </si>
  <si>
    <t>Gain, General, Other and Physics</t>
  </si>
  <si>
    <t xml:space="preserve">Sub-Branch w/ most Unan. Questions </t>
  </si>
  <si>
    <t>24 each</t>
  </si>
  <si>
    <t>1 each</t>
  </si>
  <si>
    <t>n</t>
  </si>
  <si>
    <t>All</t>
  </si>
  <si>
    <t>p (for GPT-3.5)</t>
  </si>
  <si>
    <t>p (for GPT-4)</t>
  </si>
  <si>
    <t>Binomial Distribution Parameters</t>
  </si>
  <si>
    <t>𝑛</t>
  </si>
  <si>
    <t>𝑝</t>
  </si>
  <si>
    <t>𝑚𝑒𝑎𝑛 (𝜇)</t>
  </si>
  <si>
    <t>𝑣𝑎𝑟𝑖𝑎𝑛𝑐𝑒 (𝜎^2)</t>
  </si>
  <si>
    <t>𝑠𝑡𝑎𝑛𝑑𝑎𝑟𝑑 𝑑𝑒𝑣𝑖𝑎𝑡𝑖𝑜𝑛 (𝜎)</t>
  </si>
  <si>
    <t>p-value</t>
  </si>
  <si>
    <t>alpha</t>
  </si>
  <si>
    <t>Binomial Distribution
Parameters</t>
  </si>
  <si>
    <t xml:space="preserve">test statistic </t>
  </si>
  <si>
    <t>test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</si>
</sst>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8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0" fillId="0" borderId="0" xfId="0" applyNumberFormat="1"/>
    <xf numFmtId="9" fontId="1" fillId="0" borderId="1" xfId="1" applyFont="1" applyBorder="1" applyAlignment="1">
      <alignment horizontal="center"/>
    </xf>
    <xf numFmtId="9" fontId="0" fillId="0" borderId="0" xfId="1" applyFont="1"/>
    <xf numFmtId="10" fontId="0" fillId="0" borderId="1" xfId="0" applyNumberFormat="1" applyBorder="1"/>
    <xf numFmtId="10" fontId="1" fillId="0" borderId="5" xfId="0" applyNumberFormat="1" applyFont="1" applyBorder="1"/>
    <xf numFmtId="0" fontId="1" fillId="0" borderId="4" xfId="0" applyFont="1" applyBorder="1"/>
    <xf numFmtId="0" fontId="0" fillId="0" borderId="8" xfId="0" applyBorder="1"/>
    <xf numFmtId="9" fontId="0" fillId="0" borderId="1" xfId="1" applyFont="1" applyBorder="1"/>
    <xf numFmtId="0" fontId="0" fillId="0" borderId="1" xfId="0" applyBorder="1"/>
    <xf numFmtId="9" fontId="1" fillId="0" borderId="2" xfId="1" applyFont="1" applyBorder="1" applyAlignment="1">
      <alignment horizontal="center" vertical="center"/>
    </xf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9" fontId="1" fillId="0" borderId="11" xfId="1" applyFont="1" applyBorder="1" applyAlignment="1">
      <alignment horizontal="center" vertical="center"/>
    </xf>
    <xf numFmtId="9" fontId="1" fillId="0" borderId="4" xfId="1" applyFont="1" applyBorder="1" applyAlignment="1">
      <alignment horizontal="center" vertical="center"/>
    </xf>
    <xf numFmtId="9" fontId="1" fillId="0" borderId="13" xfId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14" xfId="0" applyBorder="1"/>
    <xf numFmtId="0" fontId="0" fillId="0" borderId="15" xfId="0" applyBorder="1"/>
    <xf numFmtId="9" fontId="1" fillId="0" borderId="16" xfId="1" applyFont="1" applyBorder="1" applyAlignment="1">
      <alignment horizontal="center" vertical="center"/>
    </xf>
    <xf numFmtId="9" fontId="1" fillId="0" borderId="18" xfId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/>
    <xf numFmtId="9" fontId="0" fillId="0" borderId="12" xfId="1" applyFont="1" applyBorder="1"/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9" fontId="0" fillId="0" borderId="4" xfId="1" applyFont="1" applyBorder="1"/>
    <xf numFmtId="9" fontId="1" fillId="0" borderId="8" xfId="1" applyFont="1" applyBorder="1" applyAlignment="1">
      <alignment horizontal="center" vertical="center"/>
    </xf>
    <xf numFmtId="9" fontId="1" fillId="0" borderId="9" xfId="1" applyFont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2" xfId="0" applyBorder="1"/>
    <xf numFmtId="0" fontId="1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Border="1"/>
    <xf numFmtId="9" fontId="0" fillId="0" borderId="0" xfId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2" xfId="0" applyNumberFormat="1" applyBorder="1"/>
    <xf numFmtId="164" fontId="0" fillId="0" borderId="6" xfId="0" applyNumberFormat="1" applyBorder="1"/>
    <xf numFmtId="164" fontId="0" fillId="0" borderId="10" xfId="0" applyNumberFormat="1" applyBorder="1"/>
    <xf numFmtId="164" fontId="0" fillId="0" borderId="17" xfId="0" applyNumberFormat="1" applyBorder="1"/>
    <xf numFmtId="164" fontId="0" fillId="0" borderId="3" xfId="1" applyNumberFormat="1" applyFont="1" applyBorder="1"/>
    <xf numFmtId="0" fontId="1" fillId="0" borderId="0" xfId="0" applyFont="1" applyAlignment="1">
      <alignment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3877E"/>
      <color rgb="FF68B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Answers</a:t>
            </a:r>
            <a:r>
              <a:rPr lang="en-US" baseline="0"/>
              <a:t> per Sub-Branch for the MathQA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GPT-3.5</c:v>
          </c:tx>
          <c:spPr>
            <a:solidFill>
              <a:srgbClr val="68B4A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Analysis'!$A$2:$A$7</c:f>
              <c:strCache>
                <c:ptCount val="6"/>
                <c:pt idx="0">
                  <c:v>Gain</c:v>
                </c:pt>
                <c:pt idx="1">
                  <c:v>General</c:v>
                </c:pt>
                <c:pt idx="2">
                  <c:v>Geometry</c:v>
                </c:pt>
                <c:pt idx="3">
                  <c:v>Other</c:v>
                </c:pt>
                <c:pt idx="4">
                  <c:v>Physics</c:v>
                </c:pt>
                <c:pt idx="5">
                  <c:v>Probability</c:v>
                </c:pt>
              </c:strCache>
            </c:strRef>
          </c:cat>
          <c:val>
            <c:numRef>
              <c:f>'General Analysis'!$C$2:$C$7</c:f>
              <c:numCache>
                <c:formatCode>General</c:formatCode>
                <c:ptCount val="6"/>
                <c:pt idx="0">
                  <c:v>24</c:v>
                </c:pt>
                <c:pt idx="1">
                  <c:v>22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2-4E9E-8542-A911E91502C3}"/>
            </c:ext>
          </c:extLst>
        </c:ser>
        <c:ser>
          <c:idx val="2"/>
          <c:order val="2"/>
          <c:tx>
            <c:v>GPT-4</c:v>
          </c:tx>
          <c:spPr>
            <a:solidFill>
              <a:srgbClr val="03877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'General Analysis'!$A$2:$A$7</c:f>
              <c:strCache>
                <c:ptCount val="6"/>
                <c:pt idx="0">
                  <c:v>Gain</c:v>
                </c:pt>
                <c:pt idx="1">
                  <c:v>General</c:v>
                </c:pt>
                <c:pt idx="2">
                  <c:v>Geometry</c:v>
                </c:pt>
                <c:pt idx="3">
                  <c:v>Other</c:v>
                </c:pt>
                <c:pt idx="4">
                  <c:v>Physics</c:v>
                </c:pt>
                <c:pt idx="5">
                  <c:v>Probability</c:v>
                </c:pt>
              </c:strCache>
            </c:strRef>
          </c:cat>
          <c:val>
            <c:numRef>
              <c:f>'General Analysis'!$D$2:$D$7</c:f>
              <c:numCache>
                <c:formatCode>General</c:formatCode>
                <c:ptCount val="6"/>
                <c:pt idx="0">
                  <c:v>34</c:v>
                </c:pt>
                <c:pt idx="1">
                  <c:v>30</c:v>
                </c:pt>
                <c:pt idx="2">
                  <c:v>36</c:v>
                </c:pt>
                <c:pt idx="3">
                  <c:v>36</c:v>
                </c:pt>
                <c:pt idx="4">
                  <c:v>31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2-4E9E-8542-A911E915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48639"/>
        <c:axId val="102059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'General Analysis'!$B$1</c15:sqref>
                        </c15:formulaRef>
                      </c:ext>
                    </c:extLst>
                    <c:strCache>
                      <c:ptCount val="1"/>
                      <c:pt idx="0">
                        <c:v>Total Questions per Subbranch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'General Analysis'!$A$2:$A$7</c15:sqref>
                        </c15:formulaRef>
                      </c:ext>
                    </c:extLst>
                    <c:strCache>
                      <c:ptCount val="6"/>
                      <c:pt idx="0">
                        <c:v>Gain</c:v>
                      </c:pt>
                      <c:pt idx="1">
                        <c:v>General</c:v>
                      </c:pt>
                      <c:pt idx="2">
                        <c:v>Geometry</c:v>
                      </c:pt>
                      <c:pt idx="3">
                        <c:v>Other</c:v>
                      </c:pt>
                      <c:pt idx="4">
                        <c:v>Physics</c:v>
                      </c:pt>
                      <c:pt idx="5">
                        <c:v>Probability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'General Analysis'!$B$2:$B$7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90</c:v>
                      </c:pt>
                      <c:pt idx="1">
                        <c:v>90</c:v>
                      </c:pt>
                      <c:pt idx="2">
                        <c:v>90</c:v>
                      </c:pt>
                      <c:pt idx="3">
                        <c:v>90</c:v>
                      </c:pt>
                      <c:pt idx="4">
                        <c:v>90</c:v>
                      </c:pt>
                      <c:pt idx="5">
                        <c:v>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32-4E9E-8542-A911E91502C3}"/>
                  </c:ext>
                </c:extLst>
              </c15:ser>
            </c15:filteredBarSeries>
          </c:ext>
        </c:extLst>
      </c:barChart>
      <c:catAx>
        <c:axId val="10204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9199"/>
        <c:crosses val="autoZero"/>
        <c:auto val="1"/>
        <c:lblAlgn val="ctr"/>
        <c:lblOffset val="100"/>
        <c:noMultiLvlLbl val="0"/>
      </c:catAx>
      <c:valAx>
        <c:axId val="10205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9</xdr:row>
      <xdr:rowOff>60325</xdr:rowOff>
    </xdr:from>
    <xdr:to>
      <xdr:col>4</xdr:col>
      <xdr:colOff>196849</xdr:colOff>
      <xdr:row>24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62CD83-694A-5FAD-A27F-04CAD669C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10</xdr:col>
      <xdr:colOff>203200</xdr:colOff>
      <xdr:row>7</xdr:row>
      <xdr:rowOff>31750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506647-29D2-42AD-8A3F-A72BF3AB9DCB}"/>
                </a:ext>
              </a:extLst>
            </xdr:cNvPr>
            <xdr:cNvSpPr txBox="1"/>
          </xdr:nvSpPr>
          <xdr:spPr>
            <a:xfrm>
              <a:off x="190500" y="114300"/>
              <a:ext cx="75057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~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e>
                  </m:d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𝑤h𝑒𝑟𝑒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𝑝𝑟𝑜𝑏𝑎𝑏𝑖𝑙𝑖𝑡𝑦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𝑠𝑢𝑐𝑐𝑒𝑠𝑠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𝑛𝑢𝑚𝑏𝑒𝑟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𝑡𝑟𝑖𝑎𝑙𝑠</m:t>
                  </m:r>
                </m:oMath>
              </a14:m>
              <a:endParaRPr lang="en-US" sz="1100"/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𝑚𝑒𝑎𝑛𝑖𝑛𝑔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𝑡h𝑎𝑡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𝑚𝑒𝑑𝑖𝑎𝑛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𝑣𝑎𝑟𝑖𝑎𝑛𝑐𝑒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: 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d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𝑠𝑡𝑎𝑛𝑑𝑎𝑟𝑑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𝑑𝑒𝑣𝑖𝑎𝑡𝑖𝑜𝑛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506647-29D2-42AD-8A3F-A72BF3AB9DCB}"/>
                </a:ext>
              </a:extLst>
            </xdr:cNvPr>
            <xdr:cNvSpPr txBox="1"/>
          </xdr:nvSpPr>
          <xdr:spPr>
            <a:xfrm>
              <a:off x="190500" y="114300"/>
              <a:ext cx="750570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𝑋 ~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𝐵(𝑛,𝑝),  𝑤ℎ𝑒𝑟𝑒 𝑝 𝑖𝑠 𝑡ℎ𝑒 𝑝𝑟𝑜𝑏𝑎𝑏𝑖𝑙𝑖𝑡𝑦 𝑜𝑓 𝑠𝑢𝑐𝑐𝑒𝑠𝑠 𝑎𝑛𝑑 𝑛 𝑡ℎ𝑒 𝑛𝑢𝑚𝑏𝑒𝑟 𝑜𝑓 𝑡𝑟𝑖𝑎𝑙𝑠</a:t>
              </a:r>
              <a:endParaRPr lang="en-US" sz="1100"/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𝑚𝑒𝑎𝑛: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=𝑛𝑝 𝑚𝑒𝑎𝑛𝑖𝑛𝑔 𝑡ℎ𝑎𝑡 𝑝=  𝜇/𝑛</a:t>
              </a:r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𝑚𝑒𝑑𝑖𝑎𝑛= 𝑛𝑝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𝑣𝑎𝑟𝑖𝑎𝑛𝑐𝑒: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100" b="0" i="0">
                  <a:latin typeface="Cambria Math" panose="02040503050406030204" pitchFamily="18" charset="0"/>
                </a:rPr>
                <a:t>2=𝑛𝑝(1−𝑝)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𝑠𝑡𝑎𝑛𝑑𝑎𝑟𝑑 𝑑𝑒𝑣𝑖𝑎𝑡𝑖𝑜𝑛=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Fallback>
    </mc:AlternateContent>
    <xdr:clientData/>
  </xdr:twoCellAnchor>
  <xdr:twoCellAnchor>
    <xdr:from>
      <xdr:col>0</xdr:col>
      <xdr:colOff>457200</xdr:colOff>
      <xdr:row>17</xdr:row>
      <xdr:rowOff>12700</xdr:rowOff>
    </xdr:from>
    <xdr:to>
      <xdr:col>12</xdr:col>
      <xdr:colOff>152400</xdr:colOff>
      <xdr:row>28</xdr:row>
      <xdr:rowOff>158750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1A70C8-E75C-4356-8A10-6F17029E0DDB}"/>
                </a:ext>
              </a:extLst>
            </xdr:cNvPr>
            <xdr:cNvSpPr txBox="1"/>
          </xdr:nvSpPr>
          <xdr:spPr>
            <a:xfrm>
              <a:off x="457200" y="3162300"/>
              <a:ext cx="930275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𝑣𝑠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𝑚𝑒𝑎𝑛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−4.</m:t>
                    </m:r>
                  </m:oMath>
                </m:oMathPara>
              </a14:m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𝑡𝑒𝑠𝑡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𝑠𝑡𝑎𝑡𝑖𝑠𝑡𝑖𝑐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: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𝑧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 </m:t>
                            </m:r>
                            <m:f>
                              <m:f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rad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(0,1),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𝑢𝑛𝑑𝑒𝑟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𝑤h𝑒𝑟𝑒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−3.5, 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𝑠𝑡𝑑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𝑑𝑒𝑣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𝑓𝑜𝑟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𝑡h𝑒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𝑛𝑢𝑚𝑏𝑒𝑟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𝑜𝑓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𝑜𝑏𝑠𝑒𝑟𝑣𝑎𝑡𝑖𝑜𝑛𝑠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𝑖𝑛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−3.5 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𝑎𝑛𝑑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𝐺𝑃𝑇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−4 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𝑟𝑒𝑠𝑝𝑒𝑐𝑡𝑖𝑣𝑒𝑙𝑦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</m:oMath>
                </m:oMathPara>
              </a14:m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41A70C8-E75C-4356-8A10-6F17029E0DDB}"/>
                </a:ext>
              </a:extLst>
            </xdr:cNvPr>
            <xdr:cNvSpPr txBox="1"/>
          </xdr:nvSpPr>
          <xdr:spPr>
            <a:xfrm>
              <a:off x="457200" y="3162300"/>
              <a:ext cx="9302750" cy="21717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hypothesis test:</a:t>
              </a:r>
            </a:p>
            <a:p>
              <a:r>
                <a:rPr lang="en-US" sz="1100"/>
                <a:t>To</a:t>
              </a:r>
              <a:r>
                <a:rPr lang="en-US" sz="1100" baseline="0"/>
                <a:t> test if GPT-4 is better than GPT-3.5, we can test the following hypothesis:</a:t>
              </a:r>
            </a:p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𝐻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t-PT" sz="1100" b="0" i="0">
                  <a:latin typeface="Cambria Math" panose="02040503050406030204" pitchFamily="18" charset="0"/>
                </a:rPr>
                <a:t>0: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1=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2  𝑣𝑠 𝐻_1: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100" b="0" i="0">
                  <a:latin typeface="Cambria Math" panose="02040503050406030204" pitchFamily="18" charset="0"/>
                </a:rPr>
                <a:t>1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&lt;𝜇_2, 𝑤ℎ𝑒𝑟𝑒 𝜇_1  𝑖𝑠 𝑡ℎ𝑒 𝑚𝑒𝑎𝑛 𝑓𝑜𝑟 𝐺𝑃𝑇−3.5 𝑎𝑛𝑑 𝜇_2 𝑡ℎ𝑒 𝑚𝑒𝑎𝑛 𝑓𝑜𝑟 𝐺𝑃𝑇−4.</a:t>
              </a:r>
              <a:endParaRPr lang="pt-PT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𝑡𝑒𝑠𝑡 𝑠𝑡𝑎𝑡𝑖𝑠𝑡𝑖𝑐:𝑧=  (𝜇_1−𝜇_2)/√((𝜎_1^2)/𝑛_1 + (𝜎_2^2)/𝑛_2 ) 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𝑁(0,1), 𝑢𝑛𝑑𝑒𝑟 𝐻_(0 ) 𝑤ℎ𝑒𝑟𝑒 𝜎_1 𝑖𝑠 𝑡ℎ𝑒 𝑠𝑡𝑑. 𝑑𝑒𝑣. 𝑓𝑜𝑟 𝐺𝑃𝑇−3.5, 𝜎_2 𝑡ℎ𝑒 𝑠𝑡𝑑. 𝑑𝑒𝑣. 𝑓𝑜𝑟 𝐺𝑃𝑇−4 𝑎𝑛𝑑 𝑛_1 𝑎𝑛𝑑 𝑛_2  𝑡ℎ𝑒 𝑛𝑢𝑚𝑏𝑒𝑟 𝑜𝑓 𝑜𝑏𝑠𝑒𝑟𝑣𝑎𝑡𝑖𝑜𝑛𝑠 𝑖𝑛 𝐺𝑃𝑇−3.5 𝑎𝑛𝑑 𝐺𝑃𝑇−4 𝑟𝑒𝑠𝑝𝑒𝑐𝑡𝑖𝑣𝑒𝑙𝑦.</a:t>
              </a:r>
              <a:endParaRPr lang="en-US" sz="1100"/>
            </a:p>
            <a:p>
              <a:r>
                <a:rPr lang="en-US" sz="1100"/>
                <a:t>If the level</a:t>
              </a:r>
              <a:r>
                <a:rPr lang="en-US" sz="1100" baseline="0"/>
                <a:t> of confidence is higher than the p-value then we have statistical evidence that GPT-3.5 is less effective than GPT-4.</a:t>
              </a:r>
              <a:r>
                <a:rPr lang="en-US" sz="1100"/>
                <a:t> 	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D1" workbookViewId="0">
      <selection activeCell="H12" sqref="H12"/>
    </sheetView>
  </sheetViews>
  <sheetFormatPr defaultRowHeight="14.5" x14ac:dyDescent="0.35"/>
  <cols>
    <col min="1" max="1" width="10.36328125" bestFit="1" customWidth="1"/>
    <col min="2" max="2" width="30.26953125" bestFit="1" customWidth="1"/>
    <col min="3" max="3" width="21.81640625" bestFit="1" customWidth="1"/>
    <col min="4" max="4" width="20.1796875" bestFit="1" customWidth="1"/>
    <col min="5" max="5" width="23.1796875" bestFit="1" customWidth="1"/>
    <col min="6" max="6" width="21.6328125" bestFit="1" customWidth="1"/>
    <col min="7" max="7" width="32.7265625" style="4" bestFit="1" customWidth="1"/>
    <col min="8" max="8" width="25" style="6" customWidth="1"/>
    <col min="9" max="9" width="33.08984375" bestFit="1" customWidth="1"/>
    <col min="10" max="10" width="30.54296875" bestFit="1" customWidth="1"/>
  </cols>
  <sheetData>
    <row r="1" spans="1:10" s="1" customFormat="1" ht="15" thickBot="1" x14ac:dyDescent="0.4">
      <c r="A1" s="2" t="s">
        <v>0</v>
      </c>
      <c r="B1" s="2" t="s">
        <v>16</v>
      </c>
      <c r="C1" s="2" t="s">
        <v>12</v>
      </c>
      <c r="D1" s="2" t="s">
        <v>11</v>
      </c>
      <c r="E1" s="2" t="s">
        <v>13</v>
      </c>
      <c r="F1" s="2" t="s">
        <v>14</v>
      </c>
      <c r="G1" s="3" t="s">
        <v>10</v>
      </c>
      <c r="H1" s="5" t="s">
        <v>15</v>
      </c>
      <c r="I1" s="2" t="s">
        <v>1</v>
      </c>
      <c r="J1" s="30" t="s">
        <v>2</v>
      </c>
    </row>
    <row r="2" spans="1:10" x14ac:dyDescent="0.35">
      <c r="A2" t="s">
        <v>3</v>
      </c>
      <c r="B2">
        <v>90</v>
      </c>
      <c r="C2">
        <v>24</v>
      </c>
      <c r="D2">
        <v>34</v>
      </c>
      <c r="E2">
        <v>66</v>
      </c>
      <c r="F2">
        <v>56</v>
      </c>
      <c r="G2" s="52">
        <f>(C2/B2)</f>
        <v>0.26666666666666666</v>
      </c>
      <c r="H2" s="6">
        <f>(D2/B2)</f>
        <v>0.37777777777777777</v>
      </c>
      <c r="I2">
        <v>1</v>
      </c>
      <c r="J2" s="31">
        <v>2</v>
      </c>
    </row>
    <row r="3" spans="1:10" x14ac:dyDescent="0.35">
      <c r="A3" t="s">
        <v>4</v>
      </c>
      <c r="B3">
        <v>90</v>
      </c>
      <c r="C3">
        <v>22</v>
      </c>
      <c r="D3">
        <v>30</v>
      </c>
      <c r="E3">
        <v>68</v>
      </c>
      <c r="F3">
        <v>60</v>
      </c>
      <c r="G3" s="52">
        <f t="shared" ref="G3:G8" si="0">(C3/B3)</f>
        <v>0.24444444444444444</v>
      </c>
      <c r="H3" s="6">
        <f t="shared" ref="H3:H8" si="1">(D3/B3)</f>
        <v>0.33333333333333331</v>
      </c>
      <c r="I3">
        <v>1</v>
      </c>
      <c r="J3" s="31">
        <v>0</v>
      </c>
    </row>
    <row r="4" spans="1:10" x14ac:dyDescent="0.35">
      <c r="A4" t="s">
        <v>5</v>
      </c>
      <c r="B4">
        <v>90</v>
      </c>
      <c r="C4">
        <v>22</v>
      </c>
      <c r="D4">
        <v>36</v>
      </c>
      <c r="E4">
        <v>68</v>
      </c>
      <c r="F4">
        <v>54</v>
      </c>
      <c r="G4" s="52">
        <f t="shared" si="0"/>
        <v>0.24444444444444444</v>
      </c>
      <c r="H4" s="6">
        <f t="shared" si="1"/>
        <v>0.4</v>
      </c>
      <c r="I4">
        <v>0</v>
      </c>
      <c r="J4" s="31">
        <v>2</v>
      </c>
    </row>
    <row r="5" spans="1:10" x14ac:dyDescent="0.35">
      <c r="A5" t="s">
        <v>6</v>
      </c>
      <c r="B5">
        <v>90</v>
      </c>
      <c r="C5">
        <v>20</v>
      </c>
      <c r="D5">
        <v>36</v>
      </c>
      <c r="E5">
        <v>70</v>
      </c>
      <c r="F5">
        <v>54</v>
      </c>
      <c r="G5" s="52">
        <f t="shared" si="0"/>
        <v>0.22222222222222221</v>
      </c>
      <c r="H5" s="6">
        <f t="shared" si="1"/>
        <v>0.4</v>
      </c>
      <c r="I5">
        <v>1</v>
      </c>
      <c r="J5" s="31">
        <v>0</v>
      </c>
    </row>
    <row r="6" spans="1:10" x14ac:dyDescent="0.35">
      <c r="A6" t="s">
        <v>7</v>
      </c>
      <c r="B6">
        <v>90</v>
      </c>
      <c r="C6">
        <v>20</v>
      </c>
      <c r="D6">
        <v>31</v>
      </c>
      <c r="E6">
        <v>70</v>
      </c>
      <c r="F6">
        <v>59</v>
      </c>
      <c r="G6" s="52">
        <f t="shared" si="0"/>
        <v>0.22222222222222221</v>
      </c>
      <c r="H6" s="6">
        <f t="shared" si="1"/>
        <v>0.34444444444444444</v>
      </c>
      <c r="I6">
        <v>1</v>
      </c>
      <c r="J6" s="31">
        <v>0</v>
      </c>
    </row>
    <row r="7" spans="1:10" ht="15" thickBot="1" x14ac:dyDescent="0.4">
      <c r="A7" t="s">
        <v>8</v>
      </c>
      <c r="B7">
        <v>90</v>
      </c>
      <c r="C7">
        <v>24</v>
      </c>
      <c r="D7">
        <v>31</v>
      </c>
      <c r="E7">
        <v>66</v>
      </c>
      <c r="F7">
        <v>59</v>
      </c>
      <c r="G7" s="53">
        <f t="shared" si="0"/>
        <v>0.26666666666666666</v>
      </c>
      <c r="H7" s="11">
        <f t="shared" si="1"/>
        <v>0.34444444444444444</v>
      </c>
      <c r="I7">
        <v>0</v>
      </c>
      <c r="J7" s="31">
        <v>3</v>
      </c>
    </row>
    <row r="8" spans="1:10" ht="15" thickBot="1" x14ac:dyDescent="0.4">
      <c r="A8" s="26" t="s">
        <v>9</v>
      </c>
      <c r="B8" s="27">
        <f>SUM(B2:B7)</f>
        <v>540</v>
      </c>
      <c r="C8" s="28">
        <f>SUM(C2:C7)</f>
        <v>132</v>
      </c>
      <c r="D8" s="28">
        <f>SUM(D2:D7)</f>
        <v>198</v>
      </c>
      <c r="E8" s="28">
        <f>SUM(E2:E7)</f>
        <v>408</v>
      </c>
      <c r="F8" s="28">
        <f>SUM(F2:F7)</f>
        <v>342</v>
      </c>
      <c r="G8" s="54">
        <f t="shared" si="0"/>
        <v>0.24444444444444444</v>
      </c>
      <c r="H8" s="29">
        <f t="shared" si="1"/>
        <v>0.36666666666666664</v>
      </c>
      <c r="I8" s="28">
        <f>SUM(I2:I7)</f>
        <v>4</v>
      </c>
      <c r="J8" s="32">
        <f t="shared" ref="J8" si="2">SUM(J2:J7)</f>
        <v>7</v>
      </c>
    </row>
    <row r="10" spans="1:10" ht="15" thickBot="1" x14ac:dyDescent="0.4">
      <c r="F10" s="12"/>
      <c r="G10" s="7"/>
    </row>
    <row r="11" spans="1:10" ht="15" thickBot="1" x14ac:dyDescent="0.4">
      <c r="F11" s="9" t="s">
        <v>0</v>
      </c>
      <c r="G11" s="8" t="s">
        <v>17</v>
      </c>
      <c r="H11" s="13" t="s">
        <v>18</v>
      </c>
    </row>
    <row r="12" spans="1:10" ht="15" thickBot="1" x14ac:dyDescent="0.4">
      <c r="F12" s="10" t="s">
        <v>3</v>
      </c>
      <c r="G12" s="55">
        <f>(H2-G2)/G2</f>
        <v>0.41666666666666663</v>
      </c>
      <c r="H12" s="58">
        <f>(H8-G8)/G8</f>
        <v>0.49999999999999994</v>
      </c>
    </row>
    <row r="13" spans="1:10" ht="15" thickBot="1" x14ac:dyDescent="0.4">
      <c r="F13" s="10" t="s">
        <v>4</v>
      </c>
      <c r="G13" s="55">
        <f t="shared" ref="G13:G17" si="3">(H3-G3)/G3</f>
        <v>0.36363636363636359</v>
      </c>
    </row>
    <row r="14" spans="1:10" ht="15" thickBot="1" x14ac:dyDescent="0.4">
      <c r="F14" s="10" t="s">
        <v>5</v>
      </c>
      <c r="G14" s="55">
        <f t="shared" si="3"/>
        <v>0.63636363636363646</v>
      </c>
      <c r="H14" s="17"/>
      <c r="I14" s="19" t="s">
        <v>22</v>
      </c>
      <c r="J14" s="20" t="s">
        <v>20</v>
      </c>
    </row>
    <row r="15" spans="1:10" x14ac:dyDescent="0.35">
      <c r="F15" s="10" t="s">
        <v>6</v>
      </c>
      <c r="G15" s="55">
        <f t="shared" si="3"/>
        <v>0.80000000000000016</v>
      </c>
      <c r="H15" s="16" t="s">
        <v>23</v>
      </c>
      <c r="I15" s="22" t="s">
        <v>21</v>
      </c>
      <c r="J15" s="37" t="s">
        <v>33</v>
      </c>
    </row>
    <row r="16" spans="1:10" ht="15" thickBot="1" x14ac:dyDescent="0.4">
      <c r="F16" s="10" t="s">
        <v>7</v>
      </c>
      <c r="G16" s="55">
        <f t="shared" si="3"/>
        <v>0.55000000000000004</v>
      </c>
      <c r="H16" s="18" t="s">
        <v>24</v>
      </c>
      <c r="I16" s="12" t="s">
        <v>6</v>
      </c>
      <c r="J16" s="21">
        <v>36</v>
      </c>
    </row>
    <row r="17" spans="2:10" ht="15" thickBot="1" x14ac:dyDescent="0.4">
      <c r="F17" s="14" t="s">
        <v>8</v>
      </c>
      <c r="G17" s="56">
        <f t="shared" si="3"/>
        <v>0.29166666666666669</v>
      </c>
      <c r="H17" s="24" t="s">
        <v>25</v>
      </c>
      <c r="I17" t="s">
        <v>27</v>
      </c>
      <c r="J17" s="23">
        <v>20</v>
      </c>
    </row>
    <row r="18" spans="2:10" ht="15" thickBot="1" x14ac:dyDescent="0.4">
      <c r="F18" s="15" t="s">
        <v>19</v>
      </c>
      <c r="G18" s="57">
        <f>AVERAGE(G12:G17)</f>
        <v>0.50972222222222219</v>
      </c>
      <c r="H18" s="25" t="s">
        <v>26</v>
      </c>
      <c r="I18" s="12" t="s">
        <v>4</v>
      </c>
      <c r="J18" s="21">
        <v>30</v>
      </c>
    </row>
    <row r="19" spans="2:10" ht="15" thickBot="1" x14ac:dyDescent="0.4"/>
    <row r="20" spans="2:10" ht="15" thickBot="1" x14ac:dyDescent="0.4">
      <c r="H20" s="33"/>
      <c r="I20" s="19" t="s">
        <v>32</v>
      </c>
      <c r="J20" s="20" t="s">
        <v>28</v>
      </c>
    </row>
    <row r="21" spans="2:10" x14ac:dyDescent="0.35">
      <c r="H21" s="34" t="s">
        <v>29</v>
      </c>
      <c r="I21" t="s">
        <v>31</v>
      </c>
      <c r="J21" s="36" t="s">
        <v>34</v>
      </c>
    </row>
    <row r="22" spans="2:10" ht="15" thickBot="1" x14ac:dyDescent="0.4">
      <c r="H22" s="35" t="s">
        <v>30</v>
      </c>
      <c r="I22" s="12" t="str">
        <f>INDEX(A2:A7, MATCH(MAX(J2:J7), J2:J7, 0))</f>
        <v>Probability</v>
      </c>
      <c r="J22" s="21">
        <f>MAX(J2:J7)</f>
        <v>3</v>
      </c>
    </row>
    <row r="27" spans="2:10" x14ac:dyDescent="0.35">
      <c r="B27" s="46"/>
      <c r="C27" s="46"/>
      <c r="D27" s="46"/>
      <c r="E27" s="46"/>
      <c r="F27" s="46"/>
      <c r="G27" s="46"/>
      <c r="H27" s="49"/>
      <c r="I27" s="46"/>
    </row>
    <row r="28" spans="2:10" x14ac:dyDescent="0.35">
      <c r="B28" s="40"/>
      <c r="G28"/>
      <c r="H28" s="50"/>
    </row>
    <row r="29" spans="2:10" x14ac:dyDescent="0.35">
      <c r="B29" s="40"/>
      <c r="G29"/>
      <c r="H29" s="50"/>
    </row>
    <row r="30" spans="2:10" x14ac:dyDescent="0.35">
      <c r="B30" s="40"/>
      <c r="G30"/>
      <c r="H30" s="50"/>
    </row>
    <row r="31" spans="2:10" x14ac:dyDescent="0.35">
      <c r="H31" s="51"/>
    </row>
    <row r="32" spans="2:10" x14ac:dyDescent="0.35">
      <c r="H32" s="51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893F-A5E2-474B-9F72-94CC5655B384}">
  <dimension ref="A8:R41"/>
  <sheetViews>
    <sheetView tabSelected="1" topLeftCell="A25" workbookViewId="0">
      <selection activeCell="C37" sqref="C37"/>
    </sheetView>
  </sheetViews>
  <sheetFormatPr defaultRowHeight="14.5" x14ac:dyDescent="0.35"/>
  <cols>
    <col min="1" max="1" width="23.1796875" bestFit="1" customWidth="1"/>
    <col min="2" max="2" width="17.36328125" bestFit="1" customWidth="1"/>
    <col min="3" max="3" width="12.453125" bestFit="1" customWidth="1"/>
    <col min="4" max="5" width="11.81640625" bestFit="1" customWidth="1"/>
    <col min="6" max="6" width="17.36328125" bestFit="1" customWidth="1"/>
    <col min="7" max="7" width="12.36328125" bestFit="1" customWidth="1"/>
    <col min="9" max="9" width="11.81640625" bestFit="1" customWidth="1"/>
    <col min="10" max="10" width="17.36328125" bestFit="1" customWidth="1"/>
    <col min="11" max="11" width="11.81640625" bestFit="1" customWidth="1"/>
    <col min="15" max="15" width="11.81640625" bestFit="1" customWidth="1"/>
    <col min="16" max="16" width="13.6328125" bestFit="1" customWidth="1"/>
    <col min="17" max="17" width="17.36328125" bestFit="1" customWidth="1"/>
    <col min="18" max="18" width="11.81640625" bestFit="1" customWidth="1"/>
    <col min="19" max="19" width="5.453125" bestFit="1" customWidth="1"/>
  </cols>
  <sheetData>
    <row r="8" spans="1:15" ht="15" thickBot="1" x14ac:dyDescent="0.4">
      <c r="D8" s="12"/>
    </row>
    <row r="9" spans="1:15" x14ac:dyDescent="0.35">
      <c r="A9" s="64" t="s">
        <v>47</v>
      </c>
      <c r="B9" s="62" t="s">
        <v>3</v>
      </c>
      <c r="C9" s="66"/>
      <c r="D9" s="62" t="s">
        <v>4</v>
      </c>
      <c r="E9" s="66"/>
      <c r="F9" s="62" t="s">
        <v>5</v>
      </c>
      <c r="G9" s="66"/>
      <c r="H9" s="62" t="s">
        <v>6</v>
      </c>
      <c r="I9" s="66"/>
      <c r="J9" s="62" t="s">
        <v>7</v>
      </c>
      <c r="K9" s="66"/>
      <c r="L9" s="62" t="s">
        <v>8</v>
      </c>
      <c r="M9" s="66"/>
      <c r="N9" s="62" t="s">
        <v>36</v>
      </c>
      <c r="O9" s="63"/>
    </row>
    <row r="10" spans="1:15" ht="15" thickBot="1" x14ac:dyDescent="0.4">
      <c r="A10" s="65"/>
      <c r="B10" s="42" t="s">
        <v>29</v>
      </c>
      <c r="C10" s="45" t="s">
        <v>30</v>
      </c>
      <c r="D10" s="43" t="s">
        <v>29</v>
      </c>
      <c r="E10" s="45" t="s">
        <v>30</v>
      </c>
      <c r="F10" s="43" t="s">
        <v>29</v>
      </c>
      <c r="G10" s="45" t="s">
        <v>30</v>
      </c>
      <c r="H10" s="43" t="s">
        <v>29</v>
      </c>
      <c r="I10" s="45" t="s">
        <v>30</v>
      </c>
      <c r="J10" s="43" t="s">
        <v>29</v>
      </c>
      <c r="K10" s="45" t="s">
        <v>30</v>
      </c>
      <c r="L10" s="43" t="s">
        <v>29</v>
      </c>
      <c r="M10" s="45" t="s">
        <v>30</v>
      </c>
      <c r="N10" s="43" t="s">
        <v>29</v>
      </c>
      <c r="O10" s="44" t="s">
        <v>30</v>
      </c>
    </row>
    <row r="11" spans="1:15" x14ac:dyDescent="0.35">
      <c r="A11" s="41" t="s">
        <v>40</v>
      </c>
      <c r="B11">
        <f>90</f>
        <v>90</v>
      </c>
      <c r="C11" s="38">
        <v>90</v>
      </c>
      <c r="D11">
        <v>90</v>
      </c>
      <c r="E11" s="38">
        <v>90</v>
      </c>
      <c r="F11">
        <v>90</v>
      </c>
      <c r="G11" s="38">
        <v>90</v>
      </c>
      <c r="H11">
        <v>90</v>
      </c>
      <c r="I11" s="38">
        <v>90</v>
      </c>
      <c r="J11">
        <v>90</v>
      </c>
      <c r="K11" s="38">
        <v>90</v>
      </c>
      <c r="L11">
        <v>90</v>
      </c>
      <c r="M11" s="38">
        <v>90</v>
      </c>
      <c r="N11">
        <v>540</v>
      </c>
      <c r="O11" s="31">
        <v>540</v>
      </c>
    </row>
    <row r="12" spans="1:15" x14ac:dyDescent="0.35">
      <c r="A12" s="41" t="s">
        <v>41</v>
      </c>
      <c r="B12">
        <f>'General Analysis'!C2/'Binomial Distribution'!B11</f>
        <v>0.26666666666666666</v>
      </c>
      <c r="C12" s="38">
        <f>'General Analysis'!D2/'Binomial Distribution'!C11</f>
        <v>0.37777777777777777</v>
      </c>
      <c r="D12">
        <f>'General Analysis'!C3/'Binomial Distribution'!D11</f>
        <v>0.24444444444444444</v>
      </c>
      <c r="E12" s="38">
        <f>'General Analysis'!D3/'Binomial Distribution'!E11</f>
        <v>0.33333333333333331</v>
      </c>
      <c r="F12">
        <f>'General Analysis'!C4/'Binomial Distribution'!F11</f>
        <v>0.24444444444444444</v>
      </c>
      <c r="G12" s="38">
        <f>'General Analysis'!D4/'Binomial Distribution'!G11</f>
        <v>0.4</v>
      </c>
      <c r="H12">
        <f>'General Analysis'!C5/'Binomial Distribution'!H11</f>
        <v>0.22222222222222221</v>
      </c>
      <c r="I12" s="38">
        <f>'General Analysis'!D5/'Binomial Distribution'!I11</f>
        <v>0.4</v>
      </c>
      <c r="J12">
        <f>'General Analysis'!C6/'Binomial Distribution'!J11</f>
        <v>0.22222222222222221</v>
      </c>
      <c r="K12" s="38">
        <f>'General Analysis'!D6/'Binomial Distribution'!K11</f>
        <v>0.34444444444444444</v>
      </c>
      <c r="L12">
        <f>'General Analysis'!C7/'Binomial Distribution'!L11</f>
        <v>0.26666666666666666</v>
      </c>
      <c r="M12" s="38">
        <f>'General Analysis'!D7/'Binomial Distribution'!M11</f>
        <v>0.34444444444444444</v>
      </c>
      <c r="N12">
        <f>'General Analysis'!C8/'Binomial Distribution'!N11</f>
        <v>0.24444444444444444</v>
      </c>
      <c r="O12" s="31">
        <f>'General Analysis'!D8/'Binomial Distribution'!O11</f>
        <v>0.36666666666666664</v>
      </c>
    </row>
    <row r="13" spans="1:15" x14ac:dyDescent="0.35">
      <c r="A13" s="41" t="s">
        <v>42</v>
      </c>
      <c r="B13">
        <f>B11*B12</f>
        <v>24</v>
      </c>
      <c r="C13" s="38">
        <f>C11*C12</f>
        <v>34</v>
      </c>
      <c r="D13">
        <f>D11*D12</f>
        <v>22</v>
      </c>
      <c r="E13" s="38">
        <f t="shared" ref="E13:O13" si="0">E11*E12</f>
        <v>30</v>
      </c>
      <c r="F13">
        <f t="shared" si="0"/>
        <v>22</v>
      </c>
      <c r="G13" s="38">
        <f t="shared" si="0"/>
        <v>36</v>
      </c>
      <c r="H13">
        <f t="shared" si="0"/>
        <v>20</v>
      </c>
      <c r="I13" s="38">
        <f t="shared" si="0"/>
        <v>36</v>
      </c>
      <c r="J13">
        <f t="shared" si="0"/>
        <v>20</v>
      </c>
      <c r="K13" s="38">
        <f t="shared" si="0"/>
        <v>31</v>
      </c>
      <c r="L13">
        <f t="shared" si="0"/>
        <v>24</v>
      </c>
      <c r="M13" s="38">
        <f t="shared" si="0"/>
        <v>31</v>
      </c>
      <c r="N13">
        <f t="shared" si="0"/>
        <v>132</v>
      </c>
      <c r="O13" s="31">
        <f t="shared" si="0"/>
        <v>198</v>
      </c>
    </row>
    <row r="14" spans="1:15" x14ac:dyDescent="0.35">
      <c r="A14" s="41" t="s">
        <v>43</v>
      </c>
      <c r="B14">
        <f>B11*B12*(1-B12)</f>
        <v>17.600000000000001</v>
      </c>
      <c r="C14" s="38">
        <f t="shared" ref="C14:O14" si="1">C11*C12*(1-C12)</f>
        <v>21.155555555555555</v>
      </c>
      <c r="D14">
        <f t="shared" si="1"/>
        <v>16.62222222222222</v>
      </c>
      <c r="E14" s="38">
        <f t="shared" si="1"/>
        <v>20.000000000000004</v>
      </c>
      <c r="F14">
        <f t="shared" si="1"/>
        <v>16.62222222222222</v>
      </c>
      <c r="G14" s="38">
        <f t="shared" si="1"/>
        <v>21.599999999999998</v>
      </c>
      <c r="H14">
        <f t="shared" si="1"/>
        <v>15.555555555555555</v>
      </c>
      <c r="I14" s="38">
        <f t="shared" si="1"/>
        <v>21.599999999999998</v>
      </c>
      <c r="J14">
        <f t="shared" si="1"/>
        <v>15.555555555555555</v>
      </c>
      <c r="K14" s="38">
        <f t="shared" si="1"/>
        <v>20.322222222222223</v>
      </c>
      <c r="L14">
        <f t="shared" si="1"/>
        <v>17.600000000000001</v>
      </c>
      <c r="M14" s="38">
        <f t="shared" si="1"/>
        <v>20.322222222222223</v>
      </c>
      <c r="N14">
        <f t="shared" si="1"/>
        <v>99.733333333333334</v>
      </c>
      <c r="O14" s="31">
        <f t="shared" si="1"/>
        <v>125.39999999999999</v>
      </c>
    </row>
    <row r="15" spans="1:15" ht="15" thickBot="1" x14ac:dyDescent="0.4">
      <c r="A15" s="47" t="s">
        <v>44</v>
      </c>
      <c r="B15" s="12">
        <f>SQRT(B14)</f>
        <v>4.1952353926806065</v>
      </c>
      <c r="C15" s="39">
        <f t="shared" ref="C15:O15" si="2">SQRT(C14)</f>
        <v>4.5995168828427575</v>
      </c>
      <c r="D15" s="12">
        <f t="shared" si="2"/>
        <v>4.0770359603788409</v>
      </c>
      <c r="E15" s="39">
        <f t="shared" si="2"/>
        <v>4.4721359549995796</v>
      </c>
      <c r="F15" s="12">
        <f t="shared" si="2"/>
        <v>4.0770359603788409</v>
      </c>
      <c r="G15" s="39">
        <f t="shared" si="2"/>
        <v>4.6475800154489004</v>
      </c>
      <c r="H15" s="12">
        <f t="shared" si="2"/>
        <v>3.9440531887330774</v>
      </c>
      <c r="I15" s="39">
        <f t="shared" si="2"/>
        <v>4.6475800154489004</v>
      </c>
      <c r="J15" s="12">
        <f t="shared" si="2"/>
        <v>3.9440531887330774</v>
      </c>
      <c r="K15" s="39">
        <f t="shared" si="2"/>
        <v>4.508017549014447</v>
      </c>
      <c r="L15" s="12">
        <f t="shared" si="2"/>
        <v>4.1952353926806065</v>
      </c>
      <c r="M15" s="39">
        <f t="shared" si="2"/>
        <v>4.508017549014447</v>
      </c>
      <c r="N15" s="12">
        <f t="shared" si="2"/>
        <v>9.986657765906136</v>
      </c>
      <c r="O15" s="21">
        <f t="shared" si="2"/>
        <v>11.198214143335534</v>
      </c>
    </row>
    <row r="16" spans="1:15" x14ac:dyDescent="0.35">
      <c r="D16" s="48"/>
    </row>
    <row r="17" spans="1:15" x14ac:dyDescent="0.35">
      <c r="A17" s="40"/>
    </row>
    <row r="31" spans="1:15" x14ac:dyDescent="0.35">
      <c r="A31" s="61" t="s">
        <v>3</v>
      </c>
      <c r="B31" s="46" t="s">
        <v>49</v>
      </c>
      <c r="C31" s="67">
        <f>(B13-C13)/SQRT((B15/B11)+(C15/C11))</f>
        <v>-31.98964710610208</v>
      </c>
      <c r="E31" s="61" t="s">
        <v>5</v>
      </c>
      <c r="F31" s="46" t="s">
        <v>48</v>
      </c>
      <c r="G31" s="67">
        <f>(F13-G13)/SQRT((F15/F11)+(G15/G11))</f>
        <v>-44.965158680410781</v>
      </c>
      <c r="I31" s="61" t="s">
        <v>7</v>
      </c>
      <c r="J31" s="46" t="s">
        <v>48</v>
      </c>
      <c r="K31" s="67">
        <f>(J13-K13)/SQRT((J15/J11)+(K15/K11))</f>
        <v>-35.894869464501333</v>
      </c>
    </row>
    <row r="32" spans="1:15" x14ac:dyDescent="0.35">
      <c r="A32" s="61"/>
      <c r="B32" s="46" t="s">
        <v>45</v>
      </c>
      <c r="C32" s="67">
        <f>_xlfn.NORM.S.DIST(C31,TRUE)</f>
        <v>7.5955250343986617E-225</v>
      </c>
      <c r="E32" s="61"/>
      <c r="F32" s="46" t="s">
        <v>45</v>
      </c>
      <c r="G32" s="67">
        <f>_xlfn.NORM.DIST(G31,0,1,TRUE)</f>
        <v>0</v>
      </c>
      <c r="I32" s="61"/>
      <c r="J32" s="46" t="s">
        <v>45</v>
      </c>
      <c r="K32" s="67">
        <f>_xlfn.NORM.DIST(K31,0,1,TRUE)</f>
        <v>1.8365003001740021E-282</v>
      </c>
      <c r="O32" s="59"/>
    </row>
    <row r="33" spans="1:18" x14ac:dyDescent="0.35">
      <c r="A33" s="61"/>
      <c r="B33" s="46" t="s">
        <v>46</v>
      </c>
      <c r="C33" s="67">
        <v>0.05</v>
      </c>
      <c r="E33" s="61"/>
      <c r="F33" s="46" t="s">
        <v>46</v>
      </c>
      <c r="G33" s="67">
        <v>0.05</v>
      </c>
      <c r="I33" s="61"/>
      <c r="J33" s="46" t="s">
        <v>46</v>
      </c>
      <c r="K33" s="67">
        <v>0.05</v>
      </c>
      <c r="O33" s="59"/>
    </row>
    <row r="34" spans="1:18" x14ac:dyDescent="0.35">
      <c r="C34" s="67"/>
      <c r="G34" s="67"/>
      <c r="K34" s="67"/>
      <c r="O34" s="59"/>
    </row>
    <row r="35" spans="1:18" x14ac:dyDescent="0.35">
      <c r="A35" s="61" t="s">
        <v>4</v>
      </c>
      <c r="B35" s="46" t="s">
        <v>48</v>
      </c>
      <c r="C35" s="67">
        <f>(D13-E13)/SQRT((D15/D11)+(E15/E11))</f>
        <v>-25.956684389789718</v>
      </c>
      <c r="E35" s="61" t="s">
        <v>6</v>
      </c>
      <c r="F35" s="46" t="s">
        <v>48</v>
      </c>
      <c r="G35" s="67">
        <f>(H13-I13)/SQRT((H15/H11)+(I15/I11))</f>
        <v>-51.784927611388859</v>
      </c>
      <c r="I35" s="61" t="s">
        <v>8</v>
      </c>
      <c r="J35" s="46" t="s">
        <v>48</v>
      </c>
      <c r="K35" s="67">
        <f>(L13-M13)/SQRT((L15/L11)+(M15/M11))</f>
        <v>-22.510155336221519</v>
      </c>
      <c r="O35" s="59"/>
    </row>
    <row r="36" spans="1:18" x14ac:dyDescent="0.35">
      <c r="A36" s="61"/>
      <c r="B36" s="46" t="s">
        <v>45</v>
      </c>
      <c r="C36" s="67">
        <f>_xlfn.NORM.S.DIST(C35,TRUE)</f>
        <v>7.6415475367401839E-149</v>
      </c>
      <c r="E36" s="61"/>
      <c r="F36" s="46" t="s">
        <v>45</v>
      </c>
      <c r="G36" s="67">
        <f>_xlfn.NORM.DIST(G35,0,1,TRUE)</f>
        <v>0</v>
      </c>
      <c r="I36" s="61"/>
      <c r="J36" s="46" t="s">
        <v>45</v>
      </c>
      <c r="K36" s="67">
        <f>_xlfn.NORM.S.DIST(K35,TRUE)</f>
        <v>1.6505603112569986E-112</v>
      </c>
      <c r="O36" s="59"/>
    </row>
    <row r="37" spans="1:18" x14ac:dyDescent="0.35">
      <c r="A37" s="61"/>
      <c r="B37" s="46" t="s">
        <v>46</v>
      </c>
      <c r="C37" s="67">
        <v>0.05</v>
      </c>
      <c r="E37" s="61"/>
      <c r="F37" s="46" t="s">
        <v>46</v>
      </c>
      <c r="G37" s="67">
        <v>0.05</v>
      </c>
      <c r="I37" s="61"/>
      <c r="J37" s="46" t="s">
        <v>46</v>
      </c>
      <c r="K37" s="67">
        <v>0.05</v>
      </c>
      <c r="O37" s="59"/>
      <c r="R37" s="60"/>
    </row>
    <row r="38" spans="1:18" x14ac:dyDescent="0.35">
      <c r="G38" s="67"/>
    </row>
    <row r="39" spans="1:18" x14ac:dyDescent="0.35">
      <c r="E39" s="61" t="s">
        <v>36</v>
      </c>
      <c r="F39" s="46" t="s">
        <v>48</v>
      </c>
      <c r="G39" s="67">
        <f>(N13-O13)/SQRT((N15/N11)+(O15/O11))</f>
        <v>-333.21757097567604</v>
      </c>
    </row>
    <row r="40" spans="1:18" x14ac:dyDescent="0.35">
      <c r="A40" s="59"/>
      <c r="E40" s="61"/>
      <c r="F40" s="46" t="s">
        <v>45</v>
      </c>
      <c r="G40" s="67">
        <f>_xlfn.NORM.S.DIST(G39,TRUE)</f>
        <v>0</v>
      </c>
      <c r="O40" s="59"/>
    </row>
    <row r="41" spans="1:18" x14ac:dyDescent="0.35">
      <c r="E41" s="61"/>
      <c r="F41" s="46" t="s">
        <v>46</v>
      </c>
      <c r="G41" s="67">
        <v>0.05</v>
      </c>
    </row>
  </sheetData>
  <mergeCells count="15">
    <mergeCell ref="E39:E41"/>
    <mergeCell ref="N9:O9"/>
    <mergeCell ref="A9:A10"/>
    <mergeCell ref="B9:C9"/>
    <mergeCell ref="D9:E9"/>
    <mergeCell ref="F9:G9"/>
    <mergeCell ref="H9:I9"/>
    <mergeCell ref="J9:K9"/>
    <mergeCell ref="L9:M9"/>
    <mergeCell ref="A31:A33"/>
    <mergeCell ref="A35:A37"/>
    <mergeCell ref="E31:E33"/>
    <mergeCell ref="E35:E37"/>
    <mergeCell ref="I31:I33"/>
    <mergeCell ref="I35:I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4E33-56DB-4E40-B89A-E65CBBA203E6}">
  <dimension ref="A1:H4"/>
  <sheetViews>
    <sheetView workbookViewId="0">
      <selection activeCell="E12" sqref="E12"/>
    </sheetView>
  </sheetViews>
  <sheetFormatPr defaultRowHeight="14.5" x14ac:dyDescent="0.35"/>
  <cols>
    <col min="1" max="1" width="29.90625" bestFit="1" customWidth="1"/>
    <col min="2" max="5" width="11.81640625" bestFit="1" customWidth="1"/>
    <col min="6" max="6" width="11.6328125" customWidth="1"/>
    <col min="7" max="8" width="11.81640625" bestFit="1" customWidth="1"/>
    <col min="9" max="13" width="10.81640625" bestFit="1" customWidth="1"/>
    <col min="14" max="15" width="11.81640625" bestFit="1" customWidth="1"/>
  </cols>
  <sheetData>
    <row r="1" spans="1:8" x14ac:dyDescent="0.35">
      <c r="A1" t="s">
        <v>39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</row>
    <row r="2" spans="1:8" x14ac:dyDescent="0.35">
      <c r="A2" t="s">
        <v>35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540</v>
      </c>
    </row>
    <row r="3" spans="1:8" x14ac:dyDescent="0.35">
      <c r="A3" t="s">
        <v>37</v>
      </c>
      <c r="B3">
        <v>0.26666666666666666</v>
      </c>
      <c r="C3">
        <v>0.24444444444444444</v>
      </c>
      <c r="D3">
        <v>0.24444444444444444</v>
      </c>
      <c r="E3">
        <v>0.22222222222222221</v>
      </c>
      <c r="F3">
        <v>0.22222222222222221</v>
      </c>
      <c r="G3">
        <v>0.26666666666666666</v>
      </c>
      <c r="H3">
        <v>0.24444444444444444</v>
      </c>
    </row>
    <row r="4" spans="1:8" x14ac:dyDescent="0.35">
      <c r="A4" t="s">
        <v>38</v>
      </c>
      <c r="B4">
        <v>0.37777777777777777</v>
      </c>
      <c r="C4">
        <v>0.33333333333333331</v>
      </c>
      <c r="D4">
        <v>0.4</v>
      </c>
      <c r="E4">
        <v>0.4</v>
      </c>
      <c r="F4">
        <v>0.34444444444444444</v>
      </c>
      <c r="G4">
        <v>0.34444444444444444</v>
      </c>
      <c r="H4">
        <v>0.36666666666666664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Binomial Distribution</vt:lpstr>
      <vt:lpstr>BINOMIAL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2024-03-28T16:15:48Z</dcterms:created>
  <dcterms:modified xsi:type="dcterms:W3CDTF">2024-06-08T16:02:41Z</dcterms:modified>
</cp:coreProperties>
</file>