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ocLang/"/>
    </mc:Choice>
  </mc:AlternateContent>
  <xr:revisionPtr revIDLastSave="536" documentId="11_AD6FFDCE8F79A8D366075C52F32FCA3010A5AB09" xr6:coauthVersionLast="47" xr6:coauthVersionMax="47" xr10:uidLastSave="{EFA32DFE-893A-4EAB-827E-9E6305F9AAA9}"/>
  <bookViews>
    <workbookView xWindow="-110" yWindow="-110" windowWidth="19420" windowHeight="10420" xr2:uid="{00000000-000D-0000-FFFF-FFFF00000000}"/>
  </bookViews>
  <sheets>
    <sheet name="General Analysis" sheetId="1" r:id="rId1"/>
    <sheet name="Binomial Distribution" sheetId="2" r:id="rId2"/>
    <sheet name="BINOMIAL D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4" i="2" s="1"/>
  <c r="D15" i="2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5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J23" i="1"/>
  <c r="J22" i="1"/>
  <c r="I23" i="1"/>
  <c r="I22" i="1"/>
  <c r="J19" i="1"/>
  <c r="I19" i="1"/>
  <c r="J18" i="1"/>
  <c r="I18" i="1"/>
  <c r="I17" i="1"/>
  <c r="J17" i="1"/>
  <c r="J16" i="1"/>
  <c r="G24" i="1"/>
  <c r="G23" i="1"/>
  <c r="G22" i="1"/>
  <c r="O3" i="1"/>
  <c r="Q3" i="1" s="1"/>
  <c r="R2" i="1"/>
  <c r="T3" i="1"/>
  <c r="T2" i="1"/>
  <c r="S3" i="1"/>
  <c r="S2" i="1"/>
  <c r="P3" i="1"/>
  <c r="R3" i="1" s="1"/>
  <c r="P2" i="1"/>
  <c r="O2" i="1"/>
  <c r="Q2" i="1" s="1"/>
  <c r="N3" i="1"/>
  <c r="N2" i="1"/>
  <c r="G3" i="1"/>
  <c r="G4" i="1"/>
  <c r="G5" i="1"/>
  <c r="G15" i="1" s="1"/>
  <c r="G6" i="1"/>
  <c r="G16" i="1" s="1"/>
  <c r="G7" i="1"/>
  <c r="G8" i="1"/>
  <c r="G2" i="1"/>
  <c r="G12" i="1" s="1"/>
  <c r="F3" i="1"/>
  <c r="F4" i="1"/>
  <c r="F5" i="1"/>
  <c r="F6" i="1"/>
  <c r="F7" i="1"/>
  <c r="F8" i="1"/>
  <c r="F2" i="1"/>
  <c r="I9" i="1"/>
  <c r="J9" i="1"/>
  <c r="K9" i="1"/>
  <c r="H9" i="1"/>
  <c r="C9" i="1"/>
  <c r="D9" i="1"/>
  <c r="E9" i="1"/>
  <c r="B9" i="1"/>
  <c r="G9" i="1" l="1"/>
  <c r="F9" i="1"/>
  <c r="G18" i="1"/>
  <c r="G14" i="1"/>
  <c r="G17" i="1"/>
  <c r="G13" i="1"/>
  <c r="G19" i="1"/>
  <c r="H12" i="1" l="1"/>
</calcChain>
</file>

<file path=xl/sharedStrings.xml><?xml version="1.0" encoding="utf-8"?>
<sst xmlns="http://schemas.openxmlformats.org/spreadsheetml/2006/main" count="115" uniqueCount="57">
  <si>
    <t>Topic</t>
  </si>
  <si>
    <t>Subject</t>
  </si>
  <si>
    <t>Economics</t>
  </si>
  <si>
    <t>Social science</t>
  </si>
  <si>
    <t>Figurative-language</t>
  </si>
  <si>
    <t>Language science</t>
  </si>
  <si>
    <t>Grammar</t>
  </si>
  <si>
    <t>Punctuation</t>
  </si>
  <si>
    <t>Reference-skills</t>
  </si>
  <si>
    <t>Verbs</t>
  </si>
  <si>
    <t>Writing-strategies</t>
  </si>
  <si>
    <t>Correct Answers GPT-3.5 (%)</t>
  </si>
  <si>
    <t>Correct Answers GPT-4 (%)</t>
  </si>
  <si>
    <t>Total Questions by Subject</t>
  </si>
  <si>
    <t>Correct Answers GPT-3.5</t>
  </si>
  <si>
    <t>Correct Answers GPT-4</t>
  </si>
  <si>
    <t>Incorrect Answers GPT-3.5</t>
  </si>
  <si>
    <t>Incorrect Answers GPT-4</t>
  </si>
  <si>
    <t>Unanswered Questions GPT-3.5</t>
  </si>
  <si>
    <t>Unanswered Questions GPT-4</t>
  </si>
  <si>
    <t>Total Questions by Topic</t>
  </si>
  <si>
    <t xml:space="preserve">Total </t>
  </si>
  <si>
    <t>Performance Gain (%)</t>
  </si>
  <si>
    <t>Total</t>
  </si>
  <si>
    <t>Average</t>
  </si>
  <si>
    <t xml:space="preserve">Average </t>
  </si>
  <si>
    <t>Best Topic GPT-3.5</t>
  </si>
  <si>
    <t xml:space="preserve">Worst Topic GPT-3.5 </t>
  </si>
  <si>
    <t>Best Topic GPT-4</t>
  </si>
  <si>
    <t>Worst Topic GPT-4</t>
  </si>
  <si>
    <t>Name</t>
  </si>
  <si>
    <t>Number of Correct Answers</t>
  </si>
  <si>
    <t>Ponctuation and Verbs</t>
  </si>
  <si>
    <t>Best Subject GPT-3.5</t>
  </si>
  <si>
    <t>Best Subject GPT-4</t>
  </si>
  <si>
    <t xml:space="preserve">Name </t>
  </si>
  <si>
    <t>Correct Answers (%)</t>
  </si>
  <si>
    <t>Topic w/ Most Unan. Questions</t>
  </si>
  <si>
    <t>Number of Unanswered Questions</t>
  </si>
  <si>
    <t>GPT-3.5</t>
  </si>
  <si>
    <t>GPT-4</t>
  </si>
  <si>
    <t>None</t>
  </si>
  <si>
    <t>Subject Name</t>
  </si>
  <si>
    <t>Binomial Distribution Parameters</t>
  </si>
  <si>
    <t>𝑛</t>
  </si>
  <si>
    <t>𝑝</t>
  </si>
  <si>
    <t>𝑚𝑒𝑎𝑛 (𝜇)</t>
  </si>
  <si>
    <t>𝑣𝑎𝑟𝑖𝑎𝑛𝑐𝑒 (𝜎^2)</t>
  </si>
  <si>
    <t>𝑠𝑡𝑎𝑛𝑑𝑎𝑟𝑑 𝑑𝑒𝑣𝑖𝑎𝑡𝑖𝑜𝑛 (𝜎)</t>
  </si>
  <si>
    <t>All</t>
  </si>
  <si>
    <t>Social Science</t>
  </si>
  <si>
    <t xml:space="preserve">GPT-3.5 </t>
  </si>
  <si>
    <t>Language Science</t>
  </si>
  <si>
    <t>GPT3.5</t>
  </si>
  <si>
    <t>n</t>
  </si>
  <si>
    <t>p (for GPT-3.5)</t>
  </si>
  <si>
    <t>p (for GPT-4)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</si>
</sst>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7" xfId="0" applyNumberFormat="1" applyBorder="1"/>
    <xf numFmtId="10" fontId="0" fillId="0" borderId="0" xfId="0" applyNumberFormat="1"/>
    <xf numFmtId="10" fontId="0" fillId="0" borderId="3" xfId="0" applyNumberFormat="1" applyBorder="1"/>
    <xf numFmtId="0" fontId="1" fillId="0" borderId="3" xfId="0" applyFont="1" applyBorder="1" applyAlignment="1">
      <alignment horizontal="center"/>
    </xf>
    <xf numFmtId="10" fontId="0" fillId="0" borderId="17" xfId="0" applyNumberFormat="1" applyBorder="1"/>
    <xf numFmtId="0" fontId="1" fillId="0" borderId="5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0" fillId="0" borderId="2" xfId="0" applyNumberFormat="1" applyBorder="1"/>
    <xf numFmtId="10" fontId="0" fillId="0" borderId="4" xfId="0" applyNumberFormat="1" applyBorder="1"/>
    <xf numFmtId="164" fontId="0" fillId="0" borderId="4" xfId="0" applyNumberFormat="1" applyBorder="1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0" borderId="14" xfId="0" applyBorder="1"/>
    <xf numFmtId="0" fontId="1" fillId="0" borderId="12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0" fontId="0" fillId="0" borderId="19" xfId="0" applyNumberFormat="1" applyBorder="1"/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6" xfId="0" applyBorder="1"/>
    <xf numFmtId="0" fontId="0" fillId="0" borderId="9" xfId="0" applyBorder="1"/>
    <xf numFmtId="0" fontId="1" fillId="0" borderId="1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4" xfId="0" applyBorder="1"/>
    <xf numFmtId="164" fontId="0" fillId="0" borderId="7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5" xfId="0" applyNumberForma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6" fontId="0" fillId="0" borderId="2" xfId="0" applyNumberFormat="1" applyBorder="1"/>
    <xf numFmtId="166" fontId="0" fillId="0" borderId="18" xfId="0" applyNumberFormat="1" applyBorder="1"/>
    <xf numFmtId="166" fontId="0" fillId="0" borderId="4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8B4AF"/>
      <color rgb="FF038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Anwwers per</a:t>
            </a:r>
            <a:r>
              <a:rPr lang="en-US" baseline="0"/>
              <a:t> Topic in the SocLang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cat>
            <c:strRef>
              <c:f>'General Analysis'!$A$2:$A$8</c:f>
              <c:strCache>
                <c:ptCount val="7"/>
                <c:pt idx="0">
                  <c:v>Economics</c:v>
                </c:pt>
                <c:pt idx="1">
                  <c:v>Figurative-language</c:v>
                </c:pt>
                <c:pt idx="2">
                  <c:v>Grammar</c:v>
                </c:pt>
                <c:pt idx="3">
                  <c:v>Punctuation</c:v>
                </c:pt>
                <c:pt idx="4">
                  <c:v>Reference-skills</c:v>
                </c:pt>
                <c:pt idx="5">
                  <c:v>Verbs</c:v>
                </c:pt>
                <c:pt idx="6">
                  <c:v>Writing-strategies</c:v>
                </c:pt>
              </c:strCache>
            </c:strRef>
          </c:cat>
          <c:val>
            <c:numRef>
              <c:f>'General Analysis'!$B$2:$B$8</c:f>
              <c:numCache>
                <c:formatCode>General</c:formatCode>
                <c:ptCount val="7"/>
                <c:pt idx="0">
                  <c:v>84</c:v>
                </c:pt>
                <c:pt idx="1">
                  <c:v>71</c:v>
                </c:pt>
                <c:pt idx="2">
                  <c:v>53</c:v>
                </c:pt>
                <c:pt idx="3">
                  <c:v>88</c:v>
                </c:pt>
                <c:pt idx="4">
                  <c:v>22</c:v>
                </c:pt>
                <c:pt idx="5">
                  <c:v>88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6-4951-8E51-2688BC50E435}"/>
            </c:ext>
          </c:extLst>
        </c:ser>
        <c:ser>
          <c:idx val="1"/>
          <c:order val="1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cat>
            <c:strRef>
              <c:f>'General Analysis'!$A$2:$A$8</c:f>
              <c:strCache>
                <c:ptCount val="7"/>
                <c:pt idx="0">
                  <c:v>Economics</c:v>
                </c:pt>
                <c:pt idx="1">
                  <c:v>Figurative-language</c:v>
                </c:pt>
                <c:pt idx="2">
                  <c:v>Grammar</c:v>
                </c:pt>
                <c:pt idx="3">
                  <c:v>Punctuation</c:v>
                </c:pt>
                <c:pt idx="4">
                  <c:v>Reference-skills</c:v>
                </c:pt>
                <c:pt idx="5">
                  <c:v>Verbs</c:v>
                </c:pt>
                <c:pt idx="6">
                  <c:v>Writing-strategies</c:v>
                </c:pt>
              </c:strCache>
            </c:strRef>
          </c:cat>
          <c:val>
            <c:numRef>
              <c:f>'General Analysis'!$C$2:$C$8</c:f>
              <c:numCache>
                <c:formatCode>General</c:formatCode>
                <c:ptCount val="7"/>
                <c:pt idx="0">
                  <c:v>83</c:v>
                </c:pt>
                <c:pt idx="1">
                  <c:v>80</c:v>
                </c:pt>
                <c:pt idx="2">
                  <c:v>80</c:v>
                </c:pt>
                <c:pt idx="3">
                  <c:v>88</c:v>
                </c:pt>
                <c:pt idx="4">
                  <c:v>49</c:v>
                </c:pt>
                <c:pt idx="5">
                  <c:v>90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6-4951-8E51-2688BC50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51039"/>
        <c:axId val="102057279"/>
      </c:barChart>
      <c:catAx>
        <c:axId val="1020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7279"/>
        <c:crosses val="autoZero"/>
        <c:auto val="1"/>
        <c:lblAlgn val="ctr"/>
        <c:lblOffset val="100"/>
        <c:noMultiLvlLbl val="0"/>
      </c:catAx>
      <c:valAx>
        <c:axId val="10205727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269874</xdr:colOff>
      <xdr:row>10</xdr:row>
      <xdr:rowOff>15874</xdr:rowOff>
    </xdr:from>
    <xdr:to>
      <xdr:col>4</xdr:col>
      <xdr:colOff>666750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BF3AA-2C8A-D763-2AD9-0C016F40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114300</xdr:rowOff>
    </xdr:from>
    <xdr:to>
      <xdr:col>9</xdr:col>
      <xdr:colOff>31750</xdr:colOff>
      <xdr:row>7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CFC0A-10A3-45BE-A27E-2624A7BF0ABF}"/>
                </a:ext>
              </a:extLst>
            </xdr:cNvPr>
            <xdr:cNvSpPr txBox="1"/>
          </xdr:nvSpPr>
          <xdr:spPr>
            <a:xfrm>
              <a:off x="330200" y="114300"/>
              <a:ext cx="66103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CFC0A-10A3-45BE-A27E-2624A7BF0ABF}"/>
                </a:ext>
              </a:extLst>
            </xdr:cNvPr>
            <xdr:cNvSpPr txBox="1"/>
          </xdr:nvSpPr>
          <xdr:spPr>
            <a:xfrm>
              <a:off x="330200" y="114300"/>
              <a:ext cx="66103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B6" workbookViewId="0">
      <selection activeCell="H12" sqref="H12"/>
    </sheetView>
  </sheetViews>
  <sheetFormatPr defaultRowHeight="14.5" x14ac:dyDescent="0.35"/>
  <cols>
    <col min="1" max="1" width="17.1796875" bestFit="1" customWidth="1"/>
    <col min="2" max="2" width="21.81640625" bestFit="1" customWidth="1"/>
    <col min="3" max="3" width="20.1796875" bestFit="1" customWidth="1"/>
    <col min="4" max="4" width="22.26953125" bestFit="1" customWidth="1"/>
    <col min="5" max="5" width="20.6328125" bestFit="1" customWidth="1"/>
    <col min="6" max="6" width="25" bestFit="1" customWidth="1"/>
    <col min="7" max="7" width="27.36328125" bestFit="1" customWidth="1"/>
    <col min="8" max="8" width="30.08984375" bestFit="1" customWidth="1"/>
    <col min="9" max="9" width="26.08984375" bestFit="1" customWidth="1"/>
    <col min="10" max="10" width="24.1796875" bestFit="1" customWidth="1"/>
    <col min="11" max="11" width="23.36328125" bestFit="1" customWidth="1"/>
    <col min="12" max="12" width="15.1796875" bestFit="1" customWidth="1"/>
    <col min="14" max="14" width="15.1796875" bestFit="1" customWidth="1"/>
    <col min="15" max="15" width="21.81640625" bestFit="1" customWidth="1"/>
    <col min="16" max="16" width="20.1796875" bestFit="1" customWidth="1"/>
    <col min="17" max="17" width="25" style="16" bestFit="1" customWidth="1"/>
    <col min="18" max="18" width="23.453125" style="16" bestFit="1" customWidth="1"/>
    <col min="19" max="19" width="27.6328125" bestFit="1" customWidth="1"/>
    <col min="20" max="20" width="26.08984375" bestFit="1" customWidth="1"/>
    <col min="21" max="21" width="27.6328125" bestFit="1" customWidth="1"/>
    <col min="22" max="22" width="26.08984375" bestFit="1" customWidth="1"/>
  </cols>
  <sheetData>
    <row r="1" spans="1:20" s="1" customFormat="1" ht="15" thickBot="1" x14ac:dyDescent="0.4">
      <c r="A1" s="9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8" t="s">
        <v>11</v>
      </c>
      <c r="G1" s="18" t="s">
        <v>12</v>
      </c>
      <c r="H1" s="1" t="s">
        <v>18</v>
      </c>
      <c r="I1" s="1" t="s">
        <v>19</v>
      </c>
      <c r="J1" s="1" t="s">
        <v>20</v>
      </c>
      <c r="K1" s="9" t="s">
        <v>13</v>
      </c>
      <c r="L1" s="4" t="s">
        <v>1</v>
      </c>
      <c r="N1" s="23" t="s">
        <v>1</v>
      </c>
      <c r="O1" s="20" t="s">
        <v>14</v>
      </c>
      <c r="P1" s="20" t="s">
        <v>15</v>
      </c>
      <c r="Q1" s="24" t="s">
        <v>11</v>
      </c>
      <c r="R1" s="24" t="s">
        <v>12</v>
      </c>
      <c r="S1" s="20" t="s">
        <v>18</v>
      </c>
      <c r="T1" s="22" t="s">
        <v>19</v>
      </c>
    </row>
    <row r="2" spans="1:20" x14ac:dyDescent="0.35">
      <c r="A2" s="10" t="s">
        <v>2</v>
      </c>
      <c r="B2" s="7">
        <v>84</v>
      </c>
      <c r="C2" s="7">
        <v>83</v>
      </c>
      <c r="D2" s="7">
        <v>6</v>
      </c>
      <c r="E2" s="7">
        <v>7</v>
      </c>
      <c r="F2" s="57">
        <f>B2/J2</f>
        <v>0.93333333333333335</v>
      </c>
      <c r="G2" s="19">
        <f>C2/J2</f>
        <v>0.92222222222222228</v>
      </c>
      <c r="H2" s="7">
        <v>0</v>
      </c>
      <c r="I2" s="7">
        <v>2</v>
      </c>
      <c r="J2" s="7">
        <v>90</v>
      </c>
      <c r="K2" s="14">
        <v>90</v>
      </c>
      <c r="L2" s="8" t="s">
        <v>3</v>
      </c>
      <c r="N2" s="10" t="str">
        <f>L2</f>
        <v>Social science</v>
      </c>
      <c r="O2" s="7">
        <f>B2</f>
        <v>84</v>
      </c>
      <c r="P2" s="7">
        <f>C2</f>
        <v>83</v>
      </c>
      <c r="Q2" s="15">
        <f>O2/90</f>
        <v>0.93333333333333335</v>
      </c>
      <c r="R2" s="15">
        <f>P2/90</f>
        <v>0.92222222222222228</v>
      </c>
      <c r="S2" s="7">
        <f>H2</f>
        <v>0</v>
      </c>
      <c r="T2" s="8">
        <f>I2</f>
        <v>2</v>
      </c>
    </row>
    <row r="3" spans="1:20" ht="15" thickBot="1" x14ac:dyDescent="0.4">
      <c r="A3" s="11" t="s">
        <v>4</v>
      </c>
      <c r="B3">
        <v>71</v>
      </c>
      <c r="C3">
        <v>80</v>
      </c>
      <c r="D3">
        <v>19</v>
      </c>
      <c r="E3">
        <v>10</v>
      </c>
      <c r="F3" s="58">
        <f t="shared" ref="F3:F9" si="0">B3/J3</f>
        <v>0.78888888888888886</v>
      </c>
      <c r="G3" s="16">
        <f t="shared" ref="G3:G9" si="1">C3/J3</f>
        <v>0.88888888888888884</v>
      </c>
      <c r="H3">
        <v>0</v>
      </c>
      <c r="I3">
        <v>0</v>
      </c>
      <c r="J3">
        <v>90</v>
      </c>
      <c r="K3" s="63">
        <v>540</v>
      </c>
      <c r="L3" s="61" t="s">
        <v>5</v>
      </c>
      <c r="N3" s="12" t="str">
        <f>L3</f>
        <v>Language science</v>
      </c>
      <c r="O3" s="2">
        <f>SUM(B3:B8)</f>
        <v>402</v>
      </c>
      <c r="P3" s="2">
        <f>SUM(C3:C8)</f>
        <v>470</v>
      </c>
      <c r="Q3" s="17">
        <f>O3/K3</f>
        <v>0.74444444444444446</v>
      </c>
      <c r="R3" s="17">
        <f>P3/K3</f>
        <v>0.87037037037037035</v>
      </c>
      <c r="S3" s="2">
        <f>SUM(H3:H8)</f>
        <v>0</v>
      </c>
      <c r="T3" s="21">
        <f>SUM(I3:I8)</f>
        <v>0</v>
      </c>
    </row>
    <row r="4" spans="1:20" x14ac:dyDescent="0.35">
      <c r="A4" s="11" t="s">
        <v>6</v>
      </c>
      <c r="B4">
        <v>53</v>
      </c>
      <c r="C4">
        <v>80</v>
      </c>
      <c r="D4">
        <v>37</v>
      </c>
      <c r="E4">
        <v>10</v>
      </c>
      <c r="F4" s="58">
        <f t="shared" si="0"/>
        <v>0.58888888888888891</v>
      </c>
      <c r="G4" s="16">
        <f t="shared" si="1"/>
        <v>0.88888888888888884</v>
      </c>
      <c r="H4">
        <v>0</v>
      </c>
      <c r="I4">
        <v>0</v>
      </c>
      <c r="J4">
        <v>90</v>
      </c>
      <c r="K4" s="63"/>
      <c r="L4" s="61"/>
    </row>
    <row r="5" spans="1:20" x14ac:dyDescent="0.35">
      <c r="A5" s="11" t="s">
        <v>7</v>
      </c>
      <c r="B5">
        <v>88</v>
      </c>
      <c r="C5">
        <v>88</v>
      </c>
      <c r="D5">
        <v>2</v>
      </c>
      <c r="E5">
        <v>2</v>
      </c>
      <c r="F5" s="58">
        <f t="shared" si="0"/>
        <v>0.97777777777777775</v>
      </c>
      <c r="G5" s="16">
        <f t="shared" si="1"/>
        <v>0.97777777777777775</v>
      </c>
      <c r="H5">
        <v>0</v>
      </c>
      <c r="I5">
        <v>0</v>
      </c>
      <c r="J5">
        <v>90</v>
      </c>
      <c r="K5" s="63"/>
      <c r="L5" s="61"/>
    </row>
    <row r="6" spans="1:20" x14ac:dyDescent="0.35">
      <c r="A6" s="11" t="s">
        <v>8</v>
      </c>
      <c r="B6">
        <v>22</v>
      </c>
      <c r="C6">
        <v>49</v>
      </c>
      <c r="D6">
        <v>68</v>
      </c>
      <c r="E6">
        <v>41</v>
      </c>
      <c r="F6" s="58">
        <f t="shared" si="0"/>
        <v>0.24444444444444444</v>
      </c>
      <c r="G6" s="16">
        <f t="shared" si="1"/>
        <v>0.5444444444444444</v>
      </c>
      <c r="H6">
        <v>0</v>
      </c>
      <c r="I6">
        <v>0</v>
      </c>
      <c r="J6">
        <v>90</v>
      </c>
      <c r="K6" s="63"/>
      <c r="L6" s="61"/>
    </row>
    <row r="7" spans="1:20" x14ac:dyDescent="0.35">
      <c r="A7" s="11" t="s">
        <v>9</v>
      </c>
      <c r="B7">
        <v>88</v>
      </c>
      <c r="C7">
        <v>90</v>
      </c>
      <c r="D7">
        <v>2</v>
      </c>
      <c r="E7">
        <v>0</v>
      </c>
      <c r="F7" s="58">
        <f t="shared" si="0"/>
        <v>0.97777777777777775</v>
      </c>
      <c r="G7" s="16">
        <f t="shared" si="1"/>
        <v>1</v>
      </c>
      <c r="H7">
        <v>0</v>
      </c>
      <c r="I7">
        <v>0</v>
      </c>
      <c r="J7">
        <v>90</v>
      </c>
      <c r="K7" s="63"/>
      <c r="L7" s="61"/>
    </row>
    <row r="8" spans="1:20" ht="15" thickBot="1" x14ac:dyDescent="0.4">
      <c r="A8" s="12" t="s">
        <v>10</v>
      </c>
      <c r="B8" s="2">
        <v>80</v>
      </c>
      <c r="C8" s="2">
        <v>83</v>
      </c>
      <c r="D8" s="2">
        <v>10</v>
      </c>
      <c r="E8" s="2">
        <v>7</v>
      </c>
      <c r="F8" s="59">
        <f t="shared" si="0"/>
        <v>0.88888888888888884</v>
      </c>
      <c r="G8" s="17">
        <f t="shared" si="1"/>
        <v>0.92222222222222228</v>
      </c>
      <c r="H8" s="2">
        <v>0</v>
      </c>
      <c r="I8" s="2">
        <v>0</v>
      </c>
      <c r="J8" s="2">
        <v>90</v>
      </c>
      <c r="K8" s="64"/>
      <c r="L8" s="62"/>
    </row>
    <row r="9" spans="1:20" ht="15" thickBot="1" x14ac:dyDescent="0.4">
      <c r="A9" s="13" t="s">
        <v>21</v>
      </c>
      <c r="B9" s="5">
        <f>SUM(B2:B8)</f>
        <v>486</v>
      </c>
      <c r="C9" s="5">
        <f t="shared" ref="C9:E9" si="2">SUM(C2:C8)</f>
        <v>553</v>
      </c>
      <c r="D9" s="5">
        <f t="shared" si="2"/>
        <v>144</v>
      </c>
      <c r="E9" s="2">
        <f t="shared" si="2"/>
        <v>77</v>
      </c>
      <c r="F9" s="60">
        <f t="shared" si="0"/>
        <v>0.77142857142857146</v>
      </c>
      <c r="G9" s="60">
        <f t="shared" si="1"/>
        <v>0.87777777777777777</v>
      </c>
      <c r="H9" s="5">
        <f>SUM(H2:H8)</f>
        <v>0</v>
      </c>
      <c r="I9" s="5">
        <f t="shared" ref="I9:K9" si="3">SUM(I2:I8)</f>
        <v>2</v>
      </c>
      <c r="J9" s="5">
        <f t="shared" si="3"/>
        <v>630</v>
      </c>
      <c r="K9" s="5">
        <f t="shared" si="3"/>
        <v>630</v>
      </c>
      <c r="L9" s="6"/>
    </row>
    <row r="10" spans="1:20" ht="15" thickBot="1" x14ac:dyDescent="0.4"/>
    <row r="11" spans="1:20" ht="15" thickBot="1" x14ac:dyDescent="0.4">
      <c r="F11" s="13" t="s">
        <v>0</v>
      </c>
      <c r="G11" s="25" t="s">
        <v>22</v>
      </c>
      <c r="H11" s="26" t="s">
        <v>23</v>
      </c>
    </row>
    <row r="12" spans="1:20" ht="15" thickBot="1" x14ac:dyDescent="0.4">
      <c r="F12" s="11" t="s">
        <v>2</v>
      </c>
      <c r="G12" s="72">
        <f t="shared" ref="G12:G18" si="4">(G2-F2)/F2</f>
        <v>-1.1904761904761862E-2</v>
      </c>
      <c r="H12" s="75">
        <f>(G9-F9)/F9</f>
        <v>0.13786008230452668</v>
      </c>
    </row>
    <row r="13" spans="1:20" x14ac:dyDescent="0.35">
      <c r="F13" s="11" t="s">
        <v>4</v>
      </c>
      <c r="G13" s="72">
        <f t="shared" si="4"/>
        <v>0.12676056338028166</v>
      </c>
    </row>
    <row r="14" spans="1:20" ht="15" thickBot="1" x14ac:dyDescent="0.4">
      <c r="F14" s="11" t="s">
        <v>6</v>
      </c>
      <c r="G14" s="72">
        <f t="shared" si="4"/>
        <v>0.50943396226415083</v>
      </c>
    </row>
    <row r="15" spans="1:20" ht="15" thickBot="1" x14ac:dyDescent="0.4">
      <c r="F15" s="11" t="s">
        <v>7</v>
      </c>
      <c r="G15" s="72">
        <f t="shared" si="4"/>
        <v>0</v>
      </c>
      <c r="H15" s="36"/>
      <c r="I15" s="33" t="s">
        <v>30</v>
      </c>
      <c r="J15" s="25" t="s">
        <v>31</v>
      </c>
    </row>
    <row r="16" spans="1:20" x14ac:dyDescent="0.35">
      <c r="F16" s="11" t="s">
        <v>8</v>
      </c>
      <c r="G16" s="72">
        <f t="shared" si="4"/>
        <v>1.2272727272727271</v>
      </c>
      <c r="H16" s="37" t="s">
        <v>26</v>
      </c>
      <c r="I16" t="s">
        <v>32</v>
      </c>
      <c r="J16" s="3">
        <f>MAX(B2:B8)</f>
        <v>88</v>
      </c>
    </row>
    <row r="17" spans="5:10" x14ac:dyDescent="0.35">
      <c r="F17" s="11" t="s">
        <v>9</v>
      </c>
      <c r="G17" s="72">
        <f t="shared" si="4"/>
        <v>2.2727272727272759E-2</v>
      </c>
      <c r="H17" s="38" t="s">
        <v>28</v>
      </c>
      <c r="I17" s="34" t="str">
        <f>INDEX(A2:A8, MATCH(MAX(C2:C8),C2:C8, 0))</f>
        <v>Verbs</v>
      </c>
      <c r="J17" s="35">
        <f>MAX(C2:C8)</f>
        <v>90</v>
      </c>
    </row>
    <row r="18" spans="5:10" ht="15" thickBot="1" x14ac:dyDescent="0.4">
      <c r="F18" s="12" t="s">
        <v>10</v>
      </c>
      <c r="G18" s="73">
        <f t="shared" si="4"/>
        <v>3.7500000000000117E-2</v>
      </c>
      <c r="H18" s="37" t="s">
        <v>27</v>
      </c>
      <c r="I18" t="str">
        <f>INDEX(A2:A8, MATCH(MIN(B2:B8), B2:B8, 0))</f>
        <v>Reference-skills</v>
      </c>
      <c r="J18" s="3">
        <f>MIN(B2:B8)</f>
        <v>22</v>
      </c>
    </row>
    <row r="19" spans="5:10" ht="15" thickBot="1" x14ac:dyDescent="0.4">
      <c r="F19" s="27" t="s">
        <v>24</v>
      </c>
      <c r="G19" s="74">
        <f>AVERAGE(G12:G18)</f>
        <v>0.27311282339138149</v>
      </c>
      <c r="H19" s="39" t="s">
        <v>29</v>
      </c>
      <c r="I19" s="2" t="str">
        <f>INDEX(A2:A8, MATCH(MIN(C2:C8), C2:C8, 0))</f>
        <v>Reference-skills</v>
      </c>
      <c r="J19" s="21">
        <f>MIN(C2:C8)</f>
        <v>49</v>
      </c>
    </row>
    <row r="20" spans="5:10" ht="15" thickBot="1" x14ac:dyDescent="0.4"/>
    <row r="21" spans="5:10" ht="15" thickBot="1" x14ac:dyDescent="0.4">
      <c r="F21" s="13" t="s">
        <v>1</v>
      </c>
      <c r="G21" s="25" t="s">
        <v>22</v>
      </c>
      <c r="H21" s="36"/>
      <c r="I21" s="33" t="s">
        <v>35</v>
      </c>
      <c r="J21" s="25" t="s">
        <v>36</v>
      </c>
    </row>
    <row r="22" spans="5:10" x14ac:dyDescent="0.35">
      <c r="F22" s="11" t="s">
        <v>3</v>
      </c>
      <c r="G22" s="28">
        <f>(R2-Q2)/Q2</f>
        <v>-1.1904761904761862E-2</v>
      </c>
      <c r="H22" s="38" t="s">
        <v>33</v>
      </c>
      <c r="I22" s="34" t="str">
        <f>N2</f>
        <v>Social science</v>
      </c>
      <c r="J22" s="40">
        <f>Q2</f>
        <v>0.93333333333333335</v>
      </c>
    </row>
    <row r="23" spans="5:10" ht="15" thickBot="1" x14ac:dyDescent="0.4">
      <c r="F23" s="32" t="s">
        <v>5</v>
      </c>
      <c r="G23" s="30">
        <f>(R3-Q3)/Q3</f>
        <v>0.16915422885572134</v>
      </c>
      <c r="H23" s="39" t="s">
        <v>34</v>
      </c>
      <c r="I23" s="2" t="str">
        <f>N2</f>
        <v>Social science</v>
      </c>
      <c r="J23" s="29">
        <f>R2</f>
        <v>0.92222222222222228</v>
      </c>
    </row>
    <row r="24" spans="5:10" ht="15" thickBot="1" x14ac:dyDescent="0.4">
      <c r="F24" s="27" t="s">
        <v>25</v>
      </c>
      <c r="G24" s="30">
        <f>AVERAGE(G22:G23)</f>
        <v>7.8624733475479741E-2</v>
      </c>
    </row>
    <row r="25" spans="5:10" ht="15" thickBot="1" x14ac:dyDescent="0.4"/>
    <row r="26" spans="5:10" ht="15" thickBot="1" x14ac:dyDescent="0.4">
      <c r="E26" s="3"/>
      <c r="F26" s="23"/>
      <c r="G26" s="20" t="s">
        <v>37</v>
      </c>
      <c r="H26" s="45" t="s">
        <v>38</v>
      </c>
      <c r="I26" s="25" t="s">
        <v>42</v>
      </c>
    </row>
    <row r="27" spans="5:10" x14ac:dyDescent="0.35">
      <c r="F27" s="41" t="s">
        <v>39</v>
      </c>
      <c r="G27" s="7" t="s">
        <v>41</v>
      </c>
      <c r="H27" s="43">
        <v>0</v>
      </c>
      <c r="I27" s="8" t="s">
        <v>41</v>
      </c>
    </row>
    <row r="28" spans="5:10" ht="15" thickBot="1" x14ac:dyDescent="0.4">
      <c r="F28" s="42" t="s">
        <v>40</v>
      </c>
      <c r="G28" s="2" t="s">
        <v>2</v>
      </c>
      <c r="H28" s="44">
        <v>2</v>
      </c>
      <c r="I28" s="21" t="s">
        <v>3</v>
      </c>
    </row>
    <row r="29" spans="5:10" x14ac:dyDescent="0.35">
      <c r="F29" s="31"/>
    </row>
  </sheetData>
  <mergeCells count="2">
    <mergeCell ref="L3:L8"/>
    <mergeCell ref="K3:K8"/>
  </mergeCells>
  <pageMargins left="0.7" right="0.7" top="0.75" bottom="0.75" header="0.3" footer="0.3"/>
  <ignoredErrors>
    <ignoredError sqref="S3:T3 O3:P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AACB-6262-4C4F-94B0-7DF174EBCB7C}">
  <dimension ref="A8:V16"/>
  <sheetViews>
    <sheetView topLeftCell="D4" workbookViewId="0">
      <selection activeCell="V14" sqref="U14:V14"/>
    </sheetView>
  </sheetViews>
  <sheetFormatPr defaultRowHeight="14.5" x14ac:dyDescent="0.35"/>
  <cols>
    <col min="2" max="2" width="29.08984375" bestFit="1" customWidth="1"/>
  </cols>
  <sheetData>
    <row r="8" spans="1:22" ht="15" thickBot="1" x14ac:dyDescent="0.4"/>
    <row r="9" spans="1:22" x14ac:dyDescent="0.35">
      <c r="B9" s="70" t="s">
        <v>43</v>
      </c>
      <c r="C9" s="65" t="s">
        <v>2</v>
      </c>
      <c r="D9" s="65"/>
      <c r="E9" s="67" t="s">
        <v>50</v>
      </c>
      <c r="F9" s="68"/>
      <c r="G9" s="65" t="s">
        <v>4</v>
      </c>
      <c r="H9" s="66"/>
      <c r="I9" s="65" t="s">
        <v>6</v>
      </c>
      <c r="J9" s="66"/>
      <c r="K9" s="65" t="s">
        <v>7</v>
      </c>
      <c r="L9" s="66"/>
      <c r="M9" s="65" t="s">
        <v>8</v>
      </c>
      <c r="N9" s="66"/>
      <c r="O9" s="65" t="s">
        <v>9</v>
      </c>
      <c r="P9" s="66"/>
      <c r="Q9" s="65" t="s">
        <v>10</v>
      </c>
      <c r="R9" s="66"/>
      <c r="S9" s="65" t="s">
        <v>52</v>
      </c>
      <c r="T9" s="66"/>
      <c r="U9" s="65" t="s">
        <v>49</v>
      </c>
      <c r="V9" s="69"/>
    </row>
    <row r="10" spans="1:22" ht="15" thickBot="1" x14ac:dyDescent="0.4">
      <c r="B10" s="71"/>
      <c r="C10" s="49" t="s">
        <v>39</v>
      </c>
      <c r="D10" s="49" t="s">
        <v>40</v>
      </c>
      <c r="E10" s="52" t="s">
        <v>51</v>
      </c>
      <c r="F10" s="44" t="s">
        <v>40</v>
      </c>
      <c r="G10" s="49" t="s">
        <v>39</v>
      </c>
      <c r="H10" s="46" t="s">
        <v>40</v>
      </c>
      <c r="I10" s="49" t="s">
        <v>39</v>
      </c>
      <c r="J10" s="46" t="s">
        <v>40</v>
      </c>
      <c r="K10" s="49" t="s">
        <v>39</v>
      </c>
      <c r="L10" s="46" t="s">
        <v>40</v>
      </c>
      <c r="M10" s="49" t="s">
        <v>39</v>
      </c>
      <c r="N10" s="46" t="s">
        <v>40</v>
      </c>
      <c r="O10" s="49" t="s">
        <v>39</v>
      </c>
      <c r="P10" s="46" t="s">
        <v>40</v>
      </c>
      <c r="Q10" s="49" t="s">
        <v>39</v>
      </c>
      <c r="R10" s="46" t="s">
        <v>40</v>
      </c>
      <c r="S10" s="49" t="s">
        <v>53</v>
      </c>
      <c r="T10" s="46" t="s">
        <v>40</v>
      </c>
      <c r="U10" s="49" t="s">
        <v>39</v>
      </c>
      <c r="V10" s="50" t="s">
        <v>40</v>
      </c>
    </row>
    <row r="11" spans="1:22" x14ac:dyDescent="0.35">
      <c r="B11" s="48" t="s">
        <v>44</v>
      </c>
      <c r="C11">
        <v>90</v>
      </c>
      <c r="D11">
        <v>90</v>
      </c>
      <c r="E11" s="53">
        <v>90</v>
      </c>
      <c r="F11" s="51">
        <v>90</v>
      </c>
      <c r="G11">
        <v>90</v>
      </c>
      <c r="H11" s="51">
        <v>90</v>
      </c>
      <c r="I11">
        <v>90</v>
      </c>
      <c r="J11" s="51">
        <v>90</v>
      </c>
      <c r="K11">
        <v>90</v>
      </c>
      <c r="L11" s="51">
        <v>90</v>
      </c>
      <c r="M11">
        <v>90</v>
      </c>
      <c r="N11" s="51">
        <v>90</v>
      </c>
      <c r="O11">
        <v>90</v>
      </c>
      <c r="P11" s="51">
        <v>90</v>
      </c>
      <c r="Q11">
        <v>90</v>
      </c>
      <c r="R11" s="51">
        <v>90</v>
      </c>
      <c r="S11">
        <v>540</v>
      </c>
      <c r="T11" s="51">
        <v>540</v>
      </c>
      <c r="U11">
        <v>630</v>
      </c>
      <c r="V11" s="3">
        <v>630</v>
      </c>
    </row>
    <row r="12" spans="1:22" x14ac:dyDescent="0.35">
      <c r="B12" s="48" t="s">
        <v>45</v>
      </c>
      <c r="C12">
        <f>'General Analysis'!B2/90</f>
        <v>0.93333333333333335</v>
      </c>
      <c r="D12">
        <f>'General Analysis'!C2/90</f>
        <v>0.92222222222222228</v>
      </c>
      <c r="E12" s="53">
        <f>'General Analysis'!O2/90</f>
        <v>0.93333333333333335</v>
      </c>
      <c r="F12" s="51">
        <f>'General Analysis'!P2/90</f>
        <v>0.92222222222222228</v>
      </c>
      <c r="G12">
        <f>'General Analysis'!B3/90</f>
        <v>0.78888888888888886</v>
      </c>
      <c r="H12" s="51">
        <f>'General Analysis'!C3/90</f>
        <v>0.88888888888888884</v>
      </c>
      <c r="I12">
        <f>'General Analysis'!B4/90</f>
        <v>0.58888888888888891</v>
      </c>
      <c r="J12" s="51">
        <f>'General Analysis'!C4/90</f>
        <v>0.88888888888888884</v>
      </c>
      <c r="K12">
        <f>'General Analysis'!B5/90</f>
        <v>0.97777777777777775</v>
      </c>
      <c r="L12" s="51">
        <f>'General Analysis'!C5/90</f>
        <v>0.97777777777777775</v>
      </c>
      <c r="M12">
        <f>'General Analysis'!B6/90</f>
        <v>0.24444444444444444</v>
      </c>
      <c r="N12" s="51">
        <f>'General Analysis'!C6/90</f>
        <v>0.5444444444444444</v>
      </c>
      <c r="O12">
        <f>'General Analysis'!B7/90</f>
        <v>0.97777777777777775</v>
      </c>
      <c r="P12" s="51">
        <f>'General Analysis'!C7/90</f>
        <v>1</v>
      </c>
      <c r="Q12">
        <f>'General Analysis'!B8/90</f>
        <v>0.88888888888888884</v>
      </c>
      <c r="R12" s="51">
        <f>'General Analysis'!C8/90</f>
        <v>0.92222222222222228</v>
      </c>
      <c r="S12">
        <f>'General Analysis'!O3/'Binomial Distribution'!S11</f>
        <v>0.74444444444444446</v>
      </c>
      <c r="T12" s="51">
        <f>'General Analysis'!P3/'Binomial Distribution'!T11</f>
        <v>0.87037037037037035</v>
      </c>
      <c r="U12">
        <f>'General Analysis'!B9/'General Analysis'!K9</f>
        <v>0.77142857142857146</v>
      </c>
      <c r="V12" s="3">
        <f>'General Analysis'!C9/'General Analysis'!K9</f>
        <v>0.87777777777777777</v>
      </c>
    </row>
    <row r="13" spans="1:22" x14ac:dyDescent="0.35">
      <c r="B13" s="48" t="s">
        <v>46</v>
      </c>
      <c r="C13">
        <f>C11*C12</f>
        <v>84</v>
      </c>
      <c r="D13">
        <f t="shared" ref="D13:V13" si="0">D11*D12</f>
        <v>83</v>
      </c>
      <c r="E13" s="53">
        <f t="shared" si="0"/>
        <v>84</v>
      </c>
      <c r="F13" s="51">
        <f t="shared" si="0"/>
        <v>83</v>
      </c>
      <c r="G13">
        <f t="shared" si="0"/>
        <v>71</v>
      </c>
      <c r="H13" s="51">
        <f t="shared" si="0"/>
        <v>80</v>
      </c>
      <c r="I13">
        <f t="shared" si="0"/>
        <v>53</v>
      </c>
      <c r="J13" s="51">
        <f t="shared" si="0"/>
        <v>80</v>
      </c>
      <c r="K13">
        <f t="shared" si="0"/>
        <v>88</v>
      </c>
      <c r="L13" s="51">
        <f t="shared" si="0"/>
        <v>88</v>
      </c>
      <c r="M13">
        <f t="shared" si="0"/>
        <v>22</v>
      </c>
      <c r="N13" s="51">
        <f t="shared" si="0"/>
        <v>48.999999999999993</v>
      </c>
      <c r="O13">
        <f t="shared" si="0"/>
        <v>88</v>
      </c>
      <c r="P13" s="51">
        <f t="shared" si="0"/>
        <v>90</v>
      </c>
      <c r="Q13">
        <f t="shared" si="0"/>
        <v>80</v>
      </c>
      <c r="R13" s="51">
        <f t="shared" si="0"/>
        <v>83</v>
      </c>
      <c r="S13">
        <f t="shared" si="0"/>
        <v>402</v>
      </c>
      <c r="T13" s="51">
        <f t="shared" si="0"/>
        <v>470</v>
      </c>
      <c r="U13">
        <f t="shared" si="0"/>
        <v>486</v>
      </c>
      <c r="V13" s="3">
        <f t="shared" si="0"/>
        <v>553</v>
      </c>
    </row>
    <row r="14" spans="1:22" x14ac:dyDescent="0.35">
      <c r="B14" s="48" t="s">
        <v>47</v>
      </c>
      <c r="C14">
        <f>C11*C12*(1-C12)</f>
        <v>5.5999999999999988</v>
      </c>
      <c r="D14">
        <f t="shared" ref="D14:V14" si="1">D11*D12*(1-D12)</f>
        <v>6.4555555555555513</v>
      </c>
      <c r="E14" s="53">
        <f t="shared" si="1"/>
        <v>5.5999999999999988</v>
      </c>
      <c r="F14" s="51">
        <f t="shared" si="1"/>
        <v>6.4555555555555513</v>
      </c>
      <c r="G14">
        <f t="shared" si="1"/>
        <v>14.988888888888891</v>
      </c>
      <c r="H14" s="51">
        <f t="shared" si="1"/>
        <v>8.8888888888888928</v>
      </c>
      <c r="I14">
        <f t="shared" si="1"/>
        <v>21.788888888888888</v>
      </c>
      <c r="J14" s="51">
        <f t="shared" si="1"/>
        <v>8.8888888888888928</v>
      </c>
      <c r="K14">
        <f t="shared" si="1"/>
        <v>1.9555555555555584</v>
      </c>
      <c r="L14" s="51">
        <f t="shared" si="1"/>
        <v>1.9555555555555584</v>
      </c>
      <c r="M14">
        <f t="shared" si="1"/>
        <v>16.62222222222222</v>
      </c>
      <c r="N14" s="51">
        <f t="shared" si="1"/>
        <v>22.322222222222223</v>
      </c>
      <c r="O14">
        <f t="shared" si="1"/>
        <v>1.9555555555555584</v>
      </c>
      <c r="P14" s="51">
        <f t="shared" si="1"/>
        <v>0</v>
      </c>
      <c r="Q14">
        <f t="shared" si="1"/>
        <v>8.8888888888888928</v>
      </c>
      <c r="R14" s="51">
        <f t="shared" si="1"/>
        <v>6.4555555555555513</v>
      </c>
      <c r="S14">
        <f t="shared" si="1"/>
        <v>102.73333333333332</v>
      </c>
      <c r="T14" s="51">
        <f t="shared" si="1"/>
        <v>60.925925925925938</v>
      </c>
      <c r="U14">
        <f t="shared" si="1"/>
        <v>111.08571428571427</v>
      </c>
      <c r="V14" s="3">
        <f t="shared" si="1"/>
        <v>67.588888888888889</v>
      </c>
    </row>
    <row r="15" spans="1:22" ht="15" thickBot="1" x14ac:dyDescent="0.4">
      <c r="A15" s="3"/>
      <c r="B15" s="47" t="s">
        <v>48</v>
      </c>
      <c r="C15" s="2">
        <f>SQRT(C14)</f>
        <v>2.3664319132398464</v>
      </c>
      <c r="D15" s="2">
        <f t="shared" ref="D15:V15" si="2">SQRT(D14)</f>
        <v>2.5407785333546</v>
      </c>
      <c r="E15" s="54">
        <f t="shared" si="2"/>
        <v>2.3664319132398464</v>
      </c>
      <c r="F15" s="55">
        <f t="shared" si="2"/>
        <v>2.5407785333546</v>
      </c>
      <c r="G15" s="2">
        <f t="shared" si="2"/>
        <v>3.8715486421958967</v>
      </c>
      <c r="H15" s="44">
        <f t="shared" si="2"/>
        <v>2.98142396999972</v>
      </c>
      <c r="I15" s="2">
        <f t="shared" si="2"/>
        <v>4.6678569910494137</v>
      </c>
      <c r="J15" s="44">
        <f t="shared" si="2"/>
        <v>2.98142396999972</v>
      </c>
      <c r="K15" s="2">
        <f t="shared" si="2"/>
        <v>1.3984117975602031</v>
      </c>
      <c r="L15" s="44">
        <f t="shared" si="2"/>
        <v>1.3984117975602031</v>
      </c>
      <c r="M15" s="2">
        <f t="shared" si="2"/>
        <v>4.0770359603788409</v>
      </c>
      <c r="N15" s="44">
        <f t="shared" si="2"/>
        <v>4.7246399039738707</v>
      </c>
      <c r="O15" s="2">
        <f t="shared" si="2"/>
        <v>1.3984117975602031</v>
      </c>
      <c r="P15" s="44">
        <f t="shared" si="2"/>
        <v>0</v>
      </c>
      <c r="Q15" s="2">
        <f t="shared" si="2"/>
        <v>2.98142396999972</v>
      </c>
      <c r="R15" s="44">
        <f t="shared" si="2"/>
        <v>2.5407785333546</v>
      </c>
      <c r="S15" s="2">
        <f t="shared" si="2"/>
        <v>10.135745326976863</v>
      </c>
      <c r="T15" s="44">
        <f t="shared" si="2"/>
        <v>7.8055061287482141</v>
      </c>
      <c r="U15" s="2">
        <f t="shared" si="2"/>
        <v>10.539720787844157</v>
      </c>
      <c r="V15" s="21">
        <f t="shared" si="2"/>
        <v>8.2212461883153019</v>
      </c>
    </row>
    <row r="16" spans="1:22" x14ac:dyDescent="0.35">
      <c r="Q16" s="56"/>
    </row>
  </sheetData>
  <mergeCells count="11">
    <mergeCell ref="B9:B10"/>
    <mergeCell ref="C9:D9"/>
    <mergeCell ref="G9:H9"/>
    <mergeCell ref="M9:N9"/>
    <mergeCell ref="O9:P9"/>
    <mergeCell ref="Q9:R9"/>
    <mergeCell ref="E9:F9"/>
    <mergeCell ref="U9:V9"/>
    <mergeCell ref="S9:T9"/>
    <mergeCell ref="I9:J9"/>
    <mergeCell ref="K9:L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872C-99EC-40B1-8C1D-3D46D190132D}">
  <dimension ref="A1:K4"/>
  <sheetViews>
    <sheetView workbookViewId="0">
      <selection activeCell="K4" sqref="K4"/>
    </sheetView>
  </sheetViews>
  <sheetFormatPr defaultRowHeight="14.5" x14ac:dyDescent="0.35"/>
  <cols>
    <col min="1" max="1" width="28.7265625" bestFit="1" customWidth="1"/>
    <col min="2" max="2" width="9.6328125" bestFit="1" customWidth="1"/>
    <col min="3" max="3" width="12.08984375" bestFit="1" customWidth="1"/>
    <col min="4" max="4" width="17.1796875" bestFit="1" customWidth="1"/>
    <col min="5" max="5" width="8.81640625" bestFit="1" customWidth="1"/>
    <col min="6" max="6" width="10.81640625" bestFit="1" customWidth="1"/>
    <col min="7" max="7" width="13.81640625" bestFit="1" customWidth="1"/>
    <col min="8" max="8" width="8.26953125" customWidth="1"/>
    <col min="9" max="9" width="15.6328125" bestFit="1" customWidth="1"/>
    <col min="10" max="10" width="15.26953125" bestFit="1" customWidth="1"/>
  </cols>
  <sheetData>
    <row r="1" spans="1:11" x14ac:dyDescent="0.35">
      <c r="A1" t="s">
        <v>43</v>
      </c>
      <c r="B1" t="s">
        <v>2</v>
      </c>
      <c r="C1" t="s">
        <v>50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52</v>
      </c>
      <c r="K1" t="s">
        <v>49</v>
      </c>
    </row>
    <row r="2" spans="1:11" x14ac:dyDescent="0.35">
      <c r="A2" t="s">
        <v>54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540</v>
      </c>
      <c r="K2">
        <v>630</v>
      </c>
    </row>
    <row r="3" spans="1:11" x14ac:dyDescent="0.35">
      <c r="A3" t="s">
        <v>55</v>
      </c>
      <c r="B3">
        <v>0.93333333333333335</v>
      </c>
      <c r="C3">
        <v>0.93333333333333335</v>
      </c>
      <c r="D3">
        <v>0.78888888888888886</v>
      </c>
      <c r="E3">
        <v>0.58888888888888891</v>
      </c>
      <c r="F3">
        <v>0.97777777777777775</v>
      </c>
      <c r="G3">
        <v>0.24444444444444444</v>
      </c>
      <c r="H3">
        <v>0.97777777777777775</v>
      </c>
      <c r="I3">
        <v>0.88888888888888884</v>
      </c>
      <c r="J3">
        <v>0.74444444444444446</v>
      </c>
      <c r="K3">
        <v>0.77142857142857146</v>
      </c>
    </row>
    <row r="4" spans="1:11" x14ac:dyDescent="0.35">
      <c r="A4" t="s">
        <v>56</v>
      </c>
      <c r="B4">
        <v>0.92222222222222228</v>
      </c>
      <c r="C4">
        <v>0.92222222222222228</v>
      </c>
      <c r="D4">
        <v>0.88888888888888884</v>
      </c>
      <c r="E4">
        <v>0.88888888888888884</v>
      </c>
      <c r="F4">
        <v>0.97777777777777775</v>
      </c>
      <c r="G4">
        <v>0.5444444444444444</v>
      </c>
      <c r="H4">
        <v>1</v>
      </c>
      <c r="I4">
        <v>0.92222222222222228</v>
      </c>
      <c r="J4">
        <v>0.87037037037037035</v>
      </c>
      <c r="K4">
        <v>0.87777777777777777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2024-03-28T16:37:19Z</dcterms:created>
  <dcterms:modified xsi:type="dcterms:W3CDTF">2024-04-26T17:00:15Z</dcterms:modified>
</cp:coreProperties>
</file>