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athQA/"/>
    </mc:Choice>
  </mc:AlternateContent>
  <xr:revisionPtr revIDLastSave="730" documentId="11_AD6BFDCE8F79A8D366075C52F3B0E2B365EBFA1B" xr6:coauthVersionLast="47" xr6:coauthVersionMax="47" xr10:uidLastSave="{3C3201D8-692D-4D60-A320-3C815DC67421}"/>
  <bookViews>
    <workbookView xWindow="-110" yWindow="-110" windowWidth="19420" windowHeight="10420" xr2:uid="{00000000-000D-0000-FFFF-FFFF00000000}"/>
  </bookViews>
  <sheets>
    <sheet name="General Analysis" sheetId="1" r:id="rId1"/>
    <sheet name="Binomial Distribution" sheetId="3" r:id="rId2"/>
    <sheet name="BINOMIAL DI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G15" i="3"/>
  <c r="K15" i="3"/>
  <c r="O12" i="3"/>
  <c r="O13" i="3" s="1"/>
  <c r="N12" i="3"/>
  <c r="N14" i="3" s="1"/>
  <c r="N15" i="3" s="1"/>
  <c r="M12" i="3"/>
  <c r="M14" i="3" s="1"/>
  <c r="M15" i="3" s="1"/>
  <c r="L12" i="3"/>
  <c r="L14" i="3" s="1"/>
  <c r="L15" i="3" s="1"/>
  <c r="K12" i="3"/>
  <c r="K14" i="3" s="1"/>
  <c r="J12" i="3"/>
  <c r="J14" i="3" s="1"/>
  <c r="J15" i="3" s="1"/>
  <c r="I12" i="3"/>
  <c r="I14" i="3" s="1"/>
  <c r="I15" i="3" s="1"/>
  <c r="H12" i="3"/>
  <c r="H14" i="3" s="1"/>
  <c r="H15" i="3" s="1"/>
  <c r="G12" i="3"/>
  <c r="G14" i="3" s="1"/>
  <c r="F12" i="3"/>
  <c r="F14" i="3" s="1"/>
  <c r="F15" i="3" s="1"/>
  <c r="E12" i="3"/>
  <c r="E14" i="3" s="1"/>
  <c r="E15" i="3" s="1"/>
  <c r="D12" i="3"/>
  <c r="D14" i="3" s="1"/>
  <c r="D15" i="3" s="1"/>
  <c r="C12" i="3"/>
  <c r="C14" i="3" s="1"/>
  <c r="B11" i="3"/>
  <c r="J22" i="1"/>
  <c r="I22" i="1"/>
  <c r="G14" i="1"/>
  <c r="G12" i="1"/>
  <c r="H3" i="1"/>
  <c r="H4" i="1"/>
  <c r="H5" i="1"/>
  <c r="G15" i="1" s="1"/>
  <c r="H6" i="1"/>
  <c r="G16" i="1" s="1"/>
  <c r="H7" i="1"/>
  <c r="H2" i="1"/>
  <c r="G3" i="1"/>
  <c r="G13" i="1" s="1"/>
  <c r="G4" i="1"/>
  <c r="G5" i="1"/>
  <c r="G6" i="1"/>
  <c r="G7" i="1"/>
  <c r="G17" i="1" s="1"/>
  <c r="G2" i="1"/>
  <c r="B8" i="1"/>
  <c r="E8" i="1"/>
  <c r="I8" i="1"/>
  <c r="D8" i="1"/>
  <c r="H8" i="1" s="1"/>
  <c r="F8" i="1"/>
  <c r="J8" i="1"/>
  <c r="C8" i="1"/>
  <c r="G8" i="1" s="1"/>
  <c r="G13" i="3" l="1"/>
  <c r="N13" i="3"/>
  <c r="J13" i="3"/>
  <c r="F13" i="3"/>
  <c r="O14" i="3"/>
  <c r="O15" i="3" s="1"/>
  <c r="C13" i="3"/>
  <c r="M13" i="3"/>
  <c r="I13" i="3"/>
  <c r="E13" i="3"/>
  <c r="K13" i="3"/>
  <c r="B12" i="3"/>
  <c r="B14" i="3" s="1"/>
  <c r="B15" i="3" s="1"/>
  <c r="D13" i="3"/>
  <c r="L13" i="3"/>
  <c r="H13" i="3"/>
  <c r="H12" i="1"/>
  <c r="G18" i="1"/>
  <c r="B13" i="3" l="1"/>
</calcChain>
</file>

<file path=xl/sharedStrings.xml><?xml version="1.0" encoding="utf-8"?>
<sst xmlns="http://schemas.openxmlformats.org/spreadsheetml/2006/main" count="109" uniqueCount="45">
  <si>
    <t>Sub-Branch</t>
  </si>
  <si>
    <t>UnansweredQuestionsGPT-3.5</t>
  </si>
  <si>
    <t>UnansweredQuestionsGPT-4</t>
  </si>
  <si>
    <t>Gain</t>
  </si>
  <si>
    <t>General</t>
  </si>
  <si>
    <t>Geometry</t>
  </si>
  <si>
    <t>Other</t>
  </si>
  <si>
    <t>Physics</t>
  </si>
  <si>
    <t>Probability</t>
  </si>
  <si>
    <t>Total</t>
  </si>
  <si>
    <t>Correct Answers GPT-3.5 (%)</t>
  </si>
  <si>
    <t>Correct Answers GPT-4</t>
  </si>
  <si>
    <t>Correct Answers GPT-3.5</t>
  </si>
  <si>
    <t>Incorrect Answers GPT-3.5</t>
  </si>
  <si>
    <t>Incorrect Answers GPT-4</t>
  </si>
  <si>
    <t>Correct Answers GPT-4 (%)</t>
  </si>
  <si>
    <t>Total Questions per Subbranch</t>
  </si>
  <si>
    <t>Performance Gain per Sub-Branch (%)</t>
  </si>
  <si>
    <t>Total Performance Gain (%)</t>
  </si>
  <si>
    <t>Average</t>
  </si>
  <si>
    <t>Number of Correct Answers</t>
  </si>
  <si>
    <t>Gain and Probability</t>
  </si>
  <si>
    <t>Sub-Branch Name</t>
  </si>
  <si>
    <t>Best Sub-Branch GPT-3.5</t>
  </si>
  <si>
    <t>Best Sub-Branch GPT-4</t>
  </si>
  <si>
    <t>Worst Sub-Branch GPT-3.5</t>
  </si>
  <si>
    <t>Worst Sub-Branch GPT-4</t>
  </si>
  <si>
    <t>Other and Physics</t>
  </si>
  <si>
    <t xml:space="preserve">Number of Unanswered Questions </t>
  </si>
  <si>
    <t>GPT-3.5</t>
  </si>
  <si>
    <t>GPT-4</t>
  </si>
  <si>
    <t>Gain, General, Other and Physics</t>
  </si>
  <si>
    <t xml:space="preserve">Sub-Branch w/ most Unan. Questions </t>
  </si>
  <si>
    <t>24 each</t>
  </si>
  <si>
    <t>1 each</t>
  </si>
  <si>
    <t>n</t>
  </si>
  <si>
    <t>All</t>
  </si>
  <si>
    <t>p (for GPT-3.5)</t>
  </si>
  <si>
    <t>p (for GPT-4)</t>
  </si>
  <si>
    <t>Binomial Distribution Parameters</t>
  </si>
  <si>
    <t>𝑛</t>
  </si>
  <si>
    <t>𝑝</t>
  </si>
  <si>
    <t>𝑚𝑒𝑎𝑛 (𝜇)</t>
  </si>
  <si>
    <t>𝑣𝑎𝑟𝑖𝑎𝑛𝑐𝑒 (𝜎^2)</t>
  </si>
  <si>
    <t>𝑠𝑡𝑎𝑛𝑑𝑎𝑟𝑑 𝑑𝑒𝑣𝑖𝑎𝑡𝑖𝑜𝑛 (𝜎)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</si>
</sst>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0" fillId="0" borderId="0" xfId="0" applyNumberFormat="1"/>
    <xf numFmtId="9" fontId="1" fillId="0" borderId="1" xfId="1" applyFont="1" applyBorder="1" applyAlignment="1">
      <alignment horizontal="center"/>
    </xf>
    <xf numFmtId="9" fontId="0" fillId="0" borderId="0" xfId="1" applyFont="1"/>
    <xf numFmtId="10" fontId="0" fillId="0" borderId="1" xfId="0" applyNumberFormat="1" applyBorder="1"/>
    <xf numFmtId="10" fontId="1" fillId="0" borderId="5" xfId="0" applyNumberFormat="1" applyFont="1" applyBorder="1"/>
    <xf numFmtId="0" fontId="1" fillId="0" borderId="4" xfId="0" applyFont="1" applyBorder="1"/>
    <xf numFmtId="0" fontId="0" fillId="0" borderId="8" xfId="0" applyBorder="1"/>
    <xf numFmtId="9" fontId="0" fillId="0" borderId="1" xfId="1" applyFont="1" applyBorder="1"/>
    <xf numFmtId="0" fontId="0" fillId="0" borderId="1" xfId="0" applyBorder="1"/>
    <xf numFmtId="9" fontId="1" fillId="0" borderId="2" xfId="1" applyFont="1" applyBorder="1" applyAlignment="1">
      <alignment horizontal="center" vertical="center"/>
    </xf>
    <xf numFmtId="0" fontId="0" fillId="0" borderId="9" xfId="0" applyBorder="1"/>
    <xf numFmtId="0" fontId="1" fillId="0" borderId="4" xfId="0" applyFont="1" applyBorder="1" applyAlignment="1">
      <alignment horizontal="center" vertical="center"/>
    </xf>
    <xf numFmtId="9" fontId="1" fillId="0" borderId="11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9" fontId="1" fillId="0" borderId="13" xfId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14" xfId="0" applyBorder="1"/>
    <xf numFmtId="0" fontId="0" fillId="0" borderId="15" xfId="0" applyBorder="1"/>
    <xf numFmtId="9" fontId="1" fillId="0" borderId="16" xfId="1" applyFont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/>
    <xf numFmtId="9" fontId="0" fillId="0" borderId="12" xfId="1" applyFont="1" applyBorder="1"/>
    <xf numFmtId="0" fontId="1" fillId="0" borderId="7" xfId="0" applyFont="1" applyBorder="1" applyAlignment="1">
      <alignment horizontal="center"/>
    </xf>
    <xf numFmtId="0" fontId="0" fillId="0" borderId="6" xfId="0" applyBorder="1"/>
    <xf numFmtId="0" fontId="0" fillId="0" borderId="5" xfId="0" applyBorder="1"/>
    <xf numFmtId="9" fontId="0" fillId="0" borderId="4" xfId="1" applyFont="1" applyBorder="1"/>
    <xf numFmtId="9" fontId="1" fillId="0" borderId="8" xfId="1" applyFont="1" applyBorder="1" applyAlignment="1">
      <alignment horizontal="center" vertical="center"/>
    </xf>
    <xf numFmtId="9" fontId="1" fillId="0" borderId="9" xfId="1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2" xfId="0" applyBorder="1"/>
    <xf numFmtId="0" fontId="1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Border="1"/>
    <xf numFmtId="9" fontId="0" fillId="0" borderId="0" xfId="1" applyFont="1" applyBorder="1"/>
    <xf numFmtId="164" fontId="0" fillId="0" borderId="0" xfId="0" applyNumberFormat="1"/>
    <xf numFmtId="164" fontId="0" fillId="0" borderId="1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17" xfId="0" applyNumberFormat="1" applyBorder="1"/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0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3877E"/>
      <color rgb="FF68B4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</a:t>
            </a:r>
            <a:r>
              <a:rPr lang="en-US" baseline="0"/>
              <a:t> per Sub-Branch for the MathQA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Analysis'!$A$2:$A$7</c:f>
              <c:strCache>
                <c:ptCount val="6"/>
                <c:pt idx="0">
                  <c:v>Gain</c:v>
                </c:pt>
                <c:pt idx="1">
                  <c:v>General</c:v>
                </c:pt>
                <c:pt idx="2">
                  <c:v>Geometry</c:v>
                </c:pt>
                <c:pt idx="3">
                  <c:v>Other</c:v>
                </c:pt>
                <c:pt idx="4">
                  <c:v>Physics</c:v>
                </c:pt>
                <c:pt idx="5">
                  <c:v>Probability</c:v>
                </c:pt>
              </c:strCache>
            </c:strRef>
          </c:cat>
          <c:val>
            <c:numRef>
              <c:f>'General Analysis'!$C$2:$C$7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2-4E9E-8542-A911E91502C3}"/>
            </c:ext>
          </c:extLst>
        </c:ser>
        <c:ser>
          <c:idx val="2"/>
          <c:order val="2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Analysis'!$A$2:$A$7</c:f>
              <c:strCache>
                <c:ptCount val="6"/>
                <c:pt idx="0">
                  <c:v>Gain</c:v>
                </c:pt>
                <c:pt idx="1">
                  <c:v>General</c:v>
                </c:pt>
                <c:pt idx="2">
                  <c:v>Geometry</c:v>
                </c:pt>
                <c:pt idx="3">
                  <c:v>Other</c:v>
                </c:pt>
                <c:pt idx="4">
                  <c:v>Physics</c:v>
                </c:pt>
                <c:pt idx="5">
                  <c:v>Probability</c:v>
                </c:pt>
              </c:strCache>
            </c:strRef>
          </c:cat>
          <c:val>
            <c:numRef>
              <c:f>'General Analysis'!$D$2:$D$7</c:f>
              <c:numCache>
                <c:formatCode>General</c:formatCode>
                <c:ptCount val="6"/>
                <c:pt idx="0">
                  <c:v>34</c:v>
                </c:pt>
                <c:pt idx="1">
                  <c:v>30</c:v>
                </c:pt>
                <c:pt idx="2">
                  <c:v>36</c:v>
                </c:pt>
                <c:pt idx="3">
                  <c:v>36</c:v>
                </c:pt>
                <c:pt idx="4">
                  <c:v>31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2-4E9E-8542-A911E91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48639"/>
        <c:axId val="102059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'General Analysis'!$B$1</c15:sqref>
                        </c15:formulaRef>
                      </c:ext>
                    </c:extLst>
                    <c:strCache>
                      <c:ptCount val="1"/>
                      <c:pt idx="0">
                        <c:v>Total Questions per Subbranch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'General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Gain</c:v>
                      </c:pt>
                      <c:pt idx="1">
                        <c:v>General</c:v>
                      </c:pt>
                      <c:pt idx="2">
                        <c:v>Geometry</c:v>
                      </c:pt>
                      <c:pt idx="3">
                        <c:v>Other</c:v>
                      </c:pt>
                      <c:pt idx="4">
                        <c:v>Physics</c:v>
                      </c:pt>
                      <c:pt idx="5">
                        <c:v>Probability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'General Analysis'!$B$2:$B$7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90</c:v>
                      </c:pt>
                      <c:pt idx="2">
                        <c:v>90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32-4E9E-8542-A911E91502C3}"/>
                  </c:ext>
                </c:extLst>
              </c15:ser>
            </c15:filteredBarSeries>
          </c:ext>
        </c:extLst>
      </c:barChart>
      <c:catAx>
        <c:axId val="1020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9199"/>
        <c:crosses val="autoZero"/>
        <c:auto val="1"/>
        <c:lblAlgn val="ctr"/>
        <c:lblOffset val="100"/>
        <c:noMultiLvlLbl val="0"/>
      </c:catAx>
      <c:valAx>
        <c:axId val="1020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</xdr:row>
      <xdr:rowOff>60325</xdr:rowOff>
    </xdr:from>
    <xdr:to>
      <xdr:col>4</xdr:col>
      <xdr:colOff>196849</xdr:colOff>
      <xdr:row>24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2CD83-694A-5FAD-A27F-04CAD669C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10</xdr:col>
      <xdr:colOff>203200</xdr:colOff>
      <xdr:row>7</xdr:row>
      <xdr:rowOff>31750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2506647-29D2-42AD-8A3F-A72BF3AB9DCB}"/>
                </a:ext>
              </a:extLst>
            </xdr:cNvPr>
            <xdr:cNvSpPr txBox="1"/>
          </xdr:nvSpPr>
          <xdr:spPr>
            <a:xfrm>
              <a:off x="190500" y="114300"/>
              <a:ext cx="750570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2506647-29D2-42AD-8A3F-A72BF3AB9DCB}"/>
                </a:ext>
              </a:extLst>
            </xdr:cNvPr>
            <xdr:cNvSpPr txBox="1"/>
          </xdr:nvSpPr>
          <xdr:spPr>
            <a:xfrm>
              <a:off x="190500" y="114300"/>
              <a:ext cx="750570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D1" workbookViewId="0">
      <selection activeCell="H12" sqref="H12"/>
    </sheetView>
  </sheetViews>
  <sheetFormatPr defaultRowHeight="14.5" x14ac:dyDescent="0.35"/>
  <cols>
    <col min="1" max="1" width="10.36328125" bestFit="1" customWidth="1"/>
    <col min="2" max="2" width="30.26953125" bestFit="1" customWidth="1"/>
    <col min="3" max="3" width="21.81640625" bestFit="1" customWidth="1"/>
    <col min="4" max="4" width="20.1796875" bestFit="1" customWidth="1"/>
    <col min="5" max="5" width="23.1796875" bestFit="1" customWidth="1"/>
    <col min="6" max="6" width="21.6328125" bestFit="1" customWidth="1"/>
    <col min="7" max="7" width="32.7265625" style="4" bestFit="1" customWidth="1"/>
    <col min="8" max="8" width="25" style="6" customWidth="1"/>
    <col min="9" max="9" width="33.08984375" bestFit="1" customWidth="1"/>
    <col min="10" max="10" width="30.54296875" bestFit="1" customWidth="1"/>
  </cols>
  <sheetData>
    <row r="1" spans="1:10" s="1" customFormat="1" ht="15" thickBot="1" x14ac:dyDescent="0.4">
      <c r="A1" s="2" t="s">
        <v>0</v>
      </c>
      <c r="B1" s="2" t="s">
        <v>16</v>
      </c>
      <c r="C1" s="2" t="s">
        <v>12</v>
      </c>
      <c r="D1" s="2" t="s">
        <v>11</v>
      </c>
      <c r="E1" s="2" t="s">
        <v>13</v>
      </c>
      <c r="F1" s="2" t="s">
        <v>14</v>
      </c>
      <c r="G1" s="3" t="s">
        <v>10</v>
      </c>
      <c r="H1" s="5" t="s">
        <v>15</v>
      </c>
      <c r="I1" s="2" t="s">
        <v>1</v>
      </c>
      <c r="J1" s="30" t="s">
        <v>2</v>
      </c>
    </row>
    <row r="2" spans="1:10" x14ac:dyDescent="0.35">
      <c r="A2" t="s">
        <v>3</v>
      </c>
      <c r="B2">
        <v>90</v>
      </c>
      <c r="C2">
        <v>24</v>
      </c>
      <c r="D2">
        <v>34</v>
      </c>
      <c r="E2">
        <v>66</v>
      </c>
      <c r="F2">
        <v>56</v>
      </c>
      <c r="G2" s="52">
        <f>(C2/B2)</f>
        <v>0.26666666666666666</v>
      </c>
      <c r="H2" s="6">
        <f>(D2/B2)</f>
        <v>0.37777777777777777</v>
      </c>
      <c r="I2">
        <v>1</v>
      </c>
      <c r="J2" s="31">
        <v>2</v>
      </c>
    </row>
    <row r="3" spans="1:10" x14ac:dyDescent="0.35">
      <c r="A3" t="s">
        <v>4</v>
      </c>
      <c r="B3">
        <v>90</v>
      </c>
      <c r="C3">
        <v>22</v>
      </c>
      <c r="D3">
        <v>30</v>
      </c>
      <c r="E3">
        <v>68</v>
      </c>
      <c r="F3">
        <v>60</v>
      </c>
      <c r="G3" s="52">
        <f t="shared" ref="G3:G8" si="0">(C3/B3)</f>
        <v>0.24444444444444444</v>
      </c>
      <c r="H3" s="6">
        <f t="shared" ref="H3:H8" si="1">(D3/B3)</f>
        <v>0.33333333333333331</v>
      </c>
      <c r="I3">
        <v>1</v>
      </c>
      <c r="J3" s="31">
        <v>0</v>
      </c>
    </row>
    <row r="4" spans="1:10" x14ac:dyDescent="0.35">
      <c r="A4" t="s">
        <v>5</v>
      </c>
      <c r="B4">
        <v>90</v>
      </c>
      <c r="C4">
        <v>22</v>
      </c>
      <c r="D4">
        <v>36</v>
      </c>
      <c r="E4">
        <v>68</v>
      </c>
      <c r="F4">
        <v>54</v>
      </c>
      <c r="G4" s="52">
        <f t="shared" si="0"/>
        <v>0.24444444444444444</v>
      </c>
      <c r="H4" s="6">
        <f t="shared" si="1"/>
        <v>0.4</v>
      </c>
      <c r="I4">
        <v>0</v>
      </c>
      <c r="J4" s="31">
        <v>2</v>
      </c>
    </row>
    <row r="5" spans="1:10" x14ac:dyDescent="0.35">
      <c r="A5" t="s">
        <v>6</v>
      </c>
      <c r="B5">
        <v>90</v>
      </c>
      <c r="C5">
        <v>20</v>
      </c>
      <c r="D5">
        <v>36</v>
      </c>
      <c r="E5">
        <v>70</v>
      </c>
      <c r="F5">
        <v>54</v>
      </c>
      <c r="G5" s="52">
        <f t="shared" si="0"/>
        <v>0.22222222222222221</v>
      </c>
      <c r="H5" s="6">
        <f t="shared" si="1"/>
        <v>0.4</v>
      </c>
      <c r="I5">
        <v>1</v>
      </c>
      <c r="J5" s="31">
        <v>0</v>
      </c>
    </row>
    <row r="6" spans="1:10" x14ac:dyDescent="0.35">
      <c r="A6" t="s">
        <v>7</v>
      </c>
      <c r="B6">
        <v>90</v>
      </c>
      <c r="C6">
        <v>20</v>
      </c>
      <c r="D6">
        <v>31</v>
      </c>
      <c r="E6">
        <v>70</v>
      </c>
      <c r="F6">
        <v>59</v>
      </c>
      <c r="G6" s="52">
        <f t="shared" si="0"/>
        <v>0.22222222222222221</v>
      </c>
      <c r="H6" s="6">
        <f t="shared" si="1"/>
        <v>0.34444444444444444</v>
      </c>
      <c r="I6">
        <v>1</v>
      </c>
      <c r="J6" s="31">
        <v>0</v>
      </c>
    </row>
    <row r="7" spans="1:10" ht="15" thickBot="1" x14ac:dyDescent="0.4">
      <c r="A7" t="s">
        <v>8</v>
      </c>
      <c r="B7">
        <v>90</v>
      </c>
      <c r="C7">
        <v>24</v>
      </c>
      <c r="D7">
        <v>31</v>
      </c>
      <c r="E7">
        <v>66</v>
      </c>
      <c r="F7">
        <v>59</v>
      </c>
      <c r="G7" s="53">
        <f t="shared" si="0"/>
        <v>0.26666666666666666</v>
      </c>
      <c r="H7" s="11">
        <f t="shared" si="1"/>
        <v>0.34444444444444444</v>
      </c>
      <c r="I7">
        <v>0</v>
      </c>
      <c r="J7" s="31">
        <v>3</v>
      </c>
    </row>
    <row r="8" spans="1:10" ht="15" thickBot="1" x14ac:dyDescent="0.4">
      <c r="A8" s="26" t="s">
        <v>9</v>
      </c>
      <c r="B8" s="27">
        <f>SUM(B2:B7)</f>
        <v>540</v>
      </c>
      <c r="C8" s="28">
        <f>SUM(C2:C7)</f>
        <v>132</v>
      </c>
      <c r="D8" s="28">
        <f>SUM(D2:D7)</f>
        <v>198</v>
      </c>
      <c r="E8" s="28">
        <f>SUM(E2:E7)</f>
        <v>408</v>
      </c>
      <c r="F8" s="28">
        <f>SUM(F2:F7)</f>
        <v>342</v>
      </c>
      <c r="G8" s="54">
        <f t="shared" si="0"/>
        <v>0.24444444444444444</v>
      </c>
      <c r="H8" s="29">
        <f t="shared" si="1"/>
        <v>0.36666666666666664</v>
      </c>
      <c r="I8" s="28">
        <f>SUM(I2:I7)</f>
        <v>4</v>
      </c>
      <c r="J8" s="32">
        <f t="shared" ref="J8" si="2">SUM(J2:J7)</f>
        <v>7</v>
      </c>
    </row>
    <row r="10" spans="1:10" ht="15" thickBot="1" x14ac:dyDescent="0.4">
      <c r="F10" s="12"/>
      <c r="G10" s="7"/>
    </row>
    <row r="11" spans="1:10" ht="15" thickBot="1" x14ac:dyDescent="0.4">
      <c r="F11" s="9" t="s">
        <v>0</v>
      </c>
      <c r="G11" s="8" t="s">
        <v>17</v>
      </c>
      <c r="H11" s="13" t="s">
        <v>18</v>
      </c>
    </row>
    <row r="12" spans="1:10" ht="15" thickBot="1" x14ac:dyDescent="0.4">
      <c r="F12" s="10" t="s">
        <v>3</v>
      </c>
      <c r="G12" s="55">
        <f>(H2-G2)/G2</f>
        <v>0.41666666666666663</v>
      </c>
      <c r="H12" s="63">
        <f>(H8-G8)/G8</f>
        <v>0.49999999999999994</v>
      </c>
    </row>
    <row r="13" spans="1:10" ht="15" thickBot="1" x14ac:dyDescent="0.4">
      <c r="F13" s="10" t="s">
        <v>4</v>
      </c>
      <c r="G13" s="55">
        <f t="shared" ref="G13:G17" si="3">(H3-G3)/G3</f>
        <v>0.36363636363636359</v>
      </c>
    </row>
    <row r="14" spans="1:10" ht="15" thickBot="1" x14ac:dyDescent="0.4">
      <c r="F14" s="10" t="s">
        <v>5</v>
      </c>
      <c r="G14" s="55">
        <f t="shared" si="3"/>
        <v>0.63636363636363646</v>
      </c>
      <c r="H14" s="17"/>
      <c r="I14" s="19" t="s">
        <v>22</v>
      </c>
      <c r="J14" s="20" t="s">
        <v>20</v>
      </c>
    </row>
    <row r="15" spans="1:10" x14ac:dyDescent="0.35">
      <c r="F15" s="10" t="s">
        <v>6</v>
      </c>
      <c r="G15" s="55">
        <f t="shared" si="3"/>
        <v>0.80000000000000016</v>
      </c>
      <c r="H15" s="16" t="s">
        <v>23</v>
      </c>
      <c r="I15" s="22" t="s">
        <v>21</v>
      </c>
      <c r="J15" s="37" t="s">
        <v>33</v>
      </c>
    </row>
    <row r="16" spans="1:10" ht="15" thickBot="1" x14ac:dyDescent="0.4">
      <c r="F16" s="10" t="s">
        <v>7</v>
      </c>
      <c r="G16" s="55">
        <f t="shared" si="3"/>
        <v>0.55000000000000004</v>
      </c>
      <c r="H16" s="18" t="s">
        <v>24</v>
      </c>
      <c r="I16" s="12" t="s">
        <v>6</v>
      </c>
      <c r="J16" s="21">
        <v>36</v>
      </c>
    </row>
    <row r="17" spans="2:10" ht="15" thickBot="1" x14ac:dyDescent="0.4">
      <c r="F17" s="14" t="s">
        <v>8</v>
      </c>
      <c r="G17" s="56">
        <f t="shared" si="3"/>
        <v>0.29166666666666669</v>
      </c>
      <c r="H17" s="24" t="s">
        <v>25</v>
      </c>
      <c r="I17" t="s">
        <v>27</v>
      </c>
      <c r="J17" s="23">
        <v>20</v>
      </c>
    </row>
    <row r="18" spans="2:10" ht="15" thickBot="1" x14ac:dyDescent="0.4">
      <c r="F18" s="15" t="s">
        <v>19</v>
      </c>
      <c r="G18" s="57">
        <f>AVERAGE(G12:G17)</f>
        <v>0.50972222222222219</v>
      </c>
      <c r="H18" s="25" t="s">
        <v>26</v>
      </c>
      <c r="I18" s="12" t="s">
        <v>4</v>
      </c>
      <c r="J18" s="21">
        <v>30</v>
      </c>
    </row>
    <row r="19" spans="2:10" ht="15" thickBot="1" x14ac:dyDescent="0.4"/>
    <row r="20" spans="2:10" ht="15" thickBot="1" x14ac:dyDescent="0.4">
      <c r="H20" s="33"/>
      <c r="I20" s="19" t="s">
        <v>32</v>
      </c>
      <c r="J20" s="20" t="s">
        <v>28</v>
      </c>
    </row>
    <row r="21" spans="2:10" x14ac:dyDescent="0.35">
      <c r="H21" s="34" t="s">
        <v>29</v>
      </c>
      <c r="I21" t="s">
        <v>31</v>
      </c>
      <c r="J21" s="36" t="s">
        <v>34</v>
      </c>
    </row>
    <row r="22" spans="2:10" ht="15" thickBot="1" x14ac:dyDescent="0.4">
      <c r="H22" s="35" t="s">
        <v>30</v>
      </c>
      <c r="I22" s="12" t="str">
        <f>INDEX(A2:A7, MATCH(MAX(J2:J7), J2:J7, 0))</f>
        <v>Probability</v>
      </c>
      <c r="J22" s="21">
        <f>MAX(J2:J7)</f>
        <v>3</v>
      </c>
    </row>
    <row r="27" spans="2:10" x14ac:dyDescent="0.35">
      <c r="B27" s="46"/>
      <c r="C27" s="46"/>
      <c r="D27" s="46"/>
      <c r="E27" s="46"/>
      <c r="F27" s="46"/>
      <c r="G27" s="46"/>
      <c r="H27" s="49"/>
      <c r="I27" s="46"/>
    </row>
    <row r="28" spans="2:10" x14ac:dyDescent="0.35">
      <c r="B28" s="40"/>
      <c r="G28"/>
      <c r="H28" s="50"/>
    </row>
    <row r="29" spans="2:10" x14ac:dyDescent="0.35">
      <c r="B29" s="40"/>
      <c r="G29"/>
      <c r="H29" s="50"/>
    </row>
    <row r="30" spans="2:10" x14ac:dyDescent="0.35">
      <c r="B30" s="40"/>
      <c r="G30"/>
      <c r="H30" s="50"/>
    </row>
    <row r="31" spans="2:10" x14ac:dyDescent="0.35">
      <c r="H31" s="51"/>
    </row>
    <row r="32" spans="2:10" x14ac:dyDescent="0.35">
      <c r="H32" s="5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893F-A5E2-474B-9F72-94CC5655B384}">
  <dimension ref="A8:O40"/>
  <sheetViews>
    <sheetView topLeftCell="A22" workbookViewId="0">
      <selection activeCell="A26" sqref="A26:G40"/>
    </sheetView>
  </sheetViews>
  <sheetFormatPr defaultRowHeight="14.5" x14ac:dyDescent="0.35"/>
  <cols>
    <col min="1" max="1" width="28.7265625" bestFit="1" customWidth="1"/>
    <col min="7" max="7" width="21.54296875" bestFit="1" customWidth="1"/>
  </cols>
  <sheetData>
    <row r="8" spans="1:15" ht="15" thickBot="1" x14ac:dyDescent="0.4">
      <c r="D8" s="12"/>
    </row>
    <row r="9" spans="1:15" x14ac:dyDescent="0.35">
      <c r="A9" s="60" t="s">
        <v>39</v>
      </c>
      <c r="B9" s="58" t="s">
        <v>3</v>
      </c>
      <c r="C9" s="62"/>
      <c r="D9" s="58" t="s">
        <v>4</v>
      </c>
      <c r="E9" s="62"/>
      <c r="F9" s="58" t="s">
        <v>5</v>
      </c>
      <c r="G9" s="62"/>
      <c r="H9" s="58" t="s">
        <v>6</v>
      </c>
      <c r="I9" s="62"/>
      <c r="J9" s="58" t="s">
        <v>7</v>
      </c>
      <c r="K9" s="62"/>
      <c r="L9" s="58" t="s">
        <v>8</v>
      </c>
      <c r="M9" s="62"/>
      <c r="N9" s="58" t="s">
        <v>36</v>
      </c>
      <c r="O9" s="59"/>
    </row>
    <row r="10" spans="1:15" ht="15" thickBot="1" x14ac:dyDescent="0.4">
      <c r="A10" s="61"/>
      <c r="B10" s="42" t="s">
        <v>29</v>
      </c>
      <c r="C10" s="45" t="s">
        <v>30</v>
      </c>
      <c r="D10" s="43" t="s">
        <v>29</v>
      </c>
      <c r="E10" s="45" t="s">
        <v>30</v>
      </c>
      <c r="F10" s="43" t="s">
        <v>29</v>
      </c>
      <c r="G10" s="45" t="s">
        <v>30</v>
      </c>
      <c r="H10" s="43" t="s">
        <v>29</v>
      </c>
      <c r="I10" s="45" t="s">
        <v>30</v>
      </c>
      <c r="J10" s="43" t="s">
        <v>29</v>
      </c>
      <c r="K10" s="45" t="s">
        <v>30</v>
      </c>
      <c r="L10" s="43" t="s">
        <v>29</v>
      </c>
      <c r="M10" s="45" t="s">
        <v>30</v>
      </c>
      <c r="N10" s="43" t="s">
        <v>29</v>
      </c>
      <c r="O10" s="44" t="s">
        <v>30</v>
      </c>
    </row>
    <row r="11" spans="1:15" x14ac:dyDescent="0.35">
      <c r="A11" s="41" t="s">
        <v>40</v>
      </c>
      <c r="B11">
        <f>90</f>
        <v>90</v>
      </c>
      <c r="C11" s="38">
        <v>90</v>
      </c>
      <c r="D11">
        <v>90</v>
      </c>
      <c r="E11" s="38">
        <v>90</v>
      </c>
      <c r="F11">
        <v>90</v>
      </c>
      <c r="G11" s="38">
        <v>90</v>
      </c>
      <c r="H11">
        <v>90</v>
      </c>
      <c r="I11" s="38">
        <v>90</v>
      </c>
      <c r="J11">
        <v>90</v>
      </c>
      <c r="K11" s="38">
        <v>90</v>
      </c>
      <c r="L11">
        <v>90</v>
      </c>
      <c r="M11" s="38">
        <v>90</v>
      </c>
      <c r="N11">
        <v>540</v>
      </c>
      <c r="O11" s="31">
        <v>540</v>
      </c>
    </row>
    <row r="12" spans="1:15" x14ac:dyDescent="0.35">
      <c r="A12" s="41" t="s">
        <v>41</v>
      </c>
      <c r="B12">
        <f>'General Analysis'!C2/'Binomial Distribution'!B11</f>
        <v>0.26666666666666666</v>
      </c>
      <c r="C12" s="38">
        <f>'General Analysis'!D2/'Binomial Distribution'!C11</f>
        <v>0.37777777777777777</v>
      </c>
      <c r="D12">
        <f>'General Analysis'!C3/'Binomial Distribution'!D11</f>
        <v>0.24444444444444444</v>
      </c>
      <c r="E12" s="38">
        <f>'General Analysis'!D3/'Binomial Distribution'!E11</f>
        <v>0.33333333333333331</v>
      </c>
      <c r="F12">
        <f>'General Analysis'!C4/'Binomial Distribution'!F11</f>
        <v>0.24444444444444444</v>
      </c>
      <c r="G12" s="38">
        <f>'General Analysis'!D4/'Binomial Distribution'!G11</f>
        <v>0.4</v>
      </c>
      <c r="H12">
        <f>'General Analysis'!C5/'Binomial Distribution'!H11</f>
        <v>0.22222222222222221</v>
      </c>
      <c r="I12" s="38">
        <f>'General Analysis'!D5/'Binomial Distribution'!I11</f>
        <v>0.4</v>
      </c>
      <c r="J12">
        <f>'General Analysis'!C6/'Binomial Distribution'!J11</f>
        <v>0.22222222222222221</v>
      </c>
      <c r="K12" s="38">
        <f>'General Analysis'!D6/'Binomial Distribution'!K11</f>
        <v>0.34444444444444444</v>
      </c>
      <c r="L12">
        <f>'General Analysis'!C7/'Binomial Distribution'!L11</f>
        <v>0.26666666666666666</v>
      </c>
      <c r="M12" s="38">
        <f>'General Analysis'!D7/'Binomial Distribution'!M11</f>
        <v>0.34444444444444444</v>
      </c>
      <c r="N12">
        <f>'General Analysis'!C8/'Binomial Distribution'!N11</f>
        <v>0.24444444444444444</v>
      </c>
      <c r="O12" s="31">
        <f>'General Analysis'!D8/'Binomial Distribution'!O11</f>
        <v>0.36666666666666664</v>
      </c>
    </row>
    <row r="13" spans="1:15" x14ac:dyDescent="0.35">
      <c r="A13" s="41" t="s">
        <v>42</v>
      </c>
      <c r="B13">
        <f>B11*B12</f>
        <v>24</v>
      </c>
      <c r="C13" s="38">
        <f>C11*C12</f>
        <v>34</v>
      </c>
      <c r="D13">
        <f>D11*D12</f>
        <v>22</v>
      </c>
      <c r="E13" s="38">
        <f t="shared" ref="E13:O13" si="0">E11*E12</f>
        <v>30</v>
      </c>
      <c r="F13">
        <f t="shared" si="0"/>
        <v>22</v>
      </c>
      <c r="G13" s="38">
        <f t="shared" si="0"/>
        <v>36</v>
      </c>
      <c r="H13">
        <f t="shared" si="0"/>
        <v>20</v>
      </c>
      <c r="I13" s="38">
        <f t="shared" si="0"/>
        <v>36</v>
      </c>
      <c r="J13">
        <f t="shared" si="0"/>
        <v>20</v>
      </c>
      <c r="K13" s="38">
        <f t="shared" si="0"/>
        <v>31</v>
      </c>
      <c r="L13">
        <f t="shared" si="0"/>
        <v>24</v>
      </c>
      <c r="M13" s="38">
        <f t="shared" si="0"/>
        <v>31</v>
      </c>
      <c r="N13">
        <f t="shared" si="0"/>
        <v>132</v>
      </c>
      <c r="O13" s="31">
        <f t="shared" si="0"/>
        <v>198</v>
      </c>
    </row>
    <row r="14" spans="1:15" x14ac:dyDescent="0.35">
      <c r="A14" s="41" t="s">
        <v>43</v>
      </c>
      <c r="B14">
        <f>B11*B12*(1-B12)</f>
        <v>17.600000000000001</v>
      </c>
      <c r="C14" s="38">
        <f t="shared" ref="C14:O14" si="1">C11*C12*(1-C12)</f>
        <v>21.155555555555555</v>
      </c>
      <c r="D14">
        <f t="shared" si="1"/>
        <v>16.62222222222222</v>
      </c>
      <c r="E14" s="38">
        <f t="shared" si="1"/>
        <v>20.000000000000004</v>
      </c>
      <c r="F14">
        <f t="shared" si="1"/>
        <v>16.62222222222222</v>
      </c>
      <c r="G14" s="38">
        <f t="shared" si="1"/>
        <v>21.599999999999998</v>
      </c>
      <c r="H14">
        <f t="shared" si="1"/>
        <v>15.555555555555555</v>
      </c>
      <c r="I14" s="38">
        <f t="shared" si="1"/>
        <v>21.599999999999998</v>
      </c>
      <c r="J14">
        <f t="shared" si="1"/>
        <v>15.555555555555555</v>
      </c>
      <c r="K14" s="38">
        <f t="shared" si="1"/>
        <v>20.322222222222223</v>
      </c>
      <c r="L14">
        <f t="shared" si="1"/>
        <v>17.600000000000001</v>
      </c>
      <c r="M14" s="38">
        <f t="shared" si="1"/>
        <v>20.322222222222223</v>
      </c>
      <c r="N14">
        <f t="shared" si="1"/>
        <v>99.733333333333334</v>
      </c>
      <c r="O14" s="31">
        <f t="shared" si="1"/>
        <v>125.39999999999999</v>
      </c>
    </row>
    <row r="15" spans="1:15" ht="15" thickBot="1" x14ac:dyDescent="0.4">
      <c r="A15" s="47" t="s">
        <v>44</v>
      </c>
      <c r="B15" s="12">
        <f>SQRT(B14)</f>
        <v>4.1952353926806065</v>
      </c>
      <c r="C15" s="39">
        <f t="shared" ref="C15:O15" si="2">SQRT(C14)</f>
        <v>4.5995168828427575</v>
      </c>
      <c r="D15" s="12">
        <f t="shared" si="2"/>
        <v>4.0770359603788409</v>
      </c>
      <c r="E15" s="39">
        <f t="shared" si="2"/>
        <v>4.4721359549995796</v>
      </c>
      <c r="F15" s="12">
        <f t="shared" si="2"/>
        <v>4.0770359603788409</v>
      </c>
      <c r="G15" s="39">
        <f t="shared" si="2"/>
        <v>4.6475800154489004</v>
      </c>
      <c r="H15" s="12">
        <f t="shared" si="2"/>
        <v>3.9440531887330774</v>
      </c>
      <c r="I15" s="39">
        <f t="shared" si="2"/>
        <v>4.6475800154489004</v>
      </c>
      <c r="J15" s="12">
        <f t="shared" si="2"/>
        <v>3.9440531887330774</v>
      </c>
      <c r="K15" s="39">
        <f t="shared" si="2"/>
        <v>4.508017549014447</v>
      </c>
      <c r="L15" s="12">
        <f t="shared" si="2"/>
        <v>4.1952353926806065</v>
      </c>
      <c r="M15" s="39">
        <f t="shared" si="2"/>
        <v>4.508017549014447</v>
      </c>
      <c r="N15" s="12">
        <f t="shared" si="2"/>
        <v>9.986657765906136</v>
      </c>
      <c r="O15" s="21">
        <f t="shared" si="2"/>
        <v>11.198214143335534</v>
      </c>
    </row>
    <row r="16" spans="1:15" x14ac:dyDescent="0.35">
      <c r="D16" s="48"/>
    </row>
    <row r="17" spans="1:7" x14ac:dyDescent="0.35">
      <c r="A17" s="40"/>
    </row>
    <row r="26" spans="1:7" x14ac:dyDescent="0.35">
      <c r="A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</row>
    <row r="27" spans="1:7" x14ac:dyDescent="0.35">
      <c r="A27" t="s">
        <v>3</v>
      </c>
      <c r="B27" t="s">
        <v>29</v>
      </c>
      <c r="C27">
        <v>90</v>
      </c>
      <c r="D27">
        <v>0.26666666666666666</v>
      </c>
      <c r="E27">
        <v>24</v>
      </c>
      <c r="F27">
        <v>17.600000000000001</v>
      </c>
      <c r="G27">
        <v>4.1952353926806065</v>
      </c>
    </row>
    <row r="28" spans="1:7" x14ac:dyDescent="0.35">
      <c r="B28" t="s">
        <v>30</v>
      </c>
      <c r="C28">
        <v>90</v>
      </c>
      <c r="D28">
        <v>0.37777777777777777</v>
      </c>
      <c r="E28">
        <v>34</v>
      </c>
      <c r="F28">
        <v>21.155555555555555</v>
      </c>
      <c r="G28">
        <v>4.5995168828427575</v>
      </c>
    </row>
    <row r="29" spans="1:7" x14ac:dyDescent="0.35">
      <c r="A29" t="s">
        <v>4</v>
      </c>
      <c r="B29" t="s">
        <v>29</v>
      </c>
      <c r="C29">
        <v>90</v>
      </c>
      <c r="D29">
        <v>0.24444444444444444</v>
      </c>
      <c r="E29">
        <v>22</v>
      </c>
      <c r="F29">
        <v>16.62222222222222</v>
      </c>
      <c r="G29">
        <v>4.0770359603788409</v>
      </c>
    </row>
    <row r="30" spans="1:7" x14ac:dyDescent="0.35">
      <c r="B30" t="s">
        <v>30</v>
      </c>
      <c r="C30">
        <v>90</v>
      </c>
      <c r="D30">
        <v>0.33333333333333331</v>
      </c>
      <c r="E30">
        <v>30</v>
      </c>
      <c r="F30">
        <v>20.000000000000004</v>
      </c>
      <c r="G30">
        <v>4.4721359549995796</v>
      </c>
    </row>
    <row r="31" spans="1:7" x14ac:dyDescent="0.35">
      <c r="A31" t="s">
        <v>5</v>
      </c>
      <c r="B31" t="s">
        <v>29</v>
      </c>
      <c r="C31">
        <v>90</v>
      </c>
      <c r="D31">
        <v>0.24444444444444444</v>
      </c>
      <c r="E31">
        <v>22</v>
      </c>
      <c r="F31">
        <v>16.62222222222222</v>
      </c>
      <c r="G31">
        <v>4.0770359603788409</v>
      </c>
    </row>
    <row r="32" spans="1:7" x14ac:dyDescent="0.35">
      <c r="B32" t="s">
        <v>30</v>
      </c>
      <c r="C32">
        <v>90</v>
      </c>
      <c r="D32">
        <v>0.4</v>
      </c>
      <c r="E32">
        <v>36</v>
      </c>
      <c r="F32">
        <v>21.599999999999998</v>
      </c>
      <c r="G32">
        <v>4.6475800154489004</v>
      </c>
    </row>
    <row r="33" spans="1:7" x14ac:dyDescent="0.35">
      <c r="A33" t="s">
        <v>6</v>
      </c>
      <c r="B33" t="s">
        <v>29</v>
      </c>
      <c r="C33">
        <v>90</v>
      </c>
      <c r="D33">
        <v>0.22222222222222221</v>
      </c>
      <c r="E33">
        <v>20</v>
      </c>
      <c r="F33">
        <v>15.555555555555555</v>
      </c>
      <c r="G33">
        <v>3.9440531887330774</v>
      </c>
    </row>
    <row r="34" spans="1:7" x14ac:dyDescent="0.35">
      <c r="B34" t="s">
        <v>30</v>
      </c>
      <c r="C34">
        <v>90</v>
      </c>
      <c r="D34">
        <v>0.4</v>
      </c>
      <c r="E34">
        <v>36</v>
      </c>
      <c r="F34">
        <v>21.599999999999998</v>
      </c>
      <c r="G34">
        <v>4.6475800154489004</v>
      </c>
    </row>
    <row r="35" spans="1:7" x14ac:dyDescent="0.35">
      <c r="A35" t="s">
        <v>7</v>
      </c>
      <c r="B35" t="s">
        <v>29</v>
      </c>
      <c r="C35">
        <v>90</v>
      </c>
      <c r="D35">
        <v>0.22222222222222221</v>
      </c>
      <c r="E35">
        <v>20</v>
      </c>
      <c r="F35">
        <v>15.555555555555555</v>
      </c>
      <c r="G35">
        <v>3.9440531887330774</v>
      </c>
    </row>
    <row r="36" spans="1:7" x14ac:dyDescent="0.35">
      <c r="B36" t="s">
        <v>30</v>
      </c>
      <c r="C36">
        <v>90</v>
      </c>
      <c r="D36">
        <v>0.34444444444444444</v>
      </c>
      <c r="E36">
        <v>31</v>
      </c>
      <c r="F36">
        <v>20.322222222222223</v>
      </c>
      <c r="G36">
        <v>4.508017549014447</v>
      </c>
    </row>
    <row r="37" spans="1:7" x14ac:dyDescent="0.35">
      <c r="A37" t="s">
        <v>8</v>
      </c>
      <c r="B37" t="s">
        <v>29</v>
      </c>
      <c r="C37">
        <v>90</v>
      </c>
      <c r="D37">
        <v>0.26666666666666666</v>
      </c>
      <c r="E37">
        <v>24</v>
      </c>
      <c r="F37">
        <v>17.600000000000001</v>
      </c>
      <c r="G37">
        <v>4.1952353926806065</v>
      </c>
    </row>
    <row r="38" spans="1:7" x14ac:dyDescent="0.35">
      <c r="B38" t="s">
        <v>30</v>
      </c>
      <c r="C38">
        <v>90</v>
      </c>
      <c r="D38">
        <v>0.34444444444444444</v>
      </c>
      <c r="E38">
        <v>31</v>
      </c>
      <c r="F38">
        <v>20.322222222222223</v>
      </c>
      <c r="G38">
        <v>4.508017549014447</v>
      </c>
    </row>
    <row r="39" spans="1:7" x14ac:dyDescent="0.35">
      <c r="A39" t="s">
        <v>36</v>
      </c>
      <c r="B39" t="s">
        <v>29</v>
      </c>
      <c r="C39">
        <v>540</v>
      </c>
      <c r="D39">
        <v>0.24444444444444444</v>
      </c>
      <c r="E39">
        <v>132</v>
      </c>
      <c r="F39">
        <v>99.733333333333334</v>
      </c>
      <c r="G39">
        <v>9.986657765906136</v>
      </c>
    </row>
    <row r="40" spans="1:7" x14ac:dyDescent="0.35">
      <c r="B40" t="s">
        <v>30</v>
      </c>
      <c r="C40">
        <v>540</v>
      </c>
      <c r="D40">
        <v>0.36666666666666664</v>
      </c>
      <c r="E40">
        <v>198</v>
      </c>
      <c r="F40">
        <v>125.39999999999999</v>
      </c>
      <c r="G40">
        <v>11.198214143335534</v>
      </c>
    </row>
  </sheetData>
  <mergeCells count="8">
    <mergeCell ref="N9:O9"/>
    <mergeCell ref="A9:A10"/>
    <mergeCell ref="B9:C9"/>
    <mergeCell ref="D9:E9"/>
    <mergeCell ref="F9:G9"/>
    <mergeCell ref="H9:I9"/>
    <mergeCell ref="J9:K9"/>
    <mergeCell ref="L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4E33-56DB-4E40-B89A-E65CBBA203E6}">
  <dimension ref="A1:H4"/>
  <sheetViews>
    <sheetView workbookViewId="0">
      <selection activeCell="E12" sqref="E12"/>
    </sheetView>
  </sheetViews>
  <sheetFormatPr defaultRowHeight="14.5" x14ac:dyDescent="0.35"/>
  <cols>
    <col min="1" max="1" width="29.90625" bestFit="1" customWidth="1"/>
    <col min="2" max="5" width="11.81640625" bestFit="1" customWidth="1"/>
    <col min="6" max="6" width="11.6328125" customWidth="1"/>
    <col min="7" max="8" width="11.81640625" bestFit="1" customWidth="1"/>
    <col min="9" max="13" width="10.81640625" bestFit="1" customWidth="1"/>
    <col min="14" max="15" width="11.81640625" bestFit="1" customWidth="1"/>
  </cols>
  <sheetData>
    <row r="1" spans="1:8" x14ac:dyDescent="0.35">
      <c r="A1" t="s">
        <v>39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36</v>
      </c>
    </row>
    <row r="2" spans="1:8" x14ac:dyDescent="0.35">
      <c r="A2" t="s">
        <v>35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540</v>
      </c>
    </row>
    <row r="3" spans="1:8" x14ac:dyDescent="0.35">
      <c r="A3" t="s">
        <v>37</v>
      </c>
      <c r="B3">
        <v>0.26666666666666666</v>
      </c>
      <c r="C3">
        <v>0.24444444444444444</v>
      </c>
      <c r="D3">
        <v>0.24444444444444444</v>
      </c>
      <c r="E3">
        <v>0.22222222222222221</v>
      </c>
      <c r="F3">
        <v>0.22222222222222221</v>
      </c>
      <c r="G3">
        <v>0.26666666666666666</v>
      </c>
      <c r="H3">
        <v>0.24444444444444444</v>
      </c>
    </row>
    <row r="4" spans="1:8" x14ac:dyDescent="0.35">
      <c r="A4" t="s">
        <v>38</v>
      </c>
      <c r="B4">
        <v>0.37777777777777777</v>
      </c>
      <c r="C4">
        <v>0.33333333333333331</v>
      </c>
      <c r="D4">
        <v>0.4</v>
      </c>
      <c r="E4">
        <v>0.4</v>
      </c>
      <c r="F4">
        <v>0.34444444444444444</v>
      </c>
      <c r="G4">
        <v>0.34444444444444444</v>
      </c>
      <c r="H4">
        <v>0.36666666666666664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2024-03-28T16:15:48Z</dcterms:created>
  <dcterms:modified xsi:type="dcterms:W3CDTF">2024-04-26T16:28:31Z</dcterms:modified>
</cp:coreProperties>
</file>