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MLU/"/>
    </mc:Choice>
  </mc:AlternateContent>
  <xr:revisionPtr revIDLastSave="381" documentId="11_2D69FDCE8F79A8D366075C52F3D742368447A3B9" xr6:coauthVersionLast="47" xr6:coauthVersionMax="47" xr10:uidLastSave="{3D1D231F-E7F3-4065-A747-62C9BCF9A743}"/>
  <bookViews>
    <workbookView xWindow="-110" yWindow="-110" windowWidth="19420" windowHeight="10420" activeTab="1" xr2:uid="{00000000-000D-0000-FFFF-FFFF00000000}"/>
  </bookViews>
  <sheets>
    <sheet name="General Analysis" sheetId="1" r:id="rId1"/>
    <sheet name="Binomial Distribution" sheetId="2" r:id="rId2"/>
    <sheet name="BINOMIAL D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33" i="2"/>
  <c r="D34" i="2"/>
  <c r="D35" i="2"/>
  <c r="D36" i="2"/>
  <c r="D31" i="2"/>
  <c r="C36" i="2"/>
  <c r="C34" i="2"/>
  <c r="C35" i="2"/>
  <c r="C33" i="2"/>
  <c r="C32" i="2"/>
  <c r="C31" i="2"/>
  <c r="H2" i="1"/>
  <c r="N12" i="2"/>
  <c r="N14" i="2" s="1"/>
  <c r="N15" i="2" s="1"/>
  <c r="M12" i="2"/>
  <c r="M14" i="2" s="1"/>
  <c r="M15" i="2" s="1"/>
  <c r="L12" i="2"/>
  <c r="L13" i="2" s="1"/>
  <c r="K12" i="2"/>
  <c r="K14" i="2" s="1"/>
  <c r="K15" i="2" s="1"/>
  <c r="J12" i="2"/>
  <c r="J14" i="2" s="1"/>
  <c r="J15" i="2" s="1"/>
  <c r="I12" i="2"/>
  <c r="I14" i="2" s="1"/>
  <c r="I15" i="2" s="1"/>
  <c r="H12" i="2"/>
  <c r="H13" i="2" s="1"/>
  <c r="G12" i="2"/>
  <c r="G14" i="2" s="1"/>
  <c r="G15" i="2" s="1"/>
  <c r="F12" i="2"/>
  <c r="F14" i="2" s="1"/>
  <c r="F15" i="2" s="1"/>
  <c r="E12" i="2"/>
  <c r="E14" i="2" s="1"/>
  <c r="E15" i="2" s="1"/>
  <c r="D12" i="2"/>
  <c r="D13" i="2" s="1"/>
  <c r="C12" i="2"/>
  <c r="C14" i="2" s="1"/>
  <c r="C15" i="2" s="1"/>
  <c r="H11" i="1"/>
  <c r="G16" i="1"/>
  <c r="G12" i="1"/>
  <c r="G13" i="1"/>
  <c r="G14" i="1"/>
  <c r="G15" i="1"/>
  <c r="G11" i="1"/>
  <c r="H7" i="1"/>
  <c r="G7" i="1"/>
  <c r="H3" i="1"/>
  <c r="H4" i="1"/>
  <c r="H5" i="1"/>
  <c r="H6" i="1"/>
  <c r="G3" i="1"/>
  <c r="G4" i="1"/>
  <c r="G5" i="1"/>
  <c r="G6" i="1"/>
  <c r="G2" i="1"/>
  <c r="J7" i="1"/>
  <c r="I7" i="1"/>
  <c r="E7" i="1"/>
  <c r="F7" i="1"/>
  <c r="C7" i="1"/>
  <c r="D7" i="1"/>
  <c r="B7" i="1"/>
  <c r="L14" i="2" l="1"/>
  <c r="L15" i="2" s="1"/>
  <c r="H14" i="2"/>
  <c r="H15" i="2" s="1"/>
  <c r="D14" i="2"/>
  <c r="D15" i="2" s="1"/>
  <c r="C13" i="2"/>
  <c r="K13" i="2"/>
  <c r="G13" i="2"/>
  <c r="N13" i="2"/>
  <c r="J13" i="2"/>
  <c r="F13" i="2"/>
  <c r="M13" i="2"/>
  <c r="I13" i="2"/>
  <c r="E13" i="2"/>
</calcChain>
</file>

<file path=xl/sharedStrings.xml><?xml version="1.0" encoding="utf-8"?>
<sst xmlns="http://schemas.openxmlformats.org/spreadsheetml/2006/main" count="84" uniqueCount="43">
  <si>
    <t>Subject</t>
  </si>
  <si>
    <t>History</t>
  </si>
  <si>
    <t>Law</t>
  </si>
  <si>
    <t>Logic</t>
  </si>
  <si>
    <t>Philosophy</t>
  </si>
  <si>
    <t>Psychology/Sociology</t>
  </si>
  <si>
    <t>Total Questions per Subject</t>
  </si>
  <si>
    <t>Correct Answers GPT-3.5</t>
  </si>
  <si>
    <t>Incorrect Answers GPT-3.5</t>
  </si>
  <si>
    <t>Unanswered Questions GPT-3.5</t>
  </si>
  <si>
    <t>Correct Answers GPT-4</t>
  </si>
  <si>
    <t>Incorrect Answers GPT-4</t>
  </si>
  <si>
    <t>Unanswered Questions GPT-4</t>
  </si>
  <si>
    <t>Correct Answers GPT-3.5 (%)</t>
  </si>
  <si>
    <t>Correct Answers GPT-4 (%)</t>
  </si>
  <si>
    <t>Total</t>
  </si>
  <si>
    <t>Performance Gain (%)</t>
  </si>
  <si>
    <t>Total Performance Gain (%)</t>
  </si>
  <si>
    <t xml:space="preserve">Average </t>
  </si>
  <si>
    <t>Best Subject GPT-3.5</t>
  </si>
  <si>
    <t>Worst Subject GPT-3.5</t>
  </si>
  <si>
    <t>Best Subject GPT-4</t>
  </si>
  <si>
    <t>Worst Subject GPT-4</t>
  </si>
  <si>
    <t>Name</t>
  </si>
  <si>
    <t>Number of Correct Answers</t>
  </si>
  <si>
    <t>Name of Subject w/ Most Unan. Questions</t>
  </si>
  <si>
    <t>Number of Unanswered Questions</t>
  </si>
  <si>
    <t>GPT-3.5</t>
  </si>
  <si>
    <t>GPT-4</t>
  </si>
  <si>
    <t>None</t>
  </si>
  <si>
    <t>Binomial Distribution Parameters</t>
  </si>
  <si>
    <t>𝑛</t>
  </si>
  <si>
    <t>𝑝</t>
  </si>
  <si>
    <t>𝑚𝑒𝑎𝑛 (𝜇)</t>
  </si>
  <si>
    <t>𝑣𝑎𝑟𝑖𝑎𝑛𝑐𝑒 (𝜎^2)</t>
  </si>
  <si>
    <t>𝑠𝑡𝑎𝑛𝑑𝑎𝑟𝑑 𝑑𝑒𝑣𝑖𝑎𝑡𝑖𝑜𝑛 (𝜎)</t>
  </si>
  <si>
    <t>All</t>
  </si>
  <si>
    <t>n</t>
  </si>
  <si>
    <t>p (for GPT-3.5)</t>
  </si>
  <si>
    <t>p (for GPT-4)</t>
  </si>
  <si>
    <t>test statistic</t>
  </si>
  <si>
    <t>p-value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</si>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</sst>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0"/>
    <numFmt numFmtId="166" formatCode="0.00000%"/>
    <numFmt numFmtId="167" formatCode="0.0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0" fontId="0" fillId="0" borderId="2" xfId="0" applyNumberFormat="1" applyBorder="1"/>
    <xf numFmtId="10" fontId="0" fillId="0" borderId="0" xfId="0" applyNumberFormat="1"/>
    <xf numFmtId="10" fontId="0" fillId="0" borderId="6" xfId="0" applyNumberFormat="1" applyBorder="1"/>
    <xf numFmtId="0" fontId="1" fillId="0" borderId="13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20" xfId="0" applyBorder="1"/>
    <xf numFmtId="0" fontId="0" fillId="0" borderId="16" xfId="0" applyBorder="1"/>
    <xf numFmtId="0" fontId="1" fillId="0" borderId="1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0" fontId="0" fillId="0" borderId="22" xfId="0" applyNumberFormat="1" applyBorder="1"/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0" fontId="0" fillId="0" borderId="24" xfId="0" applyNumberFormat="1" applyBorder="1"/>
    <xf numFmtId="0" fontId="0" fillId="0" borderId="25" xfId="0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/>
    <xf numFmtId="164" fontId="0" fillId="0" borderId="9" xfId="0" applyNumberFormat="1" applyBorder="1"/>
    <xf numFmtId="0" fontId="1" fillId="0" borderId="0" xfId="0" applyFont="1" applyAlignment="1">
      <alignment horizontal="center" vertical="center"/>
    </xf>
    <xf numFmtId="165" fontId="0" fillId="0" borderId="0" xfId="0" applyNumberFormat="1"/>
    <xf numFmtId="165" fontId="0" fillId="0" borderId="10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29" xfId="0" applyNumberFormat="1" applyBorder="1"/>
    <xf numFmtId="165" fontId="0" fillId="0" borderId="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7" fontId="0" fillId="0" borderId="1" xfId="0" applyNumberForma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3877E"/>
      <color rgb="FF68B4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 per</a:t>
            </a:r>
            <a:r>
              <a:rPr lang="en-US" baseline="0"/>
              <a:t> Subject in the MMLU Dataset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cat>
            <c:strRef>
              <c:f>'General Analysis'!$A$2:$A$6</c:f>
              <c:strCache>
                <c:ptCount val="5"/>
                <c:pt idx="0">
                  <c:v>History</c:v>
                </c:pt>
                <c:pt idx="1">
                  <c:v>Law</c:v>
                </c:pt>
                <c:pt idx="2">
                  <c:v>Logic</c:v>
                </c:pt>
                <c:pt idx="3">
                  <c:v>Philosophy</c:v>
                </c:pt>
                <c:pt idx="4">
                  <c:v>Psychology/Sociology</c:v>
                </c:pt>
              </c:strCache>
            </c:strRef>
          </c:cat>
          <c:val>
            <c:numRef>
              <c:f>'General Analysis'!$C$2:$C$6</c:f>
              <c:numCache>
                <c:formatCode>General</c:formatCode>
                <c:ptCount val="5"/>
                <c:pt idx="0">
                  <c:v>54</c:v>
                </c:pt>
                <c:pt idx="1">
                  <c:v>45</c:v>
                </c:pt>
                <c:pt idx="2">
                  <c:v>45</c:v>
                </c:pt>
                <c:pt idx="3">
                  <c:v>42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3-465E-AB1D-9028C2E43C87}"/>
            </c:ext>
          </c:extLst>
        </c:ser>
        <c:ser>
          <c:idx val="2"/>
          <c:order val="1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cat>
            <c:strRef>
              <c:f>'General Analysis'!$A$2:$A$6</c:f>
              <c:strCache>
                <c:ptCount val="5"/>
                <c:pt idx="0">
                  <c:v>History</c:v>
                </c:pt>
                <c:pt idx="1">
                  <c:v>Law</c:v>
                </c:pt>
                <c:pt idx="2">
                  <c:v>Logic</c:v>
                </c:pt>
                <c:pt idx="3">
                  <c:v>Philosophy</c:v>
                </c:pt>
                <c:pt idx="4">
                  <c:v>Psychology/Sociology</c:v>
                </c:pt>
              </c:strCache>
            </c:strRef>
          </c:cat>
          <c:val>
            <c:numRef>
              <c:f>'General Analysis'!$D$2:$D$6</c:f>
              <c:numCache>
                <c:formatCode>General</c:formatCode>
                <c:ptCount val="5"/>
                <c:pt idx="0">
                  <c:v>69</c:v>
                </c:pt>
                <c:pt idx="1">
                  <c:v>54</c:v>
                </c:pt>
                <c:pt idx="2">
                  <c:v>56</c:v>
                </c:pt>
                <c:pt idx="3">
                  <c:v>71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3-465E-AB1D-9028C2E4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4623"/>
        <c:axId val="56313743"/>
      </c:barChart>
      <c:catAx>
        <c:axId val="563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3743"/>
        <c:crosses val="autoZero"/>
        <c:auto val="1"/>
        <c:lblAlgn val="ctr"/>
        <c:lblOffset val="100"/>
        <c:noMultiLvlLbl val="0"/>
      </c:catAx>
      <c:valAx>
        <c:axId val="563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8</xdr:row>
      <xdr:rowOff>161924</xdr:rowOff>
    </xdr:from>
    <xdr:to>
      <xdr:col>4</xdr:col>
      <xdr:colOff>622300</xdr:colOff>
      <xdr:row>26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13D74-1D07-0A34-4267-3DC2EAB3D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0</xdr:row>
      <xdr:rowOff>120650</xdr:rowOff>
    </xdr:from>
    <xdr:to>
      <xdr:col>8</xdr:col>
      <xdr:colOff>292100</xdr:colOff>
      <xdr:row>7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BA9055F-EB68-4C5E-B51D-922D932B94E8}"/>
                </a:ext>
              </a:extLst>
            </xdr:cNvPr>
            <xdr:cNvSpPr txBox="1"/>
          </xdr:nvSpPr>
          <xdr:spPr>
            <a:xfrm>
              <a:off x="260350" y="120650"/>
              <a:ext cx="63309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BA9055F-EB68-4C5E-B51D-922D932B94E8}"/>
                </a:ext>
              </a:extLst>
            </xdr:cNvPr>
            <xdr:cNvSpPr txBox="1"/>
          </xdr:nvSpPr>
          <xdr:spPr>
            <a:xfrm>
              <a:off x="260350" y="120650"/>
              <a:ext cx="63309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425450</xdr:colOff>
      <xdr:row>27</xdr:row>
      <xdr:rowOff>146050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96D2D4-9F7A-452D-A210-8066D3180C12}"/>
                </a:ext>
              </a:extLst>
            </xdr:cNvPr>
            <xdr:cNvSpPr txBox="1"/>
          </xdr:nvSpPr>
          <xdr:spPr>
            <a:xfrm>
              <a:off x="609600" y="2965450"/>
              <a:ext cx="10274300" cy="21717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hypothesis test:</a:t>
              </a:r>
            </a:p>
            <a:p>
              <a:r>
                <a:rPr lang="en-US" sz="1100"/>
                <a:t>To</a:t>
              </a:r>
              <a:r>
                <a:rPr lang="en-US" sz="1100" baseline="0"/>
                <a:t> test if GPT-4 is better than GPT-3.5, we can test the following hypothesis: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𝑣𝑠</m:t>
                    </m:r>
                    <m:r>
                      <a:rPr lang="pt-PT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𝑤h𝑒𝑟𝑒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𝑚𝑒𝑎𝑛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−3.5 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𝑚𝑒𝑎𝑛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−4.</m:t>
                    </m:r>
                  </m:oMath>
                </m:oMathPara>
              </a14:m>
              <a:endParaRPr lang="pt-PT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𝑡𝑒𝑠𝑡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𝑠𝑡𝑎𝑡𝑖𝑠𝑡𝑖𝑐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: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  <m:sub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t-PT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pt-PT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PT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(0,1),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𝑢𝑛𝑑𝑒𝑟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0 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𝑤h𝑒𝑟𝑒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−3.5, 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𝑑𝑒𝑣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𝑓𝑜𝑟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P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𝑛𝑢𝑚𝑏𝑒𝑟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𝑜𝑓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𝑜𝑏𝑠𝑒𝑟𝑣𝑎𝑡𝑖𝑜𝑛𝑠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−3.5 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𝑎𝑛𝑑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𝐺𝑃𝑇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−4 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𝑟𝑒𝑠𝑝𝑒𝑐𝑡𝑖𝑣𝑒𝑙𝑦</m:t>
                    </m:r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en-US" sz="1100"/>
            </a:p>
            <a:p>
              <a:r>
                <a:rPr lang="en-US" sz="1100"/>
                <a:t>If the level</a:t>
              </a:r>
              <a:r>
                <a:rPr lang="en-US" sz="1100" baseline="0"/>
                <a:t> of confidence is higher than the p-value then we have statistical evidence that GPT-3.5 is less effective than GPT-4.</a:t>
              </a:r>
              <a:r>
                <a:rPr lang="en-US" sz="1100"/>
                <a:t> 	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896D2D4-9F7A-452D-A210-8066D3180C12}"/>
                </a:ext>
              </a:extLst>
            </xdr:cNvPr>
            <xdr:cNvSpPr txBox="1"/>
          </xdr:nvSpPr>
          <xdr:spPr>
            <a:xfrm>
              <a:off x="609600" y="2965450"/>
              <a:ext cx="10274300" cy="21717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hypothesis test:</a:t>
              </a:r>
            </a:p>
            <a:p>
              <a:r>
                <a:rPr lang="en-US" sz="1100"/>
                <a:t>To</a:t>
              </a:r>
              <a:r>
                <a:rPr lang="en-US" sz="1100" baseline="0"/>
                <a:t> test if GPT-4 is better than GPT-3.5, we can test the following hypothesis:</a:t>
              </a:r>
            </a:p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𝐻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t-PT" sz="1100" b="0" i="0">
                  <a:latin typeface="Cambria Math" panose="02040503050406030204" pitchFamily="18" charset="0"/>
                </a:rPr>
                <a:t>0: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PT" sz="1100" b="0" i="0">
                  <a:latin typeface="Cambria Math" panose="02040503050406030204" pitchFamily="18" charset="0"/>
                </a:rPr>
                <a:t>1=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PT" sz="1100" b="0" i="0">
                  <a:latin typeface="Cambria Math" panose="02040503050406030204" pitchFamily="18" charset="0"/>
                </a:rPr>
                <a:t>2  𝑣𝑠 𝐻_1: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PT" sz="1100" b="0" i="0">
                  <a:latin typeface="Cambria Math" panose="02040503050406030204" pitchFamily="18" charset="0"/>
                </a:rPr>
                <a:t>1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&lt;𝜇_2, 𝑤ℎ𝑒𝑟𝑒 𝜇_1  𝑖𝑠 𝑡ℎ𝑒 𝑚𝑒𝑎𝑛 𝑓𝑜𝑟 𝐺𝑃𝑇−3.5 𝑎𝑛𝑑 𝜇_2 𝑡ℎ𝑒 𝑚𝑒𝑎𝑛 𝑓𝑜𝑟 𝐺𝑃𝑇−4.</a:t>
              </a:r>
              <a:endParaRPr lang="pt-PT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pPr/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𝑡𝑒𝑠𝑡 𝑠𝑡𝑎𝑡𝑖𝑠𝑡𝑖𝑐:𝑧=  (𝜇_1−𝜇_2)/√((𝜎_1^2)/𝑛_1 + (𝜎_2^2)/𝑛_2 )  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𝑁(0,1), 𝑢𝑛𝑑𝑒𝑟 𝐻_(0 ) 𝑤ℎ𝑒𝑟𝑒 𝜎_1 𝑖𝑠 𝑡ℎ𝑒 𝑠𝑡𝑑. 𝑑𝑒𝑣. 𝑓𝑜𝑟 𝐺𝑃𝑇−3.5, 𝜎_2 𝑡ℎ𝑒 𝑠𝑡𝑑. 𝑑𝑒𝑣. 𝑓𝑜𝑟 𝐺𝑃𝑇−4 𝑎𝑛𝑑 𝑛_1 𝑎𝑛𝑑 𝑛_2  𝑡ℎ𝑒 𝑛𝑢𝑚𝑏𝑒𝑟 𝑜𝑓 𝑜𝑏𝑠𝑒𝑟𝑣𝑎𝑡𝑖𝑜𝑛𝑠 𝑖𝑛 𝐺𝑃𝑇−3.5 𝑎𝑛𝑑 𝐺𝑃𝑇−4 𝑟𝑒𝑠𝑝𝑒𝑐𝑡𝑖𝑣𝑒𝑙𝑦.</a:t>
              </a:r>
              <a:endParaRPr lang="en-US" sz="1100"/>
            </a:p>
            <a:p>
              <a:r>
                <a:rPr lang="en-US" sz="1100"/>
                <a:t>If the level</a:t>
              </a:r>
              <a:r>
                <a:rPr lang="en-US" sz="1100" baseline="0"/>
                <a:t> of confidence is higher than the p-value then we have statistical evidence that GPT-3.5 is less effective than GPT-4.</a:t>
              </a:r>
              <a:r>
                <a:rPr lang="en-US" sz="1100"/>
                <a:t> 	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D3" workbookViewId="0">
      <selection activeCell="G11" sqref="G11:G16"/>
    </sheetView>
  </sheetViews>
  <sheetFormatPr defaultRowHeight="14.5" x14ac:dyDescent="0.35"/>
  <cols>
    <col min="1" max="1" width="18.6328125" bestFit="1" customWidth="1"/>
    <col min="2" max="2" width="24.1796875" bestFit="1" customWidth="1"/>
    <col min="3" max="3" width="21.81640625" bestFit="1" customWidth="1"/>
    <col min="4" max="4" width="20.1796875" bestFit="1" customWidth="1"/>
    <col min="5" max="5" width="23.1796875" bestFit="1" customWidth="1"/>
    <col min="6" max="6" width="21.6328125" bestFit="1" customWidth="1"/>
    <col min="7" max="7" width="36.6328125" style="17" bestFit="1" customWidth="1"/>
    <col min="8" max="8" width="30.08984375" bestFit="1" customWidth="1"/>
    <col min="9" max="9" width="27.6328125" bestFit="1" customWidth="1"/>
    <col min="10" max="10" width="25.1796875" bestFit="1" customWidth="1"/>
  </cols>
  <sheetData>
    <row r="1" spans="1:10" s="1" customFormat="1" ht="15" thickBot="1" x14ac:dyDescent="0.4">
      <c r="A1" s="10" t="s">
        <v>0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11</v>
      </c>
      <c r="G1" s="15" t="s">
        <v>13</v>
      </c>
      <c r="H1" s="1" t="s">
        <v>14</v>
      </c>
      <c r="I1" s="1" t="s">
        <v>9</v>
      </c>
      <c r="J1" s="7" t="s">
        <v>12</v>
      </c>
    </row>
    <row r="2" spans="1:10" x14ac:dyDescent="0.35">
      <c r="A2" s="11" t="s">
        <v>1</v>
      </c>
      <c r="B2" s="2">
        <v>90</v>
      </c>
      <c r="C2" s="2">
        <v>54</v>
      </c>
      <c r="D2" s="2">
        <v>69</v>
      </c>
      <c r="E2" s="2">
        <v>36</v>
      </c>
      <c r="F2" s="2">
        <v>21</v>
      </c>
      <c r="G2" s="16">
        <f>C2/B2</f>
        <v>0.6</v>
      </c>
      <c r="H2" s="16">
        <f>D2/B2</f>
        <v>0.76666666666666672</v>
      </c>
      <c r="I2" s="2">
        <v>0</v>
      </c>
      <c r="J2" s="3">
        <v>2</v>
      </c>
    </row>
    <row r="3" spans="1:10" x14ac:dyDescent="0.35">
      <c r="A3" s="12" t="s">
        <v>2</v>
      </c>
      <c r="B3">
        <v>90</v>
      </c>
      <c r="C3">
        <v>45</v>
      </c>
      <c r="D3">
        <v>54</v>
      </c>
      <c r="E3">
        <v>45</v>
      </c>
      <c r="F3">
        <v>36</v>
      </c>
      <c r="G3" s="17">
        <f t="shared" ref="G3:G7" si="0">C3/B3</f>
        <v>0.5</v>
      </c>
      <c r="H3" s="17">
        <f t="shared" ref="H3:H7" si="1">D3/B3</f>
        <v>0.6</v>
      </c>
      <c r="I3">
        <v>0</v>
      </c>
      <c r="J3" s="4">
        <v>0</v>
      </c>
    </row>
    <row r="4" spans="1:10" x14ac:dyDescent="0.35">
      <c r="A4" s="12" t="s">
        <v>3</v>
      </c>
      <c r="B4">
        <v>90</v>
      </c>
      <c r="C4">
        <v>45</v>
      </c>
      <c r="D4">
        <v>56</v>
      </c>
      <c r="E4">
        <v>45</v>
      </c>
      <c r="F4">
        <v>34</v>
      </c>
      <c r="G4" s="17">
        <f t="shared" si="0"/>
        <v>0.5</v>
      </c>
      <c r="H4" s="17">
        <f t="shared" si="1"/>
        <v>0.62222222222222223</v>
      </c>
      <c r="I4">
        <v>0</v>
      </c>
      <c r="J4" s="4">
        <v>0</v>
      </c>
    </row>
    <row r="5" spans="1:10" x14ac:dyDescent="0.35">
      <c r="A5" s="12" t="s">
        <v>4</v>
      </c>
      <c r="B5">
        <v>90</v>
      </c>
      <c r="C5">
        <v>42</v>
      </c>
      <c r="D5">
        <v>71</v>
      </c>
      <c r="E5">
        <v>48</v>
      </c>
      <c r="F5">
        <v>19</v>
      </c>
      <c r="G5" s="17">
        <f t="shared" si="0"/>
        <v>0.46666666666666667</v>
      </c>
      <c r="H5" s="17">
        <f t="shared" si="1"/>
        <v>0.78888888888888886</v>
      </c>
      <c r="I5">
        <v>0</v>
      </c>
      <c r="J5" s="4">
        <v>1</v>
      </c>
    </row>
    <row r="6" spans="1:10" ht="15" thickBot="1" x14ac:dyDescent="0.4">
      <c r="A6" s="13" t="s">
        <v>5</v>
      </c>
      <c r="B6" s="5">
        <v>90</v>
      </c>
      <c r="C6" s="5">
        <v>66</v>
      </c>
      <c r="D6" s="5">
        <v>73</v>
      </c>
      <c r="E6" s="5">
        <v>24</v>
      </c>
      <c r="F6" s="5">
        <v>17</v>
      </c>
      <c r="G6" s="18">
        <f t="shared" si="0"/>
        <v>0.73333333333333328</v>
      </c>
      <c r="H6" s="18">
        <f t="shared" si="1"/>
        <v>0.81111111111111112</v>
      </c>
      <c r="I6" s="5">
        <v>0</v>
      </c>
      <c r="J6" s="6">
        <v>0</v>
      </c>
    </row>
    <row r="7" spans="1:10" ht="15" thickBot="1" x14ac:dyDescent="0.4">
      <c r="A7" s="14" t="s">
        <v>15</v>
      </c>
      <c r="B7" s="8">
        <f>SUM(B2:B6)</f>
        <v>450</v>
      </c>
      <c r="C7" s="8">
        <f t="shared" ref="C7:D7" si="2">SUM(C2:C6)</f>
        <v>252</v>
      </c>
      <c r="D7" s="8">
        <f t="shared" si="2"/>
        <v>323</v>
      </c>
      <c r="E7" s="8">
        <f>SUM(E2:E6)</f>
        <v>198</v>
      </c>
      <c r="F7" s="8">
        <f t="shared" ref="F7" si="3">SUM(F2:F6)</f>
        <v>127</v>
      </c>
      <c r="G7" s="44">
        <f t="shared" si="0"/>
        <v>0.56000000000000005</v>
      </c>
      <c r="H7" s="44">
        <f t="shared" si="1"/>
        <v>0.71777777777777774</v>
      </c>
      <c r="I7" s="8">
        <f>SUM(I2:I6)</f>
        <v>0</v>
      </c>
      <c r="J7" s="9">
        <f>SUM(J2:J6)</f>
        <v>3</v>
      </c>
    </row>
    <row r="9" spans="1:10" ht="15" thickBot="1" x14ac:dyDescent="0.4"/>
    <row r="10" spans="1:10" ht="15" thickBot="1" x14ac:dyDescent="0.4">
      <c r="F10" s="22" t="s">
        <v>0</v>
      </c>
      <c r="G10" s="23" t="s">
        <v>16</v>
      </c>
      <c r="H10" s="24" t="s">
        <v>17</v>
      </c>
    </row>
    <row r="11" spans="1:10" ht="15" thickBot="1" x14ac:dyDescent="0.4">
      <c r="F11" s="12" t="s">
        <v>1</v>
      </c>
      <c r="G11" s="52">
        <f>(H2-G2)/G2</f>
        <v>0.2777777777777779</v>
      </c>
      <c r="H11" s="54">
        <f>(H7-G7)/G7</f>
        <v>0.28174603174603158</v>
      </c>
    </row>
    <row r="12" spans="1:10" x14ac:dyDescent="0.35">
      <c r="F12" s="12" t="s">
        <v>2</v>
      </c>
      <c r="G12" s="52">
        <f>(H3-G3)/G3</f>
        <v>0.19999999999999996</v>
      </c>
    </row>
    <row r="13" spans="1:10" x14ac:dyDescent="0.35">
      <c r="F13" s="12" t="s">
        <v>3</v>
      </c>
      <c r="G13" s="52">
        <f>(H4-G4)/G4</f>
        <v>0.24444444444444446</v>
      </c>
    </row>
    <row r="14" spans="1:10" x14ac:dyDescent="0.35">
      <c r="F14" s="12" t="s">
        <v>4</v>
      </c>
      <c r="G14" s="52">
        <f>(H5-G5)/G5</f>
        <v>0.69047619047619035</v>
      </c>
    </row>
    <row r="15" spans="1:10" ht="15" thickBot="1" x14ac:dyDescent="0.4">
      <c r="F15" s="13" t="s">
        <v>5</v>
      </c>
      <c r="G15" s="53">
        <f>(H6-G6)/G6</f>
        <v>0.10606060606060615</v>
      </c>
    </row>
    <row r="16" spans="1:10" ht="15" thickBot="1" x14ac:dyDescent="0.4">
      <c r="F16" s="19" t="s">
        <v>18</v>
      </c>
      <c r="G16" s="53">
        <f>AVERAGE(G11:G15)</f>
        <v>0.30375180375180377</v>
      </c>
    </row>
    <row r="17" spans="6:8" ht="15" thickBot="1" x14ac:dyDescent="0.4"/>
    <row r="18" spans="6:8" ht="15" thickBot="1" x14ac:dyDescent="0.4">
      <c r="F18" s="27"/>
      <c r="G18" s="20" t="s">
        <v>23</v>
      </c>
      <c r="H18" s="21" t="s">
        <v>24</v>
      </c>
    </row>
    <row r="19" spans="6:8" x14ac:dyDescent="0.35">
      <c r="F19" s="28" t="s">
        <v>19</v>
      </c>
      <c r="G19" s="17" t="s">
        <v>5</v>
      </c>
      <c r="H19" s="4">
        <v>66</v>
      </c>
    </row>
    <row r="20" spans="6:8" x14ac:dyDescent="0.35">
      <c r="F20" s="29" t="s">
        <v>21</v>
      </c>
      <c r="G20" s="31" t="s">
        <v>5</v>
      </c>
      <c r="H20" s="26">
        <v>73</v>
      </c>
    </row>
    <row r="21" spans="6:8" x14ac:dyDescent="0.35">
      <c r="F21" s="28" t="s">
        <v>20</v>
      </c>
      <c r="G21" s="17" t="s">
        <v>4</v>
      </c>
      <c r="H21" s="4">
        <v>42</v>
      </c>
    </row>
    <row r="22" spans="6:8" ht="15" thickBot="1" x14ac:dyDescent="0.4">
      <c r="F22" s="30" t="s">
        <v>22</v>
      </c>
      <c r="G22" s="18" t="s">
        <v>2</v>
      </c>
      <c r="H22" s="6">
        <v>54</v>
      </c>
    </row>
    <row r="23" spans="6:8" ht="15" thickBot="1" x14ac:dyDescent="0.4"/>
    <row r="24" spans="6:8" ht="15" thickBot="1" x14ac:dyDescent="0.4">
      <c r="F24" s="25"/>
      <c r="G24" s="20" t="s">
        <v>25</v>
      </c>
      <c r="H24" s="21" t="s">
        <v>26</v>
      </c>
    </row>
    <row r="25" spans="6:8" x14ac:dyDescent="0.35">
      <c r="F25" s="33" t="s">
        <v>27</v>
      </c>
      <c r="G25" s="34" t="s">
        <v>29</v>
      </c>
      <c r="H25" s="35">
        <v>0</v>
      </c>
    </row>
    <row r="26" spans="6:8" ht="15" thickBot="1" x14ac:dyDescent="0.4">
      <c r="F26" s="32" t="s">
        <v>28</v>
      </c>
      <c r="G26" s="18" t="s">
        <v>1</v>
      </c>
      <c r="H26" s="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F919-34ED-4F19-85D6-674CA4017EFE}">
  <dimension ref="B8:N36"/>
  <sheetViews>
    <sheetView tabSelected="1" topLeftCell="A23" workbookViewId="0">
      <selection activeCell="I33" sqref="I33"/>
    </sheetView>
  </sheetViews>
  <sheetFormatPr defaultRowHeight="14.5" x14ac:dyDescent="0.35"/>
  <cols>
    <col min="2" max="2" width="29.08984375" bestFit="1" customWidth="1"/>
    <col min="3" max="3" width="11.08984375" bestFit="1" customWidth="1"/>
    <col min="4" max="4" width="17.36328125" bestFit="1" customWidth="1"/>
    <col min="5" max="5" width="11.81640625" bestFit="1" customWidth="1"/>
    <col min="6" max="6" width="8.36328125" bestFit="1" customWidth="1"/>
    <col min="7" max="10" width="9.36328125" bestFit="1" customWidth="1"/>
    <col min="11" max="11" width="9.7265625" customWidth="1"/>
    <col min="12" max="12" width="10.6328125" customWidth="1"/>
    <col min="13" max="14" width="9.36328125" bestFit="1" customWidth="1"/>
  </cols>
  <sheetData>
    <row r="8" spans="2:14" ht="15" thickBot="1" x14ac:dyDescent="0.4">
      <c r="M8" s="5"/>
      <c r="N8" s="5"/>
    </row>
    <row r="9" spans="2:14" x14ac:dyDescent="0.35">
      <c r="B9" s="58" t="s">
        <v>30</v>
      </c>
      <c r="C9" s="60" t="s">
        <v>1</v>
      </c>
      <c r="D9" s="61"/>
      <c r="E9" s="60" t="s">
        <v>2</v>
      </c>
      <c r="F9" s="61"/>
      <c r="G9" s="60" t="s">
        <v>3</v>
      </c>
      <c r="H9" s="61"/>
      <c r="I9" s="60" t="s">
        <v>4</v>
      </c>
      <c r="J9" s="61"/>
      <c r="K9" s="60" t="s">
        <v>5</v>
      </c>
      <c r="L9" s="61"/>
      <c r="M9" s="56" t="s">
        <v>36</v>
      </c>
      <c r="N9" s="57"/>
    </row>
    <row r="10" spans="2:14" ht="15" thickBot="1" x14ac:dyDescent="0.4">
      <c r="B10" s="59"/>
      <c r="C10" s="39" t="s">
        <v>27</v>
      </c>
      <c r="D10" s="42" t="s">
        <v>28</v>
      </c>
      <c r="E10" s="40" t="s">
        <v>27</v>
      </c>
      <c r="F10" s="42" t="s">
        <v>28</v>
      </c>
      <c r="G10" s="40" t="s">
        <v>27</v>
      </c>
      <c r="H10" s="42" t="s">
        <v>28</v>
      </c>
      <c r="I10" s="40" t="s">
        <v>27</v>
      </c>
      <c r="J10" s="42" t="s">
        <v>28</v>
      </c>
      <c r="K10" s="40" t="s">
        <v>27</v>
      </c>
      <c r="L10" s="42" t="s">
        <v>28</v>
      </c>
      <c r="M10" s="40" t="s">
        <v>27</v>
      </c>
      <c r="N10" s="41" t="s">
        <v>28</v>
      </c>
    </row>
    <row r="11" spans="2:14" x14ac:dyDescent="0.35">
      <c r="B11" s="37" t="s">
        <v>31</v>
      </c>
      <c r="C11">
        <v>90</v>
      </c>
      <c r="D11" s="43">
        <v>90</v>
      </c>
      <c r="E11">
        <v>90</v>
      </c>
      <c r="F11" s="43">
        <v>90</v>
      </c>
      <c r="G11">
        <v>90</v>
      </c>
      <c r="H11" s="43">
        <v>90</v>
      </c>
      <c r="I11">
        <v>90</v>
      </c>
      <c r="J11" s="43">
        <v>90</v>
      </c>
      <c r="K11">
        <v>90</v>
      </c>
      <c r="L11" s="43">
        <v>90</v>
      </c>
      <c r="M11">
        <v>450</v>
      </c>
      <c r="N11" s="4">
        <v>450</v>
      </c>
    </row>
    <row r="12" spans="2:14" x14ac:dyDescent="0.35">
      <c r="B12" s="37" t="s">
        <v>32</v>
      </c>
      <c r="C12" s="46">
        <f>'General Analysis'!C2/'General Analysis'!B2</f>
        <v>0.6</v>
      </c>
      <c r="D12" s="47">
        <f>'General Analysis'!D2/'General Analysis'!B2</f>
        <v>0.76666666666666672</v>
      </c>
      <c r="E12" s="46">
        <f>'General Analysis'!C3/'General Analysis'!B3</f>
        <v>0.5</v>
      </c>
      <c r="F12" s="47">
        <f>'General Analysis'!D3/'General Analysis'!B3</f>
        <v>0.6</v>
      </c>
      <c r="G12" s="46">
        <f>'General Analysis'!C4/'General Analysis'!B4</f>
        <v>0.5</v>
      </c>
      <c r="H12" s="47">
        <f>'General Analysis'!D4/'General Analysis'!B4</f>
        <v>0.62222222222222223</v>
      </c>
      <c r="I12" s="46">
        <f>'General Analysis'!C5/'General Analysis'!B5</f>
        <v>0.46666666666666667</v>
      </c>
      <c r="J12" s="47">
        <f>'General Analysis'!D5/'General Analysis'!B5</f>
        <v>0.78888888888888886</v>
      </c>
      <c r="K12" s="46">
        <f>'General Analysis'!C6/'General Analysis'!B6</f>
        <v>0.73333333333333328</v>
      </c>
      <c r="L12" s="47">
        <f>'General Analysis'!D6/'General Analysis'!B6</f>
        <v>0.81111111111111112</v>
      </c>
      <c r="M12" s="46">
        <f>'General Analysis'!C7/'General Analysis'!B7</f>
        <v>0.56000000000000005</v>
      </c>
      <c r="N12" s="48">
        <f>'General Analysis'!D7/'General Analysis'!B7</f>
        <v>0.71777777777777774</v>
      </c>
    </row>
    <row r="13" spans="2:14" x14ac:dyDescent="0.35">
      <c r="B13" s="37" t="s">
        <v>33</v>
      </c>
      <c r="C13">
        <f>C11*C12</f>
        <v>54</v>
      </c>
      <c r="D13" s="43">
        <f t="shared" ref="D13:N13" si="0">D11*D12</f>
        <v>69</v>
      </c>
      <c r="E13">
        <f t="shared" si="0"/>
        <v>45</v>
      </c>
      <c r="F13" s="43">
        <f t="shared" si="0"/>
        <v>54</v>
      </c>
      <c r="G13">
        <f t="shared" si="0"/>
        <v>45</v>
      </c>
      <c r="H13" s="43">
        <f t="shared" si="0"/>
        <v>56</v>
      </c>
      <c r="I13">
        <f t="shared" si="0"/>
        <v>42</v>
      </c>
      <c r="J13" s="43">
        <f t="shared" si="0"/>
        <v>71</v>
      </c>
      <c r="K13">
        <f t="shared" si="0"/>
        <v>66</v>
      </c>
      <c r="L13" s="43">
        <f t="shared" si="0"/>
        <v>73</v>
      </c>
      <c r="M13">
        <f t="shared" si="0"/>
        <v>252.00000000000003</v>
      </c>
      <c r="N13" s="4">
        <f t="shared" si="0"/>
        <v>323</v>
      </c>
    </row>
    <row r="14" spans="2:14" x14ac:dyDescent="0.35">
      <c r="B14" s="37" t="s">
        <v>34</v>
      </c>
      <c r="C14" s="46">
        <f>C11*C12*(1-C12)</f>
        <v>21.6</v>
      </c>
      <c r="D14" s="47">
        <f t="shared" ref="D14:N14" si="1">D11*D12*(1-D12)</f>
        <v>16.099999999999998</v>
      </c>
      <c r="E14" s="46">
        <f t="shared" si="1"/>
        <v>22.5</v>
      </c>
      <c r="F14" s="47">
        <f t="shared" si="1"/>
        <v>21.6</v>
      </c>
      <c r="G14" s="46">
        <f t="shared" si="1"/>
        <v>22.5</v>
      </c>
      <c r="H14" s="47">
        <f t="shared" si="1"/>
        <v>21.155555555555555</v>
      </c>
      <c r="I14" s="46">
        <f t="shared" si="1"/>
        <v>22.4</v>
      </c>
      <c r="J14" s="47">
        <f t="shared" si="1"/>
        <v>14.988888888888891</v>
      </c>
      <c r="K14" s="46">
        <f t="shared" si="1"/>
        <v>17.600000000000005</v>
      </c>
      <c r="L14" s="47">
        <f t="shared" si="1"/>
        <v>13.788888888888888</v>
      </c>
      <c r="M14" s="46">
        <f t="shared" si="1"/>
        <v>110.88</v>
      </c>
      <c r="N14" s="48">
        <f t="shared" si="1"/>
        <v>91.157777777777795</v>
      </c>
    </row>
    <row r="15" spans="2:14" ht="15" thickBot="1" x14ac:dyDescent="0.4">
      <c r="B15" s="36" t="s">
        <v>35</v>
      </c>
      <c r="C15" s="49">
        <f>SQRT(C14)</f>
        <v>4.6475800154489004</v>
      </c>
      <c r="D15" s="50">
        <f t="shared" ref="D15:N15" si="2">SQRT(D14)</f>
        <v>4.0124805295477755</v>
      </c>
      <c r="E15" s="49">
        <f t="shared" si="2"/>
        <v>4.7434164902525691</v>
      </c>
      <c r="F15" s="50">
        <f t="shared" si="2"/>
        <v>4.6475800154489004</v>
      </c>
      <c r="G15" s="49">
        <f t="shared" si="2"/>
        <v>4.7434164902525691</v>
      </c>
      <c r="H15" s="50">
        <f t="shared" si="2"/>
        <v>4.5995168828427575</v>
      </c>
      <c r="I15" s="49">
        <f t="shared" si="2"/>
        <v>4.7328638264796927</v>
      </c>
      <c r="J15" s="50">
        <f t="shared" si="2"/>
        <v>3.8715486421958967</v>
      </c>
      <c r="K15" s="49">
        <f t="shared" si="2"/>
        <v>4.1952353926806065</v>
      </c>
      <c r="L15" s="50">
        <f t="shared" si="2"/>
        <v>3.7133393177689658</v>
      </c>
      <c r="M15" s="49">
        <f t="shared" si="2"/>
        <v>10.529957264870546</v>
      </c>
      <c r="N15" s="51">
        <f t="shared" si="2"/>
        <v>9.5476582352835493</v>
      </c>
    </row>
    <row r="30" spans="2:5" x14ac:dyDescent="0.35">
      <c r="C30" s="45" t="s">
        <v>40</v>
      </c>
      <c r="D30" s="45" t="s">
        <v>41</v>
      </c>
      <c r="E30" s="45" t="s">
        <v>42</v>
      </c>
    </row>
    <row r="31" spans="2:5" x14ac:dyDescent="0.35">
      <c r="B31" s="55" t="s">
        <v>1</v>
      </c>
      <c r="C31" s="46">
        <f>(C13-D13)/SQRT((C14/C11)+(D14/D11))</f>
        <v>-23.176179118107214</v>
      </c>
      <c r="D31">
        <f>_xlfn.NORM.S.DIST(C31,TRUE)</f>
        <v>3.9593114935941308E-119</v>
      </c>
      <c r="E31">
        <v>0.05</v>
      </c>
    </row>
    <row r="32" spans="2:5" x14ac:dyDescent="0.35">
      <c r="B32" s="55" t="s">
        <v>2</v>
      </c>
      <c r="C32" s="46">
        <f>(E13-F13)/SQRT((E14/E11)+(F14/F11))</f>
        <v>-12.857142857142858</v>
      </c>
      <c r="D32">
        <f t="shared" ref="D32:D36" si="3">_xlfn.NORM.S.DIST(C32,TRUE)</f>
        <v>3.9211059391074005E-38</v>
      </c>
      <c r="E32">
        <v>0.05</v>
      </c>
    </row>
    <row r="33" spans="2:5" x14ac:dyDescent="0.35">
      <c r="B33" s="55" t="s">
        <v>3</v>
      </c>
      <c r="C33" s="46">
        <f>(G13-H13)/SQRT((G14/G11)+(H14/H11))</f>
        <v>-15.794074425831173</v>
      </c>
      <c r="D33">
        <f t="shared" si="3"/>
        <v>1.7088642785656869E-56</v>
      </c>
      <c r="E33">
        <v>0.05</v>
      </c>
    </row>
    <row r="34" spans="2:5" x14ac:dyDescent="0.35">
      <c r="B34" s="55" t="s">
        <v>4</v>
      </c>
      <c r="C34" s="46">
        <f>(I13-J13)/SQRT((I14/I11)+(J14/J11))</f>
        <v>-44.993313024704889</v>
      </c>
      <c r="D34">
        <f t="shared" si="3"/>
        <v>0</v>
      </c>
      <c r="E34">
        <v>0.05</v>
      </c>
    </row>
    <row r="35" spans="2:5" x14ac:dyDescent="0.35">
      <c r="B35" s="55" t="s">
        <v>5</v>
      </c>
      <c r="C35" s="46">
        <f>(K13-L13)/SQRT((K14/K11)+(L14/L11))</f>
        <v>-11.853082941633327</v>
      </c>
      <c r="D35">
        <f t="shared" si="3"/>
        <v>1.0370846863933694E-32</v>
      </c>
      <c r="E35">
        <v>0.05</v>
      </c>
    </row>
    <row r="36" spans="2:5" x14ac:dyDescent="0.35">
      <c r="B36" s="55" t="s">
        <v>36</v>
      </c>
      <c r="C36" s="46">
        <f>(M13-N13)/SQRT((M14/M11)+(N14/N11))</f>
        <v>-105.96155282455564</v>
      </c>
      <c r="D36">
        <f t="shared" si="3"/>
        <v>0</v>
      </c>
      <c r="E36">
        <v>0.05</v>
      </c>
    </row>
  </sheetData>
  <mergeCells count="7">
    <mergeCell ref="M9:N9"/>
    <mergeCell ref="B9:B10"/>
    <mergeCell ref="C9:D9"/>
    <mergeCell ref="E9:F9"/>
    <mergeCell ref="G9:H9"/>
    <mergeCell ref="I9:J9"/>
    <mergeCell ref="K9:L9"/>
  </mergeCells>
  <conditionalFormatting sqref="D31:D36">
    <cfRule type="cellIs" dxfId="0" priority="1" operator="greaterThan">
      <formula>$E$31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A551-1E68-4450-9F0E-E56A4B5D22CC}">
  <dimension ref="A1:G4"/>
  <sheetViews>
    <sheetView workbookViewId="0">
      <selection activeCell="F12" sqref="F12"/>
    </sheetView>
  </sheetViews>
  <sheetFormatPr defaultRowHeight="14.5" x14ac:dyDescent="0.35"/>
  <cols>
    <col min="1" max="1" width="28.7265625" bestFit="1" customWidth="1"/>
    <col min="2" max="2" width="6.7265625" bestFit="1" customWidth="1"/>
    <col min="3" max="3" width="7.7265625" customWidth="1"/>
    <col min="4" max="4" width="7.1796875" customWidth="1"/>
    <col min="5" max="5" width="9.90625" bestFit="1" customWidth="1"/>
    <col min="6" max="6" width="18.6328125" bestFit="1" customWidth="1"/>
  </cols>
  <sheetData>
    <row r="1" spans="1:7" x14ac:dyDescent="0.35">
      <c r="A1" s="38" t="s">
        <v>30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36</v>
      </c>
    </row>
    <row r="2" spans="1:7" x14ac:dyDescent="0.35">
      <c r="A2" t="s">
        <v>37</v>
      </c>
      <c r="B2">
        <v>90</v>
      </c>
      <c r="C2">
        <v>90</v>
      </c>
      <c r="D2">
        <v>90</v>
      </c>
      <c r="E2">
        <v>90</v>
      </c>
      <c r="F2">
        <v>90</v>
      </c>
      <c r="G2">
        <v>450</v>
      </c>
    </row>
    <row r="3" spans="1:7" x14ac:dyDescent="0.35">
      <c r="A3" t="s">
        <v>38</v>
      </c>
      <c r="B3">
        <v>0.6</v>
      </c>
      <c r="C3">
        <v>0.5</v>
      </c>
      <c r="D3">
        <v>0.5</v>
      </c>
      <c r="E3">
        <v>0.46666666666666667</v>
      </c>
      <c r="F3">
        <v>0.73333333333333328</v>
      </c>
      <c r="G3">
        <v>0.56000000000000005</v>
      </c>
    </row>
    <row r="4" spans="1:7" x14ac:dyDescent="0.35">
      <c r="A4" t="s">
        <v>39</v>
      </c>
      <c r="B4">
        <v>0.76666666666666672</v>
      </c>
      <c r="C4">
        <v>0.6</v>
      </c>
      <c r="D4">
        <v>0.62222222222222223</v>
      </c>
      <c r="E4">
        <v>0.78888888888888886</v>
      </c>
      <c r="F4">
        <v>0.81111111111111112</v>
      </c>
      <c r="G4">
        <v>0.71777777777777774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2024-03-28T16:28:58Z</dcterms:created>
  <dcterms:modified xsi:type="dcterms:W3CDTF">2024-06-08T16:08:38Z</dcterms:modified>
</cp:coreProperties>
</file>